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8" windowWidth="14808" windowHeight="8016"/>
  </bookViews>
  <sheets>
    <sheet name="DPPH Curve" sheetId="2" r:id="rId1"/>
  </sheets>
  <calcPr calcId="125725"/>
</workbook>
</file>

<file path=xl/calcChain.xml><?xml version="1.0" encoding="utf-8"?>
<calcChain xmlns="http://schemas.openxmlformats.org/spreadsheetml/2006/main">
  <c r="H49" i="2"/>
  <c r="H44" l="1"/>
  <c r="H47" l="1"/>
  <c r="I47"/>
  <c r="J47"/>
  <c r="H48"/>
  <c r="I48"/>
  <c r="J48"/>
  <c r="I49"/>
  <c r="J49"/>
  <c r="H45"/>
  <c r="I45"/>
  <c r="J45"/>
  <c r="H46"/>
  <c r="I46"/>
  <c r="J46"/>
  <c r="I44"/>
  <c r="M44" s="1"/>
  <c r="J44"/>
  <c r="I41"/>
  <c r="H37"/>
  <c r="I37"/>
  <c r="J37"/>
  <c r="H38"/>
  <c r="I38"/>
  <c r="J38"/>
  <c r="H39"/>
  <c r="I39"/>
  <c r="J39"/>
  <c r="H40"/>
  <c r="I40"/>
  <c r="J40"/>
  <c r="H41"/>
  <c r="J41"/>
  <c r="I36"/>
  <c r="J36"/>
  <c r="H36"/>
  <c r="I31"/>
  <c r="H29"/>
  <c r="I29"/>
  <c r="J29"/>
  <c r="H30"/>
  <c r="I30"/>
  <c r="J30"/>
  <c r="H31"/>
  <c r="J31"/>
  <c r="H32"/>
  <c r="I32"/>
  <c r="J32"/>
  <c r="H33"/>
  <c r="I33"/>
  <c r="J33"/>
  <c r="I28"/>
  <c r="J28"/>
  <c r="H28"/>
  <c r="J21"/>
  <c r="J22"/>
  <c r="J23"/>
  <c r="J24"/>
  <c r="J25"/>
  <c r="I21"/>
  <c r="I22"/>
  <c r="I23"/>
  <c r="I24"/>
  <c r="I25"/>
  <c r="I20"/>
  <c r="J20"/>
  <c r="H21"/>
  <c r="H22"/>
  <c r="H23"/>
  <c r="H24"/>
  <c r="H25"/>
  <c r="H20"/>
  <c r="J16"/>
  <c r="J17"/>
  <c r="I16"/>
  <c r="I17"/>
  <c r="H16"/>
  <c r="H17"/>
  <c r="H13"/>
  <c r="I13"/>
  <c r="J13"/>
  <c r="H14"/>
  <c r="I14"/>
  <c r="J14"/>
  <c r="H15"/>
  <c r="I15"/>
  <c r="J15"/>
  <c r="I12"/>
  <c r="J12"/>
  <c r="H12"/>
  <c r="I5"/>
  <c r="J5"/>
  <c r="I6"/>
  <c r="J6"/>
  <c r="I7"/>
  <c r="J7"/>
  <c r="I8"/>
  <c r="J8"/>
  <c r="I9"/>
  <c r="J9"/>
  <c r="J4"/>
  <c r="I4"/>
  <c r="H9"/>
  <c r="H5"/>
  <c r="H6"/>
  <c r="H7"/>
  <c r="H8"/>
  <c r="H4"/>
  <c r="L6" l="1"/>
  <c r="M6"/>
  <c r="M23"/>
  <c r="L23"/>
  <c r="L45"/>
  <c r="M45"/>
  <c r="M4"/>
  <c r="L4"/>
  <c r="M8"/>
  <c r="L8"/>
  <c r="N8" s="1"/>
  <c r="L7"/>
  <c r="N7" s="1"/>
  <c r="M7"/>
  <c r="L12"/>
  <c r="M12"/>
  <c r="M14"/>
  <c r="L14"/>
  <c r="L17"/>
  <c r="M17"/>
  <c r="L24"/>
  <c r="M24"/>
  <c r="M28"/>
  <c r="L28"/>
  <c r="N28" s="1"/>
  <c r="M32"/>
  <c r="L32"/>
  <c r="L29"/>
  <c r="M29"/>
  <c r="M39"/>
  <c r="L39"/>
  <c r="M15"/>
  <c r="L15"/>
  <c r="L33"/>
  <c r="N33" s="1"/>
  <c r="M33"/>
  <c r="M47"/>
  <c r="L47"/>
  <c r="M20"/>
  <c r="L20"/>
  <c r="M22"/>
  <c r="L22"/>
  <c r="M31"/>
  <c r="L31"/>
  <c r="L36"/>
  <c r="M36"/>
  <c r="M41"/>
  <c r="L41"/>
  <c r="L37"/>
  <c r="M37"/>
  <c r="M46"/>
  <c r="L46"/>
  <c r="L48"/>
  <c r="M48"/>
  <c r="L44"/>
  <c r="N44" s="1"/>
  <c r="M16"/>
  <c r="L16"/>
  <c r="N16" s="1"/>
  <c r="M30"/>
  <c r="L30"/>
  <c r="N30" s="1"/>
  <c r="M40"/>
  <c r="L40"/>
  <c r="L5"/>
  <c r="M5"/>
  <c r="M9"/>
  <c r="L9"/>
  <c r="N9" s="1"/>
  <c r="M13"/>
  <c r="L13"/>
  <c r="N13" s="1"/>
  <c r="L25"/>
  <c r="M25"/>
  <c r="M21"/>
  <c r="L21"/>
  <c r="M38"/>
  <c r="L38"/>
  <c r="N38" s="1"/>
  <c r="L49"/>
  <c r="M49"/>
  <c r="N31" l="1"/>
  <c r="N37"/>
  <c r="N41"/>
  <c r="N36"/>
  <c r="N40"/>
  <c r="N24"/>
  <c r="N20"/>
  <c r="N21"/>
  <c r="N15"/>
  <c r="N5"/>
  <c r="N46"/>
  <c r="N22"/>
  <c r="N47"/>
  <c r="N39"/>
  <c r="N32"/>
  <c r="N14"/>
  <c r="N4"/>
  <c r="N23"/>
  <c r="N49"/>
  <c r="N25"/>
  <c r="N48"/>
  <c r="N29"/>
  <c r="N17"/>
  <c r="N12"/>
  <c r="N45"/>
  <c r="N6"/>
</calcChain>
</file>

<file path=xl/sharedStrings.xml><?xml version="1.0" encoding="utf-8"?>
<sst xmlns="http://schemas.openxmlformats.org/spreadsheetml/2006/main" count="62" uniqueCount="58">
  <si>
    <t>T-2</t>
    <phoneticPr fontId="1" type="noConversion"/>
  </si>
  <si>
    <t>T-1</t>
    <phoneticPr fontId="1" type="noConversion"/>
  </si>
  <si>
    <t>T-3</t>
    <phoneticPr fontId="1" type="noConversion"/>
  </si>
  <si>
    <t>SFE</t>
    <phoneticPr fontId="1" type="noConversion"/>
  </si>
  <si>
    <t>SE</t>
    <phoneticPr fontId="1" type="noConversion"/>
  </si>
  <si>
    <t>HD</t>
    <phoneticPr fontId="1" type="noConversion"/>
  </si>
  <si>
    <t>Blank</t>
    <phoneticPr fontId="1" type="noConversion"/>
  </si>
  <si>
    <t>Blank</t>
    <phoneticPr fontId="1" type="noConversion"/>
  </si>
  <si>
    <t>UV absorbance</t>
    <phoneticPr fontId="1" type="noConversion"/>
  </si>
  <si>
    <t>SFE 600 μg/ml</t>
  </si>
  <si>
    <t>SE 600 μg/ml</t>
  </si>
  <si>
    <t>Soxhlet extraction (SE)</t>
    <phoneticPr fontId="1" type="noConversion"/>
  </si>
  <si>
    <t xml:space="preserve"> Carbon dioxide supercritical fluid (SFE)</t>
    <phoneticPr fontId="1" type="noConversion"/>
  </si>
  <si>
    <t>T-2</t>
    <phoneticPr fontId="1" type="noConversion"/>
  </si>
  <si>
    <t>T-3</t>
    <phoneticPr fontId="1" type="noConversion"/>
  </si>
  <si>
    <t>T-1</t>
    <phoneticPr fontId="1" type="noConversion"/>
  </si>
  <si>
    <t>Hydrodistillation extraction (HD)</t>
    <phoneticPr fontId="1" type="noConversion"/>
  </si>
  <si>
    <t>HD 500 ug/ml</t>
  </si>
  <si>
    <t>HD 400 ug/ml</t>
  </si>
  <si>
    <t>HD 300 ug/ml</t>
  </si>
  <si>
    <t>HD 200 ug/ml</t>
  </si>
  <si>
    <t>HD 100 ug/ml</t>
  </si>
  <si>
    <t>HD 600 μg/ml</t>
  </si>
  <si>
    <t>Average value</t>
    <phoneticPr fontId="1" type="noConversion"/>
  </si>
  <si>
    <t>Antioxidant activity: DPPH assay</t>
    <phoneticPr fontId="1" type="noConversion"/>
  </si>
  <si>
    <t>T-1 500 μg/ml</t>
    <phoneticPr fontId="1" type="noConversion"/>
  </si>
  <si>
    <t>T-1 400 μg/ml</t>
    <phoneticPr fontId="1" type="noConversion"/>
  </si>
  <si>
    <t>T-1 200 μg/ml</t>
    <phoneticPr fontId="1" type="noConversion"/>
  </si>
  <si>
    <t>T-1 300 μg/ml</t>
    <phoneticPr fontId="1" type="noConversion"/>
  </si>
  <si>
    <t>T-1 100 μg/ml</t>
    <phoneticPr fontId="1" type="noConversion"/>
  </si>
  <si>
    <t>T-2 600 μg/ml</t>
    <phoneticPr fontId="1" type="noConversion"/>
  </si>
  <si>
    <t>T-2 500 μg/ml</t>
    <phoneticPr fontId="1" type="noConversion"/>
  </si>
  <si>
    <t>T-2 400 μg/ml</t>
    <phoneticPr fontId="1" type="noConversion"/>
  </si>
  <si>
    <t>T-2 300 μg/ml</t>
    <phoneticPr fontId="1" type="noConversion"/>
  </si>
  <si>
    <t>T-2 200 μg/ml</t>
    <phoneticPr fontId="1" type="noConversion"/>
  </si>
  <si>
    <t>T-2 100 μg/ml</t>
    <phoneticPr fontId="1" type="noConversion"/>
  </si>
  <si>
    <t>T-3 600 μg/ml</t>
    <phoneticPr fontId="1" type="noConversion"/>
  </si>
  <si>
    <t>T-3 500 μg/ml</t>
    <phoneticPr fontId="1" type="noConversion"/>
  </si>
  <si>
    <t>T-3 400 μg/ml</t>
    <phoneticPr fontId="1" type="noConversion"/>
  </si>
  <si>
    <t>T-3 300 μg/ml</t>
    <phoneticPr fontId="1" type="noConversion"/>
  </si>
  <si>
    <t>T-3 200 μg/ml</t>
    <phoneticPr fontId="1" type="noConversion"/>
  </si>
  <si>
    <t>T-3 100 μg/ml</t>
    <phoneticPr fontId="1" type="noConversion"/>
  </si>
  <si>
    <t>SFE 500 μg/ml</t>
    <phoneticPr fontId="1" type="noConversion"/>
  </si>
  <si>
    <t>SFE 400 μg/ml</t>
    <phoneticPr fontId="1" type="noConversion"/>
  </si>
  <si>
    <t>SFE 300 μg/ml</t>
    <phoneticPr fontId="1" type="noConversion"/>
  </si>
  <si>
    <t>SFE 200 μg/ml</t>
    <phoneticPr fontId="1" type="noConversion"/>
  </si>
  <si>
    <t>SFE 100 μg/ml</t>
    <phoneticPr fontId="1" type="noConversion"/>
  </si>
  <si>
    <t>SE 500 μg/ml</t>
    <phoneticPr fontId="1" type="noConversion"/>
  </si>
  <si>
    <t>SE 400 μg/ml</t>
    <phoneticPr fontId="1" type="noConversion"/>
  </si>
  <si>
    <t>SE 300 μg/ml</t>
    <phoneticPr fontId="1" type="noConversion"/>
  </si>
  <si>
    <t>SE 200 μg/ml</t>
    <phoneticPr fontId="1" type="noConversion"/>
  </si>
  <si>
    <t>SE 100 μg/ml</t>
    <phoneticPr fontId="1" type="noConversion"/>
  </si>
  <si>
    <t>Average ±SD</t>
    <phoneticPr fontId="1" type="noConversion"/>
  </si>
  <si>
    <t>SD</t>
    <phoneticPr fontId="1" type="noConversion"/>
  </si>
  <si>
    <t>±</t>
    <phoneticPr fontId="1" type="noConversion"/>
  </si>
  <si>
    <t xml:space="preserve"> Antioxidant activity: DPPH assay</t>
    <phoneticPr fontId="1" type="noConversion"/>
  </si>
  <si>
    <t>Concentration (μg/ml)</t>
    <phoneticPr fontId="1" type="noConversion"/>
  </si>
  <si>
    <t>T-1 600 μg/ml</t>
    <phoneticPr fontId="1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</si>
</sst>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2"/>
      <name val="Times New Roman"/>
      <family val="1"/>
    </font>
    <font>
      <sz val="1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2"/>
  <sheetViews>
    <sheetView tabSelected="1" workbookViewId="0">
      <selection activeCell="O13" sqref="O13"/>
    </sheetView>
  </sheetViews>
  <sheetFormatPr defaultRowHeight="14.4"/>
  <cols>
    <col min="2" max="2" width="20.6640625" customWidth="1"/>
    <col min="3" max="3" width="10.88671875" bestFit="1" customWidth="1"/>
    <col min="4" max="4" width="12.6640625" customWidth="1"/>
    <col min="11" max="11" width="7.88671875" customWidth="1"/>
    <col min="12" max="12" width="10.88671875" style="6" customWidth="1"/>
    <col min="14" max="14" width="12.6640625" customWidth="1"/>
  </cols>
  <sheetData>
    <row r="1" spans="1:15" ht="42" customHeight="1">
      <c r="A1" s="10" t="s">
        <v>24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5" ht="13.5" customHeight="1">
      <c r="B2" s="6"/>
      <c r="C2" s="6"/>
      <c r="D2" s="6"/>
      <c r="E2" s="6"/>
      <c r="F2" s="6"/>
      <c r="G2" s="6"/>
      <c r="H2" s="6"/>
      <c r="I2" s="6"/>
      <c r="J2" s="6"/>
      <c r="K2" s="6"/>
      <c r="L2" s="3" t="s">
        <v>54</v>
      </c>
      <c r="M2" s="6"/>
      <c r="N2" s="6"/>
    </row>
    <row r="3" spans="1:15">
      <c r="B3" s="4" t="s">
        <v>56</v>
      </c>
      <c r="C3" s="9" t="s">
        <v>8</v>
      </c>
      <c r="D3" s="9"/>
      <c r="E3" s="9"/>
      <c r="F3" s="4"/>
      <c r="G3" s="4"/>
      <c r="H3" s="9" t="s">
        <v>55</v>
      </c>
      <c r="I3" s="9"/>
      <c r="J3" s="9"/>
      <c r="L3" s="5" t="s">
        <v>23</v>
      </c>
      <c r="M3" s="5" t="s">
        <v>53</v>
      </c>
      <c r="N3" s="5" t="s">
        <v>52</v>
      </c>
      <c r="O3" s="4"/>
    </row>
    <row r="4" spans="1:15" ht="15" customHeight="1">
      <c r="A4" s="8" t="s">
        <v>15</v>
      </c>
      <c r="B4" s="2" t="s">
        <v>57</v>
      </c>
      <c r="C4" s="2">
        <v>0.13200000000000001</v>
      </c>
      <c r="D4" s="2">
        <v>0.13159999999999999</v>
      </c>
      <c r="E4" s="2">
        <v>0.13170000000000001</v>
      </c>
      <c r="F4" s="2"/>
      <c r="G4" s="8" t="s">
        <v>1</v>
      </c>
      <c r="H4" s="4">
        <f t="shared" ref="H4:J9" si="0">ROUND((1-C4/C$10)*100,2)</f>
        <v>88.8</v>
      </c>
      <c r="I4" s="4">
        <f t="shared" si="0"/>
        <v>88.83</v>
      </c>
      <c r="J4" s="4">
        <f t="shared" si="0"/>
        <v>88.82</v>
      </c>
      <c r="L4" s="5">
        <f t="shared" ref="L4:L9" si="1">ROUND(AVERAGE(H4:J4),2)</f>
        <v>88.82</v>
      </c>
      <c r="M4" s="5">
        <f t="shared" ref="M4:M9" si="2">ROUND(STDEV(H4:J4),2)</f>
        <v>0.02</v>
      </c>
      <c r="N4" s="5" t="str">
        <f t="shared" ref="N4:N9" si="3">L4&amp;$L$2&amp;M4</f>
        <v>88.82±0.02</v>
      </c>
    </row>
    <row r="5" spans="1:15" ht="15" customHeight="1">
      <c r="A5" s="8"/>
      <c r="B5" s="2" t="s">
        <v>25</v>
      </c>
      <c r="C5" s="2">
        <v>0.18809999999999999</v>
      </c>
      <c r="D5" s="2">
        <v>0.18779999999999999</v>
      </c>
      <c r="E5" s="2">
        <v>0.1875</v>
      </c>
      <c r="F5" s="2"/>
      <c r="G5" s="8"/>
      <c r="H5" s="4">
        <f t="shared" si="0"/>
        <v>84.04</v>
      </c>
      <c r="I5" s="4">
        <f t="shared" si="0"/>
        <v>84.06</v>
      </c>
      <c r="J5" s="4">
        <f t="shared" si="0"/>
        <v>84.09</v>
      </c>
      <c r="L5" s="5">
        <f t="shared" si="1"/>
        <v>84.06</v>
      </c>
      <c r="M5" s="5">
        <f t="shared" si="2"/>
        <v>0.03</v>
      </c>
      <c r="N5" s="5" t="str">
        <f t="shared" si="3"/>
        <v>84.06±0.03</v>
      </c>
    </row>
    <row r="6" spans="1:15" ht="15" customHeight="1">
      <c r="A6" s="8"/>
      <c r="B6" s="2" t="s">
        <v>26</v>
      </c>
      <c r="C6" s="2">
        <v>0.29770000000000002</v>
      </c>
      <c r="D6" s="2">
        <v>0.29480000000000001</v>
      </c>
      <c r="E6" s="2">
        <v>0.29459999999999997</v>
      </c>
      <c r="F6" s="2"/>
      <c r="G6" s="8"/>
      <c r="H6" s="4">
        <f t="shared" si="0"/>
        <v>74.75</v>
      </c>
      <c r="I6" s="4">
        <f t="shared" si="0"/>
        <v>74.989999999999995</v>
      </c>
      <c r="J6" s="4">
        <f t="shared" si="0"/>
        <v>75</v>
      </c>
      <c r="L6" s="5">
        <f t="shared" si="1"/>
        <v>74.91</v>
      </c>
      <c r="M6" s="5">
        <f t="shared" si="2"/>
        <v>0.14000000000000001</v>
      </c>
      <c r="N6" s="5" t="str">
        <f t="shared" si="3"/>
        <v>74.91±0.14</v>
      </c>
    </row>
    <row r="7" spans="1:15" ht="15" customHeight="1">
      <c r="A7" s="8"/>
      <c r="B7" s="2" t="s">
        <v>28</v>
      </c>
      <c r="C7" s="2">
        <v>0.59640000000000004</v>
      </c>
      <c r="D7" s="2">
        <v>0.59619999999999995</v>
      </c>
      <c r="E7" s="2">
        <v>0.59540000000000004</v>
      </c>
      <c r="F7" s="2"/>
      <c r="G7" s="8"/>
      <c r="H7" s="4">
        <f t="shared" si="0"/>
        <v>49.41</v>
      </c>
      <c r="I7" s="4">
        <f t="shared" si="0"/>
        <v>49.41</v>
      </c>
      <c r="J7" s="4">
        <f t="shared" si="0"/>
        <v>49.47</v>
      </c>
      <c r="L7" s="5">
        <f t="shared" si="1"/>
        <v>49.43</v>
      </c>
      <c r="M7" s="5">
        <f t="shared" si="2"/>
        <v>0.03</v>
      </c>
      <c r="N7" s="5" t="str">
        <f t="shared" si="3"/>
        <v>49.43±0.03</v>
      </c>
    </row>
    <row r="8" spans="1:15" ht="15" customHeight="1">
      <c r="A8" s="8"/>
      <c r="B8" s="2" t="s">
        <v>27</v>
      </c>
      <c r="C8" s="2">
        <v>0.80279999999999996</v>
      </c>
      <c r="D8" s="2">
        <v>0.80289999999999995</v>
      </c>
      <c r="E8" s="2">
        <v>0.80249999999999999</v>
      </c>
      <c r="F8" s="2"/>
      <c r="G8" s="8"/>
      <c r="H8" s="4">
        <f t="shared" si="0"/>
        <v>31.9</v>
      </c>
      <c r="I8" s="4">
        <f t="shared" si="0"/>
        <v>31.87</v>
      </c>
      <c r="J8" s="4">
        <f t="shared" si="0"/>
        <v>31.89</v>
      </c>
      <c r="L8" s="5">
        <f t="shared" si="1"/>
        <v>31.89</v>
      </c>
      <c r="M8" s="5">
        <f t="shared" si="2"/>
        <v>0.02</v>
      </c>
      <c r="N8" s="5" t="str">
        <f t="shared" si="3"/>
        <v>31.89±0.02</v>
      </c>
    </row>
    <row r="9" spans="1:15" ht="15" customHeight="1">
      <c r="A9" s="8"/>
      <c r="B9" s="2" t="s">
        <v>29</v>
      </c>
      <c r="C9" s="2">
        <v>0.98939999999999995</v>
      </c>
      <c r="D9" s="2">
        <v>0.98919999999999997</v>
      </c>
      <c r="E9" s="2">
        <v>0.98980000000000001</v>
      </c>
      <c r="F9" s="2"/>
      <c r="G9" s="8"/>
      <c r="H9" s="4">
        <f t="shared" si="0"/>
        <v>16.07</v>
      </c>
      <c r="I9" s="4">
        <f t="shared" si="0"/>
        <v>16.059999999999999</v>
      </c>
      <c r="J9" s="4">
        <f t="shared" si="0"/>
        <v>16</v>
      </c>
      <c r="L9" s="5">
        <f t="shared" si="1"/>
        <v>16.04</v>
      </c>
      <c r="M9" s="5">
        <f t="shared" si="2"/>
        <v>0.04</v>
      </c>
      <c r="N9" s="5" t="str">
        <f t="shared" si="3"/>
        <v>16.04±0.04</v>
      </c>
    </row>
    <row r="10" spans="1:15" ht="15" customHeight="1">
      <c r="A10" s="8"/>
      <c r="B10" s="2" t="s">
        <v>7</v>
      </c>
      <c r="C10" s="2">
        <v>1.1788000000000001</v>
      </c>
      <c r="D10" s="2">
        <v>1.1785000000000001</v>
      </c>
      <c r="E10" s="2">
        <v>1.1782999999999999</v>
      </c>
      <c r="F10" s="4"/>
      <c r="G10" s="8"/>
      <c r="H10" s="4"/>
      <c r="I10" s="4"/>
      <c r="J10" s="4"/>
    </row>
    <row r="11" spans="1:15" ht="15" customHeight="1">
      <c r="A11" s="2"/>
      <c r="B11" s="2"/>
      <c r="C11" s="2"/>
      <c r="D11" s="2"/>
      <c r="E11" s="2"/>
      <c r="F11" s="4"/>
      <c r="G11" s="4"/>
      <c r="H11" s="4"/>
      <c r="I11" s="4"/>
      <c r="J11" s="4"/>
    </row>
    <row r="12" spans="1:15" ht="15" customHeight="1">
      <c r="A12" s="8" t="s">
        <v>13</v>
      </c>
      <c r="B12" s="2" t="s">
        <v>30</v>
      </c>
      <c r="C12" s="2">
        <v>0.64600000000000002</v>
      </c>
      <c r="D12" s="2">
        <v>0.64549999999999996</v>
      </c>
      <c r="E12" s="2">
        <v>0.64510000000000001</v>
      </c>
      <c r="F12" s="4"/>
      <c r="G12" s="9" t="s">
        <v>0</v>
      </c>
      <c r="H12" s="4">
        <f t="shared" ref="H12:J17" si="4">ROUND((1-C12/C$18)*100,2)</f>
        <v>35.39</v>
      </c>
      <c r="I12" s="4">
        <f t="shared" si="4"/>
        <v>34.799999999999997</v>
      </c>
      <c r="J12" s="4">
        <f t="shared" si="4"/>
        <v>35.450000000000003</v>
      </c>
      <c r="L12" s="5">
        <f t="shared" ref="L12:L17" si="5">ROUND(AVERAGE(H12:J12),2)</f>
        <v>35.21</v>
      </c>
      <c r="M12" s="5">
        <f t="shared" ref="M12:M17" si="6">ROUND(STDEV(H12:J12),2)</f>
        <v>0.36</v>
      </c>
      <c r="N12" s="5" t="str">
        <f t="shared" ref="N12:N17" si="7">L12&amp;$L$2&amp;M12</f>
        <v>35.21±0.36</v>
      </c>
    </row>
    <row r="13" spans="1:15" ht="15" customHeight="1">
      <c r="A13" s="8"/>
      <c r="B13" s="2" t="s">
        <v>31</v>
      </c>
      <c r="C13" s="2">
        <v>0.68689999999999996</v>
      </c>
      <c r="D13" s="2">
        <v>0.68669999999999998</v>
      </c>
      <c r="E13" s="2">
        <v>0.68669999999999998</v>
      </c>
      <c r="F13" s="4"/>
      <c r="G13" s="9"/>
      <c r="H13" s="4">
        <f t="shared" si="4"/>
        <v>31.3</v>
      </c>
      <c r="I13" s="4">
        <f t="shared" si="4"/>
        <v>30.64</v>
      </c>
      <c r="J13" s="4">
        <f t="shared" si="4"/>
        <v>31.29</v>
      </c>
      <c r="L13" s="5">
        <f t="shared" si="5"/>
        <v>31.08</v>
      </c>
      <c r="M13" s="5">
        <f t="shared" si="6"/>
        <v>0.38</v>
      </c>
      <c r="N13" s="5" t="str">
        <f t="shared" si="7"/>
        <v>31.08±0.38</v>
      </c>
    </row>
    <row r="14" spans="1:15" ht="15" customHeight="1">
      <c r="A14" s="8"/>
      <c r="B14" s="2" t="s">
        <v>32</v>
      </c>
      <c r="C14" s="2">
        <v>0.73609999999999998</v>
      </c>
      <c r="D14" s="2">
        <v>0.73529999999999995</v>
      </c>
      <c r="E14" s="2">
        <v>0.73470000000000002</v>
      </c>
      <c r="F14" s="4"/>
      <c r="G14" s="9"/>
      <c r="H14" s="4">
        <f t="shared" si="4"/>
        <v>26.38</v>
      </c>
      <c r="I14" s="4">
        <f t="shared" si="4"/>
        <v>25.73</v>
      </c>
      <c r="J14" s="4">
        <f t="shared" si="4"/>
        <v>26.49</v>
      </c>
      <c r="L14" s="5">
        <f t="shared" si="5"/>
        <v>26.2</v>
      </c>
      <c r="M14" s="5">
        <f t="shared" si="6"/>
        <v>0.41</v>
      </c>
      <c r="N14" s="5" t="str">
        <f t="shared" si="7"/>
        <v>26.2±0.41</v>
      </c>
    </row>
    <row r="15" spans="1:15" ht="15" customHeight="1">
      <c r="A15" s="8"/>
      <c r="B15" s="2" t="s">
        <v>33</v>
      </c>
      <c r="C15" s="2">
        <v>0.79159999999999997</v>
      </c>
      <c r="D15" s="2">
        <v>0.7913</v>
      </c>
      <c r="E15" s="2">
        <v>0.79120000000000001</v>
      </c>
      <c r="F15" s="4"/>
      <c r="G15" s="9"/>
      <c r="H15" s="4">
        <f t="shared" si="4"/>
        <v>20.82</v>
      </c>
      <c r="I15" s="4">
        <f t="shared" si="4"/>
        <v>20.079999999999998</v>
      </c>
      <c r="J15" s="4">
        <f t="shared" si="4"/>
        <v>20.83</v>
      </c>
      <c r="L15" s="5">
        <f t="shared" si="5"/>
        <v>20.58</v>
      </c>
      <c r="M15" s="5">
        <f t="shared" si="6"/>
        <v>0.43</v>
      </c>
      <c r="N15" s="5" t="str">
        <f t="shared" si="7"/>
        <v>20.58±0.43</v>
      </c>
    </row>
    <row r="16" spans="1:15" ht="15" customHeight="1">
      <c r="A16" s="8"/>
      <c r="B16" s="2" t="s">
        <v>34</v>
      </c>
      <c r="C16" s="2">
        <v>0.85140000000000005</v>
      </c>
      <c r="D16" s="2">
        <v>0.85070000000000001</v>
      </c>
      <c r="E16" s="2">
        <v>0.85009999999999997</v>
      </c>
      <c r="F16" s="4"/>
      <c r="G16" s="9"/>
      <c r="H16" s="4">
        <f t="shared" si="4"/>
        <v>14.84</v>
      </c>
      <c r="I16" s="4">
        <f t="shared" si="4"/>
        <v>14.08</v>
      </c>
      <c r="J16" s="4">
        <f t="shared" si="4"/>
        <v>14.94</v>
      </c>
      <c r="L16" s="5">
        <f t="shared" si="5"/>
        <v>14.62</v>
      </c>
      <c r="M16" s="5">
        <f t="shared" si="6"/>
        <v>0.47</v>
      </c>
      <c r="N16" s="5" t="str">
        <f t="shared" si="7"/>
        <v>14.62±0.47</v>
      </c>
    </row>
    <row r="17" spans="1:14" ht="15" customHeight="1">
      <c r="A17" s="8"/>
      <c r="B17" s="2" t="s">
        <v>35</v>
      </c>
      <c r="C17" s="2">
        <v>0.88660000000000005</v>
      </c>
      <c r="D17" s="2">
        <v>0.88580000000000003</v>
      </c>
      <c r="E17" s="2">
        <v>0.88549999999999995</v>
      </c>
      <c r="F17" s="4"/>
      <c r="G17" s="9"/>
      <c r="H17" s="4">
        <f t="shared" si="4"/>
        <v>11.32</v>
      </c>
      <c r="I17" s="4">
        <f t="shared" si="4"/>
        <v>10.53</v>
      </c>
      <c r="J17" s="4">
        <f t="shared" si="4"/>
        <v>11.4</v>
      </c>
      <c r="L17" s="5">
        <f t="shared" si="5"/>
        <v>11.08</v>
      </c>
      <c r="M17" s="5">
        <f t="shared" si="6"/>
        <v>0.48</v>
      </c>
      <c r="N17" s="5" t="str">
        <f t="shared" si="7"/>
        <v>11.08±0.48</v>
      </c>
    </row>
    <row r="18" spans="1:14" ht="15" customHeight="1">
      <c r="A18" s="8"/>
      <c r="B18" s="2" t="s">
        <v>7</v>
      </c>
      <c r="C18" s="2">
        <v>0.99980000000000002</v>
      </c>
      <c r="D18" s="2">
        <v>0.99009999999999998</v>
      </c>
      <c r="E18" s="2">
        <v>0.99939999999999996</v>
      </c>
      <c r="F18" s="4"/>
      <c r="G18" s="9"/>
      <c r="H18" s="4"/>
      <c r="I18" s="4"/>
      <c r="J18" s="4"/>
    </row>
    <row r="19" spans="1:14" ht="1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4" ht="15" customHeight="1">
      <c r="A20" s="9" t="s">
        <v>14</v>
      </c>
      <c r="B20" s="2" t="s">
        <v>36</v>
      </c>
      <c r="C20" s="2">
        <v>1.2304999999999999</v>
      </c>
      <c r="D20" s="2">
        <v>1.2303999999999999</v>
      </c>
      <c r="E20" s="2">
        <v>1.2297</v>
      </c>
      <c r="F20" s="2"/>
      <c r="G20" s="8" t="s">
        <v>2</v>
      </c>
      <c r="H20" s="2">
        <f t="shared" ref="H20:J25" si="8">ROUND((1-C20/C$26)*100,2)</f>
        <v>5.34</v>
      </c>
      <c r="I20" s="2">
        <f t="shared" si="8"/>
        <v>5.32</v>
      </c>
      <c r="J20" s="2">
        <f t="shared" si="8"/>
        <v>5.35</v>
      </c>
      <c r="K20" s="2"/>
      <c r="L20" s="5">
        <f t="shared" ref="L20:L25" si="9">ROUND(AVERAGE(H20:J20),2)</f>
        <v>5.34</v>
      </c>
      <c r="M20" s="5">
        <f t="shared" ref="M20:M25" si="10">ROUND(STDEV(H20:J20),2)</f>
        <v>0.02</v>
      </c>
      <c r="N20" s="5" t="str">
        <f t="shared" ref="N20:N25" si="11">L20&amp;$L$2&amp;M20</f>
        <v>5.34±0.02</v>
      </c>
    </row>
    <row r="21" spans="1:14" ht="15" customHeight="1">
      <c r="A21" s="9"/>
      <c r="B21" s="2" t="s">
        <v>37</v>
      </c>
      <c r="C21" s="2">
        <v>1.242</v>
      </c>
      <c r="D21" s="2">
        <v>1.2406999999999999</v>
      </c>
      <c r="E21" s="2">
        <v>1.2404999999999999</v>
      </c>
      <c r="F21" s="2"/>
      <c r="G21" s="8"/>
      <c r="H21" s="2">
        <f t="shared" si="8"/>
        <v>4.45</v>
      </c>
      <c r="I21" s="2">
        <f t="shared" si="8"/>
        <v>4.5199999999999996</v>
      </c>
      <c r="J21" s="2">
        <f t="shared" si="8"/>
        <v>4.5199999999999996</v>
      </c>
      <c r="K21" s="2"/>
      <c r="L21" s="5">
        <f t="shared" si="9"/>
        <v>4.5</v>
      </c>
      <c r="M21" s="5">
        <f t="shared" si="10"/>
        <v>0.04</v>
      </c>
      <c r="N21" s="5" t="str">
        <f t="shared" si="11"/>
        <v>4.5±0.04</v>
      </c>
    </row>
    <row r="22" spans="1:14" ht="15" customHeight="1">
      <c r="A22" s="9"/>
      <c r="B22" s="2" t="s">
        <v>38</v>
      </c>
      <c r="C22" s="2">
        <v>1.2475000000000001</v>
      </c>
      <c r="D22" s="2">
        <v>1.2474000000000001</v>
      </c>
      <c r="E22" s="2">
        <v>1.2470000000000001</v>
      </c>
      <c r="F22" s="2"/>
      <c r="G22" s="8"/>
      <c r="H22" s="2">
        <f t="shared" si="8"/>
        <v>4.03</v>
      </c>
      <c r="I22" s="2">
        <f t="shared" si="8"/>
        <v>4.01</v>
      </c>
      <c r="J22" s="2">
        <f t="shared" si="8"/>
        <v>4.0199999999999996</v>
      </c>
      <c r="K22" s="2"/>
      <c r="L22" s="5">
        <f t="shared" si="9"/>
        <v>4.0199999999999996</v>
      </c>
      <c r="M22" s="5">
        <f t="shared" si="10"/>
        <v>0.01</v>
      </c>
      <c r="N22" s="5" t="str">
        <f t="shared" si="11"/>
        <v>4.02±0.01</v>
      </c>
    </row>
    <row r="23" spans="1:14" ht="15" customHeight="1">
      <c r="A23" s="9"/>
      <c r="B23" s="2" t="s">
        <v>39</v>
      </c>
      <c r="C23" s="2">
        <v>1.2454000000000001</v>
      </c>
      <c r="D23" s="2">
        <v>1.2454000000000001</v>
      </c>
      <c r="E23" s="2">
        <v>1.2455000000000001</v>
      </c>
      <c r="F23" s="2"/>
      <c r="G23" s="8"/>
      <c r="H23" s="2">
        <f t="shared" si="8"/>
        <v>4.1900000000000004</v>
      </c>
      <c r="I23" s="2">
        <f t="shared" si="8"/>
        <v>4.16</v>
      </c>
      <c r="J23" s="2">
        <f t="shared" si="8"/>
        <v>4.13</v>
      </c>
      <c r="K23" s="2"/>
      <c r="L23" s="5">
        <f t="shared" si="9"/>
        <v>4.16</v>
      </c>
      <c r="M23" s="5">
        <f t="shared" si="10"/>
        <v>0.03</v>
      </c>
      <c r="N23" s="5" t="str">
        <f t="shared" si="11"/>
        <v>4.16±0.03</v>
      </c>
    </row>
    <row r="24" spans="1:14" ht="15" customHeight="1">
      <c r="A24" s="9"/>
      <c r="B24" s="2" t="s">
        <v>40</v>
      </c>
      <c r="C24" s="2">
        <v>1.2672000000000001</v>
      </c>
      <c r="D24" s="2">
        <v>1.2665999999999999</v>
      </c>
      <c r="E24" s="2">
        <v>1.2662</v>
      </c>
      <c r="F24" s="2"/>
      <c r="G24" s="8"/>
      <c r="H24" s="2">
        <f t="shared" si="8"/>
        <v>2.52</v>
      </c>
      <c r="I24" s="2">
        <f t="shared" si="8"/>
        <v>2.5299999999999998</v>
      </c>
      <c r="J24" s="2">
        <f t="shared" si="8"/>
        <v>2.54</v>
      </c>
      <c r="K24" s="2"/>
      <c r="L24" s="5">
        <f t="shared" si="9"/>
        <v>2.5299999999999998</v>
      </c>
      <c r="M24" s="5">
        <f t="shared" si="10"/>
        <v>0.01</v>
      </c>
      <c r="N24" s="5" t="str">
        <f t="shared" si="11"/>
        <v>2.53±0.01</v>
      </c>
    </row>
    <row r="25" spans="1:14" ht="15" customHeight="1">
      <c r="A25" s="9"/>
      <c r="B25" s="2" t="s">
        <v>41</v>
      </c>
      <c r="C25" s="2">
        <v>1.2605999999999999</v>
      </c>
      <c r="D25" s="2">
        <v>1.2603</v>
      </c>
      <c r="E25" s="2">
        <v>1.2601</v>
      </c>
      <c r="F25" s="2"/>
      <c r="G25" s="8"/>
      <c r="H25" s="2">
        <f t="shared" si="8"/>
        <v>3.02</v>
      </c>
      <c r="I25" s="2">
        <f t="shared" si="8"/>
        <v>3.02</v>
      </c>
      <c r="J25" s="2">
        <f t="shared" si="8"/>
        <v>3.01</v>
      </c>
      <c r="K25" s="2"/>
      <c r="L25" s="5">
        <f t="shared" si="9"/>
        <v>3.02</v>
      </c>
      <c r="M25" s="5">
        <f t="shared" si="10"/>
        <v>0.01</v>
      </c>
      <c r="N25" s="5" t="str">
        <f t="shared" si="11"/>
        <v>3.02±0.01</v>
      </c>
    </row>
    <row r="26" spans="1:14" ht="15" customHeight="1">
      <c r="A26" s="9"/>
      <c r="B26" s="2" t="s">
        <v>6</v>
      </c>
      <c r="C26" s="2">
        <v>1.2999000000000001</v>
      </c>
      <c r="D26" s="2">
        <v>1.2995000000000001</v>
      </c>
      <c r="E26" s="2">
        <v>1.2991999999999999</v>
      </c>
      <c r="F26" s="2"/>
      <c r="G26" s="8"/>
      <c r="H26" s="2"/>
      <c r="I26" s="2"/>
      <c r="J26" s="2"/>
      <c r="K26" s="2"/>
    </row>
    <row r="27" spans="1:14">
      <c r="A27" s="1"/>
      <c r="B27" s="2"/>
      <c r="C27" s="2"/>
      <c r="D27" s="2"/>
      <c r="E27" s="2"/>
      <c r="F27" s="2"/>
      <c r="G27" s="2"/>
      <c r="H27" s="2"/>
      <c r="I27" s="2"/>
      <c r="J27" s="2"/>
      <c r="K27" s="2"/>
    </row>
    <row r="28" spans="1:14" ht="15" customHeight="1">
      <c r="A28" s="7" t="s">
        <v>12</v>
      </c>
      <c r="B28" s="2" t="s">
        <v>9</v>
      </c>
      <c r="C28" s="2">
        <v>1.0254000000000001</v>
      </c>
      <c r="D28" s="2">
        <v>1.0251999999999999</v>
      </c>
      <c r="E28" s="2">
        <v>1.0249999999999999</v>
      </c>
      <c r="F28" s="2"/>
      <c r="G28" s="8" t="s">
        <v>3</v>
      </c>
      <c r="H28" s="2">
        <f t="shared" ref="H28:J33" si="12">ROUND((1-C28/C$34)*100,2)</f>
        <v>2.08</v>
      </c>
      <c r="I28" s="2">
        <f t="shared" si="12"/>
        <v>2.25</v>
      </c>
      <c r="J28" s="2">
        <f t="shared" si="12"/>
        <v>2.0499999999999998</v>
      </c>
      <c r="K28" s="2"/>
      <c r="L28" s="5">
        <f t="shared" ref="L28:L33" si="13">ROUND(AVERAGE(H28:J28),2)</f>
        <v>2.13</v>
      </c>
      <c r="M28" s="5">
        <f t="shared" ref="M28:M33" si="14">ROUND(STDEV(H28:J28),2)</f>
        <v>0.11</v>
      </c>
      <c r="N28" s="5" t="str">
        <f t="shared" ref="N28:N33" si="15">L28&amp;$L$2&amp;M28</f>
        <v>2.13±0.11</v>
      </c>
    </row>
    <row r="29" spans="1:14">
      <c r="A29" s="7"/>
      <c r="B29" s="2" t="s">
        <v>42</v>
      </c>
      <c r="C29" s="2">
        <v>1.0323</v>
      </c>
      <c r="D29" s="2">
        <v>1.0315000000000001</v>
      </c>
      <c r="E29" s="2">
        <v>1.0306</v>
      </c>
      <c r="F29" s="2"/>
      <c r="G29" s="8"/>
      <c r="H29" s="2">
        <f t="shared" si="12"/>
        <v>1.42</v>
      </c>
      <c r="I29" s="2">
        <f t="shared" si="12"/>
        <v>1.65</v>
      </c>
      <c r="J29" s="2">
        <f t="shared" si="12"/>
        <v>1.52</v>
      </c>
      <c r="K29" s="2"/>
      <c r="L29" s="5">
        <f t="shared" si="13"/>
        <v>1.53</v>
      </c>
      <c r="M29" s="5">
        <f t="shared" si="14"/>
        <v>0.12</v>
      </c>
      <c r="N29" s="5" t="str">
        <f t="shared" si="15"/>
        <v>1.53±0.12</v>
      </c>
    </row>
    <row r="30" spans="1:14">
      <c r="A30" s="7"/>
      <c r="B30" s="2" t="s">
        <v>43</v>
      </c>
      <c r="C30" s="2">
        <v>1.0366</v>
      </c>
      <c r="D30" s="2">
        <v>1.0364</v>
      </c>
      <c r="E30" s="2">
        <v>1.0361</v>
      </c>
      <c r="F30" s="2"/>
      <c r="G30" s="8"/>
      <c r="H30" s="2">
        <f t="shared" si="12"/>
        <v>1.01</v>
      </c>
      <c r="I30" s="2">
        <f t="shared" si="12"/>
        <v>1.18</v>
      </c>
      <c r="J30" s="2">
        <f t="shared" si="12"/>
        <v>0.99</v>
      </c>
      <c r="K30" s="2"/>
      <c r="L30" s="5">
        <f t="shared" si="13"/>
        <v>1.06</v>
      </c>
      <c r="M30" s="5">
        <f t="shared" si="14"/>
        <v>0.1</v>
      </c>
      <c r="N30" s="5" t="str">
        <f t="shared" si="15"/>
        <v>1.06±0.1</v>
      </c>
    </row>
    <row r="31" spans="1:14">
      <c r="A31" s="7"/>
      <c r="B31" s="2" t="s">
        <v>44</v>
      </c>
      <c r="C31" s="2">
        <v>1.0386</v>
      </c>
      <c r="D31" s="2">
        <v>1.038</v>
      </c>
      <c r="E31" s="2">
        <v>1.0377000000000001</v>
      </c>
      <c r="F31" s="2"/>
      <c r="G31" s="8"/>
      <c r="H31" s="2">
        <f t="shared" si="12"/>
        <v>0.82</v>
      </c>
      <c r="I31" s="2">
        <f t="shared" si="12"/>
        <v>1.03</v>
      </c>
      <c r="J31" s="2">
        <f t="shared" si="12"/>
        <v>0.84</v>
      </c>
      <c r="K31" s="2"/>
      <c r="L31" s="5">
        <f t="shared" si="13"/>
        <v>0.9</v>
      </c>
      <c r="M31" s="5">
        <f t="shared" si="14"/>
        <v>0.12</v>
      </c>
      <c r="N31" s="5" t="str">
        <f t="shared" si="15"/>
        <v>0.9±0.12</v>
      </c>
    </row>
    <row r="32" spans="1:14">
      <c r="A32" s="7"/>
      <c r="B32" s="2" t="s">
        <v>45</v>
      </c>
      <c r="C32" s="2">
        <v>1.0396000000000001</v>
      </c>
      <c r="D32" s="2">
        <v>1.0398000000000001</v>
      </c>
      <c r="E32" s="2">
        <v>1.0396000000000001</v>
      </c>
      <c r="F32" s="2"/>
      <c r="G32" s="8"/>
      <c r="H32" s="2">
        <f t="shared" si="12"/>
        <v>0.73</v>
      </c>
      <c r="I32" s="2">
        <f t="shared" si="12"/>
        <v>0.86</v>
      </c>
      <c r="J32" s="2">
        <f t="shared" si="12"/>
        <v>0.66</v>
      </c>
      <c r="K32" s="2"/>
      <c r="L32" s="5">
        <f t="shared" si="13"/>
        <v>0.75</v>
      </c>
      <c r="M32" s="5">
        <f t="shared" si="14"/>
        <v>0.1</v>
      </c>
      <c r="N32" s="5" t="str">
        <f t="shared" si="15"/>
        <v>0.75±0.1</v>
      </c>
    </row>
    <row r="33" spans="1:14">
      <c r="A33" s="7"/>
      <c r="B33" s="2" t="s">
        <v>46</v>
      </c>
      <c r="C33" s="2">
        <v>1.0444</v>
      </c>
      <c r="D33" s="2">
        <v>1.0427</v>
      </c>
      <c r="E33" s="2">
        <v>1.0424</v>
      </c>
      <c r="F33" s="2"/>
      <c r="G33" s="8"/>
      <c r="H33" s="2">
        <f t="shared" si="12"/>
        <v>0.27</v>
      </c>
      <c r="I33" s="2">
        <f t="shared" si="12"/>
        <v>0.57999999999999996</v>
      </c>
      <c r="J33" s="2">
        <f t="shared" si="12"/>
        <v>0.39</v>
      </c>
      <c r="K33" s="2"/>
      <c r="L33" s="5">
        <f t="shared" si="13"/>
        <v>0.41</v>
      </c>
      <c r="M33" s="5">
        <f t="shared" si="14"/>
        <v>0.16</v>
      </c>
      <c r="N33" s="5" t="str">
        <f t="shared" si="15"/>
        <v>0.41±0.16</v>
      </c>
    </row>
    <row r="34" spans="1:14">
      <c r="A34" s="1"/>
      <c r="B34" s="2" t="s">
        <v>6</v>
      </c>
      <c r="C34" s="2">
        <v>1.0471999999999999</v>
      </c>
      <c r="D34" s="2">
        <v>1.0488</v>
      </c>
      <c r="E34" s="2">
        <v>1.0465</v>
      </c>
      <c r="F34" s="2"/>
      <c r="G34" s="8"/>
      <c r="H34" s="2"/>
      <c r="I34" s="2"/>
      <c r="J34" s="2"/>
      <c r="K34" s="2"/>
    </row>
    <row r="35" spans="1:14"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4" ht="15.75" customHeight="1">
      <c r="A36" s="7" t="s">
        <v>11</v>
      </c>
      <c r="B36" s="2" t="s">
        <v>10</v>
      </c>
      <c r="C36" s="2">
        <v>0.92559999999999998</v>
      </c>
      <c r="D36" s="2">
        <v>0.9234</v>
      </c>
      <c r="E36" s="2">
        <v>0.92300000000000004</v>
      </c>
      <c r="F36" s="2"/>
      <c r="G36" s="8" t="s">
        <v>4</v>
      </c>
      <c r="H36" s="2">
        <f t="shared" ref="H36:J41" si="16">ROUND((1-C36/C$42)*100,2)</f>
        <v>8.19</v>
      </c>
      <c r="I36" s="2">
        <f t="shared" si="16"/>
        <v>8.41</v>
      </c>
      <c r="J36" s="2">
        <f t="shared" si="16"/>
        <v>8.43</v>
      </c>
      <c r="K36" s="2"/>
      <c r="L36" s="5">
        <f t="shared" ref="L36:L41" si="17">ROUND(AVERAGE(H36:J36),2)</f>
        <v>8.34</v>
      </c>
      <c r="M36" s="5">
        <f t="shared" ref="M36:M41" si="18">ROUND(STDEV(H36:J36),2)</f>
        <v>0.13</v>
      </c>
      <c r="N36" s="5" t="str">
        <f t="shared" ref="N36:N41" si="19">L36&amp;$L$2&amp;M36</f>
        <v>8.34±0.13</v>
      </c>
    </row>
    <row r="37" spans="1:14">
      <c r="A37" s="7"/>
      <c r="B37" s="2" t="s">
        <v>47</v>
      </c>
      <c r="C37" s="2">
        <v>0.93889999999999996</v>
      </c>
      <c r="D37" s="2">
        <v>0.93859999999999999</v>
      </c>
      <c r="E37" s="2">
        <v>0.93840000000000001</v>
      </c>
      <c r="F37" s="2"/>
      <c r="G37" s="8"/>
      <c r="H37" s="2">
        <f t="shared" si="16"/>
        <v>6.87</v>
      </c>
      <c r="I37" s="2">
        <f t="shared" si="16"/>
        <v>6.9</v>
      </c>
      <c r="J37" s="2">
        <f t="shared" si="16"/>
        <v>6.9</v>
      </c>
      <c r="K37" s="2"/>
      <c r="L37" s="5">
        <f t="shared" si="17"/>
        <v>6.89</v>
      </c>
      <c r="M37" s="5">
        <f t="shared" si="18"/>
        <v>0.02</v>
      </c>
      <c r="N37" s="5" t="str">
        <f t="shared" si="19"/>
        <v>6.89±0.02</v>
      </c>
    </row>
    <row r="38" spans="1:14">
      <c r="A38" s="7"/>
      <c r="B38" s="2" t="s">
        <v>48</v>
      </c>
      <c r="C38" s="2">
        <v>0.93869999999999998</v>
      </c>
      <c r="D38" s="2">
        <v>0.93830000000000002</v>
      </c>
      <c r="E38" s="2">
        <v>0.93799999999999994</v>
      </c>
      <c r="F38" s="2"/>
      <c r="G38" s="8"/>
      <c r="H38" s="2">
        <f t="shared" si="16"/>
        <v>6.89</v>
      </c>
      <c r="I38" s="2">
        <f t="shared" si="16"/>
        <v>6.93</v>
      </c>
      <c r="J38" s="2">
        <f t="shared" si="16"/>
        <v>6.94</v>
      </c>
      <c r="K38" s="2"/>
      <c r="L38" s="5">
        <f t="shared" si="17"/>
        <v>6.92</v>
      </c>
      <c r="M38" s="5">
        <f t="shared" si="18"/>
        <v>0.03</v>
      </c>
      <c r="N38" s="5" t="str">
        <f t="shared" si="19"/>
        <v>6.92±0.03</v>
      </c>
    </row>
    <row r="39" spans="1:14">
      <c r="A39" s="7"/>
      <c r="B39" s="2" t="s">
        <v>49</v>
      </c>
      <c r="C39" s="2">
        <v>0.9768</v>
      </c>
      <c r="D39" s="2">
        <v>0.97660000000000002</v>
      </c>
      <c r="E39" s="2">
        <v>0.9758</v>
      </c>
      <c r="F39" s="2"/>
      <c r="G39" s="8"/>
      <c r="H39" s="2">
        <f t="shared" si="16"/>
        <v>3.11</v>
      </c>
      <c r="I39" s="2">
        <f t="shared" si="16"/>
        <v>3.13</v>
      </c>
      <c r="J39" s="2">
        <f t="shared" si="16"/>
        <v>3.19</v>
      </c>
      <c r="K39" s="2"/>
      <c r="L39" s="5">
        <f t="shared" si="17"/>
        <v>3.14</v>
      </c>
      <c r="M39" s="5">
        <f t="shared" si="18"/>
        <v>0.04</v>
      </c>
      <c r="N39" s="5" t="str">
        <f t="shared" si="19"/>
        <v>3.14±0.04</v>
      </c>
    </row>
    <row r="40" spans="1:14">
      <c r="A40" s="7"/>
      <c r="B40" s="2" t="s">
        <v>50</v>
      </c>
      <c r="C40" s="2">
        <v>0.97929999999999995</v>
      </c>
      <c r="D40" s="2">
        <v>0.97860000000000003</v>
      </c>
      <c r="E40" s="2">
        <v>0.97929999999999995</v>
      </c>
      <c r="F40" s="2"/>
      <c r="G40" s="8"/>
      <c r="H40" s="2">
        <f t="shared" si="16"/>
        <v>2.87</v>
      </c>
      <c r="I40" s="2">
        <f t="shared" si="16"/>
        <v>2.94</v>
      </c>
      <c r="J40" s="2">
        <f t="shared" si="16"/>
        <v>2.85</v>
      </c>
      <c r="K40" s="2"/>
      <c r="L40" s="5">
        <f t="shared" si="17"/>
        <v>2.89</v>
      </c>
      <c r="M40" s="5">
        <f t="shared" si="18"/>
        <v>0.05</v>
      </c>
      <c r="N40" s="5" t="str">
        <f t="shared" si="19"/>
        <v>2.89±0.05</v>
      </c>
    </row>
    <row r="41" spans="1:14">
      <c r="A41" s="7"/>
      <c r="B41" s="2" t="s">
        <v>51</v>
      </c>
      <c r="C41" s="2">
        <v>0.98419999999999996</v>
      </c>
      <c r="D41" s="2">
        <v>0.98380000000000001</v>
      </c>
      <c r="E41" s="2">
        <v>0.98409999999999997</v>
      </c>
      <c r="F41" s="2"/>
      <c r="G41" s="8"/>
      <c r="H41" s="2">
        <f t="shared" si="16"/>
        <v>2.38</v>
      </c>
      <c r="I41" s="2">
        <f t="shared" si="16"/>
        <v>2.42</v>
      </c>
      <c r="J41" s="2">
        <f t="shared" si="16"/>
        <v>2.37</v>
      </c>
      <c r="K41" s="2"/>
      <c r="L41" s="5">
        <f t="shared" si="17"/>
        <v>2.39</v>
      </c>
      <c r="M41" s="5">
        <f t="shared" si="18"/>
        <v>0.03</v>
      </c>
      <c r="N41" s="5" t="str">
        <f t="shared" si="19"/>
        <v>2.39±0.03</v>
      </c>
    </row>
    <row r="42" spans="1:14">
      <c r="A42" s="7"/>
      <c r="B42" s="2" t="s">
        <v>6</v>
      </c>
      <c r="C42" s="2">
        <v>1.0082</v>
      </c>
      <c r="D42" s="2">
        <v>1.0082</v>
      </c>
      <c r="E42" s="2">
        <v>1.008</v>
      </c>
      <c r="F42" s="2"/>
      <c r="G42" s="8"/>
      <c r="H42" s="2"/>
      <c r="I42" s="2"/>
      <c r="J42" s="2"/>
      <c r="K42" s="2"/>
    </row>
    <row r="43" spans="1:14"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1:14" ht="15" customHeight="1">
      <c r="A44" s="7" t="s">
        <v>16</v>
      </c>
      <c r="B44" s="2" t="s">
        <v>22</v>
      </c>
      <c r="C44" s="2">
        <v>1.2135</v>
      </c>
      <c r="D44" s="2">
        <v>1.2126999999999999</v>
      </c>
      <c r="E44" s="2">
        <v>1.2124999999999999</v>
      </c>
      <c r="F44" s="2"/>
      <c r="G44" s="8" t="s">
        <v>5</v>
      </c>
      <c r="H44" s="2">
        <f t="shared" ref="H44:J49" si="20">ROUND((1-C44/C$50)*100,2)</f>
        <v>2.37</v>
      </c>
      <c r="I44" s="2">
        <f t="shared" si="20"/>
        <v>2.42</v>
      </c>
      <c r="J44" s="2">
        <f t="shared" si="20"/>
        <v>2.41</v>
      </c>
      <c r="K44" s="2"/>
      <c r="L44" s="5">
        <f t="shared" ref="L44:L49" si="21">ROUND(AVERAGE(H44:J44),2)</f>
        <v>2.4</v>
      </c>
      <c r="M44" s="5">
        <f t="shared" ref="M44:M49" si="22">ROUND(STDEV(H44:J44),2)</f>
        <v>0.03</v>
      </c>
      <c r="N44" s="5" t="str">
        <f t="shared" ref="N44:N49" si="23">L44&amp;$L$2&amp;M44</f>
        <v>2.4±0.03</v>
      </c>
    </row>
    <row r="45" spans="1:14">
      <c r="A45" s="7"/>
      <c r="B45" s="2" t="s">
        <v>17</v>
      </c>
      <c r="C45" s="2">
        <v>1.2186999999999999</v>
      </c>
      <c r="D45" s="2">
        <v>1.2181</v>
      </c>
      <c r="E45" s="2">
        <v>1.2172000000000001</v>
      </c>
      <c r="F45" s="2"/>
      <c r="G45" s="8"/>
      <c r="H45" s="2">
        <f t="shared" si="20"/>
        <v>1.95</v>
      </c>
      <c r="I45" s="2">
        <f t="shared" si="20"/>
        <v>1.99</v>
      </c>
      <c r="J45" s="2">
        <f t="shared" si="20"/>
        <v>2.0299999999999998</v>
      </c>
      <c r="K45" s="2"/>
      <c r="L45" s="5">
        <f t="shared" si="21"/>
        <v>1.99</v>
      </c>
      <c r="M45" s="5">
        <f t="shared" si="22"/>
        <v>0.04</v>
      </c>
      <c r="N45" s="5" t="str">
        <f t="shared" si="23"/>
        <v>1.99±0.04</v>
      </c>
    </row>
    <row r="46" spans="1:14">
      <c r="A46" s="7"/>
      <c r="B46" s="2" t="s">
        <v>18</v>
      </c>
      <c r="C46" s="2">
        <v>1.2199</v>
      </c>
      <c r="D46" s="2">
        <v>1.2190000000000001</v>
      </c>
      <c r="E46" s="2">
        <v>1.2184999999999999</v>
      </c>
      <c r="F46" s="2"/>
      <c r="G46" s="8"/>
      <c r="H46" s="2">
        <f t="shared" si="20"/>
        <v>1.85</v>
      </c>
      <c r="I46" s="2">
        <f t="shared" si="20"/>
        <v>1.92</v>
      </c>
      <c r="J46" s="2">
        <f t="shared" si="20"/>
        <v>1.92</v>
      </c>
      <c r="K46" s="2"/>
      <c r="L46" s="5">
        <f t="shared" si="21"/>
        <v>1.9</v>
      </c>
      <c r="M46" s="5">
        <f t="shared" si="22"/>
        <v>0.04</v>
      </c>
      <c r="N46" s="5" t="str">
        <f t="shared" si="23"/>
        <v>1.9±0.04</v>
      </c>
    </row>
    <row r="47" spans="1:14">
      <c r="A47" s="7"/>
      <c r="B47" s="2" t="s">
        <v>19</v>
      </c>
      <c r="C47" s="2">
        <v>1.2258</v>
      </c>
      <c r="D47" s="2">
        <v>1.2258</v>
      </c>
      <c r="E47" s="2">
        <v>1.2254</v>
      </c>
      <c r="F47" s="2"/>
      <c r="G47" s="8"/>
      <c r="H47" s="2">
        <f t="shared" si="20"/>
        <v>1.38</v>
      </c>
      <c r="I47" s="2">
        <f t="shared" si="20"/>
        <v>1.37</v>
      </c>
      <c r="J47" s="2">
        <f t="shared" si="20"/>
        <v>1.37</v>
      </c>
      <c r="K47" s="2"/>
      <c r="L47" s="5">
        <f t="shared" si="21"/>
        <v>1.37</v>
      </c>
      <c r="M47" s="5">
        <f t="shared" si="22"/>
        <v>0.01</v>
      </c>
      <c r="N47" s="5" t="str">
        <f t="shared" si="23"/>
        <v>1.37±0.01</v>
      </c>
    </row>
    <row r="48" spans="1:14">
      <c r="A48" s="7"/>
      <c r="B48" s="2" t="s">
        <v>20</v>
      </c>
      <c r="C48" s="2">
        <v>1.2298</v>
      </c>
      <c r="D48" s="2">
        <v>1.2295</v>
      </c>
      <c r="E48" s="2">
        <v>1.2292000000000001</v>
      </c>
      <c r="F48" s="2"/>
      <c r="G48" s="8"/>
      <c r="H48" s="2">
        <f t="shared" si="20"/>
        <v>1.05</v>
      </c>
      <c r="I48" s="2">
        <f t="shared" si="20"/>
        <v>1.07</v>
      </c>
      <c r="J48" s="2">
        <f t="shared" si="20"/>
        <v>1.06</v>
      </c>
      <c r="K48" s="2"/>
      <c r="L48" s="5">
        <f t="shared" si="21"/>
        <v>1.06</v>
      </c>
      <c r="M48" s="5">
        <f t="shared" si="22"/>
        <v>0.01</v>
      </c>
      <c r="N48" s="5" t="str">
        <f t="shared" si="23"/>
        <v>1.06±0.01</v>
      </c>
    </row>
    <row r="49" spans="1:14">
      <c r="A49" s="7"/>
      <c r="B49" s="2" t="s">
        <v>21</v>
      </c>
      <c r="C49" s="2">
        <v>1.2351000000000001</v>
      </c>
      <c r="D49" s="2">
        <v>1.2344999999999999</v>
      </c>
      <c r="E49" s="2">
        <v>1.234</v>
      </c>
      <c r="F49" s="2"/>
      <c r="G49" s="8"/>
      <c r="H49" s="2">
        <f t="shared" si="20"/>
        <v>0.63</v>
      </c>
      <c r="I49" s="2">
        <f t="shared" si="20"/>
        <v>0.67</v>
      </c>
      <c r="J49" s="2">
        <f t="shared" si="20"/>
        <v>0.68</v>
      </c>
      <c r="K49" s="2"/>
      <c r="L49" s="5">
        <f t="shared" si="21"/>
        <v>0.66</v>
      </c>
      <c r="M49" s="5">
        <f t="shared" si="22"/>
        <v>0.03</v>
      </c>
      <c r="N49" s="5" t="str">
        <f t="shared" si="23"/>
        <v>0.66±0.03</v>
      </c>
    </row>
    <row r="50" spans="1:14">
      <c r="A50" s="7"/>
      <c r="B50" s="2" t="s">
        <v>6</v>
      </c>
      <c r="C50" s="2">
        <v>1.2428999999999999</v>
      </c>
      <c r="D50" s="2">
        <v>1.2427999999999999</v>
      </c>
      <c r="E50" s="2">
        <v>1.2423999999999999</v>
      </c>
      <c r="F50" s="2"/>
      <c r="G50" s="8"/>
      <c r="H50" s="2"/>
      <c r="I50" s="2"/>
      <c r="J50" s="2"/>
      <c r="K50" s="2"/>
    </row>
    <row r="52" spans="1:14" ht="15.75" customHeight="1"/>
  </sheetData>
  <mergeCells count="15">
    <mergeCell ref="A1:N1"/>
    <mergeCell ref="G20:G26"/>
    <mergeCell ref="H3:J3"/>
    <mergeCell ref="C3:E3"/>
    <mergeCell ref="G44:G50"/>
    <mergeCell ref="A20:A26"/>
    <mergeCell ref="A12:A18"/>
    <mergeCell ref="A4:A10"/>
    <mergeCell ref="A44:A50"/>
    <mergeCell ref="G4:G10"/>
    <mergeCell ref="G12:G18"/>
    <mergeCell ref="A36:A42"/>
    <mergeCell ref="A28:A33"/>
    <mergeCell ref="G28:G34"/>
    <mergeCell ref="G36:G42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DPPH Curve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2019-07-24T14:12:48Z</dcterms:modified>
</cp:coreProperties>
</file>