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yłek pszczeli\aktualne\publikacja\"/>
    </mc:Choice>
  </mc:AlternateContent>
  <bookViews>
    <workbookView xWindow="-120" yWindow="-120" windowWidth="29040" windowHeight="15840"/>
  </bookViews>
  <sheets>
    <sheet name="FP with standard samp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I28" i="1"/>
  <c r="J27" i="1"/>
  <c r="K27" i="1" s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K24" i="1" l="1"/>
  <c r="K28" i="1"/>
  <c r="K31" i="1"/>
  <c r="K26" i="1"/>
  <c r="K23" i="1"/>
  <c r="K22" i="1"/>
  <c r="K21" i="1"/>
  <c r="K25" i="1"/>
  <c r="K32" i="1"/>
  <c r="K33" i="1"/>
  <c r="K37" i="1"/>
  <c r="K36" i="1"/>
  <c r="K34" i="1"/>
  <c r="K30" i="1"/>
  <c r="K35" i="1"/>
  <c r="J64" i="1" l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19" i="1"/>
  <c r="I19" i="1"/>
  <c r="J18" i="1"/>
  <c r="I18" i="1"/>
  <c r="N18" i="1" s="1"/>
  <c r="J17" i="1"/>
  <c r="I17" i="1"/>
  <c r="N17" i="1" s="1"/>
  <c r="J16" i="1"/>
  <c r="I16" i="1"/>
  <c r="N16" i="1" s="1"/>
  <c r="J15" i="1"/>
  <c r="I15" i="1"/>
  <c r="N15" i="1" s="1"/>
  <c r="J14" i="1"/>
  <c r="I14" i="1"/>
  <c r="N14" i="1" s="1"/>
  <c r="J13" i="1"/>
  <c r="I13" i="1"/>
  <c r="N13" i="1" s="1"/>
  <c r="J12" i="1"/>
  <c r="I12" i="1"/>
  <c r="N12" i="1" s="1"/>
  <c r="K59" i="1" l="1"/>
  <c r="K63" i="1"/>
  <c r="K52" i="1"/>
  <c r="K48" i="1"/>
  <c r="K50" i="1"/>
  <c r="K54" i="1"/>
  <c r="K57" i="1"/>
  <c r="K61" i="1"/>
  <c r="K51" i="1"/>
  <c r="K53" i="1"/>
  <c r="K55" i="1"/>
  <c r="K60" i="1"/>
  <c r="K58" i="1"/>
  <c r="K62" i="1"/>
  <c r="K64" i="1"/>
  <c r="K49" i="1"/>
  <c r="K13" i="1"/>
  <c r="K17" i="1"/>
  <c r="K12" i="1"/>
  <c r="K16" i="1"/>
  <c r="K19" i="1"/>
  <c r="K15" i="1"/>
  <c r="K14" i="1"/>
  <c r="K1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10" i="1"/>
  <c r="I10" i="1"/>
  <c r="J9" i="1"/>
  <c r="I9" i="1"/>
  <c r="J8" i="1"/>
  <c r="I8" i="1"/>
  <c r="N8" i="1" s="1"/>
  <c r="J7" i="1"/>
  <c r="I7" i="1"/>
  <c r="N7" i="1" s="1"/>
  <c r="J6" i="1"/>
  <c r="I6" i="1"/>
  <c r="N6" i="1" s="1"/>
  <c r="J5" i="1"/>
  <c r="I5" i="1"/>
  <c r="N5" i="1" s="1"/>
  <c r="J4" i="1"/>
  <c r="I4" i="1"/>
  <c r="N4" i="1" s="1"/>
  <c r="J3" i="1"/>
  <c r="I3" i="1"/>
  <c r="N3" i="1" s="1"/>
  <c r="K39" i="1" l="1"/>
  <c r="K43" i="1"/>
  <c r="K46" i="1"/>
  <c r="K41" i="1"/>
  <c r="K45" i="1"/>
  <c r="K44" i="1"/>
  <c r="K42" i="1"/>
  <c r="K40" i="1"/>
  <c r="K6" i="1"/>
  <c r="K10" i="1"/>
  <c r="K8" i="1"/>
  <c r="K4" i="1"/>
  <c r="K3" i="1"/>
  <c r="K7" i="1"/>
  <c r="K5" i="1"/>
  <c r="K9" i="1"/>
</calcChain>
</file>

<file path=xl/sharedStrings.xml><?xml version="1.0" encoding="utf-8"?>
<sst xmlns="http://schemas.openxmlformats.org/spreadsheetml/2006/main" count="91" uniqueCount="29">
  <si>
    <t>Mineral</t>
  </si>
  <si>
    <t>Method</t>
  </si>
  <si>
    <t>1st Repetition [mg/kg]</t>
  </si>
  <si>
    <t>2nd Repetition [mg/kg]</t>
  </si>
  <si>
    <t>3rd Repetition [mg/kg]</t>
  </si>
  <si>
    <t>Mean [mg/kg]</t>
  </si>
  <si>
    <t>SD [mg/kg]</t>
  </si>
  <si>
    <t>RSD [%]</t>
  </si>
  <si>
    <t>% error</t>
  </si>
  <si>
    <t>Manganese</t>
  </si>
  <si>
    <t>ED-XRF Fundamental Parameter method with standard sample</t>
  </si>
  <si>
    <t>Copper</t>
  </si>
  <si>
    <t>Zinc</t>
  </si>
  <si>
    <t>Potassium</t>
  </si>
  <si>
    <t>Calcium</t>
  </si>
  <si>
    <t>Iron</t>
  </si>
  <si>
    <t>Phosphorus</t>
  </si>
  <si>
    <t>Sulfur</t>
  </si>
  <si>
    <t>-</t>
  </si>
  <si>
    <t>content declared by the manufacturer</t>
  </si>
  <si>
    <t xml:space="preserve"> </t>
  </si>
  <si>
    <t xml:space="preserve">Sample </t>
  </si>
  <si>
    <t>K3</t>
  </si>
  <si>
    <t>K5</t>
  </si>
  <si>
    <t>K1</t>
  </si>
  <si>
    <t>K2</t>
  </si>
  <si>
    <t>K4</t>
  </si>
  <si>
    <t>K6</t>
  </si>
  <si>
    <t>K7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</si>
</sst>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Border="1"/>
    <xf numFmtId="2" fontId="3" fillId="0" borderId="2" xfId="0" applyNumberFormat="1" applyFont="1" applyBorder="1" applyAlignment="1">
      <alignment horizont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/>
    </xf>
    <xf numFmtId="2" fontId="3" fillId="0" borderId="7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0" fillId="0" borderId="9" xfId="0" applyBorder="1"/>
    <xf numFmtId="49" fontId="0" fillId="0" borderId="0" xfId="0" applyNumberFormat="1" applyFill="1" applyBorder="1" applyAlignment="1">
      <alignment vertical="center"/>
    </xf>
    <xf numFmtId="0" fontId="1" fillId="0" borderId="10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8" xfId="0" applyBorder="1"/>
    <xf numFmtId="14" fontId="2" fillId="0" borderId="1" xfId="0" applyNumberFormat="1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4" fontId="2" fillId="0" borderId="1" xfId="0" applyNumberFormat="1" applyFont="1" applyBorder="1" applyAlignment="1">
      <alignment horizontal="center" vertical="center" textRotation="90"/>
    </xf>
    <xf numFmtId="14" fontId="2" fillId="0" borderId="5" xfId="0" applyNumberFormat="1" applyFont="1" applyBorder="1" applyAlignment="1">
      <alignment horizontal="center" vertical="center" textRotation="90"/>
    </xf>
    <xf numFmtId="14" fontId="2" fillId="0" borderId="6" xfId="0" applyNumberFormat="1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14" fontId="2" fillId="0" borderId="0" xfId="0" applyNumberFormat="1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4"/>
  <sheetViews>
    <sheetView tabSelected="1" topLeftCell="A7" workbookViewId="0">
      <selection activeCell="O58" sqref="O58"/>
    </sheetView>
  </sheetViews>
  <sheetFormatPr defaultRowHeight="15" x14ac:dyDescent="0.25"/>
  <cols>
    <col min="2" max="2" width="6" bestFit="1" customWidth="1"/>
    <col min="3" max="3" width="12.5703125" bestFit="1" customWidth="1"/>
    <col min="4" max="4" width="12" customWidth="1"/>
    <col min="6" max="6" width="11.5703125" customWidth="1"/>
    <col min="7" max="7" width="11.7109375" customWidth="1"/>
    <col min="8" max="8" width="12" customWidth="1"/>
    <col min="16" max="16" width="12.5703125" bestFit="1" customWidth="1"/>
    <col min="19" max="19" width="12.28515625" customWidth="1"/>
    <col min="20" max="20" width="11.140625" customWidth="1"/>
    <col min="21" max="21" width="12" customWidth="1"/>
  </cols>
  <sheetData>
    <row r="1" spans="2:27" ht="15.75" thickBot="1" x14ac:dyDescent="0.3"/>
    <row r="2" spans="2:27" ht="48" thickBot="1" x14ac:dyDescent="0.3">
      <c r="C2" s="1" t="s">
        <v>0</v>
      </c>
      <c r="D2" s="2" t="s">
        <v>1</v>
      </c>
      <c r="E2" s="3" t="s">
        <v>21</v>
      </c>
      <c r="F2" s="4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5" t="s">
        <v>7</v>
      </c>
      <c r="L2" s="5" t="s">
        <v>1</v>
      </c>
      <c r="M2" s="6" t="s">
        <v>5</v>
      </c>
      <c r="N2" s="7" t="s">
        <v>8</v>
      </c>
      <c r="P2" s="25"/>
      <c r="Q2" s="26"/>
      <c r="R2" s="27"/>
      <c r="S2" s="27"/>
      <c r="T2" s="27"/>
      <c r="U2" s="27"/>
      <c r="V2" s="27"/>
      <c r="W2" s="27"/>
      <c r="X2" s="26"/>
      <c r="Y2" s="26"/>
      <c r="Z2" s="27"/>
      <c r="AA2" s="28"/>
    </row>
    <row r="3" spans="2:27" ht="15.75" customHeight="1" x14ac:dyDescent="0.25">
      <c r="C3" s="8" t="s">
        <v>9</v>
      </c>
      <c r="D3" s="49" t="s">
        <v>10</v>
      </c>
      <c r="E3" s="50" t="s">
        <v>22</v>
      </c>
      <c r="F3" s="9">
        <v>23.6</v>
      </c>
      <c r="G3" s="9">
        <v>20.5</v>
      </c>
      <c r="H3" s="9">
        <v>23.7</v>
      </c>
      <c r="I3" s="9">
        <f>AVERAGE(F3:H3)</f>
        <v>22.599999999999998</v>
      </c>
      <c r="J3" s="9">
        <f>STDEV(F3:H3)</f>
        <v>1.8193405398660254</v>
      </c>
      <c r="K3" s="10">
        <f>(J3/I3)*100</f>
        <v>8.0501793799381662</v>
      </c>
      <c r="L3" s="46" t="s">
        <v>19</v>
      </c>
      <c r="M3" s="9">
        <v>22</v>
      </c>
      <c r="N3" s="11">
        <f t="shared" ref="N3:N8" si="0">(I3-M3)/M3*100</f>
        <v>2.7272727272727173</v>
      </c>
      <c r="P3" s="29"/>
      <c r="Q3" s="53"/>
      <c r="R3" s="56"/>
      <c r="S3" s="30"/>
      <c r="T3" s="30"/>
      <c r="U3" s="30"/>
      <c r="V3" s="30"/>
      <c r="W3" s="30"/>
      <c r="X3" s="30"/>
      <c r="Y3" s="53"/>
      <c r="Z3" s="30"/>
      <c r="AA3" s="31"/>
    </row>
    <row r="4" spans="2:27" ht="15.75" x14ac:dyDescent="0.25">
      <c r="C4" s="12" t="s">
        <v>11</v>
      </c>
      <c r="D4" s="47"/>
      <c r="E4" s="54"/>
      <c r="F4" s="13">
        <v>4.9000000000000004</v>
      </c>
      <c r="G4" s="13">
        <v>5</v>
      </c>
      <c r="H4" s="13">
        <v>5.0999999999999996</v>
      </c>
      <c r="I4" s="13">
        <f>AVERAGE(F4:H4)</f>
        <v>5</v>
      </c>
      <c r="J4" s="13">
        <f>STDEV(F4:H4)</f>
        <v>9.9999999999999645E-2</v>
      </c>
      <c r="K4" s="10">
        <f t="shared" ref="K4:K10" si="1">(J4/I4)*100</f>
        <v>1.9999999999999927</v>
      </c>
      <c r="L4" s="47"/>
      <c r="M4" s="13">
        <v>7</v>
      </c>
      <c r="N4" s="14">
        <f t="shared" si="0"/>
        <v>-28.571428571428569</v>
      </c>
      <c r="P4" s="29"/>
      <c r="Q4" s="53"/>
      <c r="R4" s="56"/>
      <c r="S4" s="30"/>
      <c r="T4" s="30"/>
      <c r="U4" s="30"/>
      <c r="V4" s="30"/>
      <c r="W4" s="30"/>
      <c r="X4" s="30"/>
      <c r="Y4" s="53"/>
      <c r="Z4" s="30"/>
      <c r="AA4" s="31"/>
    </row>
    <row r="5" spans="2:27" ht="15.75" x14ac:dyDescent="0.25">
      <c r="C5" s="12" t="s">
        <v>12</v>
      </c>
      <c r="D5" s="47"/>
      <c r="E5" s="54"/>
      <c r="F5" s="13">
        <v>29.2</v>
      </c>
      <c r="G5" s="13">
        <v>30.2</v>
      </c>
      <c r="H5" s="13">
        <v>34.1</v>
      </c>
      <c r="I5" s="13">
        <f t="shared" ref="I5:I10" si="2">AVERAGE(F5:H5)</f>
        <v>31.166666666666668</v>
      </c>
      <c r="J5" s="13">
        <f t="shared" ref="J5:J10" si="3">STDEV(F5:H5)</f>
        <v>2.5890796305508528</v>
      </c>
      <c r="K5" s="10">
        <f t="shared" si="1"/>
        <v>8.3072073707513994</v>
      </c>
      <c r="L5" s="47"/>
      <c r="M5" s="13">
        <v>24</v>
      </c>
      <c r="N5" s="14">
        <f t="shared" si="0"/>
        <v>29.861111111111114</v>
      </c>
      <c r="P5" s="29"/>
      <c r="Q5" s="53"/>
      <c r="R5" s="56"/>
      <c r="S5" s="30"/>
      <c r="T5" s="30"/>
      <c r="U5" s="30"/>
      <c r="V5" s="30"/>
      <c r="W5" s="30"/>
      <c r="X5" s="30"/>
      <c r="Y5" s="53"/>
      <c r="Z5" s="30"/>
      <c r="AA5" s="31"/>
    </row>
    <row r="6" spans="2:27" ht="15.75" customHeight="1" x14ac:dyDescent="0.25">
      <c r="C6" s="12" t="s">
        <v>13</v>
      </c>
      <c r="D6" s="47"/>
      <c r="E6" s="54"/>
      <c r="F6" s="13">
        <v>5448.5</v>
      </c>
      <c r="G6" s="13">
        <v>5591</v>
      </c>
      <c r="H6" s="13">
        <v>6501.9</v>
      </c>
      <c r="I6" s="13">
        <f t="shared" si="2"/>
        <v>5847.1333333333341</v>
      </c>
      <c r="J6" s="13">
        <f t="shared" si="3"/>
        <v>571.50337123531745</v>
      </c>
      <c r="K6" s="10">
        <f t="shared" si="1"/>
        <v>9.7740779738558619</v>
      </c>
      <c r="L6" s="47"/>
      <c r="M6" s="13">
        <v>8099</v>
      </c>
      <c r="N6" s="14">
        <f t="shared" si="0"/>
        <v>-27.804255669424201</v>
      </c>
      <c r="P6" s="29"/>
      <c r="Q6" s="53"/>
      <c r="R6" s="56"/>
      <c r="S6" s="30"/>
      <c r="T6" s="30"/>
      <c r="U6" s="30"/>
      <c r="V6" s="30"/>
      <c r="W6" s="30"/>
      <c r="X6" s="30"/>
      <c r="Y6" s="53"/>
      <c r="Z6" s="30"/>
      <c r="AA6" s="31"/>
    </row>
    <row r="7" spans="2:27" ht="15.75" x14ac:dyDescent="0.25">
      <c r="C7" s="12" t="s">
        <v>14</v>
      </c>
      <c r="D7" s="47"/>
      <c r="E7" s="54"/>
      <c r="F7" s="13">
        <v>1733.6</v>
      </c>
      <c r="G7" s="13">
        <v>1823.6</v>
      </c>
      <c r="H7" s="13">
        <v>2016.8</v>
      </c>
      <c r="I7" s="13">
        <f t="shared" si="2"/>
        <v>1858</v>
      </c>
      <c r="J7" s="13">
        <f t="shared" si="3"/>
        <v>144.69996544574573</v>
      </c>
      <c r="K7" s="10">
        <f t="shared" si="1"/>
        <v>7.7879421660788868</v>
      </c>
      <c r="L7" s="47"/>
      <c r="M7" s="13">
        <v>2073</v>
      </c>
      <c r="N7" s="14">
        <f t="shared" si="0"/>
        <v>-10.371442354076219</v>
      </c>
      <c r="P7" s="29"/>
      <c r="Q7" s="53"/>
      <c r="R7" s="56"/>
      <c r="S7" s="30"/>
      <c r="T7" s="30"/>
      <c r="U7" s="30"/>
      <c r="V7" s="30"/>
      <c r="W7" s="30"/>
      <c r="X7" s="30"/>
      <c r="Y7" s="53"/>
      <c r="Z7" s="30"/>
      <c r="AA7" s="31"/>
    </row>
    <row r="8" spans="2:27" ht="15.75" x14ac:dyDescent="0.25">
      <c r="C8" s="12" t="s">
        <v>15</v>
      </c>
      <c r="D8" s="47"/>
      <c r="E8" s="54"/>
      <c r="F8" s="13">
        <v>65.7</v>
      </c>
      <c r="G8" s="13">
        <v>68</v>
      </c>
      <c r="H8" s="13">
        <v>69.5</v>
      </c>
      <c r="I8" s="13">
        <f t="shared" si="2"/>
        <v>67.733333333333334</v>
      </c>
      <c r="J8" s="13">
        <f t="shared" si="3"/>
        <v>1.9139836293274108</v>
      </c>
      <c r="K8" s="10">
        <f t="shared" si="1"/>
        <v>2.8257632322747206</v>
      </c>
      <c r="L8" s="47"/>
      <c r="M8" s="13">
        <v>73</v>
      </c>
      <c r="N8" s="14">
        <f t="shared" si="0"/>
        <v>-7.2146118721461177</v>
      </c>
      <c r="P8" s="29"/>
      <c r="Q8" s="53"/>
      <c r="R8" s="56"/>
      <c r="S8" s="30"/>
      <c r="T8" s="30"/>
      <c r="U8" s="30"/>
      <c r="V8" s="30"/>
      <c r="W8" s="30"/>
      <c r="X8" s="30"/>
      <c r="Y8" s="53"/>
      <c r="Z8" s="30"/>
      <c r="AA8" s="31"/>
    </row>
    <row r="9" spans="2:27" ht="15.75" x14ac:dyDescent="0.25">
      <c r="C9" s="12" t="s">
        <v>16</v>
      </c>
      <c r="D9" s="47"/>
      <c r="E9" s="54"/>
      <c r="F9" s="13">
        <v>5709.8</v>
      </c>
      <c r="G9" s="13">
        <v>5932.8</v>
      </c>
      <c r="H9" s="13">
        <v>6753.2</v>
      </c>
      <c r="I9" s="13">
        <f t="shared" si="2"/>
        <v>6131.9333333333334</v>
      </c>
      <c r="J9" s="13">
        <f t="shared" si="3"/>
        <v>549.46469707646656</v>
      </c>
      <c r="K9" s="10">
        <f t="shared" si="1"/>
        <v>8.9607089184998721</v>
      </c>
      <c r="L9" s="47"/>
      <c r="M9" s="13" t="s">
        <v>18</v>
      </c>
      <c r="N9" s="14" t="s">
        <v>18</v>
      </c>
      <c r="P9" s="29"/>
      <c r="Q9" s="53"/>
      <c r="R9" s="56"/>
      <c r="S9" s="30"/>
      <c r="T9" s="30"/>
      <c r="U9" s="30"/>
      <c r="V9" s="30"/>
      <c r="W9" s="30"/>
      <c r="X9" s="30"/>
      <c r="Y9" s="53"/>
      <c r="Z9" s="30"/>
      <c r="AA9" s="31"/>
    </row>
    <row r="10" spans="2:27" ht="16.5" thickBot="1" x14ac:dyDescent="0.3">
      <c r="C10" s="17" t="s">
        <v>17</v>
      </c>
      <c r="D10" s="48"/>
      <c r="E10" s="55"/>
      <c r="F10" s="15">
        <v>3029.4</v>
      </c>
      <c r="G10" s="15">
        <v>3098.8</v>
      </c>
      <c r="H10" s="15">
        <v>3496.4</v>
      </c>
      <c r="I10" s="15">
        <f t="shared" si="2"/>
        <v>3208.2000000000003</v>
      </c>
      <c r="J10" s="15">
        <f t="shared" si="3"/>
        <v>251.98912674954843</v>
      </c>
      <c r="K10" s="13">
        <f t="shared" si="1"/>
        <v>7.8545329701872832</v>
      </c>
      <c r="L10" s="48"/>
      <c r="M10" s="15" t="s">
        <v>18</v>
      </c>
      <c r="N10" s="16" t="s">
        <v>18</v>
      </c>
      <c r="P10" s="29"/>
      <c r="Q10" s="53"/>
      <c r="R10" s="56"/>
      <c r="S10" s="30"/>
      <c r="T10" s="30"/>
      <c r="U10" s="30"/>
      <c r="V10" s="30"/>
      <c r="W10" s="30"/>
      <c r="X10" s="30"/>
      <c r="Y10" s="53"/>
      <c r="Z10" s="30"/>
      <c r="AA10" s="31"/>
    </row>
    <row r="11" spans="2:27" ht="16.5" thickBot="1" x14ac:dyDescent="0.3">
      <c r="B11" s="24"/>
      <c r="C11" s="33"/>
      <c r="D11" s="34"/>
      <c r="E11" s="35"/>
      <c r="F11" s="36"/>
      <c r="G11" s="37"/>
      <c r="H11" s="37"/>
      <c r="I11" s="37"/>
      <c r="J11" s="37"/>
      <c r="K11" s="37"/>
      <c r="L11" s="34"/>
      <c r="M11" s="37"/>
      <c r="N11" s="38"/>
      <c r="O11" s="43"/>
      <c r="P11" s="29"/>
      <c r="Q11" s="53"/>
      <c r="R11" s="56"/>
      <c r="S11" s="30"/>
      <c r="T11" s="30"/>
      <c r="U11" s="30"/>
      <c r="V11" s="30"/>
      <c r="W11" s="30"/>
      <c r="X11" s="30"/>
      <c r="Y11" s="53"/>
      <c r="Z11" s="30"/>
      <c r="AA11" s="31"/>
    </row>
    <row r="12" spans="2:27" ht="15.75" x14ac:dyDescent="0.25">
      <c r="C12" s="8" t="s">
        <v>9</v>
      </c>
      <c r="D12" s="49" t="s">
        <v>10</v>
      </c>
      <c r="E12" s="50" t="s">
        <v>23</v>
      </c>
      <c r="F12" s="9">
        <v>18.3</v>
      </c>
      <c r="G12" s="9">
        <v>18.899999999999999</v>
      </c>
      <c r="H12" s="9">
        <v>19.399999999999999</v>
      </c>
      <c r="I12" s="9">
        <f>AVERAGE(F12:H12)</f>
        <v>18.866666666666667</v>
      </c>
      <c r="J12" s="9">
        <f>STDEV(F12:H12)</f>
        <v>0.55075705472860914</v>
      </c>
      <c r="K12" s="10">
        <f>(J12/I12)*100</f>
        <v>2.919207003861886</v>
      </c>
      <c r="L12" s="46" t="s">
        <v>19</v>
      </c>
      <c r="M12" s="9">
        <v>90</v>
      </c>
      <c r="N12" s="11">
        <f t="shared" ref="N12:N18" si="4">(I12-M12)/M12*100</f>
        <v>-79.037037037037024</v>
      </c>
      <c r="P12" s="29"/>
      <c r="Q12" s="53"/>
      <c r="R12" s="56"/>
      <c r="S12" s="30"/>
      <c r="T12" s="30"/>
      <c r="U12" s="30"/>
      <c r="V12" s="30"/>
      <c r="W12" s="30"/>
      <c r="X12" s="30"/>
      <c r="Y12" s="53"/>
      <c r="Z12" s="30"/>
      <c r="AA12" s="31"/>
    </row>
    <row r="13" spans="2:27" ht="15.75" customHeight="1" x14ac:dyDescent="0.25">
      <c r="C13" s="12" t="s">
        <v>11</v>
      </c>
      <c r="D13" s="47"/>
      <c r="E13" s="54"/>
      <c r="F13" s="13">
        <v>5.3</v>
      </c>
      <c r="G13" s="13">
        <v>6</v>
      </c>
      <c r="H13" s="13">
        <v>5.5</v>
      </c>
      <c r="I13" s="13">
        <f>AVERAGE(F13:H13)</f>
        <v>5.6000000000000005</v>
      </c>
      <c r="J13" s="13">
        <f>STDEV(F13:H13)</f>
        <v>0.36055512754639901</v>
      </c>
      <c r="K13" s="10">
        <f t="shared" ref="K13:K19" si="5">(J13/I13)*100</f>
        <v>6.4384844204714105</v>
      </c>
      <c r="L13" s="47"/>
      <c r="M13" s="13">
        <v>12</v>
      </c>
      <c r="N13" s="14">
        <f t="shared" si="4"/>
        <v>-53.333333333333336</v>
      </c>
      <c r="O13" s="20"/>
      <c r="P13" s="22"/>
      <c r="Q13" s="40"/>
      <c r="R13" s="22"/>
      <c r="S13" s="22"/>
      <c r="T13" s="22"/>
    </row>
    <row r="14" spans="2:27" ht="15.75" x14ac:dyDescent="0.25">
      <c r="C14" s="12" t="s">
        <v>12</v>
      </c>
      <c r="D14" s="47"/>
      <c r="E14" s="54"/>
      <c r="F14" s="13">
        <v>30.9</v>
      </c>
      <c r="G14" s="13">
        <v>29.3</v>
      </c>
      <c r="H14" s="13">
        <v>29.7</v>
      </c>
      <c r="I14" s="13">
        <f t="shared" ref="I14:I19" si="6">AVERAGE(F14:H14)</f>
        <v>29.966666666666669</v>
      </c>
      <c r="J14" s="13">
        <f t="shared" ref="J14:J19" si="7">STDEV(F14:H14)</f>
        <v>0.83266639978645207</v>
      </c>
      <c r="K14" s="10">
        <f t="shared" si="5"/>
        <v>2.7786420460059578</v>
      </c>
      <c r="L14" s="47"/>
      <c r="M14" s="13">
        <v>48</v>
      </c>
      <c r="N14" s="14">
        <f t="shared" si="4"/>
        <v>-37.569444444444436</v>
      </c>
      <c r="O14" s="20"/>
      <c r="P14" s="22"/>
      <c r="Q14" s="40"/>
      <c r="R14" s="22"/>
      <c r="S14" s="22"/>
      <c r="T14" s="22"/>
    </row>
    <row r="15" spans="2:27" ht="15.75" x14ac:dyDescent="0.25">
      <c r="C15" s="12" t="s">
        <v>13</v>
      </c>
      <c r="D15" s="47"/>
      <c r="E15" s="54"/>
      <c r="F15" s="13">
        <v>4551</v>
      </c>
      <c r="G15" s="13">
        <v>5182.8</v>
      </c>
      <c r="H15" s="13">
        <v>4844.5</v>
      </c>
      <c r="I15" s="13">
        <f t="shared" si="6"/>
        <v>4859.4333333333334</v>
      </c>
      <c r="J15" s="13">
        <f t="shared" si="7"/>
        <v>316.16461429662456</v>
      </c>
      <c r="K15" s="10">
        <f t="shared" si="5"/>
        <v>6.5062033494294518</v>
      </c>
      <c r="L15" s="47"/>
      <c r="M15" s="13">
        <v>4010</v>
      </c>
      <c r="N15" s="14">
        <f t="shared" si="4"/>
        <v>21.182876142975896</v>
      </c>
      <c r="O15" s="20"/>
      <c r="P15" s="22"/>
      <c r="Q15" s="40"/>
      <c r="R15" s="22"/>
      <c r="S15" s="22"/>
      <c r="T15" s="22"/>
    </row>
    <row r="16" spans="2:27" ht="15.75" x14ac:dyDescent="0.25">
      <c r="C16" s="12" t="s">
        <v>14</v>
      </c>
      <c r="D16" s="47"/>
      <c r="E16" s="54"/>
      <c r="F16" s="13">
        <v>1272.2</v>
      </c>
      <c r="G16" s="13">
        <v>1465.7</v>
      </c>
      <c r="H16" s="13">
        <v>1298.4000000000001</v>
      </c>
      <c r="I16" s="13">
        <f t="shared" si="6"/>
        <v>1345.4333333333334</v>
      </c>
      <c r="J16" s="13">
        <f t="shared" si="7"/>
        <v>104.97458422557972</v>
      </c>
      <c r="K16" s="10">
        <f t="shared" si="5"/>
        <v>7.8022880528389651</v>
      </c>
      <c r="L16" s="47"/>
      <c r="M16" s="13">
        <v>1640</v>
      </c>
      <c r="N16" s="14">
        <f t="shared" si="4"/>
        <v>-17.961382113821134</v>
      </c>
      <c r="O16" s="20"/>
      <c r="P16" s="22"/>
      <c r="Q16" s="40"/>
      <c r="R16" s="22"/>
      <c r="S16" s="22"/>
      <c r="T16" s="22"/>
    </row>
    <row r="17" spans="3:20" ht="15.75" x14ac:dyDescent="0.25">
      <c r="C17" s="12" t="s">
        <v>15</v>
      </c>
      <c r="D17" s="47"/>
      <c r="E17" s="54"/>
      <c r="F17" s="13">
        <v>85.8</v>
      </c>
      <c r="G17" s="13">
        <v>80.2</v>
      </c>
      <c r="H17" s="13">
        <v>84.1</v>
      </c>
      <c r="I17" s="13">
        <f t="shared" si="6"/>
        <v>83.36666666666666</v>
      </c>
      <c r="J17" s="13">
        <f t="shared" si="7"/>
        <v>2.8711205710198437</v>
      </c>
      <c r="K17" s="10">
        <f t="shared" si="5"/>
        <v>3.4439670983844586</v>
      </c>
      <c r="L17" s="47"/>
      <c r="M17" s="13">
        <v>100</v>
      </c>
      <c r="N17" s="14">
        <f t="shared" si="4"/>
        <v>-16.63333333333334</v>
      </c>
      <c r="O17" s="20"/>
      <c r="P17" s="22"/>
      <c r="Q17" s="40"/>
      <c r="R17" s="22"/>
      <c r="S17" s="22"/>
      <c r="T17" s="22"/>
    </row>
    <row r="18" spans="3:20" ht="15.75" x14ac:dyDescent="0.25">
      <c r="C18" s="12" t="s">
        <v>16</v>
      </c>
      <c r="D18" s="47"/>
      <c r="E18" s="54"/>
      <c r="F18" s="13">
        <v>3770.3</v>
      </c>
      <c r="G18" s="13">
        <v>4239.1000000000004</v>
      </c>
      <c r="H18" s="13">
        <v>3886.4</v>
      </c>
      <c r="I18" s="13">
        <f t="shared" si="6"/>
        <v>3965.2666666666669</v>
      </c>
      <c r="J18" s="13">
        <f t="shared" si="7"/>
        <v>244.1481585704332</v>
      </c>
      <c r="K18" s="10">
        <f t="shared" si="5"/>
        <v>6.1571687125817478</v>
      </c>
      <c r="L18" s="47"/>
      <c r="M18" s="13">
        <v>5150</v>
      </c>
      <c r="N18" s="14">
        <f t="shared" si="4"/>
        <v>-23.004530744336567</v>
      </c>
      <c r="O18" s="20"/>
      <c r="P18" s="22"/>
      <c r="Q18" s="40"/>
      <c r="R18" s="22"/>
      <c r="S18" s="22"/>
      <c r="T18" s="22"/>
    </row>
    <row r="19" spans="3:20" ht="16.5" thickBot="1" x14ac:dyDescent="0.3">
      <c r="C19" s="17" t="s">
        <v>17</v>
      </c>
      <c r="D19" s="48"/>
      <c r="E19" s="55"/>
      <c r="F19" s="15">
        <v>2033.6</v>
      </c>
      <c r="G19" s="15">
        <v>2084.3000000000002</v>
      </c>
      <c r="H19" s="15">
        <v>2056</v>
      </c>
      <c r="I19" s="15">
        <f t="shared" si="6"/>
        <v>2057.9666666666667</v>
      </c>
      <c r="J19" s="15">
        <f t="shared" si="7"/>
        <v>25.407151224278184</v>
      </c>
      <c r="K19" s="13">
        <f t="shared" si="5"/>
        <v>1.2345754494377064</v>
      </c>
      <c r="L19" s="48"/>
      <c r="M19" s="15" t="s">
        <v>18</v>
      </c>
      <c r="N19" s="16" t="s">
        <v>18</v>
      </c>
      <c r="O19" s="20"/>
      <c r="P19" s="22"/>
      <c r="Q19" s="40"/>
      <c r="R19" s="22"/>
      <c r="S19" s="22"/>
      <c r="T19" s="22"/>
    </row>
    <row r="20" spans="3:20" ht="16.5" thickBot="1" x14ac:dyDescent="0.3">
      <c r="C20" s="41"/>
      <c r="D20" s="32"/>
      <c r="E20" s="35"/>
      <c r="F20" s="37"/>
      <c r="G20" s="37"/>
      <c r="H20" s="37"/>
      <c r="I20" s="37"/>
      <c r="J20" s="37"/>
      <c r="K20" s="42"/>
      <c r="L20" s="32"/>
      <c r="M20" s="30"/>
      <c r="N20" s="31"/>
      <c r="O20" s="19"/>
      <c r="P20" s="23"/>
      <c r="Q20" s="40"/>
      <c r="R20" s="22"/>
      <c r="S20" s="22"/>
      <c r="T20" s="22"/>
    </row>
    <row r="21" spans="3:20" ht="15.75" x14ac:dyDescent="0.25">
      <c r="C21" s="8" t="s">
        <v>9</v>
      </c>
      <c r="D21" s="49" t="s">
        <v>10</v>
      </c>
      <c r="E21" s="50" t="s">
        <v>24</v>
      </c>
      <c r="F21" s="9">
        <v>25.5</v>
      </c>
      <c r="G21" s="9">
        <v>25.9</v>
      </c>
      <c r="H21" s="9">
        <v>25.5</v>
      </c>
      <c r="I21" s="9">
        <f>AVERAGE(F21:H21)</f>
        <v>25.633333333333336</v>
      </c>
      <c r="J21" s="13">
        <f>STDEV(F21:H21)</f>
        <v>0.23094010767584949</v>
      </c>
      <c r="K21" s="21">
        <f>(J21/I21)*100</f>
        <v>0.90093670094609679</v>
      </c>
      <c r="N21" s="22"/>
      <c r="O21" s="19"/>
      <c r="P21" s="23"/>
      <c r="Q21" s="40"/>
      <c r="R21" s="22"/>
      <c r="S21" s="22"/>
      <c r="T21" s="22"/>
    </row>
    <row r="22" spans="3:20" ht="15.75" customHeight="1" x14ac:dyDescent="0.25">
      <c r="C22" s="12" t="s">
        <v>11</v>
      </c>
      <c r="D22" s="47"/>
      <c r="E22" s="51"/>
      <c r="F22" s="13">
        <v>5.7</v>
      </c>
      <c r="G22" s="13">
        <v>6.9</v>
      </c>
      <c r="H22" s="13">
        <v>7.3</v>
      </c>
      <c r="I22" s="13">
        <f>AVERAGE(F22:H22)</f>
        <v>6.6333333333333337</v>
      </c>
      <c r="J22" s="13">
        <f>STDEV(F22:H22)</f>
        <v>0.83266639978644996</v>
      </c>
      <c r="K22" s="10">
        <f t="shared" ref="K22:K27" si="8">(J22/I22)*100</f>
        <v>12.552759795775629</v>
      </c>
      <c r="N22" s="22"/>
      <c r="O22" s="22"/>
      <c r="P22" s="40"/>
      <c r="Q22" s="22"/>
      <c r="R22" s="22"/>
      <c r="S22" s="18"/>
    </row>
    <row r="23" spans="3:20" ht="15.75" customHeight="1" x14ac:dyDescent="0.25">
      <c r="C23" s="12" t="s">
        <v>12</v>
      </c>
      <c r="D23" s="47"/>
      <c r="E23" s="51"/>
      <c r="F23" s="13">
        <v>39.9</v>
      </c>
      <c r="G23" s="13">
        <v>48</v>
      </c>
      <c r="H23" s="13">
        <v>42.4</v>
      </c>
      <c r="I23" s="13">
        <f t="shared" ref="I23:I27" si="9">AVERAGE(F23:H23)</f>
        <v>43.433333333333337</v>
      </c>
      <c r="J23" s="13">
        <f t="shared" ref="J23:J27" si="10">STDEV(F23:H23)</f>
        <v>4.1476901202155085</v>
      </c>
      <c r="K23" s="10">
        <f t="shared" si="8"/>
        <v>9.5495551501508249</v>
      </c>
      <c r="N23" s="22"/>
      <c r="O23" s="22"/>
      <c r="P23" s="40"/>
      <c r="Q23" s="22"/>
      <c r="R23" s="22"/>
      <c r="S23" s="18"/>
    </row>
    <row r="24" spans="3:20" ht="15.75" x14ac:dyDescent="0.25">
      <c r="C24" s="12" t="s">
        <v>13</v>
      </c>
      <c r="D24" s="47"/>
      <c r="E24" s="51"/>
      <c r="F24" s="13">
        <v>4930.6000000000004</v>
      </c>
      <c r="G24" s="13">
        <v>5997.9</v>
      </c>
      <c r="H24" s="13">
        <v>4834.8</v>
      </c>
      <c r="I24" s="13">
        <f t="shared" si="9"/>
        <v>5254.4333333333334</v>
      </c>
      <c r="J24" s="13">
        <f t="shared" si="10"/>
        <v>645.64032040551251</v>
      </c>
      <c r="K24" s="10">
        <f t="shared" si="8"/>
        <v>12.287534724432939</v>
      </c>
      <c r="N24" s="22"/>
      <c r="O24" s="22"/>
      <c r="P24" s="40"/>
      <c r="Q24" s="22"/>
      <c r="R24" s="22"/>
      <c r="S24" s="18"/>
    </row>
    <row r="25" spans="3:20" ht="15.75" x14ac:dyDescent="0.25">
      <c r="C25" s="12" t="s">
        <v>14</v>
      </c>
      <c r="D25" s="47"/>
      <c r="E25" s="51"/>
      <c r="F25" s="13">
        <v>1327.7</v>
      </c>
      <c r="G25" s="13">
        <v>1370.5</v>
      </c>
      <c r="H25" s="13">
        <v>1510.5</v>
      </c>
      <c r="I25" s="13">
        <f t="shared" si="9"/>
        <v>1402.8999999999999</v>
      </c>
      <c r="J25" s="13">
        <f t="shared" si="10"/>
        <v>95.610041313661171</v>
      </c>
      <c r="K25" s="10">
        <f t="shared" si="8"/>
        <v>6.8151715242470017</v>
      </c>
      <c r="N25" s="22"/>
      <c r="O25" s="22"/>
      <c r="P25" s="40"/>
      <c r="Q25" s="22"/>
      <c r="R25" s="22"/>
      <c r="S25" s="18"/>
    </row>
    <row r="26" spans="3:20" ht="15.75" x14ac:dyDescent="0.25">
      <c r="C26" s="12" t="s">
        <v>15</v>
      </c>
      <c r="D26" s="47"/>
      <c r="E26" s="51"/>
      <c r="F26" s="13">
        <v>97.7</v>
      </c>
      <c r="G26" s="13">
        <v>83</v>
      </c>
      <c r="H26" s="13">
        <v>95.5</v>
      </c>
      <c r="I26" s="13">
        <f t="shared" si="9"/>
        <v>92.066666666666663</v>
      </c>
      <c r="J26" s="13">
        <f t="shared" si="10"/>
        <v>7.9286400683429532</v>
      </c>
      <c r="K26" s="10">
        <f t="shared" si="8"/>
        <v>8.611846562284164</v>
      </c>
      <c r="N26" s="22"/>
      <c r="O26" s="22"/>
      <c r="P26" s="40"/>
      <c r="Q26" s="22"/>
      <c r="R26" s="22"/>
      <c r="S26" s="18"/>
    </row>
    <row r="27" spans="3:20" ht="15.75" x14ac:dyDescent="0.25">
      <c r="C27" s="12" t="s">
        <v>16</v>
      </c>
      <c r="D27" s="47"/>
      <c r="E27" s="51"/>
      <c r="F27" s="13">
        <v>4760.1000000000004</v>
      </c>
      <c r="G27" s="13">
        <v>5631.4</v>
      </c>
      <c r="H27" s="13">
        <v>4636.7</v>
      </c>
      <c r="I27" s="13">
        <f t="shared" si="9"/>
        <v>5009.4000000000005</v>
      </c>
      <c r="J27" s="13">
        <f t="shared" si="10"/>
        <v>542.18990215606175</v>
      </c>
      <c r="K27" s="10">
        <f t="shared" si="8"/>
        <v>10.823449957201694</v>
      </c>
      <c r="N27" s="22"/>
      <c r="O27" s="22"/>
      <c r="P27" s="40"/>
      <c r="Q27" s="22"/>
      <c r="R27" s="22"/>
      <c r="S27" s="18"/>
    </row>
    <row r="28" spans="3:20" ht="16.5" thickBot="1" x14ac:dyDescent="0.3">
      <c r="C28" s="17" t="s">
        <v>17</v>
      </c>
      <c r="D28" s="48"/>
      <c r="E28" s="52"/>
      <c r="F28" s="15">
        <v>2513.1</v>
      </c>
      <c r="G28" s="15">
        <v>2823.2</v>
      </c>
      <c r="H28" s="15">
        <v>2432.1999999999998</v>
      </c>
      <c r="I28" s="15">
        <f>AVERAGE(F28:H28)</f>
        <v>2589.4999999999995</v>
      </c>
      <c r="J28" s="15">
        <f>STDEV(F28:H28)</f>
        <v>206.39275665584776</v>
      </c>
      <c r="K28" s="15">
        <f>(J28/I28)*100</f>
        <v>7.9703709849719164</v>
      </c>
      <c r="N28" s="20"/>
      <c r="O28" s="22"/>
      <c r="P28" s="40"/>
      <c r="Q28" s="22"/>
      <c r="R28" s="22"/>
      <c r="S28" s="18"/>
    </row>
    <row r="29" spans="3:20" ht="15.75" thickBot="1" x14ac:dyDescent="0.3">
      <c r="C29" s="44"/>
      <c r="K29" s="39"/>
      <c r="L29" s="43"/>
      <c r="O29" s="20"/>
      <c r="P29" s="40"/>
      <c r="Q29" s="22"/>
      <c r="R29" s="22"/>
      <c r="S29" s="18"/>
    </row>
    <row r="30" spans="3:20" ht="15.75" x14ac:dyDescent="0.25">
      <c r="C30" s="8" t="s">
        <v>9</v>
      </c>
      <c r="D30" s="49" t="s">
        <v>10</v>
      </c>
      <c r="E30" s="50" t="s">
        <v>25</v>
      </c>
      <c r="F30" s="9">
        <v>49.6</v>
      </c>
      <c r="G30" s="9">
        <v>38.200000000000003</v>
      </c>
      <c r="H30" s="9">
        <v>25.1</v>
      </c>
      <c r="I30" s="9">
        <f>AVERAGE(F30:H30)</f>
        <v>37.633333333333333</v>
      </c>
      <c r="J30" s="9">
        <f>STDEV(F30:H30)</f>
        <v>12.259825991152292</v>
      </c>
      <c r="K30" s="21">
        <f>(J30/I30)*100</f>
        <v>32.577039834771369</v>
      </c>
      <c r="O30" s="20"/>
      <c r="R30" s="18"/>
    </row>
    <row r="31" spans="3:20" ht="15.75" x14ac:dyDescent="0.25">
      <c r="C31" s="12" t="s">
        <v>11</v>
      </c>
      <c r="D31" s="47"/>
      <c r="E31" s="51"/>
      <c r="F31" s="13">
        <v>5.5</v>
      </c>
      <c r="G31" s="13">
        <v>5.9</v>
      </c>
      <c r="H31" s="13">
        <v>5.6</v>
      </c>
      <c r="I31" s="13">
        <f>AVERAGE(F31:H31)</f>
        <v>5.666666666666667</v>
      </c>
      <c r="J31" s="13">
        <f>STDEV(F31:H31)</f>
        <v>0.20816659994661352</v>
      </c>
      <c r="K31" s="10">
        <f t="shared" ref="K31:K36" si="11">(J31/I31)*100</f>
        <v>3.6735282343520033</v>
      </c>
      <c r="L31" t="s">
        <v>20</v>
      </c>
      <c r="R31" s="18"/>
    </row>
    <row r="32" spans="3:20" ht="15.75" customHeight="1" x14ac:dyDescent="0.25">
      <c r="C32" s="12" t="s">
        <v>12</v>
      </c>
      <c r="D32" s="47"/>
      <c r="E32" s="51"/>
      <c r="F32" s="13">
        <v>37.200000000000003</v>
      </c>
      <c r="G32" s="13">
        <v>36.1</v>
      </c>
      <c r="H32" s="13">
        <v>34.4</v>
      </c>
      <c r="I32" s="13">
        <f t="shared" ref="I32:I36" si="12">AVERAGE(F32:H32)</f>
        <v>35.900000000000006</v>
      </c>
      <c r="J32" s="13">
        <f t="shared" ref="J32:J36" si="13">STDEV(F32:H32)</f>
        <v>1.4106735979665905</v>
      </c>
      <c r="K32" s="10">
        <f t="shared" si="11"/>
        <v>3.9294529191269927</v>
      </c>
      <c r="R32" s="18"/>
    </row>
    <row r="33" spans="3:18" ht="15.75" x14ac:dyDescent="0.25">
      <c r="C33" s="12" t="s">
        <v>13</v>
      </c>
      <c r="D33" s="47"/>
      <c r="E33" s="51"/>
      <c r="F33" s="13">
        <v>4647.3999999999996</v>
      </c>
      <c r="G33" s="13">
        <v>5097.8999999999996</v>
      </c>
      <c r="H33" s="13">
        <v>4668.5</v>
      </c>
      <c r="I33" s="13">
        <f t="shared" si="12"/>
        <v>4804.5999999999995</v>
      </c>
      <c r="J33" s="13">
        <f t="shared" si="13"/>
        <v>254.22425140021545</v>
      </c>
      <c r="K33" s="10">
        <f t="shared" si="11"/>
        <v>5.2912677725557895</v>
      </c>
      <c r="R33" s="18"/>
    </row>
    <row r="34" spans="3:18" ht="15.75" x14ac:dyDescent="0.25">
      <c r="C34" s="12" t="s">
        <v>14</v>
      </c>
      <c r="D34" s="47"/>
      <c r="E34" s="51"/>
      <c r="F34" s="13">
        <v>1083</v>
      </c>
      <c r="G34" s="13">
        <v>1281.5999999999999</v>
      </c>
      <c r="H34" s="13">
        <v>1067.8</v>
      </c>
      <c r="I34" s="13">
        <f t="shared" si="12"/>
        <v>1144.1333333333332</v>
      </c>
      <c r="J34" s="13">
        <f t="shared" si="13"/>
        <v>119.29196675943156</v>
      </c>
      <c r="K34" s="10">
        <f t="shared" si="11"/>
        <v>10.426404273345028</v>
      </c>
      <c r="R34" s="18"/>
    </row>
    <row r="35" spans="3:18" ht="15.75" x14ac:dyDescent="0.25">
      <c r="C35" s="12" t="s">
        <v>15</v>
      </c>
      <c r="D35" s="47"/>
      <c r="E35" s="51"/>
      <c r="F35" s="13">
        <v>71</v>
      </c>
      <c r="G35" s="13">
        <v>71.900000000000006</v>
      </c>
      <c r="H35" s="13">
        <v>58.4</v>
      </c>
      <c r="I35" s="13">
        <f t="shared" si="12"/>
        <v>67.100000000000009</v>
      </c>
      <c r="J35" s="13">
        <f t="shared" si="13"/>
        <v>7.5478473752454773</v>
      </c>
      <c r="K35" s="10">
        <f t="shared" si="11"/>
        <v>11.248654806625151</v>
      </c>
    </row>
    <row r="36" spans="3:18" ht="15.75" x14ac:dyDescent="0.25">
      <c r="C36" s="12" t="s">
        <v>16</v>
      </c>
      <c r="D36" s="47"/>
      <c r="E36" s="51"/>
      <c r="F36" s="13">
        <v>3963.5</v>
      </c>
      <c r="G36" s="13">
        <v>4699.3999999999996</v>
      </c>
      <c r="H36" s="13">
        <v>4083.4</v>
      </c>
      <c r="I36" s="13">
        <f t="shared" si="12"/>
        <v>4248.7666666666664</v>
      </c>
      <c r="J36" s="13">
        <f t="shared" si="13"/>
        <v>394.83769239186523</v>
      </c>
      <c r="K36" s="10">
        <f t="shared" si="11"/>
        <v>9.292995435346695</v>
      </c>
    </row>
    <row r="37" spans="3:18" ht="16.5" thickBot="1" x14ac:dyDescent="0.3">
      <c r="C37" s="17" t="s">
        <v>17</v>
      </c>
      <c r="D37" s="48"/>
      <c r="E37" s="52"/>
      <c r="F37" s="15">
        <v>2126.6</v>
      </c>
      <c r="G37" s="15">
        <v>2471</v>
      </c>
      <c r="H37" s="15">
        <v>2106.6</v>
      </c>
      <c r="I37" s="15">
        <f>AVERAGE(F37:H37)</f>
        <v>2234.7333333333336</v>
      </c>
      <c r="J37" s="15">
        <f>STDEV(F37:H37)</f>
        <v>204.85715348342941</v>
      </c>
      <c r="K37" s="15">
        <f>(J37/I37)*100</f>
        <v>9.1669619111942993</v>
      </c>
    </row>
    <row r="38" spans="3:18" ht="15.75" thickBot="1" x14ac:dyDescent="0.3">
      <c r="C38" s="44"/>
      <c r="L38" s="43"/>
    </row>
    <row r="39" spans="3:18" ht="15.75" x14ac:dyDescent="0.25">
      <c r="C39" s="8" t="s">
        <v>9</v>
      </c>
      <c r="D39" s="49" t="s">
        <v>10</v>
      </c>
      <c r="E39" s="50" t="s">
        <v>26</v>
      </c>
      <c r="F39" s="9">
        <v>32.299999999999997</v>
      </c>
      <c r="G39" s="9">
        <v>30.9</v>
      </c>
      <c r="H39" s="9">
        <v>30.3</v>
      </c>
      <c r="I39" s="9">
        <f>AVERAGE(F39:H39)</f>
        <v>31.166666666666668</v>
      </c>
      <c r="J39" s="9">
        <f>STDEV(F39:H39)</f>
        <v>1.0263202878893751</v>
      </c>
      <c r="K39" s="21">
        <f>(J39/I39)*100</f>
        <v>3.2930062713028079</v>
      </c>
    </row>
    <row r="40" spans="3:18" ht="15.75" x14ac:dyDescent="0.25">
      <c r="C40" s="12" t="s">
        <v>11</v>
      </c>
      <c r="D40" s="47"/>
      <c r="E40" s="51"/>
      <c r="F40" s="13">
        <v>5.4</v>
      </c>
      <c r="G40" s="13">
        <v>5.9</v>
      </c>
      <c r="H40" s="13">
        <v>5</v>
      </c>
      <c r="I40" s="13">
        <f>AVERAGE(F40:H40)</f>
        <v>5.4333333333333336</v>
      </c>
      <c r="J40" s="13">
        <f>STDEV(F40:H40)</f>
        <v>0.45092497528228959</v>
      </c>
      <c r="K40" s="10">
        <f t="shared" ref="K40:K45" si="14">(J40/I40)*100</f>
        <v>8.29923267390717</v>
      </c>
    </row>
    <row r="41" spans="3:18" ht="15.75" x14ac:dyDescent="0.25">
      <c r="C41" s="12" t="s">
        <v>12</v>
      </c>
      <c r="D41" s="47"/>
      <c r="E41" s="51"/>
      <c r="F41" s="13">
        <v>33.299999999999997</v>
      </c>
      <c r="G41" s="13">
        <v>32.9</v>
      </c>
      <c r="H41" s="13">
        <v>31.8</v>
      </c>
      <c r="I41" s="13">
        <f t="shared" ref="I41:I45" si="15">AVERAGE(F41:H41)</f>
        <v>32.666666666666664</v>
      </c>
      <c r="J41" s="13">
        <f t="shared" ref="J41:J45" si="16">STDEV(F41:H41)</f>
        <v>0.77674534651540117</v>
      </c>
      <c r="K41" s="10">
        <f t="shared" si="14"/>
        <v>2.3777918770879629</v>
      </c>
      <c r="P41" s="22"/>
      <c r="Q41" s="22"/>
    </row>
    <row r="42" spans="3:18" ht="15.75" x14ac:dyDescent="0.25">
      <c r="C42" s="12" t="s">
        <v>13</v>
      </c>
      <c r="D42" s="47"/>
      <c r="E42" s="51"/>
      <c r="F42" s="13">
        <v>7425.1</v>
      </c>
      <c r="G42" s="13">
        <v>6624</v>
      </c>
      <c r="H42" s="13">
        <v>7205.2</v>
      </c>
      <c r="I42" s="13">
        <f t="shared" si="15"/>
        <v>7084.7666666666664</v>
      </c>
      <c r="J42" s="13">
        <f t="shared" si="16"/>
        <v>413.90632192965285</v>
      </c>
      <c r="K42" s="10">
        <f t="shared" si="14"/>
        <v>5.8422011818265416</v>
      </c>
      <c r="P42" s="22"/>
      <c r="Q42" s="22"/>
    </row>
    <row r="43" spans="3:18" ht="15.75" x14ac:dyDescent="0.25">
      <c r="C43" s="12" t="s">
        <v>14</v>
      </c>
      <c r="D43" s="47"/>
      <c r="E43" s="51"/>
      <c r="F43" s="13">
        <v>1231.8</v>
      </c>
      <c r="G43" s="13">
        <v>1393.6</v>
      </c>
      <c r="H43" s="13">
        <v>1392.5</v>
      </c>
      <c r="I43" s="13">
        <f t="shared" si="15"/>
        <v>1339.3</v>
      </c>
      <c r="J43" s="13">
        <f t="shared" si="16"/>
        <v>93.099355529455735</v>
      </c>
      <c r="K43" s="10">
        <f t="shared" si="14"/>
        <v>6.9513443985257775</v>
      </c>
      <c r="P43" s="22"/>
      <c r="Q43" s="22"/>
    </row>
    <row r="44" spans="3:18" ht="15.75" x14ac:dyDescent="0.25">
      <c r="C44" s="12" t="s">
        <v>15</v>
      </c>
      <c r="D44" s="47"/>
      <c r="E44" s="51"/>
      <c r="F44" s="13">
        <v>134.1</v>
      </c>
      <c r="G44" s="13">
        <v>122.7</v>
      </c>
      <c r="H44" s="13">
        <v>120.6</v>
      </c>
      <c r="I44" s="13">
        <f t="shared" si="15"/>
        <v>125.8</v>
      </c>
      <c r="J44" s="13">
        <f t="shared" si="16"/>
        <v>7.2642962494655992</v>
      </c>
      <c r="K44" s="10">
        <f t="shared" si="14"/>
        <v>5.774480325489348</v>
      </c>
      <c r="P44" s="22"/>
      <c r="Q44" s="22"/>
    </row>
    <row r="45" spans="3:18" ht="15.75" x14ac:dyDescent="0.25">
      <c r="C45" s="12" t="s">
        <v>16</v>
      </c>
      <c r="D45" s="47"/>
      <c r="E45" s="51"/>
      <c r="F45" s="13">
        <v>5574.7</v>
      </c>
      <c r="G45" s="13">
        <v>5196.3</v>
      </c>
      <c r="H45" s="13">
        <v>5475.6</v>
      </c>
      <c r="I45" s="13">
        <f t="shared" si="15"/>
        <v>5415.5333333333338</v>
      </c>
      <c r="J45" s="13">
        <f t="shared" si="16"/>
        <v>196.22090442491921</v>
      </c>
      <c r="K45" s="10">
        <f t="shared" si="14"/>
        <v>3.6232978794009676</v>
      </c>
      <c r="P45" s="22"/>
      <c r="Q45" s="22"/>
    </row>
    <row r="46" spans="3:18" ht="16.5" thickBot="1" x14ac:dyDescent="0.3">
      <c r="C46" s="17" t="s">
        <v>17</v>
      </c>
      <c r="D46" s="48"/>
      <c r="E46" s="52"/>
      <c r="F46" s="15">
        <v>2572.6999999999998</v>
      </c>
      <c r="G46" s="15">
        <v>2435.1</v>
      </c>
      <c r="H46" s="15">
        <v>2683.3</v>
      </c>
      <c r="I46" s="15">
        <f>AVERAGE(F46:H46)</f>
        <v>2563.6999999999998</v>
      </c>
      <c r="J46" s="15">
        <f>STDEV(F46:H46)</f>
        <v>124.34452139117361</v>
      </c>
      <c r="K46" s="15">
        <f>(J46/I46)*100</f>
        <v>4.8501978153127752</v>
      </c>
      <c r="P46" s="22"/>
      <c r="Q46" s="22"/>
    </row>
    <row r="47" spans="3:18" ht="15.75" thickBot="1" x14ac:dyDescent="0.3">
      <c r="C47" s="44"/>
      <c r="K47" s="45"/>
      <c r="P47" s="22"/>
      <c r="Q47" s="22"/>
    </row>
    <row r="48" spans="3:18" ht="15.75" x14ac:dyDescent="0.25">
      <c r="C48" s="8" t="s">
        <v>9</v>
      </c>
      <c r="D48" s="49" t="s">
        <v>10</v>
      </c>
      <c r="E48" s="50" t="s">
        <v>27</v>
      </c>
      <c r="F48" s="9">
        <v>18.100000000000001</v>
      </c>
      <c r="G48" s="9">
        <v>16.899999999999999</v>
      </c>
      <c r="H48" s="9">
        <v>17.899999999999999</v>
      </c>
      <c r="I48" s="9">
        <f>AVERAGE(F48:H48)</f>
        <v>17.633333333333333</v>
      </c>
      <c r="J48" s="9">
        <f>STDEV(F48:H48)</f>
        <v>0.64291005073286467</v>
      </c>
      <c r="K48" s="21">
        <f>(J48/I48)*100</f>
        <v>3.6459927262733345</v>
      </c>
      <c r="P48" s="22"/>
      <c r="Q48" s="22"/>
    </row>
    <row r="49" spans="3:12" ht="15.75" x14ac:dyDescent="0.25">
      <c r="C49" s="12" t="s">
        <v>11</v>
      </c>
      <c r="D49" s="47"/>
      <c r="E49" s="51"/>
      <c r="F49" s="13">
        <v>5.0999999999999996</v>
      </c>
      <c r="G49" s="13">
        <v>5.2</v>
      </c>
      <c r="H49" s="13">
        <v>5.5</v>
      </c>
      <c r="I49" s="13">
        <f>AVERAGE(F49:H49)</f>
        <v>5.2666666666666666</v>
      </c>
      <c r="J49" s="13">
        <f>STDEV(F49:H49)</f>
        <v>0.20816659994661338</v>
      </c>
      <c r="K49" s="10">
        <f t="shared" ref="K49:K54" si="17">(J49/I49)*100</f>
        <v>3.9525303787331656</v>
      </c>
    </row>
    <row r="50" spans="3:12" ht="15.75" x14ac:dyDescent="0.25">
      <c r="C50" s="12" t="s">
        <v>12</v>
      </c>
      <c r="D50" s="47"/>
      <c r="E50" s="51"/>
      <c r="F50" s="13">
        <v>32.299999999999997</v>
      </c>
      <c r="G50" s="13">
        <v>34</v>
      </c>
      <c r="H50" s="13">
        <v>33.6</v>
      </c>
      <c r="I50" s="13">
        <f t="shared" ref="I50:I54" si="18">AVERAGE(F50:H50)</f>
        <v>33.300000000000004</v>
      </c>
      <c r="J50" s="13">
        <f t="shared" ref="J50:J54" si="19">STDEV(F50:H50)</f>
        <v>0.88881944173156069</v>
      </c>
      <c r="K50" s="10">
        <f t="shared" si="17"/>
        <v>2.669127452647329</v>
      </c>
    </row>
    <row r="51" spans="3:12" ht="15.75" x14ac:dyDescent="0.25">
      <c r="C51" s="12" t="s">
        <v>13</v>
      </c>
      <c r="D51" s="47"/>
      <c r="E51" s="51"/>
      <c r="F51" s="13">
        <v>4039.7</v>
      </c>
      <c r="G51" s="13">
        <v>4212.2</v>
      </c>
      <c r="H51" s="13">
        <v>3757.4</v>
      </c>
      <c r="I51" s="13">
        <f t="shared" si="18"/>
        <v>4003.1</v>
      </c>
      <c r="J51" s="13">
        <f t="shared" si="19"/>
        <v>229.59841027324194</v>
      </c>
      <c r="K51" s="10">
        <f t="shared" si="17"/>
        <v>5.7355152325258407</v>
      </c>
    </row>
    <row r="52" spans="3:12" ht="15.75" x14ac:dyDescent="0.25">
      <c r="C52" s="12" t="s">
        <v>14</v>
      </c>
      <c r="D52" s="47"/>
      <c r="E52" s="51"/>
      <c r="F52" s="13">
        <v>1486</v>
      </c>
      <c r="G52" s="13">
        <v>1375.4</v>
      </c>
      <c r="H52" s="13">
        <v>1218.0999999999999</v>
      </c>
      <c r="I52" s="13">
        <f t="shared" si="18"/>
        <v>1359.8333333333333</v>
      </c>
      <c r="J52" s="13">
        <f t="shared" si="19"/>
        <v>134.62668135749817</v>
      </c>
      <c r="K52" s="10">
        <f t="shared" si="17"/>
        <v>9.9002339520160447</v>
      </c>
    </row>
    <row r="53" spans="3:12" ht="15.75" x14ac:dyDescent="0.25">
      <c r="C53" s="12" t="s">
        <v>15</v>
      </c>
      <c r="D53" s="47"/>
      <c r="E53" s="51"/>
      <c r="F53" s="13">
        <v>86.7</v>
      </c>
      <c r="G53" s="13">
        <v>93.6</v>
      </c>
      <c r="H53" s="13">
        <v>65.400000000000006</v>
      </c>
      <c r="I53" s="13">
        <f t="shared" si="18"/>
        <v>81.900000000000006</v>
      </c>
      <c r="J53" s="13">
        <f t="shared" si="19"/>
        <v>14.699999999999942</v>
      </c>
      <c r="K53" s="10">
        <f t="shared" si="17"/>
        <v>17.948717948717878</v>
      </c>
    </row>
    <row r="54" spans="3:12" ht="15.75" x14ac:dyDescent="0.25">
      <c r="C54" s="12" t="s">
        <v>16</v>
      </c>
      <c r="D54" s="47"/>
      <c r="E54" s="51"/>
      <c r="F54" s="13">
        <v>3657.7</v>
      </c>
      <c r="G54" s="13">
        <v>3888.9</v>
      </c>
      <c r="H54" s="13">
        <v>3581</v>
      </c>
      <c r="I54" s="13">
        <f t="shared" si="18"/>
        <v>3709.2000000000003</v>
      </c>
      <c r="J54" s="13">
        <f t="shared" si="19"/>
        <v>160.28034814037568</v>
      </c>
      <c r="K54" s="10">
        <f t="shared" si="17"/>
        <v>4.3211568030943512</v>
      </c>
    </row>
    <row r="55" spans="3:12" ht="16.5" thickBot="1" x14ac:dyDescent="0.3">
      <c r="C55" s="17" t="s">
        <v>17</v>
      </c>
      <c r="D55" s="48"/>
      <c r="E55" s="52"/>
      <c r="F55" s="15">
        <v>2248</v>
      </c>
      <c r="G55" s="15">
        <v>2360.5</v>
      </c>
      <c r="H55" s="15">
        <v>2218.3000000000002</v>
      </c>
      <c r="I55" s="15">
        <f>AVERAGE(F55:H55)</f>
        <v>2275.6</v>
      </c>
      <c r="J55" s="15">
        <f>STDEV(F55:H55)</f>
        <v>75.010199306494243</v>
      </c>
      <c r="K55" s="15">
        <f>(J55/I55)*100</f>
        <v>3.2962822686981128</v>
      </c>
    </row>
    <row r="56" spans="3:12" ht="15.75" thickBot="1" x14ac:dyDescent="0.3">
      <c r="C56" s="44"/>
      <c r="L56" s="43"/>
    </row>
    <row r="57" spans="3:12" ht="15.75" x14ac:dyDescent="0.25">
      <c r="C57" s="8" t="s">
        <v>9</v>
      </c>
      <c r="D57" s="49" t="s">
        <v>10</v>
      </c>
      <c r="E57" s="50" t="s">
        <v>28</v>
      </c>
      <c r="F57" s="9">
        <v>48.7</v>
      </c>
      <c r="G57" s="9">
        <v>41.6</v>
      </c>
      <c r="H57" s="9">
        <v>30.1</v>
      </c>
      <c r="I57" s="9">
        <f>AVERAGE(F57:H57)</f>
        <v>40.133333333333333</v>
      </c>
      <c r="J57" s="9">
        <f>STDEV(F57:H57)</f>
        <v>9.3863375889285496</v>
      </c>
      <c r="K57" s="21">
        <f>(J57/I57)*100</f>
        <v>23.387884357795389</v>
      </c>
    </row>
    <row r="58" spans="3:12" ht="15.75" x14ac:dyDescent="0.25">
      <c r="C58" s="12" t="s">
        <v>11</v>
      </c>
      <c r="D58" s="47"/>
      <c r="E58" s="51"/>
      <c r="F58" s="13">
        <v>5.8</v>
      </c>
      <c r="G58" s="13">
        <v>6.3</v>
      </c>
      <c r="H58" s="13">
        <v>5.0999999999999996</v>
      </c>
      <c r="I58" s="13">
        <f>AVERAGE(F58:H58)</f>
        <v>5.7333333333333334</v>
      </c>
      <c r="J58" s="13">
        <f>STDEV(F58:H58)</f>
        <v>0.60277137733417097</v>
      </c>
      <c r="K58" s="10">
        <f t="shared" ref="K58:K63" si="20">(J58/I58)*100</f>
        <v>10.513454255828563</v>
      </c>
    </row>
    <row r="59" spans="3:12" ht="15.75" x14ac:dyDescent="0.25">
      <c r="C59" s="12" t="s">
        <v>12</v>
      </c>
      <c r="D59" s="47"/>
      <c r="E59" s="51"/>
      <c r="F59" s="13">
        <v>37.4</v>
      </c>
      <c r="G59" s="13">
        <v>36</v>
      </c>
      <c r="H59" s="13">
        <v>32.200000000000003</v>
      </c>
      <c r="I59" s="13">
        <f t="shared" ref="I59:I63" si="21">AVERAGE(F59:H59)</f>
        <v>35.200000000000003</v>
      </c>
      <c r="J59" s="13">
        <f t="shared" ref="J59:J63" si="22">STDEV(F59:H59)</f>
        <v>2.6907248094147396</v>
      </c>
      <c r="K59" s="10">
        <f t="shared" si="20"/>
        <v>7.6441045722009644</v>
      </c>
    </row>
    <row r="60" spans="3:12" ht="15.75" x14ac:dyDescent="0.25">
      <c r="C60" s="12" t="s">
        <v>13</v>
      </c>
      <c r="D60" s="47"/>
      <c r="E60" s="51"/>
      <c r="F60" s="13">
        <v>5255.9</v>
      </c>
      <c r="G60" s="13">
        <v>5518.9</v>
      </c>
      <c r="H60" s="13">
        <v>5453.9</v>
      </c>
      <c r="I60" s="13">
        <f t="shared" si="21"/>
        <v>5409.5666666666666</v>
      </c>
      <c r="J60" s="13">
        <f t="shared" si="22"/>
        <v>136.99026729418895</v>
      </c>
      <c r="K60" s="10">
        <f t="shared" si="20"/>
        <v>2.5323704417640776</v>
      </c>
    </row>
    <row r="61" spans="3:12" ht="15.75" x14ac:dyDescent="0.25">
      <c r="C61" s="12" t="s">
        <v>14</v>
      </c>
      <c r="D61" s="47"/>
      <c r="E61" s="51"/>
      <c r="F61" s="13">
        <v>1437.2</v>
      </c>
      <c r="G61" s="13">
        <v>1502.8</v>
      </c>
      <c r="H61" s="13">
        <v>1393.7</v>
      </c>
      <c r="I61" s="13">
        <f t="shared" si="21"/>
        <v>1444.5666666666666</v>
      </c>
      <c r="J61" s="13">
        <f t="shared" si="22"/>
        <v>54.921792881636051</v>
      </c>
      <c r="K61" s="10">
        <f t="shared" si="20"/>
        <v>3.8019562647370186</v>
      </c>
    </row>
    <row r="62" spans="3:12" ht="15.75" x14ac:dyDescent="0.25">
      <c r="C62" s="12" t="s">
        <v>15</v>
      </c>
      <c r="D62" s="47"/>
      <c r="E62" s="51"/>
      <c r="F62" s="13">
        <v>86.6</v>
      </c>
      <c r="G62" s="13">
        <v>94.2</v>
      </c>
      <c r="H62" s="13">
        <v>81.400000000000006</v>
      </c>
      <c r="I62" s="13">
        <f t="shared" si="21"/>
        <v>87.40000000000002</v>
      </c>
      <c r="J62" s="13">
        <f t="shared" si="22"/>
        <v>6.4373907757724318</v>
      </c>
      <c r="K62" s="10">
        <f t="shared" si="20"/>
        <v>7.3654356702201715</v>
      </c>
    </row>
    <row r="63" spans="3:12" ht="15.75" x14ac:dyDescent="0.25">
      <c r="C63" s="12" t="s">
        <v>16</v>
      </c>
      <c r="D63" s="47"/>
      <c r="E63" s="51"/>
      <c r="F63" s="13">
        <v>5332.1</v>
      </c>
      <c r="G63" s="13">
        <v>5471.6</v>
      </c>
      <c r="H63" s="13">
        <v>5276.5</v>
      </c>
      <c r="I63" s="13">
        <f t="shared" si="21"/>
        <v>5360.0666666666666</v>
      </c>
      <c r="J63" s="13">
        <f t="shared" si="22"/>
        <v>100.51170744412495</v>
      </c>
      <c r="K63" s="10">
        <f t="shared" si="20"/>
        <v>1.875195099142889</v>
      </c>
    </row>
    <row r="64" spans="3:12" ht="16.5" thickBot="1" x14ac:dyDescent="0.3">
      <c r="C64" s="17" t="s">
        <v>17</v>
      </c>
      <c r="D64" s="48"/>
      <c r="E64" s="52"/>
      <c r="F64" s="15">
        <v>2698.3</v>
      </c>
      <c r="G64" s="15">
        <v>2947.6</v>
      </c>
      <c r="H64" s="15">
        <v>3001.1</v>
      </c>
      <c r="I64" s="15">
        <f>AVERAGE(F64:H64)</f>
        <v>2882.3333333333335</v>
      </c>
      <c r="J64" s="15">
        <f>STDEV(F64:H64)</f>
        <v>161.60681710043448</v>
      </c>
      <c r="K64" s="15">
        <f>(J64/I64)*100</f>
        <v>5.6068052654250424</v>
      </c>
    </row>
  </sheetData>
  <mergeCells count="19">
    <mergeCell ref="D57:D64"/>
    <mergeCell ref="E57:E64"/>
    <mergeCell ref="Y3:Y12"/>
    <mergeCell ref="D12:D19"/>
    <mergeCell ref="E12:E19"/>
    <mergeCell ref="D3:D10"/>
    <mergeCell ref="E3:E10"/>
    <mergeCell ref="Q3:Q12"/>
    <mergeCell ref="R3:R12"/>
    <mergeCell ref="L12:L19"/>
    <mergeCell ref="D30:D37"/>
    <mergeCell ref="E30:E37"/>
    <mergeCell ref="D39:D46"/>
    <mergeCell ref="E39:E46"/>
    <mergeCell ref="L3:L10"/>
    <mergeCell ref="D21:D28"/>
    <mergeCell ref="E21:E28"/>
    <mergeCell ref="D48:D55"/>
    <mergeCell ref="E48:E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FP with standard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2021-05-26T10:38:15Z</dcterms:created>
  <dcterms:modified xsi:type="dcterms:W3CDTF">2021-08-05T10:00:11Z</dcterms:modified>
</cp:coreProperties>
</file>