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 - Uniwersytet Mikołaja Kopernika w Toruniu\Pulpit\AŚB\PROJEKTY\Pyłek pszczeli\aktualne\"/>
    </mc:Choice>
  </mc:AlternateContent>
  <bookViews>
    <workbookView xWindow="0" yWindow="0" windowWidth="28800" windowHeight="12330"/>
  </bookViews>
  <sheets>
    <sheet name="Powder q-q analys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" i="1" l="1"/>
  <c r="J54" i="1" s="1"/>
  <c r="H54" i="1"/>
  <c r="I53" i="1"/>
  <c r="J53" i="1" s="1"/>
  <c r="H53" i="1"/>
  <c r="M53" i="1" s="1"/>
  <c r="I52" i="1"/>
  <c r="J52" i="1" s="1"/>
  <c r="H52" i="1"/>
  <c r="M52" i="1" s="1"/>
  <c r="I51" i="1"/>
  <c r="J51" i="1" s="1"/>
  <c r="H51" i="1"/>
  <c r="M51" i="1" s="1"/>
  <c r="I50" i="1"/>
  <c r="J50" i="1" s="1"/>
  <c r="H50" i="1"/>
  <c r="M50" i="1" s="1"/>
  <c r="I49" i="1"/>
  <c r="J49" i="1" s="1"/>
  <c r="H49" i="1"/>
  <c r="M49" i="1" s="1"/>
  <c r="I48" i="1"/>
  <c r="J48" i="1" s="1"/>
  <c r="H48" i="1"/>
  <c r="M48" i="1" s="1"/>
  <c r="I47" i="1"/>
  <c r="J47" i="1" s="1"/>
  <c r="H47" i="1"/>
  <c r="M47" i="1" s="1"/>
  <c r="I46" i="1"/>
  <c r="J46" i="1" s="1"/>
  <c r="H46" i="1"/>
  <c r="M46" i="1" s="1"/>
  <c r="I44" i="1"/>
  <c r="J44" i="1" s="1"/>
  <c r="H44" i="1"/>
  <c r="J43" i="1"/>
  <c r="I43" i="1"/>
  <c r="H43" i="1"/>
  <c r="M42" i="1"/>
  <c r="J42" i="1"/>
  <c r="I42" i="1"/>
  <c r="H42" i="1"/>
  <c r="M41" i="1"/>
  <c r="J41" i="1"/>
  <c r="I41" i="1"/>
  <c r="H41" i="1"/>
  <c r="M40" i="1"/>
  <c r="J40" i="1"/>
  <c r="I40" i="1"/>
  <c r="H40" i="1"/>
  <c r="M39" i="1"/>
  <c r="J39" i="1"/>
  <c r="I39" i="1"/>
  <c r="H39" i="1"/>
  <c r="M38" i="1"/>
  <c r="J38" i="1"/>
  <c r="I38" i="1"/>
  <c r="H38" i="1"/>
  <c r="M37" i="1"/>
  <c r="J37" i="1"/>
  <c r="I37" i="1"/>
  <c r="H37" i="1"/>
  <c r="M36" i="1"/>
  <c r="J36" i="1"/>
  <c r="I36" i="1"/>
  <c r="H36" i="1"/>
  <c r="M35" i="1"/>
  <c r="J35" i="1"/>
  <c r="I35" i="1"/>
  <c r="H35" i="1"/>
  <c r="I33" i="1"/>
  <c r="J33" i="1" s="1"/>
  <c r="H33" i="1"/>
  <c r="I32" i="1"/>
  <c r="J32" i="1" s="1"/>
  <c r="H32" i="1"/>
  <c r="I31" i="1"/>
  <c r="J31" i="1" s="1"/>
  <c r="H31" i="1"/>
  <c r="M31" i="1" s="1"/>
  <c r="I30" i="1"/>
  <c r="J30" i="1" s="1"/>
  <c r="H30" i="1"/>
  <c r="M30" i="1" s="1"/>
  <c r="I29" i="1"/>
  <c r="J29" i="1" s="1"/>
  <c r="H29" i="1"/>
  <c r="M29" i="1" s="1"/>
  <c r="I28" i="1"/>
  <c r="J28" i="1" s="1"/>
  <c r="H28" i="1"/>
  <c r="M28" i="1" s="1"/>
  <c r="I27" i="1"/>
  <c r="J27" i="1" s="1"/>
  <c r="H27" i="1"/>
  <c r="M27" i="1" s="1"/>
  <c r="I26" i="1"/>
  <c r="J26" i="1" s="1"/>
  <c r="H26" i="1"/>
  <c r="M26" i="1" s="1"/>
  <c r="I25" i="1"/>
  <c r="J25" i="1" s="1"/>
  <c r="H25" i="1"/>
  <c r="M25" i="1" s="1"/>
  <c r="I24" i="1"/>
  <c r="J24" i="1" s="1"/>
  <c r="H24" i="1"/>
  <c r="M24" i="1" s="1"/>
  <c r="I22" i="1"/>
  <c r="J22" i="1" s="1"/>
  <c r="H22" i="1"/>
  <c r="J21" i="1"/>
  <c r="I21" i="1"/>
  <c r="H21" i="1"/>
  <c r="M20" i="1"/>
  <c r="I20" i="1"/>
  <c r="J20" i="1" s="1"/>
  <c r="H20" i="1"/>
  <c r="P20" i="1" s="1"/>
  <c r="I19" i="1"/>
  <c r="J19" i="1" s="1"/>
  <c r="H19" i="1"/>
  <c r="P19" i="1" s="1"/>
  <c r="M18" i="1"/>
  <c r="I18" i="1"/>
  <c r="J18" i="1" s="1"/>
  <c r="H18" i="1"/>
  <c r="P18" i="1" s="1"/>
  <c r="M17" i="1"/>
  <c r="J17" i="1"/>
  <c r="I17" i="1"/>
  <c r="H17" i="1"/>
  <c r="P17" i="1" s="1"/>
  <c r="M16" i="1"/>
  <c r="I16" i="1"/>
  <c r="J16" i="1" s="1"/>
  <c r="H16" i="1"/>
  <c r="P16" i="1" s="1"/>
  <c r="I15" i="1"/>
  <c r="J15" i="1" s="1"/>
  <c r="H15" i="1"/>
  <c r="P15" i="1" s="1"/>
  <c r="M14" i="1"/>
  <c r="I14" i="1"/>
  <c r="J14" i="1" s="1"/>
  <c r="H14" i="1"/>
  <c r="P14" i="1" s="1"/>
  <c r="P13" i="1"/>
  <c r="M13" i="1"/>
  <c r="J13" i="1"/>
  <c r="I13" i="1"/>
  <c r="H13" i="1"/>
  <c r="I11" i="1"/>
  <c r="J11" i="1" s="1"/>
  <c r="H11" i="1"/>
  <c r="M10" i="1"/>
  <c r="J10" i="1"/>
  <c r="I10" i="1"/>
  <c r="H10" i="1"/>
  <c r="P10" i="1" s="1"/>
  <c r="M9" i="1"/>
  <c r="I9" i="1"/>
  <c r="J9" i="1" s="1"/>
  <c r="H9" i="1"/>
  <c r="P9" i="1" s="1"/>
  <c r="I8" i="1"/>
  <c r="J8" i="1" s="1"/>
  <c r="H8" i="1"/>
  <c r="P8" i="1" s="1"/>
  <c r="M7" i="1"/>
  <c r="I7" i="1"/>
  <c r="J7" i="1" s="1"/>
  <c r="H7" i="1"/>
  <c r="P7" i="1" s="1"/>
  <c r="P6" i="1"/>
  <c r="M6" i="1"/>
  <c r="J6" i="1"/>
  <c r="I6" i="1"/>
  <c r="H6" i="1"/>
  <c r="M5" i="1"/>
  <c r="I5" i="1"/>
  <c r="J5" i="1" s="1"/>
  <c r="H5" i="1"/>
  <c r="P5" i="1" s="1"/>
  <c r="I4" i="1"/>
  <c r="J4" i="1" s="1"/>
  <c r="H4" i="1"/>
  <c r="P4" i="1" s="1"/>
  <c r="M3" i="1"/>
  <c r="I3" i="1"/>
  <c r="J3" i="1" s="1"/>
  <c r="H3" i="1"/>
  <c r="P3" i="1" s="1"/>
  <c r="M4" i="1" l="1"/>
  <c r="M8" i="1"/>
  <c r="M15" i="1"/>
  <c r="M19" i="1"/>
</calcChain>
</file>

<file path=xl/sharedStrings.xml><?xml version="1.0" encoding="utf-8"?>
<sst xmlns="http://schemas.openxmlformats.org/spreadsheetml/2006/main" count="93" uniqueCount="26">
  <si>
    <t>Mineral</t>
  </si>
  <si>
    <t>Method</t>
  </si>
  <si>
    <t>Sample (date)</t>
  </si>
  <si>
    <t>1st Repetition [mg/kg]</t>
  </si>
  <si>
    <t>2nd Repetition [mg/kg]</t>
  </si>
  <si>
    <t>3rd Repetition [mg/kg]</t>
  </si>
  <si>
    <t>Mean [mg/kg]</t>
  </si>
  <si>
    <t>SD [mg/kg]</t>
  </si>
  <si>
    <t>RSD [%]</t>
  </si>
  <si>
    <t>% error</t>
  </si>
  <si>
    <t>Manganese</t>
  </si>
  <si>
    <t>ED-XRF Qual-Quantitative analysis without standard sample</t>
  </si>
  <si>
    <t>ED-XRF Fundamental Parameter method with standard sample</t>
  </si>
  <si>
    <t>ICP-MS</t>
  </si>
  <si>
    <t>Copper</t>
  </si>
  <si>
    <t>Zinc</t>
  </si>
  <si>
    <t>Potassium</t>
  </si>
  <si>
    <t>ICP-OES</t>
  </si>
  <si>
    <t>Calcium</t>
  </si>
  <si>
    <t>Iron</t>
  </si>
  <si>
    <t>Phosphorus</t>
  </si>
  <si>
    <t>Sulfur</t>
  </si>
  <si>
    <t>Chlorine</t>
  </si>
  <si>
    <t>-</t>
  </si>
  <si>
    <t>Bromine</t>
  </si>
  <si>
    <t>Silicone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</si>
</sst>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textRotation="90" wrapText="1"/>
    </xf>
    <xf numFmtId="14" fontId="2" fillId="0" borderId="2" xfId="0" applyNumberFormat="1" applyFont="1" applyFill="1" applyBorder="1" applyAlignment="1">
      <alignment horizontal="center" vertical="center" textRotation="90"/>
    </xf>
    <xf numFmtId="2" fontId="3" fillId="0" borderId="2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textRotation="90"/>
    </xf>
    <xf numFmtId="2" fontId="3" fillId="0" borderId="5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0" fillId="0" borderId="0" xfId="0" applyFill="1" applyBorder="1"/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0" fontId="1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textRotation="90" wrapText="1"/>
    </xf>
    <xf numFmtId="14" fontId="2" fillId="0" borderId="4" xfId="0" applyNumberFormat="1" applyFont="1" applyFill="1" applyBorder="1" applyAlignment="1">
      <alignment horizontal="center" vertical="center" textRotation="90"/>
    </xf>
    <xf numFmtId="164" fontId="3" fillId="0" borderId="5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textRotation="90"/>
    </xf>
    <xf numFmtId="2" fontId="3" fillId="0" borderId="6" xfId="0" applyNumberFormat="1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textRotation="90" wrapText="1"/>
    </xf>
    <xf numFmtId="14" fontId="2" fillId="0" borderId="8" xfId="0" applyNumberFormat="1" applyFont="1" applyFill="1" applyBorder="1" applyAlignment="1">
      <alignment horizontal="center" vertical="center" textRotation="90"/>
    </xf>
    <xf numFmtId="2" fontId="3" fillId="0" borderId="8" xfId="0" applyNumberFormat="1" applyFont="1" applyFill="1" applyBorder="1" applyAlignment="1">
      <alignment horizontal="center"/>
    </xf>
    <xf numFmtId="0" fontId="0" fillId="0" borderId="9" xfId="0" applyFill="1" applyBorder="1"/>
    <xf numFmtId="0" fontId="2" fillId="0" borderId="1" xfId="0" applyFont="1" applyFill="1" applyBorder="1" applyAlignment="1">
      <alignment horizontal="center" vertical="center" textRotation="90"/>
    </xf>
    <xf numFmtId="0" fontId="2" fillId="0" borderId="0" xfId="0" applyFont="1" applyFill="1" applyBorder="1" applyAlignment="1">
      <alignment horizontal="center" vertical="center" textRotation="90"/>
    </xf>
    <xf numFmtId="164" fontId="4" fillId="0" borderId="0" xfId="0" applyNumberFormat="1" applyFont="1" applyFill="1" applyBorder="1" applyAlignment="1">
      <alignment horizontal="center"/>
    </xf>
    <xf numFmtId="2" fontId="3" fillId="0" borderId="10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textRotation="90" wrapText="1"/>
    </xf>
    <xf numFmtId="14" fontId="2" fillId="0" borderId="11" xfId="0" applyNumberFormat="1" applyFont="1" applyFill="1" applyBorder="1" applyAlignment="1">
      <alignment horizontal="center" vertical="center" textRotation="90"/>
    </xf>
    <xf numFmtId="2" fontId="3" fillId="0" borderId="11" xfId="0" applyNumberFormat="1" applyFont="1" applyFill="1" applyBorder="1" applyAlignment="1">
      <alignment horizontal="center"/>
    </xf>
    <xf numFmtId="0" fontId="0" fillId="0" borderId="0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6"/>
  <sheetViews>
    <sheetView tabSelected="1" workbookViewId="0">
      <selection activeCell="S9" sqref="S9"/>
    </sheetView>
  </sheetViews>
  <sheetFormatPr defaultRowHeight="15" x14ac:dyDescent="0.25"/>
  <cols>
    <col min="2" max="2" width="12.5703125" bestFit="1" customWidth="1"/>
    <col min="5" max="6" width="11" customWidth="1"/>
    <col min="7" max="7" width="11.5703125" customWidth="1"/>
  </cols>
  <sheetData>
    <row r="1" spans="2:27" ht="15.75" thickBot="1" x14ac:dyDescent="0.3"/>
    <row r="2" spans="2:27" ht="48" thickBot="1" x14ac:dyDescent="0.3">
      <c r="B2" s="1" t="s">
        <v>0</v>
      </c>
      <c r="C2" s="2" t="s">
        <v>1</v>
      </c>
      <c r="D2" s="3" t="s">
        <v>2</v>
      </c>
      <c r="E2" s="4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6" t="s">
        <v>8</v>
      </c>
      <c r="K2" s="7" t="s">
        <v>1</v>
      </c>
      <c r="L2" s="8" t="s">
        <v>6</v>
      </c>
      <c r="M2" s="9" t="s">
        <v>9</v>
      </c>
      <c r="N2" s="7" t="s">
        <v>1</v>
      </c>
      <c r="O2" s="10" t="s">
        <v>6</v>
      </c>
      <c r="P2" s="11" t="s">
        <v>9</v>
      </c>
      <c r="Q2" s="12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2:27" ht="15.75" x14ac:dyDescent="0.25">
      <c r="B3" s="14" t="s">
        <v>10</v>
      </c>
      <c r="C3" s="15" t="s">
        <v>11</v>
      </c>
      <c r="D3" s="16">
        <v>43618</v>
      </c>
      <c r="E3" s="17">
        <v>45.4</v>
      </c>
      <c r="F3" s="18">
        <v>45.3</v>
      </c>
      <c r="G3" s="18">
        <v>46.4</v>
      </c>
      <c r="H3" s="18">
        <f>AVERAGE(E3:G3)</f>
        <v>45.699999999999996</v>
      </c>
      <c r="I3" s="18">
        <f>STDEV(E3:G3)</f>
        <v>0.60827625302982247</v>
      </c>
      <c r="J3" s="19">
        <f>(I3/H3)*100</f>
        <v>1.3310202473300274</v>
      </c>
      <c r="K3" s="15" t="s">
        <v>12</v>
      </c>
      <c r="L3" s="18">
        <v>43.633333333333326</v>
      </c>
      <c r="M3" s="20">
        <f t="shared" ref="M3:M10" si="0">(H3-L3)/L3*100</f>
        <v>4.7364400305576861</v>
      </c>
      <c r="N3" s="21" t="s">
        <v>13</v>
      </c>
      <c r="O3" s="22">
        <v>62</v>
      </c>
      <c r="P3" s="23">
        <f>(H3-O3)/O3*100</f>
        <v>-26.290322580645171</v>
      </c>
      <c r="Q3" s="24"/>
      <c r="R3" s="25"/>
      <c r="S3" s="26"/>
      <c r="T3" s="26"/>
      <c r="U3" s="26"/>
      <c r="V3" s="13"/>
      <c r="W3" s="13"/>
      <c r="X3" s="13"/>
      <c r="Y3" s="13"/>
      <c r="Z3" s="13"/>
      <c r="AA3" s="13"/>
    </row>
    <row r="4" spans="2:27" ht="15.75" x14ac:dyDescent="0.25">
      <c r="B4" s="27" t="s">
        <v>14</v>
      </c>
      <c r="C4" s="28"/>
      <c r="D4" s="29"/>
      <c r="E4" s="19">
        <v>12.7</v>
      </c>
      <c r="F4" s="22">
        <v>11.9</v>
      </c>
      <c r="G4" s="22">
        <v>10.9</v>
      </c>
      <c r="H4" s="22">
        <f>AVERAGE(E4:G4)</f>
        <v>11.833333333333334</v>
      </c>
      <c r="I4" s="22">
        <f>STDEV(E4:G4)</f>
        <v>0.90184995056457828</v>
      </c>
      <c r="J4" s="19">
        <f>(I4/H4)*100</f>
        <v>7.6212671878696749</v>
      </c>
      <c r="K4" s="28"/>
      <c r="L4" s="22">
        <v>13.199999999999998</v>
      </c>
      <c r="M4" s="30">
        <f t="shared" si="0"/>
        <v>-10.353535353535333</v>
      </c>
      <c r="N4" s="21"/>
      <c r="O4" s="22">
        <v>5.7</v>
      </c>
      <c r="P4" s="31">
        <f>(H4-O4)/O4*100</f>
        <v>107.60233918128654</v>
      </c>
      <c r="Q4" s="24"/>
      <c r="R4" s="25"/>
      <c r="S4" s="26"/>
      <c r="T4" s="26"/>
      <c r="U4" s="26"/>
      <c r="V4" s="13"/>
      <c r="W4" s="13"/>
      <c r="X4" s="13"/>
      <c r="Y4" s="13"/>
      <c r="Z4" s="13"/>
      <c r="AA4" s="13"/>
    </row>
    <row r="5" spans="2:27" ht="16.5" thickBot="1" x14ac:dyDescent="0.3">
      <c r="B5" s="27" t="s">
        <v>15</v>
      </c>
      <c r="C5" s="28"/>
      <c r="D5" s="29"/>
      <c r="E5" s="19">
        <v>35.9</v>
      </c>
      <c r="F5" s="22">
        <v>36.700000000000003</v>
      </c>
      <c r="G5" s="22">
        <v>36.9</v>
      </c>
      <c r="H5" s="22">
        <f t="shared" ref="H5:H11" si="1">AVERAGE(E5:G5)</f>
        <v>36.5</v>
      </c>
      <c r="I5" s="22">
        <f t="shared" ref="I5:I11" si="2">STDEV(E5:G5)</f>
        <v>0.52915026221291894</v>
      </c>
      <c r="J5" s="19">
        <f>(I5/H5)*100</f>
        <v>1.449726745788819</v>
      </c>
      <c r="K5" s="28"/>
      <c r="L5" s="22">
        <v>33.799999999999997</v>
      </c>
      <c r="M5" s="30">
        <f t="shared" si="0"/>
        <v>7.988165680473382</v>
      </c>
      <c r="N5" s="32"/>
      <c r="O5" s="33">
        <v>31</v>
      </c>
      <c r="P5" s="34">
        <f t="shared" ref="P5:P10" si="3">(H5-O5)/O5*100</f>
        <v>17.741935483870968</v>
      </c>
      <c r="Q5" s="24"/>
      <c r="R5" s="25"/>
      <c r="S5" s="26"/>
      <c r="T5" s="26"/>
      <c r="U5" s="26"/>
      <c r="V5" s="13"/>
      <c r="W5" s="13"/>
      <c r="X5" s="13"/>
      <c r="Y5" s="13"/>
      <c r="Z5" s="13"/>
      <c r="AA5" s="13"/>
    </row>
    <row r="6" spans="2:27" ht="15.75" x14ac:dyDescent="0.25">
      <c r="B6" s="27" t="s">
        <v>16</v>
      </c>
      <c r="C6" s="28"/>
      <c r="D6" s="29"/>
      <c r="E6" s="19">
        <v>6198.1</v>
      </c>
      <c r="F6" s="22">
        <v>6252.8</v>
      </c>
      <c r="G6" s="22">
        <v>6138.7</v>
      </c>
      <c r="H6" s="22">
        <f t="shared" si="1"/>
        <v>6196.5333333333338</v>
      </c>
      <c r="I6" s="22">
        <f t="shared" si="2"/>
        <v>57.066131228017852</v>
      </c>
      <c r="J6" s="19">
        <f>(I6/H6)*100</f>
        <v>0.92093640360230211</v>
      </c>
      <c r="K6" s="28"/>
      <c r="L6" s="22">
        <v>5362.5</v>
      </c>
      <c r="M6" s="30">
        <f t="shared" si="0"/>
        <v>15.55306915306916</v>
      </c>
      <c r="N6" s="21" t="s">
        <v>17</v>
      </c>
      <c r="O6" s="22">
        <v>4600</v>
      </c>
      <c r="P6" s="31">
        <f t="shared" si="3"/>
        <v>34.707246376811604</v>
      </c>
      <c r="Q6" s="24"/>
      <c r="R6" s="25"/>
      <c r="S6" s="26"/>
      <c r="T6" s="26"/>
      <c r="U6" s="26"/>
      <c r="V6" s="13"/>
      <c r="W6" s="13"/>
      <c r="X6" s="13"/>
      <c r="Y6" s="13"/>
      <c r="Z6" s="13"/>
      <c r="AA6" s="13"/>
    </row>
    <row r="7" spans="2:27" ht="15.75" x14ac:dyDescent="0.25">
      <c r="B7" s="27" t="s">
        <v>18</v>
      </c>
      <c r="C7" s="28"/>
      <c r="D7" s="29"/>
      <c r="E7" s="19">
        <v>1729</v>
      </c>
      <c r="F7" s="22">
        <v>1748.5</v>
      </c>
      <c r="G7" s="22">
        <v>1732.7</v>
      </c>
      <c r="H7" s="22">
        <f t="shared" si="1"/>
        <v>1736.7333333333333</v>
      </c>
      <c r="I7" s="22">
        <f t="shared" si="2"/>
        <v>10.35680130799723</v>
      </c>
      <c r="J7" s="19">
        <f t="shared" ref="J7:J11" si="4">(I7/H7)*100</f>
        <v>0.59633802779147993</v>
      </c>
      <c r="K7" s="28"/>
      <c r="L7" s="22">
        <v>1855.2666666666667</v>
      </c>
      <c r="M7" s="30">
        <f t="shared" si="0"/>
        <v>-6.3890186496101178</v>
      </c>
      <c r="N7" s="21"/>
      <c r="O7" s="22">
        <v>1500</v>
      </c>
      <c r="P7" s="31">
        <f t="shared" si="3"/>
        <v>15.782222222222222</v>
      </c>
      <c r="Q7" s="24"/>
      <c r="R7" s="25"/>
      <c r="S7" s="26"/>
      <c r="T7" s="26"/>
      <c r="U7" s="26"/>
      <c r="V7" s="13"/>
      <c r="W7" s="13"/>
      <c r="X7" s="13"/>
      <c r="Y7" s="13"/>
      <c r="Z7" s="13"/>
      <c r="AA7" s="13"/>
    </row>
    <row r="8" spans="2:27" ht="15.75" x14ac:dyDescent="0.25">
      <c r="B8" s="27" t="s">
        <v>19</v>
      </c>
      <c r="C8" s="28"/>
      <c r="D8" s="29"/>
      <c r="E8" s="19">
        <v>62.5</v>
      </c>
      <c r="F8" s="22">
        <v>57.5</v>
      </c>
      <c r="G8" s="22">
        <v>62.5</v>
      </c>
      <c r="H8" s="22">
        <f t="shared" si="1"/>
        <v>60.833333333333336</v>
      </c>
      <c r="I8" s="22">
        <f t="shared" si="2"/>
        <v>2.8867513459481287</v>
      </c>
      <c r="J8" s="19">
        <f t="shared" si="4"/>
        <v>4.7453446782708966</v>
      </c>
      <c r="K8" s="28"/>
      <c r="L8" s="22">
        <v>62.1</v>
      </c>
      <c r="M8" s="30">
        <f t="shared" si="0"/>
        <v>-2.0397208803005888</v>
      </c>
      <c r="N8" s="21"/>
      <c r="O8" s="22">
        <v>49</v>
      </c>
      <c r="P8" s="31">
        <f t="shared" si="3"/>
        <v>24.149659863945583</v>
      </c>
      <c r="Q8" s="24"/>
      <c r="R8" s="25"/>
      <c r="S8" s="26"/>
      <c r="T8" s="26"/>
      <c r="U8" s="26"/>
      <c r="V8" s="13"/>
      <c r="W8" s="13"/>
      <c r="X8" s="13"/>
      <c r="Y8" s="13"/>
      <c r="Z8" s="13"/>
      <c r="AA8" s="13"/>
    </row>
    <row r="9" spans="2:27" ht="15.75" x14ac:dyDescent="0.25">
      <c r="B9" s="27" t="s">
        <v>20</v>
      </c>
      <c r="C9" s="28"/>
      <c r="D9" s="29"/>
      <c r="E9" s="19">
        <v>4510.2</v>
      </c>
      <c r="F9" s="22">
        <v>4738.8</v>
      </c>
      <c r="G9" s="22">
        <v>4586.2</v>
      </c>
      <c r="H9" s="22">
        <f t="shared" si="1"/>
        <v>4611.7333333333336</v>
      </c>
      <c r="I9" s="22">
        <f t="shared" si="2"/>
        <v>116.41929966003653</v>
      </c>
      <c r="J9" s="19">
        <f t="shared" si="4"/>
        <v>2.5244152522559093</v>
      </c>
      <c r="K9" s="28"/>
      <c r="L9" s="22">
        <v>4068.0666666666671</v>
      </c>
      <c r="M9" s="30">
        <f t="shared" si="0"/>
        <v>13.364251651070939</v>
      </c>
      <c r="N9" s="21"/>
      <c r="O9" s="22">
        <v>4600</v>
      </c>
      <c r="P9" s="31">
        <f t="shared" si="3"/>
        <v>0.2550724637681212</v>
      </c>
      <c r="Q9" s="24"/>
      <c r="R9" s="25"/>
      <c r="S9" s="26"/>
      <c r="T9" s="26"/>
      <c r="U9" s="26"/>
      <c r="V9" s="13"/>
      <c r="W9" s="13"/>
      <c r="X9" s="13"/>
      <c r="Y9" s="13"/>
      <c r="Z9" s="13"/>
      <c r="AA9" s="13"/>
    </row>
    <row r="10" spans="2:27" ht="16.5" thickBot="1" x14ac:dyDescent="0.3">
      <c r="B10" s="27" t="s">
        <v>21</v>
      </c>
      <c r="C10" s="28"/>
      <c r="D10" s="29"/>
      <c r="E10" s="19">
        <v>3206</v>
      </c>
      <c r="F10" s="22">
        <v>3249</v>
      </c>
      <c r="G10" s="22">
        <v>3134.2</v>
      </c>
      <c r="H10" s="22">
        <f t="shared" si="1"/>
        <v>3196.4</v>
      </c>
      <c r="I10" s="22">
        <f t="shared" si="2"/>
        <v>57.998965508015843</v>
      </c>
      <c r="J10" s="19">
        <f t="shared" si="4"/>
        <v>1.8145089947445827</v>
      </c>
      <c r="K10" s="28"/>
      <c r="L10" s="22">
        <v>2097.2000000000003</v>
      </c>
      <c r="M10" s="30">
        <f t="shared" si="0"/>
        <v>52.412740797253463</v>
      </c>
      <c r="N10" s="32"/>
      <c r="O10" s="33">
        <v>2700</v>
      </c>
      <c r="P10" s="34">
        <f t="shared" si="3"/>
        <v>18.385185185185186</v>
      </c>
      <c r="Q10" s="24"/>
      <c r="R10" s="25"/>
      <c r="S10" s="26"/>
      <c r="T10" s="26"/>
      <c r="U10" s="26"/>
      <c r="V10" s="13"/>
      <c r="W10" s="13"/>
      <c r="X10" s="13"/>
      <c r="Y10" s="13"/>
      <c r="Z10" s="13"/>
      <c r="AA10" s="13"/>
    </row>
    <row r="11" spans="2:27" ht="16.5" thickBot="1" x14ac:dyDescent="0.3">
      <c r="B11" s="27" t="s">
        <v>22</v>
      </c>
      <c r="C11" s="28"/>
      <c r="D11" s="29"/>
      <c r="E11" s="19">
        <v>469.2</v>
      </c>
      <c r="F11" s="22">
        <v>477.6</v>
      </c>
      <c r="G11" s="22">
        <v>448.3</v>
      </c>
      <c r="H11" s="22">
        <f t="shared" si="1"/>
        <v>465.0333333333333</v>
      </c>
      <c r="I11" s="22">
        <f t="shared" si="2"/>
        <v>15.087853834569493</v>
      </c>
      <c r="J11" s="19">
        <f t="shared" si="4"/>
        <v>3.2444671710779498</v>
      </c>
      <c r="K11" s="28"/>
      <c r="L11" s="22" t="s">
        <v>23</v>
      </c>
      <c r="M11" s="33" t="s">
        <v>23</v>
      </c>
      <c r="N11" s="35"/>
      <c r="O11" s="35"/>
      <c r="P11" s="35"/>
      <c r="Q11" s="13"/>
      <c r="R11" s="25"/>
      <c r="S11" s="26"/>
      <c r="T11" s="26"/>
      <c r="U11" s="26"/>
      <c r="V11" s="13"/>
      <c r="W11" s="13"/>
      <c r="X11" s="13"/>
      <c r="Y11" s="13"/>
      <c r="Z11" s="13"/>
      <c r="AA11" s="13"/>
    </row>
    <row r="12" spans="2:27" ht="16.5" thickBot="1" x14ac:dyDescent="0.3">
      <c r="B12" s="36"/>
      <c r="C12" s="37"/>
      <c r="D12" s="38"/>
      <c r="E12" s="39"/>
      <c r="F12" s="39"/>
      <c r="G12" s="39"/>
      <c r="H12" s="39"/>
      <c r="I12" s="39"/>
      <c r="J12" s="39"/>
      <c r="K12" s="37"/>
      <c r="L12" s="39"/>
      <c r="M12" s="39"/>
      <c r="N12" s="40"/>
      <c r="O12" s="24"/>
      <c r="P12" s="24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2:27" ht="15.75" x14ac:dyDescent="0.25">
      <c r="B13" s="14" t="s">
        <v>10</v>
      </c>
      <c r="C13" s="15" t="s">
        <v>11</v>
      </c>
      <c r="D13" s="16">
        <v>43666</v>
      </c>
      <c r="E13" s="17">
        <v>16.600000000000001</v>
      </c>
      <c r="F13" s="18">
        <v>16.399999999999999</v>
      </c>
      <c r="G13" s="18">
        <v>16.600000000000001</v>
      </c>
      <c r="H13" s="18">
        <f>AVERAGE(E13:G13)</f>
        <v>16.533333333333335</v>
      </c>
      <c r="I13" s="18">
        <f>STDEV(E13:G13)</f>
        <v>0.1154700538379268</v>
      </c>
      <c r="J13" s="19">
        <f>(I13/H13)*100</f>
        <v>0.69840758369713785</v>
      </c>
      <c r="K13" s="15" t="s">
        <v>12</v>
      </c>
      <c r="L13" s="18">
        <v>17.666666666666668</v>
      </c>
      <c r="M13" s="30">
        <f t="shared" ref="M13:M20" si="5">(H13-L13)/L13*100</f>
        <v>-6.4150943396226383</v>
      </c>
      <c r="N13" s="41" t="s">
        <v>13</v>
      </c>
      <c r="O13" s="18">
        <v>16</v>
      </c>
      <c r="P13" s="23">
        <f>(H13-O13)/O13*100</f>
        <v>3.3333333333333437</v>
      </c>
      <c r="Q13" s="13"/>
      <c r="R13" s="25"/>
      <c r="S13" s="26"/>
      <c r="T13" s="26"/>
      <c r="U13" s="26"/>
      <c r="V13" s="13"/>
      <c r="W13" s="13"/>
      <c r="X13" s="13"/>
      <c r="Y13" s="13"/>
      <c r="Z13" s="13"/>
    </row>
    <row r="14" spans="2:27" ht="15.75" x14ac:dyDescent="0.25">
      <c r="B14" s="27" t="s">
        <v>14</v>
      </c>
      <c r="C14" s="28"/>
      <c r="D14" s="29"/>
      <c r="E14" s="19">
        <v>11.3</v>
      </c>
      <c r="F14" s="22">
        <v>12.5</v>
      </c>
      <c r="G14" s="22">
        <v>9.6999999999999993</v>
      </c>
      <c r="H14" s="22">
        <f>AVERAGE(E14:G14)</f>
        <v>11.166666666666666</v>
      </c>
      <c r="I14" s="22">
        <f>STDEV(E14:G14)</f>
        <v>1.4047538337136971</v>
      </c>
      <c r="J14" s="19">
        <f>(I14/H14)*100</f>
        <v>12.57988507803311</v>
      </c>
      <c r="K14" s="28"/>
      <c r="L14" s="22">
        <v>10.733333333333334</v>
      </c>
      <c r="M14" s="30">
        <f t="shared" si="5"/>
        <v>4.0372670807453268</v>
      </c>
      <c r="N14" s="21"/>
      <c r="O14" s="22">
        <v>4.4000000000000004</v>
      </c>
      <c r="P14" s="31">
        <f>(H14-O14)/O14*100</f>
        <v>153.78787878787875</v>
      </c>
      <c r="Q14" s="13"/>
      <c r="R14" s="25"/>
      <c r="S14" s="26"/>
      <c r="T14" s="26"/>
      <c r="U14" s="26"/>
      <c r="V14" s="13"/>
      <c r="W14" s="13"/>
      <c r="X14" s="13"/>
      <c r="Y14" s="13"/>
      <c r="Z14" s="13"/>
    </row>
    <row r="15" spans="2:27" ht="16.5" thickBot="1" x14ac:dyDescent="0.3">
      <c r="B15" s="27" t="s">
        <v>15</v>
      </c>
      <c r="C15" s="28"/>
      <c r="D15" s="29"/>
      <c r="E15" s="19">
        <v>45.7</v>
      </c>
      <c r="F15" s="22">
        <v>51.4</v>
      </c>
      <c r="G15" s="22">
        <v>50.1</v>
      </c>
      <c r="H15" s="22">
        <f t="shared" ref="H15:H22" si="6">AVERAGE(E15:G15)</f>
        <v>49.066666666666663</v>
      </c>
      <c r="I15" s="22">
        <f t="shared" ref="I15:I22" si="7">STDEV(E15:G15)</f>
        <v>2.9871948937646038</v>
      </c>
      <c r="J15" s="19">
        <f>(I15/H15)*100</f>
        <v>6.0880330715311226</v>
      </c>
      <c r="K15" s="28"/>
      <c r="L15" s="22">
        <v>49.033333333333331</v>
      </c>
      <c r="M15" s="30">
        <f t="shared" si="5"/>
        <v>6.7980965329703824E-2</v>
      </c>
      <c r="N15" s="32"/>
      <c r="O15" s="33">
        <v>41</v>
      </c>
      <c r="P15" s="34">
        <f t="shared" ref="P15:P20" si="8">(H15-O15)/O15*100</f>
        <v>19.67479674796747</v>
      </c>
      <c r="Q15" s="13"/>
      <c r="R15" s="25"/>
      <c r="S15" s="26"/>
      <c r="T15" s="26"/>
      <c r="U15" s="26"/>
    </row>
    <row r="16" spans="2:27" ht="15.75" x14ac:dyDescent="0.25">
      <c r="B16" s="27" t="s">
        <v>16</v>
      </c>
      <c r="C16" s="28"/>
      <c r="D16" s="29"/>
      <c r="E16" s="19">
        <v>4712.3</v>
      </c>
      <c r="F16" s="22">
        <v>5003.1000000000004</v>
      </c>
      <c r="G16" s="22">
        <v>4880.8</v>
      </c>
      <c r="H16" s="22">
        <f t="shared" si="6"/>
        <v>4865.4000000000005</v>
      </c>
      <c r="I16" s="22">
        <f t="shared" si="7"/>
        <v>146.01037634360108</v>
      </c>
      <c r="J16" s="19">
        <f>(I16/H16)*100</f>
        <v>3.000994293246209</v>
      </c>
      <c r="K16" s="28"/>
      <c r="L16" s="22">
        <v>4253.833333333333</v>
      </c>
      <c r="M16" s="30">
        <f t="shared" si="5"/>
        <v>14.376836578772108</v>
      </c>
      <c r="N16" s="21" t="s">
        <v>17</v>
      </c>
      <c r="O16" s="22">
        <v>4400</v>
      </c>
      <c r="P16" s="31">
        <f t="shared" si="8"/>
        <v>10.577272727272739</v>
      </c>
      <c r="Q16" s="13"/>
      <c r="R16" s="25"/>
      <c r="S16" s="26"/>
      <c r="T16" s="26"/>
      <c r="U16" s="26"/>
    </row>
    <row r="17" spans="2:22" ht="15.75" x14ac:dyDescent="0.25">
      <c r="B17" s="27" t="s">
        <v>18</v>
      </c>
      <c r="C17" s="28"/>
      <c r="D17" s="29"/>
      <c r="E17" s="19">
        <v>799.9</v>
      </c>
      <c r="F17" s="22">
        <v>879.9</v>
      </c>
      <c r="G17" s="22">
        <v>835</v>
      </c>
      <c r="H17" s="22">
        <f t="shared" si="6"/>
        <v>838.26666666666677</v>
      </c>
      <c r="I17" s="22">
        <f t="shared" si="7"/>
        <v>40.09991687439431</v>
      </c>
      <c r="J17" s="19">
        <f t="shared" ref="J17:J22" si="9">(I17/H17)*100</f>
        <v>4.7836706944163723</v>
      </c>
      <c r="K17" s="28"/>
      <c r="L17" s="22">
        <v>965.03333333333342</v>
      </c>
      <c r="M17" s="30">
        <f t="shared" si="5"/>
        <v>-13.135988394183274</v>
      </c>
      <c r="N17" s="21"/>
      <c r="O17" s="22">
        <v>680</v>
      </c>
      <c r="P17" s="31">
        <f t="shared" si="8"/>
        <v>23.274509803921582</v>
      </c>
      <c r="Q17" s="13"/>
      <c r="R17" s="25"/>
      <c r="S17" s="26"/>
      <c r="T17" s="26"/>
      <c r="U17" s="26"/>
    </row>
    <row r="18" spans="2:22" ht="15.75" x14ac:dyDescent="0.25">
      <c r="B18" s="27" t="s">
        <v>19</v>
      </c>
      <c r="C18" s="28"/>
      <c r="D18" s="29"/>
      <c r="E18" s="19">
        <v>62.1</v>
      </c>
      <c r="F18" s="22">
        <v>66.3</v>
      </c>
      <c r="G18" s="22">
        <v>62.8</v>
      </c>
      <c r="H18" s="22">
        <f t="shared" si="6"/>
        <v>63.733333333333327</v>
      </c>
      <c r="I18" s="22">
        <f t="shared" si="7"/>
        <v>2.2501851775650215</v>
      </c>
      <c r="J18" s="19">
        <f t="shared" si="9"/>
        <v>3.5306252786062058</v>
      </c>
      <c r="K18" s="28"/>
      <c r="L18" s="22">
        <v>63.599999999999994</v>
      </c>
      <c r="M18" s="30">
        <f t="shared" si="5"/>
        <v>0.20964360587002023</v>
      </c>
      <c r="N18" s="21"/>
      <c r="O18" s="22">
        <v>68</v>
      </c>
      <c r="P18" s="31">
        <f t="shared" si="8"/>
        <v>-6.2745098039215783</v>
      </c>
      <c r="Q18" s="13"/>
      <c r="R18" s="25"/>
      <c r="S18" s="26"/>
      <c r="T18" s="26"/>
      <c r="U18" s="26"/>
    </row>
    <row r="19" spans="2:22" ht="15.75" x14ac:dyDescent="0.25">
      <c r="B19" s="27" t="s">
        <v>20</v>
      </c>
      <c r="C19" s="28"/>
      <c r="D19" s="29"/>
      <c r="E19" s="19">
        <v>2845.4</v>
      </c>
      <c r="F19" s="22">
        <v>3104.4</v>
      </c>
      <c r="G19" s="22">
        <v>3033.8</v>
      </c>
      <c r="H19" s="22">
        <f t="shared" si="6"/>
        <v>2994.5333333333333</v>
      </c>
      <c r="I19" s="22">
        <f t="shared" si="7"/>
        <v>133.89045273406666</v>
      </c>
      <c r="J19" s="19">
        <f t="shared" si="9"/>
        <v>4.4711625428803599</v>
      </c>
      <c r="K19" s="28"/>
      <c r="L19" s="22">
        <v>2784</v>
      </c>
      <c r="M19" s="30">
        <f t="shared" si="5"/>
        <v>7.5622605363984654</v>
      </c>
      <c r="N19" s="21"/>
      <c r="O19" s="22">
        <v>3500</v>
      </c>
      <c r="P19" s="31">
        <f t="shared" si="8"/>
        <v>-14.441904761904764</v>
      </c>
      <c r="Q19" s="13"/>
      <c r="R19" s="25"/>
      <c r="S19" s="26"/>
      <c r="T19" s="26"/>
      <c r="U19" s="26"/>
    </row>
    <row r="20" spans="2:22" ht="16.5" thickBot="1" x14ac:dyDescent="0.3">
      <c r="B20" s="27" t="s">
        <v>21</v>
      </c>
      <c r="C20" s="28"/>
      <c r="D20" s="29"/>
      <c r="E20" s="19">
        <v>2248</v>
      </c>
      <c r="F20" s="22">
        <v>2270.6999999999998</v>
      </c>
      <c r="G20" s="22">
        <v>2186.6</v>
      </c>
      <c r="H20" s="22">
        <f t="shared" si="6"/>
        <v>2235.1</v>
      </c>
      <c r="I20" s="22">
        <f t="shared" si="7"/>
        <v>43.50873475521896</v>
      </c>
      <c r="J20" s="19">
        <f t="shared" si="9"/>
        <v>1.94661244486685</v>
      </c>
      <c r="K20" s="28"/>
      <c r="L20" s="22">
        <v>1462.4666666666665</v>
      </c>
      <c r="M20" s="30">
        <f t="shared" si="5"/>
        <v>52.830833751196629</v>
      </c>
      <c r="N20" s="32"/>
      <c r="O20" s="33">
        <v>1900</v>
      </c>
      <c r="P20" s="34">
        <f t="shared" si="8"/>
        <v>17.636842105263153</v>
      </c>
      <c r="Q20" s="13"/>
      <c r="R20" s="25"/>
      <c r="S20" s="26"/>
      <c r="T20" s="26"/>
      <c r="U20" s="26"/>
    </row>
    <row r="21" spans="2:22" ht="15.75" x14ac:dyDescent="0.25">
      <c r="B21" s="27" t="s">
        <v>24</v>
      </c>
      <c r="C21" s="28"/>
      <c r="D21" s="29"/>
      <c r="E21" s="19">
        <v>22.2</v>
      </c>
      <c r="F21" s="19">
        <v>17.3</v>
      </c>
      <c r="G21" s="19">
        <v>17.7</v>
      </c>
      <c r="H21" s="22">
        <f t="shared" si="6"/>
        <v>19.066666666666666</v>
      </c>
      <c r="I21" s="22">
        <f t="shared" si="7"/>
        <v>2.7209067116189978</v>
      </c>
      <c r="J21" s="19">
        <f t="shared" si="9"/>
        <v>14.270489746253483</v>
      </c>
      <c r="K21" s="28"/>
      <c r="L21" s="22" t="s">
        <v>23</v>
      </c>
      <c r="M21" s="30" t="s">
        <v>23</v>
      </c>
      <c r="N21" s="42"/>
      <c r="O21" s="35"/>
      <c r="P21" s="43"/>
      <c r="Q21" s="13"/>
      <c r="R21" s="25"/>
      <c r="S21" s="26"/>
      <c r="T21" s="26"/>
      <c r="U21" s="26"/>
    </row>
    <row r="22" spans="2:22" ht="16.5" thickBot="1" x14ac:dyDescent="0.3">
      <c r="B22" s="27" t="s">
        <v>22</v>
      </c>
      <c r="C22" s="28"/>
      <c r="D22" s="29"/>
      <c r="E22" s="22">
        <v>697.5</v>
      </c>
      <c r="F22" s="19">
        <v>705.2</v>
      </c>
      <c r="G22" s="19">
        <v>678.8</v>
      </c>
      <c r="H22" s="22">
        <f t="shared" si="6"/>
        <v>693.83333333333337</v>
      </c>
      <c r="I22" s="22">
        <f t="shared" si="7"/>
        <v>13.576572959820698</v>
      </c>
      <c r="J22" s="19">
        <f t="shared" si="9"/>
        <v>1.9567484448456445</v>
      </c>
      <c r="K22" s="28"/>
      <c r="L22" s="22" t="s">
        <v>23</v>
      </c>
      <c r="M22" s="22" t="s">
        <v>23</v>
      </c>
      <c r="N22" s="12"/>
      <c r="O22" s="12"/>
      <c r="P22" s="12"/>
      <c r="Q22" s="13"/>
      <c r="R22" s="25"/>
      <c r="S22" s="26"/>
      <c r="T22" s="26"/>
      <c r="U22" s="26"/>
    </row>
    <row r="23" spans="2:22" ht="16.5" thickBot="1" x14ac:dyDescent="0.3">
      <c r="B23" s="36"/>
      <c r="C23" s="37"/>
      <c r="D23" s="38"/>
      <c r="E23" s="39"/>
      <c r="F23" s="39"/>
      <c r="G23" s="39"/>
      <c r="H23" s="39"/>
      <c r="I23" s="39"/>
      <c r="J23" s="39"/>
      <c r="K23" s="37"/>
      <c r="L23" s="39"/>
      <c r="M23" s="44"/>
      <c r="O23" s="13"/>
      <c r="Q23" s="13"/>
      <c r="R23" s="25"/>
      <c r="S23" s="26"/>
      <c r="T23" s="26"/>
      <c r="U23" s="26"/>
    </row>
    <row r="24" spans="2:22" ht="15.75" x14ac:dyDescent="0.25">
      <c r="B24" s="14" t="s">
        <v>10</v>
      </c>
      <c r="C24" s="15" t="s">
        <v>11</v>
      </c>
      <c r="D24" s="16">
        <v>43324</v>
      </c>
      <c r="E24" s="17">
        <v>11.3</v>
      </c>
      <c r="F24" s="18">
        <v>12.2</v>
      </c>
      <c r="G24" s="18">
        <v>12.7</v>
      </c>
      <c r="H24" s="18">
        <f>AVERAGE(E24:G24)</f>
        <v>12.066666666666668</v>
      </c>
      <c r="I24" s="18">
        <f>STDEV(E24:G24)</f>
        <v>0.70945988845975805</v>
      </c>
      <c r="J24" s="19">
        <f>(I24/H24)*100</f>
        <v>5.8795018380642921</v>
      </c>
      <c r="K24" s="15" t="s">
        <v>12</v>
      </c>
      <c r="L24" s="18">
        <v>13.4</v>
      </c>
      <c r="M24" s="30">
        <f t="shared" ref="M24:M31" si="10">(H24-L24)/L24*100</f>
        <v>-9.9502487562188957</v>
      </c>
      <c r="O24" s="13"/>
      <c r="P24" s="25"/>
      <c r="Q24" s="25"/>
      <c r="R24" s="26"/>
      <c r="S24" s="26"/>
    </row>
    <row r="25" spans="2:22" ht="15.75" x14ac:dyDescent="0.25">
      <c r="B25" s="27" t="s">
        <v>14</v>
      </c>
      <c r="C25" s="28"/>
      <c r="D25" s="29"/>
      <c r="E25" s="19">
        <v>10</v>
      </c>
      <c r="F25" s="22">
        <v>10</v>
      </c>
      <c r="G25" s="22">
        <v>10.199999999999999</v>
      </c>
      <c r="H25" s="22">
        <f>AVERAGE(E25:G25)</f>
        <v>10.066666666666666</v>
      </c>
      <c r="I25" s="22">
        <f>STDEV(E25:G25)</f>
        <v>0.11547005383792475</v>
      </c>
      <c r="J25" s="19">
        <f>(I25/H25)*100</f>
        <v>1.1470535149462724</v>
      </c>
      <c r="K25" s="28"/>
      <c r="L25" s="22">
        <v>10.299999999999999</v>
      </c>
      <c r="M25" s="30">
        <f t="shared" si="10"/>
        <v>-2.2653721682847818</v>
      </c>
      <c r="O25" s="13"/>
      <c r="P25" s="25"/>
      <c r="Q25" s="26"/>
      <c r="R25" s="26"/>
      <c r="S25" s="26"/>
    </row>
    <row r="26" spans="2:22" ht="15.75" x14ac:dyDescent="0.25">
      <c r="B26" s="27" t="s">
        <v>15</v>
      </c>
      <c r="C26" s="28"/>
      <c r="D26" s="29"/>
      <c r="E26" s="19">
        <v>27.8</v>
      </c>
      <c r="F26" s="22">
        <v>26.7</v>
      </c>
      <c r="G26" s="22">
        <v>27.3</v>
      </c>
      <c r="H26" s="22">
        <f t="shared" ref="H26:H33" si="11">AVERAGE(E26:G26)</f>
        <v>27.266666666666666</v>
      </c>
      <c r="I26" s="22">
        <f t="shared" ref="I26:I33" si="12">STDEV(E26:G26)</f>
        <v>0.55075705472861092</v>
      </c>
      <c r="J26" s="19">
        <f>(I26/H26)*100</f>
        <v>2.0198913987601865</v>
      </c>
      <c r="K26" s="28"/>
      <c r="L26" s="22">
        <v>28.400000000000002</v>
      </c>
      <c r="M26" s="30">
        <f t="shared" si="10"/>
        <v>-3.9906103286385082</v>
      </c>
      <c r="O26" s="13"/>
      <c r="P26" s="25"/>
      <c r="Q26" s="26"/>
      <c r="R26" s="26"/>
      <c r="S26" s="26"/>
    </row>
    <row r="27" spans="2:22" ht="15.75" x14ac:dyDescent="0.25">
      <c r="B27" s="27" t="s">
        <v>16</v>
      </c>
      <c r="C27" s="28"/>
      <c r="D27" s="29"/>
      <c r="E27" s="19">
        <v>3571.8</v>
      </c>
      <c r="F27" s="22">
        <v>3597.2</v>
      </c>
      <c r="G27" s="22">
        <v>3608.4</v>
      </c>
      <c r="H27" s="22">
        <f t="shared" si="11"/>
        <v>3592.4666666666667</v>
      </c>
      <c r="I27" s="22">
        <f t="shared" si="12"/>
        <v>18.753488564353304</v>
      </c>
      <c r="J27" s="19">
        <f>(I27/H27)*100</f>
        <v>0.52202261856347465</v>
      </c>
      <c r="K27" s="28"/>
      <c r="L27" s="22">
        <v>3215.2666666666664</v>
      </c>
      <c r="M27" s="30">
        <f t="shared" si="10"/>
        <v>11.731530821704792</v>
      </c>
      <c r="O27" s="13"/>
      <c r="P27" s="25"/>
      <c r="Q27" s="26"/>
      <c r="R27" s="26"/>
      <c r="S27" s="26"/>
    </row>
    <row r="28" spans="2:22" ht="15.75" x14ac:dyDescent="0.25">
      <c r="B28" s="27" t="s">
        <v>18</v>
      </c>
      <c r="C28" s="28"/>
      <c r="D28" s="29"/>
      <c r="E28" s="19">
        <v>1911</v>
      </c>
      <c r="F28" s="22">
        <v>1921.2</v>
      </c>
      <c r="G28" s="22">
        <v>1901.5</v>
      </c>
      <c r="H28" s="22">
        <f t="shared" si="11"/>
        <v>1911.2333333333333</v>
      </c>
      <c r="I28" s="22">
        <f t="shared" si="12"/>
        <v>9.85207253999552</v>
      </c>
      <c r="J28" s="19">
        <f t="shared" ref="J28:J33" si="13">(I28/H28)*100</f>
        <v>0.51548245670311599</v>
      </c>
      <c r="K28" s="28"/>
      <c r="L28" s="22">
        <v>1901.4666666666665</v>
      </c>
      <c r="M28" s="30">
        <f t="shared" si="10"/>
        <v>0.51363859476896156</v>
      </c>
      <c r="O28" s="13"/>
      <c r="P28" s="25"/>
      <c r="Q28" s="26"/>
      <c r="R28" s="26"/>
      <c r="S28" s="26"/>
    </row>
    <row r="29" spans="2:22" ht="15.75" x14ac:dyDescent="0.25">
      <c r="B29" s="27" t="s">
        <v>19</v>
      </c>
      <c r="C29" s="28"/>
      <c r="D29" s="29"/>
      <c r="E29" s="19">
        <v>114.1</v>
      </c>
      <c r="F29" s="22">
        <v>118.5</v>
      </c>
      <c r="G29" s="22">
        <v>120.8</v>
      </c>
      <c r="H29" s="22">
        <f t="shared" si="11"/>
        <v>117.8</v>
      </c>
      <c r="I29" s="22">
        <f t="shared" si="12"/>
        <v>3.4044089061098424</v>
      </c>
      <c r="J29" s="19">
        <f t="shared" si="13"/>
        <v>2.8899905824361993</v>
      </c>
      <c r="K29" s="28"/>
      <c r="L29" s="22">
        <v>110.96666666666665</v>
      </c>
      <c r="M29" s="30">
        <f t="shared" si="10"/>
        <v>6.1580054070291466</v>
      </c>
      <c r="O29" s="13"/>
      <c r="P29" s="25"/>
      <c r="Q29" s="26"/>
      <c r="R29" s="26"/>
      <c r="S29" s="26"/>
    </row>
    <row r="30" spans="2:22" ht="15.75" x14ac:dyDescent="0.25">
      <c r="B30" s="27" t="s">
        <v>20</v>
      </c>
      <c r="C30" s="28"/>
      <c r="D30" s="29"/>
      <c r="E30" s="19">
        <v>1472.5</v>
      </c>
      <c r="F30" s="22">
        <v>1524.5</v>
      </c>
      <c r="G30" s="22">
        <v>1551.4</v>
      </c>
      <c r="H30" s="22">
        <f t="shared" si="11"/>
        <v>1516.1333333333332</v>
      </c>
      <c r="I30" s="22">
        <f t="shared" si="12"/>
        <v>40.109890717045545</v>
      </c>
      <c r="J30" s="19">
        <f t="shared" si="13"/>
        <v>2.6455384783910088</v>
      </c>
      <c r="K30" s="28"/>
      <c r="L30" s="22">
        <v>1842.9333333333334</v>
      </c>
      <c r="M30" s="30">
        <f t="shared" si="10"/>
        <v>-17.732600202575615</v>
      </c>
      <c r="O30" s="13"/>
      <c r="P30" s="25"/>
      <c r="Q30" s="26"/>
      <c r="R30" s="26"/>
      <c r="S30" s="26"/>
    </row>
    <row r="31" spans="2:22" ht="15.75" x14ac:dyDescent="0.25">
      <c r="B31" s="27" t="s">
        <v>21</v>
      </c>
      <c r="C31" s="28"/>
      <c r="D31" s="29"/>
      <c r="E31" s="19">
        <v>1627.5</v>
      </c>
      <c r="F31" s="22">
        <v>1600.6</v>
      </c>
      <c r="G31" s="22">
        <v>1596</v>
      </c>
      <c r="H31" s="22">
        <f t="shared" si="11"/>
        <v>1608.0333333333335</v>
      </c>
      <c r="I31" s="22">
        <f t="shared" si="12"/>
        <v>17.014797481408177</v>
      </c>
      <c r="J31" s="19">
        <f t="shared" si="13"/>
        <v>1.0581122373960847</v>
      </c>
      <c r="K31" s="28"/>
      <c r="L31" s="22">
        <v>1064.2666666666667</v>
      </c>
      <c r="M31" s="30">
        <f t="shared" si="10"/>
        <v>51.093084439990001</v>
      </c>
      <c r="O31" s="13"/>
      <c r="P31" s="25"/>
      <c r="Q31" s="26"/>
      <c r="R31" s="26"/>
      <c r="S31" s="26"/>
    </row>
    <row r="32" spans="2:22" ht="15.75" x14ac:dyDescent="0.25">
      <c r="B32" s="27" t="s">
        <v>22</v>
      </c>
      <c r="C32" s="28"/>
      <c r="D32" s="29"/>
      <c r="E32" s="22">
        <v>793.2</v>
      </c>
      <c r="F32" s="19">
        <v>846.5</v>
      </c>
      <c r="G32" s="19">
        <v>840.3</v>
      </c>
      <c r="H32" s="22">
        <f t="shared" si="11"/>
        <v>826.66666666666663</v>
      </c>
      <c r="I32" s="22">
        <f t="shared" si="12"/>
        <v>29.148298978385192</v>
      </c>
      <c r="J32" s="19">
        <f t="shared" si="13"/>
        <v>3.5260039086756283</v>
      </c>
      <c r="K32" s="28"/>
      <c r="L32" s="22" t="s">
        <v>23</v>
      </c>
      <c r="M32" s="30" t="s">
        <v>23</v>
      </c>
      <c r="O32" s="13"/>
      <c r="P32" s="25"/>
      <c r="Q32" s="26"/>
      <c r="R32" s="26"/>
      <c r="S32" s="26"/>
      <c r="T32" s="13"/>
      <c r="U32" s="13"/>
      <c r="V32" s="13"/>
    </row>
    <row r="33" spans="2:26" ht="16.5" thickBot="1" x14ac:dyDescent="0.3">
      <c r="B33" s="45" t="s">
        <v>25</v>
      </c>
      <c r="C33" s="46"/>
      <c r="D33" s="47"/>
      <c r="E33" s="48">
        <v>445</v>
      </c>
      <c r="F33" s="48">
        <v>445.9</v>
      </c>
      <c r="G33" s="48">
        <v>438.3</v>
      </c>
      <c r="H33" s="22">
        <f t="shared" si="11"/>
        <v>443.06666666666666</v>
      </c>
      <c r="I33" s="22">
        <f t="shared" si="12"/>
        <v>4.1525092815469078</v>
      </c>
      <c r="J33" s="19">
        <f t="shared" si="13"/>
        <v>0.93721997025584747</v>
      </c>
      <c r="K33" s="46"/>
      <c r="L33" s="33" t="s">
        <v>23</v>
      </c>
      <c r="M33" s="33" t="s">
        <v>23</v>
      </c>
      <c r="O33" s="13"/>
      <c r="P33" s="25"/>
      <c r="Q33" s="26"/>
      <c r="R33" s="26"/>
      <c r="S33" s="26"/>
      <c r="T33" s="13"/>
      <c r="U33" s="13"/>
      <c r="V33" s="13"/>
    </row>
    <row r="34" spans="2:26" ht="16.5" thickBot="1" x14ac:dyDescent="0.3">
      <c r="B34" s="36"/>
      <c r="C34" s="37"/>
      <c r="D34" s="38"/>
      <c r="E34" s="39"/>
      <c r="F34" s="39"/>
      <c r="G34" s="39"/>
      <c r="H34" s="39"/>
      <c r="I34" s="39"/>
      <c r="J34" s="39"/>
      <c r="K34" s="37"/>
      <c r="L34" s="39"/>
      <c r="M34" s="44"/>
      <c r="O34" s="13"/>
      <c r="R34" s="25"/>
      <c r="S34" s="13"/>
      <c r="T34" s="13"/>
      <c r="U34" s="13"/>
      <c r="V34" s="13"/>
      <c r="W34" s="13"/>
    </row>
    <row r="35" spans="2:26" ht="15.75" x14ac:dyDescent="0.25">
      <c r="B35" s="14" t="s">
        <v>10</v>
      </c>
      <c r="C35" s="15" t="s">
        <v>11</v>
      </c>
      <c r="D35" s="16">
        <v>43630</v>
      </c>
      <c r="E35" s="17">
        <v>26.7</v>
      </c>
      <c r="F35" s="18">
        <v>23.7</v>
      </c>
      <c r="G35" s="18">
        <v>25.7</v>
      </c>
      <c r="H35" s="18">
        <f>AVERAGE(E35:G35)</f>
        <v>25.366666666666664</v>
      </c>
      <c r="I35" s="18">
        <f>STDEV(E35:G35)</f>
        <v>1.5275252316519465</v>
      </c>
      <c r="J35" s="19">
        <f>(I35/H35)*100</f>
        <v>6.0217814651193695</v>
      </c>
      <c r="K35" s="15" t="s">
        <v>12</v>
      </c>
      <c r="L35" s="18">
        <v>26.733333333333334</v>
      </c>
      <c r="M35" s="30">
        <f t="shared" ref="M35:M42" si="14">(H35-L35)/L35*100</f>
        <v>-5.112219451371586</v>
      </c>
      <c r="R35" s="13"/>
      <c r="S35" s="13"/>
      <c r="T35" s="25"/>
      <c r="U35" s="25"/>
      <c r="V35" s="25"/>
      <c r="W35" s="49"/>
      <c r="X35" s="13"/>
      <c r="Y35" s="13"/>
      <c r="Z35" s="13"/>
    </row>
    <row r="36" spans="2:26" ht="15.75" x14ac:dyDescent="0.25">
      <c r="B36" s="27" t="s">
        <v>14</v>
      </c>
      <c r="C36" s="28"/>
      <c r="D36" s="29"/>
      <c r="E36" s="19">
        <v>12.3</v>
      </c>
      <c r="F36" s="22">
        <v>10.1</v>
      </c>
      <c r="G36" s="22">
        <v>13</v>
      </c>
      <c r="H36" s="22">
        <f>AVERAGE(E36:G36)</f>
        <v>11.799999999999999</v>
      </c>
      <c r="I36" s="22">
        <f>STDEV(E36:G36)</f>
        <v>1.5132745950421624</v>
      </c>
      <c r="J36" s="19">
        <f>(I36/H36)*100</f>
        <v>12.824360974933583</v>
      </c>
      <c r="K36" s="28"/>
      <c r="L36" s="22">
        <v>13.233333333333334</v>
      </c>
      <c r="M36" s="30">
        <f t="shared" si="14"/>
        <v>-10.831234256926967</v>
      </c>
      <c r="R36" s="13"/>
      <c r="S36" s="13"/>
      <c r="T36" s="25"/>
      <c r="U36" s="25"/>
      <c r="V36" s="25"/>
      <c r="W36" s="49"/>
      <c r="X36" s="13"/>
      <c r="Y36" s="13"/>
      <c r="Z36" s="13"/>
    </row>
    <row r="37" spans="2:26" ht="15.75" x14ac:dyDescent="0.25">
      <c r="B37" s="27" t="s">
        <v>15</v>
      </c>
      <c r="C37" s="28"/>
      <c r="D37" s="29"/>
      <c r="E37" s="19">
        <v>45.7</v>
      </c>
      <c r="F37" s="22">
        <v>40.1</v>
      </c>
      <c r="G37" s="22">
        <v>45.9</v>
      </c>
      <c r="H37" s="22">
        <f t="shared" ref="H37:H44" si="15">AVERAGE(E37:G37)</f>
        <v>43.900000000000006</v>
      </c>
      <c r="I37" s="22">
        <f t="shared" ref="I37:I44" si="16">STDEV(E37:G37)</f>
        <v>3.2924155266308652</v>
      </c>
      <c r="J37" s="19">
        <f>(I37/H37)*100</f>
        <v>7.4998075777468447</v>
      </c>
      <c r="K37" s="28"/>
      <c r="L37" s="22">
        <v>46.099999999999994</v>
      </c>
      <c r="M37" s="30">
        <f t="shared" si="14"/>
        <v>-4.7722342733188476</v>
      </c>
      <c r="R37" s="13"/>
      <c r="S37" s="13"/>
      <c r="T37" s="25"/>
      <c r="U37" s="25"/>
      <c r="V37" s="25"/>
      <c r="W37" s="49"/>
      <c r="X37" s="13"/>
      <c r="Y37" s="13"/>
      <c r="Z37" s="13"/>
    </row>
    <row r="38" spans="2:26" ht="15.75" x14ac:dyDescent="0.25">
      <c r="B38" s="27" t="s">
        <v>16</v>
      </c>
      <c r="C38" s="28"/>
      <c r="D38" s="29"/>
      <c r="E38" s="19">
        <v>5336.7</v>
      </c>
      <c r="F38" s="22">
        <v>4764.1000000000004</v>
      </c>
      <c r="G38" s="22">
        <v>5474.9</v>
      </c>
      <c r="H38" s="22">
        <f t="shared" si="15"/>
        <v>5191.8999999999996</v>
      </c>
      <c r="I38" s="22">
        <f t="shared" si="16"/>
        <v>376.87456799311849</v>
      </c>
      <c r="J38" s="19">
        <f>(I38/H38)*100</f>
        <v>7.2588949708799966</v>
      </c>
      <c r="K38" s="28"/>
      <c r="L38" s="22">
        <v>4984.5000000000009</v>
      </c>
      <c r="M38" s="30">
        <f t="shared" si="14"/>
        <v>4.1608987862373095</v>
      </c>
      <c r="R38" s="13"/>
      <c r="S38" s="13"/>
      <c r="T38" s="25"/>
      <c r="U38" s="25"/>
      <c r="V38" s="25"/>
      <c r="W38" s="49"/>
      <c r="X38" s="13"/>
      <c r="Y38" s="13"/>
      <c r="Z38" s="13"/>
    </row>
    <row r="39" spans="2:26" ht="15.75" x14ac:dyDescent="0.25">
      <c r="B39" s="27" t="s">
        <v>18</v>
      </c>
      <c r="C39" s="28"/>
      <c r="D39" s="29"/>
      <c r="E39" s="19">
        <v>1183.3</v>
      </c>
      <c r="F39" s="22">
        <v>1069.3</v>
      </c>
      <c r="G39" s="22">
        <v>1253.5</v>
      </c>
      <c r="H39" s="22">
        <f t="shared" si="15"/>
        <v>1168.7</v>
      </c>
      <c r="I39" s="22">
        <f t="shared" si="16"/>
        <v>92.963863947234913</v>
      </c>
      <c r="J39" s="19">
        <f t="shared" ref="J39:J44" si="17">(I39/H39)*100</f>
        <v>7.9544676946380513</v>
      </c>
      <c r="K39" s="28"/>
      <c r="L39" s="22">
        <v>1431.8576666666668</v>
      </c>
      <c r="M39" s="30">
        <f t="shared" si="14"/>
        <v>-18.378758782588495</v>
      </c>
      <c r="R39" s="13"/>
      <c r="S39" s="13"/>
      <c r="T39" s="25"/>
      <c r="U39" s="25"/>
      <c r="V39" s="25"/>
      <c r="W39" s="49"/>
      <c r="X39" s="13"/>
      <c r="Y39" s="13"/>
      <c r="Z39" s="13"/>
    </row>
    <row r="40" spans="2:26" ht="15.75" x14ac:dyDescent="0.25">
      <c r="B40" s="27" t="s">
        <v>19</v>
      </c>
      <c r="C40" s="28"/>
      <c r="D40" s="29"/>
      <c r="E40" s="19">
        <v>70.5</v>
      </c>
      <c r="F40" s="22">
        <v>59.7</v>
      </c>
      <c r="G40" s="22">
        <v>67</v>
      </c>
      <c r="H40" s="22">
        <f t="shared" si="15"/>
        <v>65.733333333333334</v>
      </c>
      <c r="I40" s="22">
        <f t="shared" si="16"/>
        <v>5.5102933981171383</v>
      </c>
      <c r="J40" s="19">
        <f t="shared" si="17"/>
        <v>8.3827992871964572</v>
      </c>
      <c r="K40" s="28"/>
      <c r="L40" s="22">
        <v>70.833333333333329</v>
      </c>
      <c r="M40" s="30">
        <f t="shared" si="14"/>
        <v>-7.1999999999999922</v>
      </c>
      <c r="R40" s="13"/>
      <c r="S40" s="13"/>
      <c r="T40" s="25"/>
      <c r="U40" s="25"/>
      <c r="V40" s="25"/>
      <c r="W40" s="49"/>
      <c r="X40" s="13"/>
      <c r="Y40" s="13"/>
      <c r="Z40" s="13"/>
    </row>
    <row r="41" spans="2:26" ht="15.75" x14ac:dyDescent="0.25">
      <c r="B41" s="27" t="s">
        <v>20</v>
      </c>
      <c r="C41" s="28"/>
      <c r="D41" s="29"/>
      <c r="E41" s="19">
        <v>3677.7</v>
      </c>
      <c r="F41" s="22">
        <v>3173</v>
      </c>
      <c r="G41" s="22">
        <v>3881.8</v>
      </c>
      <c r="H41" s="22">
        <f t="shared" si="15"/>
        <v>3577.5</v>
      </c>
      <c r="I41" s="22">
        <f t="shared" si="16"/>
        <v>364.8690038904374</v>
      </c>
      <c r="J41" s="19">
        <f t="shared" si="17"/>
        <v>10.198993819439201</v>
      </c>
      <c r="K41" s="28"/>
      <c r="L41" s="22">
        <v>3861.5333333333333</v>
      </c>
      <c r="M41" s="30">
        <f t="shared" si="14"/>
        <v>-7.3554546553182663</v>
      </c>
      <c r="R41" s="13"/>
      <c r="S41" s="13"/>
      <c r="T41" s="25"/>
      <c r="U41" s="25"/>
      <c r="V41" s="25"/>
      <c r="W41" s="49"/>
      <c r="X41" s="13"/>
      <c r="Y41" s="13"/>
      <c r="Z41" s="13"/>
    </row>
    <row r="42" spans="2:26" ht="15.75" x14ac:dyDescent="0.25">
      <c r="B42" s="27" t="s">
        <v>21</v>
      </c>
      <c r="C42" s="28"/>
      <c r="D42" s="29"/>
      <c r="E42" s="19">
        <v>2600.6999999999998</v>
      </c>
      <c r="F42" s="22">
        <v>2300.6</v>
      </c>
      <c r="G42" s="22">
        <v>2659</v>
      </c>
      <c r="H42" s="22">
        <f t="shared" si="15"/>
        <v>2520.1</v>
      </c>
      <c r="I42" s="22">
        <f t="shared" si="16"/>
        <v>192.31461202935154</v>
      </c>
      <c r="J42" s="19">
        <f t="shared" si="17"/>
        <v>7.6312293968235991</v>
      </c>
      <c r="K42" s="28"/>
      <c r="L42" s="22">
        <v>1944.6666666666667</v>
      </c>
      <c r="M42" s="30">
        <f t="shared" si="14"/>
        <v>29.590332533424739</v>
      </c>
      <c r="R42" s="13"/>
      <c r="S42" s="13"/>
      <c r="T42" s="25"/>
      <c r="U42" s="25"/>
      <c r="V42" s="25"/>
      <c r="W42" s="49"/>
      <c r="X42" s="13"/>
      <c r="Y42" s="13"/>
      <c r="Z42" s="13"/>
    </row>
    <row r="43" spans="2:26" ht="15.75" x14ac:dyDescent="0.25">
      <c r="B43" s="27" t="s">
        <v>24</v>
      </c>
      <c r="C43" s="28"/>
      <c r="D43" s="29"/>
      <c r="E43" s="19">
        <v>1</v>
      </c>
      <c r="F43" s="19">
        <v>1</v>
      </c>
      <c r="G43" s="19">
        <v>1</v>
      </c>
      <c r="H43" s="22">
        <f t="shared" si="15"/>
        <v>1</v>
      </c>
      <c r="I43" s="22">
        <f t="shared" si="16"/>
        <v>0</v>
      </c>
      <c r="J43" s="19">
        <f t="shared" si="17"/>
        <v>0</v>
      </c>
      <c r="K43" s="28"/>
      <c r="L43" s="22" t="s">
        <v>23</v>
      </c>
      <c r="M43" s="30" t="s">
        <v>23</v>
      </c>
      <c r="R43" s="13"/>
      <c r="S43" s="13"/>
      <c r="T43" s="25"/>
      <c r="U43" s="25"/>
      <c r="V43" s="25"/>
      <c r="W43" s="49"/>
      <c r="X43" s="13"/>
      <c r="Y43" s="13"/>
      <c r="Z43" s="13"/>
    </row>
    <row r="44" spans="2:26" ht="16.5" thickBot="1" x14ac:dyDescent="0.3">
      <c r="B44" s="27" t="s">
        <v>22</v>
      </c>
      <c r="C44" s="28"/>
      <c r="D44" s="29"/>
      <c r="E44" s="22">
        <v>620</v>
      </c>
      <c r="F44" s="19">
        <v>536.6</v>
      </c>
      <c r="G44" s="19">
        <v>690.6</v>
      </c>
      <c r="H44" s="22">
        <f t="shared" si="15"/>
        <v>615.73333333333323</v>
      </c>
      <c r="I44" s="22">
        <f t="shared" si="16"/>
        <v>77.088607026807495</v>
      </c>
      <c r="J44" s="19">
        <f t="shared" si="17"/>
        <v>12.519804086207371</v>
      </c>
      <c r="K44" s="28"/>
      <c r="L44" s="22" t="s">
        <v>23</v>
      </c>
      <c r="M44" s="22" t="s">
        <v>23</v>
      </c>
      <c r="R44" s="13"/>
      <c r="S44" s="13"/>
      <c r="T44" s="25"/>
      <c r="U44" s="13"/>
      <c r="V44" s="25"/>
      <c r="W44" s="49"/>
      <c r="X44" s="13"/>
      <c r="Y44" s="13"/>
      <c r="Z44" s="13"/>
    </row>
    <row r="45" spans="2:26" ht="16.5" thickBot="1" x14ac:dyDescent="0.3">
      <c r="B45" s="36"/>
      <c r="C45" s="37"/>
      <c r="D45" s="38"/>
      <c r="E45" s="39"/>
      <c r="F45" s="39"/>
      <c r="G45" s="39"/>
      <c r="H45" s="39"/>
      <c r="I45" s="39"/>
      <c r="J45" s="39"/>
      <c r="K45" s="37"/>
      <c r="L45" s="39"/>
      <c r="M45" s="44"/>
      <c r="R45" s="13"/>
      <c r="S45" s="13"/>
      <c r="T45" s="13"/>
      <c r="U45" s="13"/>
      <c r="V45" s="13"/>
      <c r="W45" s="13"/>
      <c r="X45" s="13"/>
      <c r="Y45" s="13"/>
      <c r="Z45" s="13"/>
    </row>
    <row r="46" spans="2:26" ht="15.75" x14ac:dyDescent="0.25">
      <c r="B46" s="14" t="s">
        <v>10</v>
      </c>
      <c r="C46" s="15" t="s">
        <v>11</v>
      </c>
      <c r="D46" s="16">
        <v>43645</v>
      </c>
      <c r="E46" s="17">
        <v>20</v>
      </c>
      <c r="F46" s="18">
        <v>20.8</v>
      </c>
      <c r="G46" s="18">
        <v>18.2</v>
      </c>
      <c r="H46" s="18">
        <f>AVERAGE(E46:G46)</f>
        <v>19.666666666666668</v>
      </c>
      <c r="I46" s="18">
        <f>STDEV(E46:G46)</f>
        <v>1.3316656236958793</v>
      </c>
      <c r="J46" s="19">
        <f>(I46/H46)*100</f>
        <v>6.7711811374366739</v>
      </c>
      <c r="K46" s="15" t="s">
        <v>12</v>
      </c>
      <c r="L46" s="18">
        <v>18.3</v>
      </c>
      <c r="M46" s="30">
        <f t="shared" ref="M46:M53" si="18">(H46-L46)/L46*100</f>
        <v>7.468123861566486</v>
      </c>
      <c r="R46" s="26"/>
      <c r="S46" s="26"/>
      <c r="T46" s="13"/>
      <c r="U46" s="13"/>
      <c r="V46" s="13"/>
      <c r="W46" s="13"/>
      <c r="X46" s="13"/>
      <c r="Y46" s="13"/>
      <c r="Z46" s="13"/>
    </row>
    <row r="47" spans="2:26" ht="15.75" x14ac:dyDescent="0.25">
      <c r="B47" s="27" t="s">
        <v>14</v>
      </c>
      <c r="C47" s="28"/>
      <c r="D47" s="29"/>
      <c r="E47" s="19">
        <v>9.9</v>
      </c>
      <c r="F47" s="22">
        <v>11.1</v>
      </c>
      <c r="G47" s="22">
        <v>10.199999999999999</v>
      </c>
      <c r="H47" s="22">
        <f>AVERAGE(E47:G47)</f>
        <v>10.4</v>
      </c>
      <c r="I47" s="22">
        <f>STDEV(E47:G47)</f>
        <v>0.62449979983983961</v>
      </c>
      <c r="J47" s="19">
        <f>(I47/H47)*100</f>
        <v>6.0048057676907654</v>
      </c>
      <c r="K47" s="28"/>
      <c r="L47" s="22">
        <v>10.233333333333333</v>
      </c>
      <c r="M47" s="30">
        <f t="shared" si="18"/>
        <v>1.6286644951140183</v>
      </c>
      <c r="R47" s="26"/>
      <c r="S47" s="26"/>
      <c r="T47" s="13"/>
      <c r="U47" s="13"/>
      <c r="V47" s="13"/>
      <c r="W47" s="13"/>
      <c r="X47" s="13"/>
      <c r="Y47" s="13"/>
      <c r="Z47" s="13"/>
    </row>
    <row r="48" spans="2:26" ht="15.75" x14ac:dyDescent="0.25">
      <c r="B48" s="27" t="s">
        <v>15</v>
      </c>
      <c r="C48" s="28"/>
      <c r="D48" s="29"/>
      <c r="E48" s="19">
        <v>48.1</v>
      </c>
      <c r="F48" s="22">
        <v>50.3</v>
      </c>
      <c r="G48" s="22">
        <v>47.8</v>
      </c>
      <c r="H48" s="22">
        <f t="shared" ref="H48:H54" si="19">AVERAGE(E48:G48)</f>
        <v>48.733333333333327</v>
      </c>
      <c r="I48" s="22">
        <f t="shared" ref="I48:I54" si="20">STDEV(E48:G48)</f>
        <v>1.3650396819628836</v>
      </c>
      <c r="J48" s="19">
        <f>(I48/H48)*100</f>
        <v>2.8010390190756853</v>
      </c>
      <c r="K48" s="28"/>
      <c r="L48" s="22">
        <v>46.800000000000004</v>
      </c>
      <c r="M48" s="30">
        <f t="shared" si="18"/>
        <v>4.1310541310541087</v>
      </c>
      <c r="R48" s="26"/>
      <c r="S48" s="26"/>
      <c r="T48" s="13"/>
      <c r="U48" s="13"/>
      <c r="V48" s="13"/>
      <c r="W48" s="13"/>
      <c r="X48" s="13"/>
      <c r="Y48" s="13"/>
      <c r="Z48" s="13"/>
    </row>
    <row r="49" spans="2:26" ht="15.75" x14ac:dyDescent="0.25">
      <c r="B49" s="27" t="s">
        <v>16</v>
      </c>
      <c r="C49" s="28"/>
      <c r="D49" s="29"/>
      <c r="E49" s="19">
        <v>4517</v>
      </c>
      <c r="F49" s="22">
        <v>4703.3</v>
      </c>
      <c r="G49" s="22">
        <v>4479.5</v>
      </c>
      <c r="H49" s="22">
        <f t="shared" si="19"/>
        <v>4566.5999999999995</v>
      </c>
      <c r="I49" s="22">
        <f t="shared" si="20"/>
        <v>119.86129483699075</v>
      </c>
      <c r="J49" s="19">
        <f>(I49/H49)*100</f>
        <v>2.6247382042874516</v>
      </c>
      <c r="K49" s="28"/>
      <c r="L49" s="22">
        <v>3919.9</v>
      </c>
      <c r="M49" s="30">
        <f t="shared" si="18"/>
        <v>16.497869843618442</v>
      </c>
      <c r="R49" s="26"/>
      <c r="S49" s="26"/>
      <c r="T49" s="13"/>
      <c r="U49" s="13"/>
      <c r="V49" s="13"/>
      <c r="W49" s="13"/>
      <c r="X49" s="13"/>
      <c r="Y49" s="13"/>
      <c r="Z49" s="13"/>
    </row>
    <row r="50" spans="2:26" ht="15.75" x14ac:dyDescent="0.25">
      <c r="B50" s="27" t="s">
        <v>18</v>
      </c>
      <c r="C50" s="28"/>
      <c r="D50" s="29"/>
      <c r="E50" s="19">
        <v>886.9</v>
      </c>
      <c r="F50" s="22">
        <v>910</v>
      </c>
      <c r="G50" s="22">
        <v>885.5</v>
      </c>
      <c r="H50" s="22">
        <f t="shared" si="19"/>
        <v>894.13333333333333</v>
      </c>
      <c r="I50" s="22">
        <f t="shared" si="20"/>
        <v>13.758754788618537</v>
      </c>
      <c r="J50" s="19">
        <f t="shared" ref="J50:J54" si="21">(I50/H50)*100</f>
        <v>1.538781105198912</v>
      </c>
      <c r="K50" s="28"/>
      <c r="L50" s="22">
        <v>1006.1</v>
      </c>
      <c r="M50" s="30">
        <f t="shared" si="18"/>
        <v>-11.128781101944805</v>
      </c>
      <c r="R50" s="26"/>
      <c r="S50" s="26"/>
      <c r="T50" s="13"/>
      <c r="U50" s="13"/>
      <c r="V50" s="13"/>
      <c r="W50" s="13"/>
      <c r="X50" s="13"/>
      <c r="Y50" s="13"/>
      <c r="Z50" s="13"/>
    </row>
    <row r="51" spans="2:26" ht="15.75" x14ac:dyDescent="0.25">
      <c r="B51" s="27" t="s">
        <v>19</v>
      </c>
      <c r="C51" s="28"/>
      <c r="D51" s="29"/>
      <c r="E51" s="19">
        <v>53.7</v>
      </c>
      <c r="F51" s="22">
        <v>52.8</v>
      </c>
      <c r="G51" s="22">
        <v>51.9</v>
      </c>
      <c r="H51" s="22">
        <f t="shared" si="19"/>
        <v>52.800000000000004</v>
      </c>
      <c r="I51" s="22">
        <f t="shared" si="20"/>
        <v>0.90000000000000213</v>
      </c>
      <c r="J51" s="19">
        <f t="shared" si="21"/>
        <v>1.7045454545454586</v>
      </c>
      <c r="K51" s="28"/>
      <c r="L51" s="22">
        <v>54.033333333333331</v>
      </c>
      <c r="M51" s="30">
        <f t="shared" si="18"/>
        <v>-2.2825416409623576</v>
      </c>
      <c r="R51" s="26"/>
      <c r="S51" s="26"/>
      <c r="T51" s="13"/>
      <c r="U51" s="13"/>
      <c r="V51" s="13"/>
      <c r="W51" s="13"/>
      <c r="X51" s="13"/>
      <c r="Y51" s="13"/>
      <c r="Z51" s="13"/>
    </row>
    <row r="52" spans="2:26" ht="15.75" x14ac:dyDescent="0.25">
      <c r="B52" s="27" t="s">
        <v>20</v>
      </c>
      <c r="C52" s="28"/>
      <c r="D52" s="29"/>
      <c r="E52" s="19">
        <v>3159.8</v>
      </c>
      <c r="F52" s="22">
        <v>3076.1</v>
      </c>
      <c r="G52" s="22">
        <v>3026.1</v>
      </c>
      <c r="H52" s="22">
        <f t="shared" si="19"/>
        <v>3087.3333333333335</v>
      </c>
      <c r="I52" s="22">
        <f t="shared" si="20"/>
        <v>67.554151118442405</v>
      </c>
      <c r="J52" s="19">
        <f t="shared" si="21"/>
        <v>2.1881068166198143</v>
      </c>
      <c r="K52" s="28"/>
      <c r="L52" s="22">
        <v>2966.7000000000003</v>
      </c>
      <c r="M52" s="30">
        <f t="shared" si="18"/>
        <v>4.0662464466691342</v>
      </c>
      <c r="R52" s="26"/>
      <c r="S52" s="26"/>
      <c r="T52" s="13"/>
      <c r="U52" s="13"/>
      <c r="V52" s="13"/>
      <c r="W52" s="13"/>
      <c r="X52" s="13"/>
      <c r="Y52" s="13"/>
      <c r="Z52" s="13"/>
    </row>
    <row r="53" spans="2:26" ht="15.75" x14ac:dyDescent="0.25">
      <c r="B53" s="27" t="s">
        <v>21</v>
      </c>
      <c r="C53" s="28"/>
      <c r="D53" s="29"/>
      <c r="E53" s="19">
        <v>2332.1</v>
      </c>
      <c r="F53" s="22">
        <v>2415</v>
      </c>
      <c r="G53" s="22">
        <v>2357.9</v>
      </c>
      <c r="H53" s="22">
        <f t="shared" si="19"/>
        <v>2368.3333333333335</v>
      </c>
      <c r="I53" s="22">
        <f t="shared" si="20"/>
        <v>42.423381917679968</v>
      </c>
      <c r="J53" s="19">
        <f t="shared" si="21"/>
        <v>1.7912758022947208</v>
      </c>
      <c r="K53" s="28"/>
      <c r="L53" s="22">
        <v>1529.6666666666667</v>
      </c>
      <c r="M53" s="30">
        <f t="shared" si="18"/>
        <v>54.826759642623671</v>
      </c>
      <c r="R53" s="26"/>
      <c r="S53" s="26"/>
      <c r="T53" s="13"/>
      <c r="U53" s="13"/>
      <c r="V53" s="13"/>
      <c r="W53" s="13"/>
      <c r="X53" s="13"/>
      <c r="Y53" s="13"/>
      <c r="Z53" s="13"/>
    </row>
    <row r="54" spans="2:26" ht="16.5" thickBot="1" x14ac:dyDescent="0.3">
      <c r="B54" s="45" t="s">
        <v>22</v>
      </c>
      <c r="C54" s="46"/>
      <c r="D54" s="47"/>
      <c r="E54" s="33">
        <v>536.29999999999995</v>
      </c>
      <c r="F54" s="48">
        <v>598.5</v>
      </c>
      <c r="G54" s="48">
        <v>532.4</v>
      </c>
      <c r="H54" s="33">
        <f t="shared" si="19"/>
        <v>555.73333333333323</v>
      </c>
      <c r="I54" s="33">
        <f t="shared" si="20"/>
        <v>37.08831801704325</v>
      </c>
      <c r="J54" s="48">
        <f t="shared" si="21"/>
        <v>6.6737616393431969</v>
      </c>
      <c r="K54" s="46"/>
      <c r="L54" s="33" t="s">
        <v>23</v>
      </c>
      <c r="M54" s="33" t="s">
        <v>23</v>
      </c>
      <c r="R54" s="26"/>
      <c r="S54" s="26"/>
      <c r="T54" s="13"/>
      <c r="U54" s="13"/>
      <c r="V54" s="13"/>
      <c r="W54" s="13"/>
      <c r="X54" s="13"/>
      <c r="Y54" s="13"/>
      <c r="Z54" s="13"/>
    </row>
    <row r="55" spans="2:26" x14ac:dyDescent="0.25">
      <c r="R55" s="13"/>
      <c r="S55" s="26"/>
      <c r="T55" s="13"/>
      <c r="U55" s="13"/>
      <c r="V55" s="13"/>
      <c r="W55" s="13"/>
      <c r="X55" s="13"/>
      <c r="Y55" s="13"/>
      <c r="Z55" s="13"/>
    </row>
    <row r="56" spans="2:26" x14ac:dyDescent="0.25">
      <c r="T56" s="13"/>
      <c r="V56" s="13"/>
      <c r="W56" s="13"/>
      <c r="X56" s="13"/>
      <c r="Y56" s="13"/>
      <c r="Z56" s="13"/>
    </row>
  </sheetData>
  <mergeCells count="19">
    <mergeCell ref="C46:C54"/>
    <mergeCell ref="D46:D54"/>
    <mergeCell ref="K46:K54"/>
    <mergeCell ref="C24:C33"/>
    <mergeCell ref="D24:D33"/>
    <mergeCell ref="K24:K33"/>
    <mergeCell ref="C35:C44"/>
    <mergeCell ref="D35:D44"/>
    <mergeCell ref="K35:K44"/>
    <mergeCell ref="C3:C11"/>
    <mergeCell ref="D3:D11"/>
    <mergeCell ref="K3:K11"/>
    <mergeCell ref="N3:N5"/>
    <mergeCell ref="N6:N10"/>
    <mergeCell ref="C13:C22"/>
    <mergeCell ref="D13:D22"/>
    <mergeCell ref="K13:K22"/>
    <mergeCell ref="N13:N15"/>
    <mergeCell ref="N16:N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Powder q-q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2021-06-30T09:10:55Z</dcterms:created>
  <dcterms:modified xsi:type="dcterms:W3CDTF">2021-06-30T09:11:06Z</dcterms:modified>
</cp:coreProperties>
</file>