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 - Uniwersytet Mikołaja Kopernika w Toruniu\Pulpit\AŚB\PROJEKTY\Pyłek pszczeli\aktualne\"/>
    </mc:Choice>
  </mc:AlternateContent>
  <bookViews>
    <workbookView xWindow="0" yWindow="0" windowWidth="28800" windowHeight="12330"/>
  </bookViews>
  <sheets>
    <sheet name="Qual-Quantitative analys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1" l="1"/>
  <c r="J53" i="1" s="1"/>
  <c r="H53" i="1"/>
  <c r="M52" i="1"/>
  <c r="I52" i="1"/>
  <c r="J52" i="1" s="1"/>
  <c r="H52" i="1"/>
  <c r="M51" i="1"/>
  <c r="I51" i="1"/>
  <c r="J51" i="1" s="1"/>
  <c r="H51" i="1"/>
  <c r="M50" i="1"/>
  <c r="I50" i="1"/>
  <c r="J50" i="1" s="1"/>
  <c r="H50" i="1"/>
  <c r="M49" i="1"/>
  <c r="I49" i="1"/>
  <c r="J49" i="1" s="1"/>
  <c r="H49" i="1"/>
  <c r="M48" i="1"/>
  <c r="I48" i="1"/>
  <c r="J48" i="1" s="1"/>
  <c r="H48" i="1"/>
  <c r="M47" i="1"/>
  <c r="I47" i="1"/>
  <c r="J47" i="1" s="1"/>
  <c r="H47" i="1"/>
  <c r="M46" i="1"/>
  <c r="I46" i="1"/>
  <c r="J46" i="1" s="1"/>
  <c r="H46" i="1"/>
  <c r="M45" i="1"/>
  <c r="I45" i="1"/>
  <c r="J45" i="1" s="1"/>
  <c r="H45" i="1"/>
  <c r="J43" i="1"/>
  <c r="I43" i="1"/>
  <c r="H43" i="1"/>
  <c r="M42" i="1"/>
  <c r="J42" i="1"/>
  <c r="I42" i="1"/>
  <c r="H42" i="1"/>
  <c r="M41" i="1"/>
  <c r="J41" i="1"/>
  <c r="I41" i="1"/>
  <c r="H41" i="1"/>
  <c r="M40" i="1"/>
  <c r="J40" i="1"/>
  <c r="I40" i="1"/>
  <c r="H40" i="1"/>
  <c r="M39" i="1"/>
  <c r="J39" i="1"/>
  <c r="I39" i="1"/>
  <c r="H39" i="1"/>
  <c r="M38" i="1"/>
  <c r="J38" i="1"/>
  <c r="I38" i="1"/>
  <c r="H38" i="1"/>
  <c r="M37" i="1"/>
  <c r="J37" i="1"/>
  <c r="I37" i="1"/>
  <c r="H37" i="1"/>
  <c r="M36" i="1"/>
  <c r="J36" i="1"/>
  <c r="I36" i="1"/>
  <c r="H36" i="1"/>
  <c r="M35" i="1"/>
  <c r="J35" i="1"/>
  <c r="I35" i="1"/>
  <c r="H35" i="1"/>
  <c r="I33" i="1"/>
  <c r="J33" i="1" s="1"/>
  <c r="H33" i="1"/>
  <c r="I32" i="1"/>
  <c r="J32" i="1" s="1"/>
  <c r="H32" i="1"/>
  <c r="I31" i="1"/>
  <c r="J31" i="1" s="1"/>
  <c r="H31" i="1"/>
  <c r="M31" i="1" s="1"/>
  <c r="I30" i="1"/>
  <c r="J30" i="1" s="1"/>
  <c r="H30" i="1"/>
  <c r="M30" i="1" s="1"/>
  <c r="I29" i="1"/>
  <c r="J29" i="1" s="1"/>
  <c r="H29" i="1"/>
  <c r="M29" i="1" s="1"/>
  <c r="I28" i="1"/>
  <c r="J28" i="1" s="1"/>
  <c r="H28" i="1"/>
  <c r="M28" i="1" s="1"/>
  <c r="I27" i="1"/>
  <c r="J27" i="1" s="1"/>
  <c r="H27" i="1"/>
  <c r="M27" i="1" s="1"/>
  <c r="I26" i="1"/>
  <c r="J26" i="1" s="1"/>
  <c r="H26" i="1"/>
  <c r="M26" i="1" s="1"/>
  <c r="I25" i="1"/>
  <c r="J25" i="1" s="1"/>
  <c r="H25" i="1"/>
  <c r="M25" i="1" s="1"/>
  <c r="I24" i="1"/>
  <c r="J24" i="1" s="1"/>
  <c r="H24" i="1"/>
  <c r="M24" i="1" s="1"/>
  <c r="I22" i="1"/>
  <c r="J22" i="1" s="1"/>
  <c r="H22" i="1"/>
  <c r="J21" i="1"/>
  <c r="I21" i="1"/>
  <c r="H21" i="1"/>
  <c r="M20" i="1"/>
  <c r="I20" i="1"/>
  <c r="J20" i="1" s="1"/>
  <c r="H20" i="1"/>
  <c r="P20" i="1" s="1"/>
  <c r="I19" i="1"/>
  <c r="J19" i="1" s="1"/>
  <c r="H19" i="1"/>
  <c r="M19" i="1" s="1"/>
  <c r="M18" i="1"/>
  <c r="I18" i="1"/>
  <c r="J18" i="1" s="1"/>
  <c r="H18" i="1"/>
  <c r="P18" i="1" s="1"/>
  <c r="M17" i="1"/>
  <c r="J17" i="1"/>
  <c r="I17" i="1"/>
  <c r="H17" i="1"/>
  <c r="P17" i="1" s="1"/>
  <c r="M16" i="1"/>
  <c r="I16" i="1"/>
  <c r="J16" i="1" s="1"/>
  <c r="H16" i="1"/>
  <c r="P16" i="1" s="1"/>
  <c r="I15" i="1"/>
  <c r="J15" i="1" s="1"/>
  <c r="H15" i="1"/>
  <c r="M15" i="1" s="1"/>
  <c r="I14" i="1"/>
  <c r="J14" i="1" s="1"/>
  <c r="H14" i="1"/>
  <c r="P14" i="1" s="1"/>
  <c r="M13" i="1"/>
  <c r="J13" i="1"/>
  <c r="I13" i="1"/>
  <c r="H13" i="1"/>
  <c r="P13" i="1" s="1"/>
  <c r="I11" i="1"/>
  <c r="J11" i="1" s="1"/>
  <c r="H11" i="1"/>
  <c r="M10" i="1"/>
  <c r="J10" i="1"/>
  <c r="I10" i="1"/>
  <c r="H10" i="1"/>
  <c r="P10" i="1" s="1"/>
  <c r="M9" i="1"/>
  <c r="I9" i="1"/>
  <c r="H9" i="1"/>
  <c r="J9" i="1" s="1"/>
  <c r="I8" i="1"/>
  <c r="J8" i="1" s="1"/>
  <c r="H8" i="1"/>
  <c r="M8" i="1" s="1"/>
  <c r="I7" i="1"/>
  <c r="J7" i="1" s="1"/>
  <c r="H7" i="1"/>
  <c r="P7" i="1" s="1"/>
  <c r="M6" i="1"/>
  <c r="J6" i="1"/>
  <c r="I6" i="1"/>
  <c r="H6" i="1"/>
  <c r="P6" i="1" s="1"/>
  <c r="M5" i="1"/>
  <c r="I5" i="1"/>
  <c r="J5" i="1" s="1"/>
  <c r="H5" i="1"/>
  <c r="P5" i="1" s="1"/>
  <c r="I4" i="1"/>
  <c r="J4" i="1" s="1"/>
  <c r="H4" i="1"/>
  <c r="M4" i="1" s="1"/>
  <c r="I3" i="1"/>
  <c r="J3" i="1" s="1"/>
  <c r="H3" i="1"/>
  <c r="P3" i="1" s="1"/>
  <c r="M3" i="1" l="1"/>
  <c r="M7" i="1"/>
  <c r="M14" i="1"/>
  <c r="P4" i="1"/>
  <c r="P8" i="1"/>
  <c r="P15" i="1"/>
  <c r="P19" i="1"/>
  <c r="P9" i="1"/>
</calcChain>
</file>

<file path=xl/sharedStrings.xml><?xml version="1.0" encoding="utf-8"?>
<sst xmlns="http://schemas.openxmlformats.org/spreadsheetml/2006/main" count="90" uniqueCount="26">
  <si>
    <t>Mineral</t>
  </si>
  <si>
    <t>Method</t>
  </si>
  <si>
    <t>Sample (date)</t>
  </si>
  <si>
    <t>1st Repetition [mg/kg]</t>
  </si>
  <si>
    <t>2nd Repetition [mg/kg]</t>
  </si>
  <si>
    <t>3rd Repetition [mg/kg]</t>
  </si>
  <si>
    <t>Mean [mg/kg]</t>
  </si>
  <si>
    <t>SD [mg/kg]</t>
  </si>
  <si>
    <t>RSD [%]</t>
  </si>
  <si>
    <t>% error</t>
  </si>
  <si>
    <t>Manganese</t>
  </si>
  <si>
    <t>ED-XRF Qual-Quantitative analysis without standard sample</t>
  </si>
  <si>
    <t>ED-XRF Fundamental Parameter method with standard sample</t>
  </si>
  <si>
    <t>ICP-MS</t>
  </si>
  <si>
    <t>Copper</t>
  </si>
  <si>
    <t>Zinc</t>
  </si>
  <si>
    <t>Potassium</t>
  </si>
  <si>
    <t>ICP-OES</t>
  </si>
  <si>
    <t>Calcium</t>
  </si>
  <si>
    <t>Iron</t>
  </si>
  <si>
    <t>Phosphorus</t>
  </si>
  <si>
    <t>Sulfur</t>
  </si>
  <si>
    <t>Chlorine</t>
  </si>
  <si>
    <t>-</t>
  </si>
  <si>
    <t>Bromine</t>
  </si>
  <si>
    <t>Silicone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</si>
</sst>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;[Red]0.00"/>
    <numFmt numFmtId="165" formatCode="0.000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14" fontId="3" fillId="0" borderId="2" xfId="0" applyNumberFormat="1" applyFont="1" applyFill="1" applyBorder="1" applyAlignment="1">
      <alignment horizontal="center" vertical="center" textRotation="90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90"/>
    </xf>
    <xf numFmtId="2" fontId="1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90" wrapText="1"/>
    </xf>
    <xf numFmtId="14" fontId="3" fillId="0" borderId="4" xfId="0" applyNumberFormat="1" applyFont="1" applyFill="1" applyBorder="1" applyAlignment="1">
      <alignment horizontal="center" vertical="center" textRotation="90"/>
    </xf>
    <xf numFmtId="164" fontId="1" fillId="0" borderId="5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textRotation="90"/>
    </xf>
    <xf numFmtId="2" fontId="1" fillId="0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textRotation="90" wrapText="1"/>
    </xf>
    <xf numFmtId="14" fontId="3" fillId="0" borderId="8" xfId="0" applyNumberFormat="1" applyFont="1" applyFill="1" applyBorder="1" applyAlignment="1">
      <alignment horizontal="center" vertical="center" textRotation="90"/>
    </xf>
    <xf numFmtId="2" fontId="1" fillId="0" borderId="8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/>
    </xf>
    <xf numFmtId="49" fontId="1" fillId="0" borderId="0" xfId="0" applyNumberFormat="1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 textRotation="90"/>
    </xf>
    <xf numFmtId="0" fontId="3" fillId="0" borderId="11" xfId="0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center" vertical="center" textRotation="90"/>
    </xf>
    <xf numFmtId="164" fontId="4" fillId="0" borderId="0" xfId="0" applyNumberFormat="1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textRotation="90"/>
    </xf>
    <xf numFmtId="2" fontId="1" fillId="0" borderId="2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textRotation="90" wrapText="1"/>
    </xf>
    <xf numFmtId="14" fontId="3" fillId="0" borderId="11" xfId="0" applyNumberFormat="1" applyFont="1" applyFill="1" applyBorder="1" applyAlignment="1">
      <alignment horizontal="center" vertical="center" textRotation="90"/>
    </xf>
    <xf numFmtId="2" fontId="1" fillId="0" borderId="11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54"/>
  <sheetViews>
    <sheetView tabSelected="1" workbookViewId="0">
      <selection activeCell="H12" sqref="H12"/>
    </sheetView>
  </sheetViews>
  <sheetFormatPr defaultRowHeight="15.75" x14ac:dyDescent="0.25"/>
  <cols>
    <col min="1" max="1" width="9.140625" style="1"/>
    <col min="2" max="2" width="12.5703125" style="1" bestFit="1" customWidth="1"/>
    <col min="3" max="4" width="9.140625" style="1"/>
    <col min="5" max="7" width="11" style="1" customWidth="1"/>
    <col min="8" max="19" width="9.140625" style="1"/>
    <col min="20" max="20" width="13.5703125" style="1" customWidth="1"/>
    <col min="21" max="22" width="9.5703125" style="1" bestFit="1" customWidth="1"/>
    <col min="23" max="16384" width="9.140625" style="1"/>
  </cols>
  <sheetData>
    <row r="1" spans="2:25" ht="16.5" thickBot="1" x14ac:dyDescent="0.3"/>
    <row r="2" spans="2:25" ht="48" thickBot="1" x14ac:dyDescent="0.3">
      <c r="B2" s="2" t="s">
        <v>0</v>
      </c>
      <c r="C2" s="3" t="s">
        <v>1</v>
      </c>
      <c r="D2" s="4" t="s">
        <v>2</v>
      </c>
      <c r="E2" s="5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7" t="s">
        <v>8</v>
      </c>
      <c r="K2" s="8" t="s">
        <v>1</v>
      </c>
      <c r="L2" s="9" t="s">
        <v>6</v>
      </c>
      <c r="M2" s="10" t="s">
        <v>9</v>
      </c>
      <c r="N2" s="8" t="s">
        <v>1</v>
      </c>
      <c r="O2" s="11" t="s">
        <v>6</v>
      </c>
      <c r="P2" s="12" t="s">
        <v>9</v>
      </c>
      <c r="R2" s="13"/>
      <c r="S2" s="14"/>
      <c r="T2" s="15"/>
      <c r="U2" s="15"/>
      <c r="V2" s="15"/>
    </row>
    <row r="3" spans="2:25" ht="15.75" customHeight="1" x14ac:dyDescent="0.25">
      <c r="B3" s="2" t="s">
        <v>10</v>
      </c>
      <c r="C3" s="16" t="s">
        <v>11</v>
      </c>
      <c r="D3" s="17">
        <v>43618</v>
      </c>
      <c r="E3" s="18">
        <v>43.2</v>
      </c>
      <c r="F3" s="19">
        <v>38.5</v>
      </c>
      <c r="G3" s="19">
        <v>29.2</v>
      </c>
      <c r="H3" s="19">
        <f>AVERAGE(E3:G3)</f>
        <v>36.966666666666669</v>
      </c>
      <c r="I3" s="19">
        <f>STDEV(E3:G3)</f>
        <v>7.1248391794715848</v>
      </c>
      <c r="J3" s="20">
        <f>(I3/H3)*100</f>
        <v>19.273685787569661</v>
      </c>
      <c r="K3" s="16" t="s">
        <v>12</v>
      </c>
      <c r="L3" s="19">
        <v>39.43333333333333</v>
      </c>
      <c r="M3" s="21">
        <f>(H3-L3)/L3*100</f>
        <v>-6.255283178360088</v>
      </c>
      <c r="N3" s="22" t="s">
        <v>13</v>
      </c>
      <c r="O3" s="23">
        <v>62</v>
      </c>
      <c r="P3" s="24">
        <f t="shared" ref="P3:P10" si="0">(H3-O3)/O3*100</f>
        <v>-40.376344086021504</v>
      </c>
      <c r="R3" s="13"/>
      <c r="S3" s="25"/>
      <c r="T3" s="26"/>
      <c r="U3" s="15"/>
      <c r="V3" s="15"/>
    </row>
    <row r="4" spans="2:25" x14ac:dyDescent="0.25">
      <c r="B4" s="27" t="s">
        <v>14</v>
      </c>
      <c r="C4" s="28"/>
      <c r="D4" s="29"/>
      <c r="E4" s="20">
        <v>8.3000000000000007</v>
      </c>
      <c r="F4" s="23">
        <v>8</v>
      </c>
      <c r="G4" s="23">
        <v>7.9</v>
      </c>
      <c r="H4" s="23">
        <f>AVERAGE(E4:G4)</f>
        <v>8.0666666666666682</v>
      </c>
      <c r="I4" s="23">
        <f>STDEV(E4:G4)</f>
        <v>0.20816659994661355</v>
      </c>
      <c r="J4" s="20">
        <f>(I4/H4)*100</f>
        <v>2.5805776852885973</v>
      </c>
      <c r="K4" s="28"/>
      <c r="L4" s="23">
        <v>4.666666666666667</v>
      </c>
      <c r="M4" s="30">
        <f>(H4-L4)/L4*100</f>
        <v>72.857142857142875</v>
      </c>
      <c r="N4" s="22"/>
      <c r="O4" s="23">
        <v>5.7</v>
      </c>
      <c r="P4" s="31">
        <f t="shared" si="0"/>
        <v>41.520467836257332</v>
      </c>
      <c r="R4" s="13"/>
      <c r="S4" s="25"/>
      <c r="T4" s="26"/>
      <c r="U4" s="15"/>
      <c r="V4" s="15"/>
    </row>
    <row r="5" spans="2:25" ht="16.5" thickBot="1" x14ac:dyDescent="0.3">
      <c r="B5" s="27" t="s">
        <v>15</v>
      </c>
      <c r="C5" s="28"/>
      <c r="D5" s="29"/>
      <c r="E5" s="20">
        <v>30.3</v>
      </c>
      <c r="F5" s="23">
        <v>29</v>
      </c>
      <c r="G5" s="23">
        <v>21.2</v>
      </c>
      <c r="H5" s="23">
        <f t="shared" ref="H5:H11" si="1">AVERAGE(E5:G5)</f>
        <v>26.833333333333332</v>
      </c>
      <c r="I5" s="23">
        <f t="shared" ref="I5:I11" si="2">STDEV(E5:G5)</f>
        <v>4.9217205663602392</v>
      </c>
      <c r="J5" s="20">
        <f>(I5/H5)*100</f>
        <v>18.341815775255551</v>
      </c>
      <c r="K5" s="28"/>
      <c r="L5" s="23">
        <v>25.933333333333334</v>
      </c>
      <c r="M5" s="30">
        <f t="shared" ref="M5:M10" si="3">(H5-L5)/L5*100</f>
        <v>3.4704370179948532</v>
      </c>
      <c r="N5" s="32"/>
      <c r="O5" s="33">
        <v>31</v>
      </c>
      <c r="P5" s="34">
        <f t="shared" si="0"/>
        <v>-13.440860215053767</v>
      </c>
      <c r="R5" s="13"/>
      <c r="S5" s="25"/>
      <c r="T5" s="26"/>
      <c r="U5" s="15"/>
      <c r="V5" s="15"/>
    </row>
    <row r="6" spans="2:25" x14ac:dyDescent="0.25">
      <c r="B6" s="27" t="s">
        <v>16</v>
      </c>
      <c r="C6" s="28"/>
      <c r="D6" s="29"/>
      <c r="E6" s="20">
        <v>4419.8999999999996</v>
      </c>
      <c r="F6" s="23">
        <v>3964.3</v>
      </c>
      <c r="G6" s="23">
        <v>3961.2</v>
      </c>
      <c r="H6" s="23">
        <f t="shared" si="1"/>
        <v>4115.1333333333341</v>
      </c>
      <c r="I6" s="23">
        <f t="shared" si="2"/>
        <v>263.94022681912895</v>
      </c>
      <c r="J6" s="20">
        <f>(I6/H6)*100</f>
        <v>6.4138924656745564</v>
      </c>
      <c r="K6" s="28"/>
      <c r="L6" s="23">
        <v>4624.9333333333334</v>
      </c>
      <c r="M6" s="30">
        <f t="shared" si="3"/>
        <v>-11.022861590797689</v>
      </c>
      <c r="N6" s="22" t="s">
        <v>17</v>
      </c>
      <c r="O6" s="23">
        <v>4600</v>
      </c>
      <c r="P6" s="31">
        <f t="shared" si="0"/>
        <v>-10.540579710144911</v>
      </c>
      <c r="R6" s="13"/>
      <c r="S6" s="25"/>
      <c r="T6" s="26"/>
      <c r="U6" s="15"/>
      <c r="V6" s="15"/>
    </row>
    <row r="7" spans="2:25" x14ac:dyDescent="0.25">
      <c r="B7" s="27" t="s">
        <v>18</v>
      </c>
      <c r="C7" s="28"/>
      <c r="D7" s="29"/>
      <c r="E7" s="20">
        <v>1012.2</v>
      </c>
      <c r="F7" s="23">
        <v>1106.5999999999999</v>
      </c>
      <c r="G7" s="23">
        <v>1275.4000000000001</v>
      </c>
      <c r="H7" s="23">
        <f t="shared" si="1"/>
        <v>1131.4000000000001</v>
      </c>
      <c r="I7" s="23">
        <f t="shared" si="2"/>
        <v>133.34106644241305</v>
      </c>
      <c r="J7" s="20">
        <f t="shared" ref="J7:J11" si="4">(I7/H7)*100</f>
        <v>11.785492879831452</v>
      </c>
      <c r="K7" s="28"/>
      <c r="L7" s="23">
        <v>1374.3999999999999</v>
      </c>
      <c r="M7" s="30">
        <f t="shared" si="3"/>
        <v>-17.680442374854465</v>
      </c>
      <c r="N7" s="22"/>
      <c r="O7" s="23">
        <v>1500</v>
      </c>
      <c r="P7" s="31">
        <f t="shared" si="0"/>
        <v>-24.573333333333327</v>
      </c>
      <c r="R7" s="13"/>
      <c r="S7" s="25"/>
      <c r="T7" s="26"/>
      <c r="U7" s="15"/>
      <c r="V7" s="15"/>
    </row>
    <row r="8" spans="2:25" x14ac:dyDescent="0.25">
      <c r="B8" s="27" t="s">
        <v>19</v>
      </c>
      <c r="C8" s="28"/>
      <c r="D8" s="29"/>
      <c r="E8" s="20">
        <v>51.5</v>
      </c>
      <c r="F8" s="23">
        <v>41.8</v>
      </c>
      <c r="G8" s="23">
        <v>50.8</v>
      </c>
      <c r="H8" s="23">
        <f t="shared" si="1"/>
        <v>48.033333333333331</v>
      </c>
      <c r="I8" s="23">
        <f t="shared" si="2"/>
        <v>5.4095594398558315</v>
      </c>
      <c r="J8" s="20">
        <f t="shared" si="4"/>
        <v>11.262094600671405</v>
      </c>
      <c r="K8" s="28"/>
      <c r="L8" s="23">
        <v>65.13333333333334</v>
      </c>
      <c r="M8" s="30">
        <f t="shared" si="3"/>
        <v>-26.25383828045037</v>
      </c>
      <c r="N8" s="22"/>
      <c r="O8" s="23">
        <v>49</v>
      </c>
      <c r="P8" s="31">
        <f t="shared" si="0"/>
        <v>-1.9727891156462625</v>
      </c>
      <c r="R8" s="13"/>
      <c r="S8" s="25"/>
      <c r="T8" s="26"/>
      <c r="U8" s="15"/>
      <c r="V8" s="15"/>
    </row>
    <row r="9" spans="2:25" x14ac:dyDescent="0.25">
      <c r="B9" s="27" t="s">
        <v>20</v>
      </c>
      <c r="C9" s="28"/>
      <c r="D9" s="29"/>
      <c r="E9" s="20">
        <v>3106.7</v>
      </c>
      <c r="F9" s="23">
        <v>3142.8</v>
      </c>
      <c r="G9" s="23">
        <v>3008.2</v>
      </c>
      <c r="H9" s="23">
        <f t="shared" si="1"/>
        <v>3085.9</v>
      </c>
      <c r="I9" s="23">
        <f t="shared" si="2"/>
        <v>69.669003150612255</v>
      </c>
      <c r="J9" s="20">
        <f t="shared" si="4"/>
        <v>2.2576558913319373</v>
      </c>
      <c r="K9" s="28"/>
      <c r="L9" s="23">
        <v>4572.2666666666664</v>
      </c>
      <c r="M9" s="30">
        <f t="shared" si="3"/>
        <v>-32.508310976321006</v>
      </c>
      <c r="N9" s="22"/>
      <c r="O9" s="23">
        <v>4600</v>
      </c>
      <c r="P9" s="31">
        <f t="shared" si="0"/>
        <v>-32.915217391304346</v>
      </c>
      <c r="R9" s="13"/>
      <c r="S9" s="25"/>
      <c r="T9" s="26"/>
      <c r="U9" s="15"/>
      <c r="V9" s="15"/>
    </row>
    <row r="10" spans="2:25" ht="16.5" thickBot="1" x14ac:dyDescent="0.3">
      <c r="B10" s="27" t="s">
        <v>21</v>
      </c>
      <c r="C10" s="28"/>
      <c r="D10" s="29"/>
      <c r="E10" s="20">
        <v>2192</v>
      </c>
      <c r="F10" s="23">
        <v>2364.3000000000002</v>
      </c>
      <c r="G10" s="23">
        <v>2637</v>
      </c>
      <c r="H10" s="23">
        <f t="shared" si="1"/>
        <v>2397.7666666666669</v>
      </c>
      <c r="I10" s="23">
        <f t="shared" si="2"/>
        <v>224.37973021940581</v>
      </c>
      <c r="J10" s="20">
        <f t="shared" si="4"/>
        <v>9.3578634376185814</v>
      </c>
      <c r="K10" s="28"/>
      <c r="L10" s="23">
        <v>2665.5333333333333</v>
      </c>
      <c r="M10" s="30">
        <f t="shared" si="3"/>
        <v>-10.045519345721923</v>
      </c>
      <c r="N10" s="32"/>
      <c r="O10" s="33">
        <v>2700</v>
      </c>
      <c r="P10" s="34">
        <f t="shared" si="0"/>
        <v>-11.193827160493818</v>
      </c>
      <c r="R10" s="13"/>
      <c r="S10" s="25"/>
      <c r="T10" s="26"/>
      <c r="U10" s="15"/>
      <c r="V10" s="15"/>
    </row>
    <row r="11" spans="2:25" ht="16.5" thickBot="1" x14ac:dyDescent="0.3">
      <c r="B11" s="27" t="s">
        <v>22</v>
      </c>
      <c r="C11" s="28"/>
      <c r="D11" s="29"/>
      <c r="E11" s="23">
        <v>456.5</v>
      </c>
      <c r="F11" s="20">
        <v>352.3</v>
      </c>
      <c r="G11" s="20">
        <v>316.5</v>
      </c>
      <c r="H11" s="23">
        <f t="shared" si="1"/>
        <v>375.09999999999997</v>
      </c>
      <c r="I11" s="23">
        <f t="shared" si="2"/>
        <v>72.731561237196289</v>
      </c>
      <c r="J11" s="20">
        <f t="shared" si="4"/>
        <v>19.389912353291468</v>
      </c>
      <c r="K11" s="28"/>
      <c r="L11" s="23" t="s">
        <v>23</v>
      </c>
      <c r="M11" s="33" t="s">
        <v>23</v>
      </c>
      <c r="N11" s="35"/>
      <c r="O11" s="35"/>
      <c r="P11" s="35"/>
      <c r="R11" s="13"/>
      <c r="S11" s="25"/>
      <c r="T11" s="26"/>
      <c r="U11" s="15"/>
      <c r="V11" s="15"/>
    </row>
    <row r="12" spans="2:25" ht="16.5" thickBot="1" x14ac:dyDescent="0.3">
      <c r="B12" s="36"/>
      <c r="C12" s="37"/>
      <c r="D12" s="38"/>
      <c r="E12" s="39"/>
      <c r="F12" s="39"/>
      <c r="G12" s="39"/>
      <c r="H12" s="39"/>
      <c r="I12" s="39"/>
      <c r="J12" s="39"/>
      <c r="K12" s="37"/>
      <c r="L12" s="39"/>
      <c r="M12" s="39"/>
      <c r="N12" s="40"/>
      <c r="O12" s="41"/>
      <c r="P12" s="41"/>
      <c r="R12" s="13"/>
      <c r="S12" s="13"/>
      <c r="T12" s="13"/>
    </row>
    <row r="13" spans="2:25" x14ac:dyDescent="0.25">
      <c r="B13" s="2" t="s">
        <v>10</v>
      </c>
      <c r="C13" s="16" t="s">
        <v>11</v>
      </c>
      <c r="D13" s="17">
        <v>43666</v>
      </c>
      <c r="E13" s="18">
        <v>13.3</v>
      </c>
      <c r="F13" s="19">
        <v>16.899999999999999</v>
      </c>
      <c r="G13" s="19">
        <v>16.899999999999999</v>
      </c>
      <c r="H13" s="19">
        <f>AVERAGE(E13:G13)</f>
        <v>15.699999999999998</v>
      </c>
      <c r="I13" s="19">
        <f>STDEV(E13:G13)</f>
        <v>2.078460969082665</v>
      </c>
      <c r="J13" s="20">
        <f>(I13/H13)*100</f>
        <v>13.238604898615701</v>
      </c>
      <c r="K13" s="16" t="s">
        <v>12</v>
      </c>
      <c r="L13" s="19">
        <v>17</v>
      </c>
      <c r="M13" s="42">
        <f t="shared" ref="M13:M20" si="5">(H13-L13)/L13*100</f>
        <v>-7.6470588235294263</v>
      </c>
      <c r="N13" s="43" t="s">
        <v>13</v>
      </c>
      <c r="O13" s="23">
        <v>16</v>
      </c>
      <c r="P13" s="31">
        <f t="shared" ref="P13:P20" si="6">(H13-O13)/O13*100</f>
        <v>-1.8750000000000155</v>
      </c>
      <c r="R13" s="25"/>
      <c r="S13" s="25"/>
      <c r="T13" s="26"/>
      <c r="U13" s="26"/>
      <c r="V13" s="26"/>
      <c r="W13" s="44"/>
      <c r="X13" s="44"/>
      <c r="Y13" s="44"/>
    </row>
    <row r="14" spans="2:25" x14ac:dyDescent="0.25">
      <c r="B14" s="27" t="s">
        <v>14</v>
      </c>
      <c r="C14" s="28"/>
      <c r="D14" s="29"/>
      <c r="E14" s="20">
        <v>9.3000000000000007</v>
      </c>
      <c r="F14" s="23">
        <v>8.3000000000000007</v>
      </c>
      <c r="G14" s="23">
        <v>8.3000000000000007</v>
      </c>
      <c r="H14" s="23">
        <f>AVERAGE(E14:G14)</f>
        <v>8.6333333333333346</v>
      </c>
      <c r="I14" s="23">
        <f>STDEV(E14:G14)</f>
        <v>0.57735026918962573</v>
      </c>
      <c r="J14" s="20">
        <f>(I14/H14)*100</f>
        <v>6.6874548554782889</v>
      </c>
      <c r="K14" s="28"/>
      <c r="L14" s="23">
        <v>4.2333333333333334</v>
      </c>
      <c r="M14" s="42">
        <f t="shared" si="5"/>
        <v>103.93700787401579</v>
      </c>
      <c r="N14" s="22"/>
      <c r="O14" s="23">
        <v>4.4000000000000004</v>
      </c>
      <c r="P14" s="31">
        <f t="shared" si="6"/>
        <v>96.212121212121232</v>
      </c>
      <c r="R14" s="25"/>
      <c r="S14" s="25"/>
      <c r="T14" s="26"/>
      <c r="U14" s="26"/>
      <c r="V14" s="26"/>
      <c r="W14" s="44"/>
      <c r="X14" s="44"/>
      <c r="Y14" s="44"/>
    </row>
    <row r="15" spans="2:25" ht="16.5" thickBot="1" x14ac:dyDescent="0.3">
      <c r="B15" s="27" t="s">
        <v>15</v>
      </c>
      <c r="C15" s="28"/>
      <c r="D15" s="29"/>
      <c r="E15" s="20">
        <v>49</v>
      </c>
      <c r="F15" s="23">
        <v>48.3</v>
      </c>
      <c r="G15" s="23">
        <v>48.3</v>
      </c>
      <c r="H15" s="23">
        <f t="shared" ref="H15:H22" si="7">AVERAGE(E15:G15)</f>
        <v>48.533333333333331</v>
      </c>
      <c r="I15" s="23">
        <f t="shared" ref="I15:I22" si="8">STDEV(E15:G15)</f>
        <v>0.40414518843273967</v>
      </c>
      <c r="J15" s="20">
        <f>(I15/H15)*100</f>
        <v>0.83271673440811744</v>
      </c>
      <c r="K15" s="28"/>
      <c r="L15" s="23">
        <v>39</v>
      </c>
      <c r="M15" s="42">
        <f t="shared" si="5"/>
        <v>24.444444444444439</v>
      </c>
      <c r="N15" s="32"/>
      <c r="O15" s="33">
        <v>41</v>
      </c>
      <c r="P15" s="34">
        <f t="shared" si="6"/>
        <v>18.373983739837392</v>
      </c>
      <c r="R15" s="25"/>
      <c r="S15" s="25"/>
      <c r="T15" s="26"/>
      <c r="U15" s="26"/>
      <c r="V15" s="26"/>
      <c r="W15" s="44"/>
      <c r="X15" s="44"/>
      <c r="Y15" s="44"/>
    </row>
    <row r="16" spans="2:25" x14ac:dyDescent="0.25">
      <c r="B16" s="27" t="s">
        <v>16</v>
      </c>
      <c r="C16" s="28"/>
      <c r="D16" s="29"/>
      <c r="E16" s="20">
        <v>4114.8</v>
      </c>
      <c r="F16" s="23">
        <v>4162</v>
      </c>
      <c r="G16" s="23">
        <v>4162</v>
      </c>
      <c r="H16" s="23">
        <f t="shared" si="7"/>
        <v>4146.2666666666664</v>
      </c>
      <c r="I16" s="23">
        <f t="shared" si="8"/>
        <v>27.25093270575023</v>
      </c>
      <c r="J16" s="20">
        <f>(I16/H16)*100</f>
        <v>0.65724023311935797</v>
      </c>
      <c r="K16" s="28"/>
      <c r="L16" s="23">
        <v>4600.9666666666672</v>
      </c>
      <c r="M16" s="42">
        <f t="shared" si="5"/>
        <v>-9.8827058081997396</v>
      </c>
      <c r="N16" s="45" t="s">
        <v>17</v>
      </c>
      <c r="O16" s="23">
        <v>4400</v>
      </c>
      <c r="P16" s="31">
        <f t="shared" si="6"/>
        <v>-5.7666666666666719</v>
      </c>
      <c r="R16" s="25"/>
      <c r="S16" s="25"/>
      <c r="T16" s="26"/>
      <c r="U16" s="26"/>
      <c r="V16" s="26"/>
      <c r="W16" s="44"/>
      <c r="X16" s="44"/>
      <c r="Y16" s="44"/>
    </row>
    <row r="17" spans="2:25" x14ac:dyDescent="0.25">
      <c r="B17" s="27" t="s">
        <v>18</v>
      </c>
      <c r="C17" s="28"/>
      <c r="D17" s="29"/>
      <c r="E17" s="20">
        <v>592</v>
      </c>
      <c r="F17" s="23">
        <v>616.4</v>
      </c>
      <c r="G17" s="23">
        <v>616.4</v>
      </c>
      <c r="H17" s="23">
        <f t="shared" si="7"/>
        <v>608.26666666666677</v>
      </c>
      <c r="I17" s="23">
        <f t="shared" si="8"/>
        <v>14.087346568226856</v>
      </c>
      <c r="J17" s="20">
        <f t="shared" ref="J17:J22" si="9">(I17/H17)*100</f>
        <v>2.3159820092437835</v>
      </c>
      <c r="K17" s="28"/>
      <c r="L17" s="23">
        <v>697.93333333333339</v>
      </c>
      <c r="M17" s="42">
        <f t="shared" si="5"/>
        <v>-12.847454389148909</v>
      </c>
      <c r="N17" s="45"/>
      <c r="O17" s="23">
        <v>680</v>
      </c>
      <c r="P17" s="31">
        <f t="shared" si="6"/>
        <v>-10.549019607843123</v>
      </c>
      <c r="R17" s="25"/>
      <c r="S17" s="25"/>
      <c r="T17" s="26"/>
      <c r="U17" s="26"/>
      <c r="V17" s="26"/>
      <c r="W17" s="44"/>
      <c r="X17" s="44"/>
      <c r="Y17" s="44"/>
    </row>
    <row r="18" spans="2:25" x14ac:dyDescent="0.25">
      <c r="B18" s="27" t="s">
        <v>19</v>
      </c>
      <c r="C18" s="28"/>
      <c r="D18" s="29"/>
      <c r="E18" s="20">
        <v>57.7</v>
      </c>
      <c r="F18" s="23">
        <v>66</v>
      </c>
      <c r="G18" s="23">
        <v>66</v>
      </c>
      <c r="H18" s="23">
        <f t="shared" si="7"/>
        <v>63.233333333333327</v>
      </c>
      <c r="I18" s="23">
        <f t="shared" si="8"/>
        <v>4.7920072342738917</v>
      </c>
      <c r="J18" s="20">
        <f t="shared" si="9"/>
        <v>7.5782929377025177</v>
      </c>
      <c r="K18" s="28"/>
      <c r="L18" s="23">
        <v>67.166666666666671</v>
      </c>
      <c r="M18" s="42">
        <f t="shared" si="5"/>
        <v>-5.8560794044665174</v>
      </c>
      <c r="N18" s="45"/>
      <c r="O18" s="23">
        <v>68</v>
      </c>
      <c r="P18" s="31">
        <f t="shared" si="6"/>
        <v>-7.0098039215686363</v>
      </c>
      <c r="R18" s="25"/>
      <c r="S18" s="25"/>
      <c r="T18" s="26"/>
      <c r="U18" s="26"/>
      <c r="V18" s="26"/>
      <c r="W18" s="44"/>
      <c r="X18" s="44"/>
      <c r="Y18" s="44"/>
    </row>
    <row r="19" spans="2:25" x14ac:dyDescent="0.25">
      <c r="B19" s="27" t="s">
        <v>20</v>
      </c>
      <c r="C19" s="28"/>
      <c r="D19" s="29"/>
      <c r="E19" s="20">
        <v>2643.6</v>
      </c>
      <c r="F19" s="23">
        <v>2504.8000000000002</v>
      </c>
      <c r="G19" s="23">
        <v>2504.8000000000002</v>
      </c>
      <c r="H19" s="23">
        <f t="shared" si="7"/>
        <v>2551.0666666666666</v>
      </c>
      <c r="I19" s="23">
        <f t="shared" si="8"/>
        <v>80.13621736351989</v>
      </c>
      <c r="J19" s="20">
        <f t="shared" si="9"/>
        <v>3.1412827587226215</v>
      </c>
      <c r="K19" s="28"/>
      <c r="L19" s="23">
        <v>3475.5333333333328</v>
      </c>
      <c r="M19" s="42">
        <f t="shared" si="5"/>
        <v>-26.599274931425381</v>
      </c>
      <c r="N19" s="45"/>
      <c r="O19" s="23">
        <v>3500</v>
      </c>
      <c r="P19" s="31">
        <f t="shared" si="6"/>
        <v>-27.112380952380953</v>
      </c>
      <c r="R19" s="25"/>
      <c r="S19" s="25"/>
      <c r="T19" s="26"/>
      <c r="U19" s="26"/>
      <c r="V19" s="26"/>
      <c r="W19" s="44"/>
      <c r="X19" s="44"/>
      <c r="Y19" s="44"/>
    </row>
    <row r="20" spans="2:25" ht="16.5" thickBot="1" x14ac:dyDescent="0.3">
      <c r="B20" s="27" t="s">
        <v>21</v>
      </c>
      <c r="C20" s="28"/>
      <c r="D20" s="29"/>
      <c r="E20" s="20">
        <v>1896.1</v>
      </c>
      <c r="F20" s="23">
        <v>1924.8</v>
      </c>
      <c r="G20" s="23">
        <v>1924.8</v>
      </c>
      <c r="H20" s="23">
        <f t="shared" si="7"/>
        <v>1915.2333333333333</v>
      </c>
      <c r="I20" s="23">
        <f t="shared" si="8"/>
        <v>16.569952725742287</v>
      </c>
      <c r="J20" s="20">
        <f t="shared" si="9"/>
        <v>0.86516626655110529</v>
      </c>
      <c r="K20" s="28"/>
      <c r="L20" s="23">
        <v>1907.4666666666665</v>
      </c>
      <c r="M20" s="42">
        <f t="shared" si="5"/>
        <v>0.40717181602126101</v>
      </c>
      <c r="N20" s="46"/>
      <c r="O20" s="33">
        <v>1900</v>
      </c>
      <c r="P20" s="34">
        <f t="shared" si="6"/>
        <v>0.80175438596491322</v>
      </c>
      <c r="R20" s="25"/>
      <c r="S20" s="25"/>
      <c r="T20" s="26"/>
      <c r="U20" s="26"/>
      <c r="V20" s="26"/>
      <c r="W20" s="44"/>
      <c r="X20" s="44"/>
      <c r="Y20" s="44"/>
    </row>
    <row r="21" spans="2:25" x14ac:dyDescent="0.25">
      <c r="B21" s="27" t="s">
        <v>24</v>
      </c>
      <c r="C21" s="28"/>
      <c r="D21" s="29"/>
      <c r="E21" s="20">
        <v>22.2</v>
      </c>
      <c r="F21" s="20">
        <v>17.3</v>
      </c>
      <c r="G21" s="20">
        <v>17.7</v>
      </c>
      <c r="H21" s="23">
        <f t="shared" si="7"/>
        <v>19.066666666666666</v>
      </c>
      <c r="I21" s="23">
        <f t="shared" si="8"/>
        <v>2.7209067116189978</v>
      </c>
      <c r="J21" s="20">
        <f t="shared" si="9"/>
        <v>14.270489746253483</v>
      </c>
      <c r="K21" s="28"/>
      <c r="L21" s="23" t="s">
        <v>23</v>
      </c>
      <c r="M21" s="42" t="s">
        <v>23</v>
      </c>
      <c r="N21" s="47"/>
      <c r="O21" s="35"/>
      <c r="P21" s="48"/>
      <c r="R21" s="25"/>
      <c r="S21" s="25"/>
      <c r="T21" s="26"/>
      <c r="U21" s="26"/>
      <c r="V21" s="26"/>
      <c r="W21" s="44"/>
      <c r="X21" s="44"/>
      <c r="Y21" s="44"/>
    </row>
    <row r="22" spans="2:25" ht="16.5" thickBot="1" x14ac:dyDescent="0.3">
      <c r="B22" s="27" t="s">
        <v>22</v>
      </c>
      <c r="C22" s="28"/>
      <c r="D22" s="29"/>
      <c r="E22" s="23">
        <v>592.70000000000005</v>
      </c>
      <c r="F22" s="20">
        <v>626.29999999999995</v>
      </c>
      <c r="G22" s="20">
        <v>626.29999999999995</v>
      </c>
      <c r="H22" s="23">
        <f t="shared" si="7"/>
        <v>615.1</v>
      </c>
      <c r="I22" s="23">
        <f t="shared" si="8"/>
        <v>19.398969044771373</v>
      </c>
      <c r="J22" s="20">
        <f t="shared" si="9"/>
        <v>3.1537910981582464</v>
      </c>
      <c r="K22" s="28"/>
      <c r="L22" s="33" t="s">
        <v>23</v>
      </c>
      <c r="M22" s="49" t="s">
        <v>23</v>
      </c>
      <c r="R22" s="25"/>
      <c r="S22" s="26"/>
      <c r="T22" s="13"/>
      <c r="W22" s="44"/>
      <c r="X22" s="44"/>
      <c r="Y22" s="44"/>
    </row>
    <row r="23" spans="2:25" ht="16.5" thickBot="1" x14ac:dyDescent="0.3">
      <c r="B23" s="36"/>
      <c r="C23" s="50"/>
      <c r="D23" s="50"/>
      <c r="E23" s="39"/>
      <c r="F23" s="39"/>
      <c r="G23" s="39"/>
      <c r="H23" s="39"/>
      <c r="I23" s="39"/>
      <c r="J23" s="39"/>
      <c r="K23" s="37"/>
      <c r="L23" s="39"/>
      <c r="M23" s="49"/>
      <c r="R23" s="13"/>
      <c r="S23" s="13"/>
      <c r="T23" s="13"/>
    </row>
    <row r="24" spans="2:25" x14ac:dyDescent="0.25">
      <c r="B24" s="2" t="s">
        <v>10</v>
      </c>
      <c r="C24" s="16" t="s">
        <v>11</v>
      </c>
      <c r="D24" s="17">
        <v>43324</v>
      </c>
      <c r="E24" s="51">
        <v>12</v>
      </c>
      <c r="F24" s="52">
        <v>11.8</v>
      </c>
      <c r="G24" s="52">
        <v>10.1</v>
      </c>
      <c r="H24" s="19">
        <f>AVERAGE(E24:G24)</f>
        <v>11.299999999999999</v>
      </c>
      <c r="I24" s="19">
        <f>STDEV(E24:G24)</f>
        <v>1.0440306508910553</v>
      </c>
      <c r="J24" s="20">
        <f>(I24/H24)*100</f>
        <v>9.2392092999208444</v>
      </c>
      <c r="K24" s="16" t="s">
        <v>12</v>
      </c>
      <c r="L24" s="19">
        <v>13.866666666666667</v>
      </c>
      <c r="M24" s="21">
        <f t="shared" ref="M24:M31" si="10">(H24-L24)/L24*100</f>
        <v>-18.509615384615394</v>
      </c>
    </row>
    <row r="25" spans="2:25" x14ac:dyDescent="0.25">
      <c r="B25" s="27" t="s">
        <v>14</v>
      </c>
      <c r="C25" s="28"/>
      <c r="D25" s="29"/>
      <c r="E25" s="53">
        <v>7</v>
      </c>
      <c r="F25" s="54">
        <v>9.5</v>
      </c>
      <c r="G25" s="54">
        <v>8.6</v>
      </c>
      <c r="H25" s="23">
        <f>AVERAGE(E25:G25)</f>
        <v>8.3666666666666671</v>
      </c>
      <c r="I25" s="23">
        <f>STDEV(E25:G25)</f>
        <v>1.2662279942148296</v>
      </c>
      <c r="J25" s="20">
        <f>(I25/H25)*100</f>
        <v>15.134199134041786</v>
      </c>
      <c r="K25" s="28"/>
      <c r="L25" s="23">
        <v>4.2666666666666666</v>
      </c>
      <c r="M25" s="30">
        <f t="shared" si="10"/>
        <v>96.093750000000014</v>
      </c>
    </row>
    <row r="26" spans="2:25" x14ac:dyDescent="0.25">
      <c r="B26" s="27" t="s">
        <v>15</v>
      </c>
      <c r="C26" s="28"/>
      <c r="D26" s="29"/>
      <c r="E26" s="53">
        <v>28.2</v>
      </c>
      <c r="F26" s="54">
        <v>25</v>
      </c>
      <c r="G26" s="54">
        <v>26.5</v>
      </c>
      <c r="H26" s="23">
        <f t="shared" ref="H26:H33" si="11">AVERAGE(E26:G26)</f>
        <v>26.566666666666666</v>
      </c>
      <c r="I26" s="23">
        <f t="shared" ref="I26:I33" si="12">STDEV(E26:G26)</f>
        <v>1.6010413278030433</v>
      </c>
      <c r="J26" s="20">
        <f>(I26/H26)*100</f>
        <v>6.026504370651355</v>
      </c>
      <c r="K26" s="28"/>
      <c r="L26" s="23">
        <v>20.933333333333334</v>
      </c>
      <c r="M26" s="30">
        <f t="shared" si="10"/>
        <v>26.910828025477706</v>
      </c>
    </row>
    <row r="27" spans="2:25" x14ac:dyDescent="0.25">
      <c r="B27" s="27" t="s">
        <v>16</v>
      </c>
      <c r="C27" s="28"/>
      <c r="D27" s="29"/>
      <c r="E27" s="53">
        <v>3032.7</v>
      </c>
      <c r="F27" s="54">
        <v>3030.8</v>
      </c>
      <c r="G27" s="54">
        <v>2680</v>
      </c>
      <c r="H27" s="23">
        <f t="shared" si="11"/>
        <v>2914.5</v>
      </c>
      <c r="I27" s="23">
        <f t="shared" si="12"/>
        <v>203.08517917366595</v>
      </c>
      <c r="J27" s="20">
        <f>(I27/H27)*100</f>
        <v>6.9680967292388392</v>
      </c>
      <c r="K27" s="28"/>
      <c r="L27" s="23">
        <v>3125.6666666666665</v>
      </c>
      <c r="M27" s="30">
        <f t="shared" si="10"/>
        <v>-6.7558920763570391</v>
      </c>
    </row>
    <row r="28" spans="2:25" x14ac:dyDescent="0.25">
      <c r="B28" s="27" t="s">
        <v>18</v>
      </c>
      <c r="C28" s="28"/>
      <c r="D28" s="29"/>
      <c r="E28" s="53">
        <v>1557.3</v>
      </c>
      <c r="F28" s="54">
        <v>1918.2</v>
      </c>
      <c r="G28" s="54">
        <v>1460.8</v>
      </c>
      <c r="H28" s="23">
        <f t="shared" si="11"/>
        <v>1645.4333333333334</v>
      </c>
      <c r="I28" s="23">
        <f t="shared" si="12"/>
        <v>241.10019355722886</v>
      </c>
      <c r="J28" s="20">
        <f t="shared" ref="J28:J33" si="13">(I28/H28)*100</f>
        <v>14.65268684382405</v>
      </c>
      <c r="K28" s="28"/>
      <c r="L28" s="23">
        <v>1569.0666666666666</v>
      </c>
      <c r="M28" s="30">
        <f t="shared" si="10"/>
        <v>4.8670122365737676</v>
      </c>
    </row>
    <row r="29" spans="2:25" x14ac:dyDescent="0.25">
      <c r="B29" s="27" t="s">
        <v>19</v>
      </c>
      <c r="C29" s="28"/>
      <c r="D29" s="29"/>
      <c r="E29" s="53">
        <v>122.9</v>
      </c>
      <c r="F29" s="54">
        <v>147.1</v>
      </c>
      <c r="G29" s="54">
        <v>94.3</v>
      </c>
      <c r="H29" s="23">
        <f t="shared" si="11"/>
        <v>121.43333333333334</v>
      </c>
      <c r="I29" s="23">
        <f t="shared" si="12"/>
        <v>26.430537893378752</v>
      </c>
      <c r="J29" s="20">
        <f t="shared" si="13"/>
        <v>21.765471776046187</v>
      </c>
      <c r="K29" s="28"/>
      <c r="L29" s="23">
        <v>160.33333333333334</v>
      </c>
      <c r="M29" s="30">
        <f t="shared" si="10"/>
        <v>-24.261954261954262</v>
      </c>
    </row>
    <row r="30" spans="2:25" x14ac:dyDescent="0.25">
      <c r="B30" s="27" t="s">
        <v>20</v>
      </c>
      <c r="C30" s="28"/>
      <c r="D30" s="29"/>
      <c r="E30" s="53">
        <v>1417.4</v>
      </c>
      <c r="F30" s="54">
        <v>1433.8</v>
      </c>
      <c r="G30" s="54">
        <v>1233.2</v>
      </c>
      <c r="H30" s="23">
        <f t="shared" si="11"/>
        <v>1361.4666666666665</v>
      </c>
      <c r="I30" s="23">
        <f t="shared" si="12"/>
        <v>111.38443936804337</v>
      </c>
      <c r="J30" s="20">
        <f t="shared" si="13"/>
        <v>8.1812094335552388</v>
      </c>
      <c r="K30" s="28"/>
      <c r="L30" s="23">
        <v>2281.2000000000003</v>
      </c>
      <c r="M30" s="30">
        <f t="shared" si="10"/>
        <v>-40.317961306914505</v>
      </c>
    </row>
    <row r="31" spans="2:25" x14ac:dyDescent="0.25">
      <c r="B31" s="27" t="s">
        <v>21</v>
      </c>
      <c r="C31" s="28"/>
      <c r="D31" s="29"/>
      <c r="E31" s="53">
        <v>1379.7</v>
      </c>
      <c r="F31" s="54">
        <v>1579.3</v>
      </c>
      <c r="G31" s="54">
        <v>1240.9000000000001</v>
      </c>
      <c r="H31" s="23">
        <f t="shared" si="11"/>
        <v>1399.9666666666665</v>
      </c>
      <c r="I31" s="23">
        <f t="shared" si="12"/>
        <v>170.10788733428356</v>
      </c>
      <c r="J31" s="20">
        <f t="shared" si="13"/>
        <v>12.150852687036615</v>
      </c>
      <c r="K31" s="28"/>
      <c r="L31" s="23">
        <v>1409.4666666666669</v>
      </c>
      <c r="M31" s="30">
        <f t="shared" si="10"/>
        <v>-0.67401381137076344</v>
      </c>
      <c r="P31" s="13"/>
    </row>
    <row r="32" spans="2:25" x14ac:dyDescent="0.25">
      <c r="B32" s="27" t="s">
        <v>22</v>
      </c>
      <c r="C32" s="28"/>
      <c r="D32" s="29"/>
      <c r="E32" s="54">
        <v>728.1</v>
      </c>
      <c r="F32" s="53">
        <v>803.4</v>
      </c>
      <c r="G32" s="53">
        <v>627.9</v>
      </c>
      <c r="H32" s="23">
        <f t="shared" si="11"/>
        <v>719.80000000000007</v>
      </c>
      <c r="I32" s="23">
        <f t="shared" si="12"/>
        <v>88.043909499749049</v>
      </c>
      <c r="J32" s="20">
        <f t="shared" si="13"/>
        <v>12.231718463427207</v>
      </c>
      <c r="K32" s="28"/>
      <c r="L32" s="23" t="s">
        <v>23</v>
      </c>
      <c r="M32" s="30" t="s">
        <v>23</v>
      </c>
    </row>
    <row r="33" spans="2:19" ht="16.5" thickBot="1" x14ac:dyDescent="0.3">
      <c r="B33" s="55" t="s">
        <v>25</v>
      </c>
      <c r="C33" s="56"/>
      <c r="D33" s="57"/>
      <c r="E33" s="58">
        <v>293.7</v>
      </c>
      <c r="F33" s="58">
        <v>426.1</v>
      </c>
      <c r="G33" s="58">
        <v>269.10000000000002</v>
      </c>
      <c r="H33" s="33">
        <f t="shared" si="11"/>
        <v>329.63333333333333</v>
      </c>
      <c r="I33" s="33">
        <f t="shared" si="12"/>
        <v>84.443195897202699</v>
      </c>
      <c r="J33" s="49">
        <f t="shared" si="13"/>
        <v>25.617310920376994</v>
      </c>
      <c r="K33" s="56"/>
      <c r="L33" s="33" t="s">
        <v>23</v>
      </c>
      <c r="M33" s="59" t="s">
        <v>23</v>
      </c>
    </row>
    <row r="34" spans="2:19" ht="16.5" thickBot="1" x14ac:dyDescent="0.3">
      <c r="B34" s="36"/>
      <c r="C34" s="50"/>
      <c r="D34" s="50"/>
      <c r="E34" s="39"/>
      <c r="F34" s="39"/>
      <c r="G34" s="39"/>
      <c r="H34" s="39"/>
      <c r="I34" s="39"/>
      <c r="J34" s="39"/>
      <c r="K34" s="37"/>
      <c r="L34" s="39"/>
      <c r="M34" s="60"/>
    </row>
    <row r="35" spans="2:19" x14ac:dyDescent="0.25">
      <c r="B35" s="2" t="s">
        <v>10</v>
      </c>
      <c r="C35" s="16" t="s">
        <v>11</v>
      </c>
      <c r="D35" s="17">
        <v>43630</v>
      </c>
      <c r="E35" s="18">
        <v>27.6</v>
      </c>
      <c r="F35" s="19">
        <v>21.8</v>
      </c>
      <c r="G35" s="19">
        <v>18.3</v>
      </c>
      <c r="H35" s="19">
        <f>AVERAGE(E35:G35)</f>
        <v>22.566666666666666</v>
      </c>
      <c r="I35" s="19">
        <f>STDEV(E35:G35)</f>
        <v>4.6971622638922526</v>
      </c>
      <c r="J35" s="20">
        <f>(I35/H35)*100</f>
        <v>20.81460382817837</v>
      </c>
      <c r="K35" s="16" t="s">
        <v>12</v>
      </c>
      <c r="L35" s="19">
        <v>23.399999999999995</v>
      </c>
      <c r="M35" s="21">
        <f t="shared" ref="M35:M42" si="14">(H35-L35)/L35*100</f>
        <v>-3.5612535612535421</v>
      </c>
      <c r="Q35" s="26"/>
      <c r="R35" s="26"/>
    </row>
    <row r="36" spans="2:19" x14ac:dyDescent="0.25">
      <c r="B36" s="27" t="s">
        <v>14</v>
      </c>
      <c r="C36" s="28"/>
      <c r="D36" s="29"/>
      <c r="E36" s="20">
        <v>10.3</v>
      </c>
      <c r="F36" s="23">
        <v>10.8</v>
      </c>
      <c r="G36" s="23">
        <v>9.6</v>
      </c>
      <c r="H36" s="23">
        <f>AVERAGE(E36:G36)</f>
        <v>10.233333333333334</v>
      </c>
      <c r="I36" s="23">
        <f>STDEV(E36:G36)</f>
        <v>0.60277137733417141</v>
      </c>
      <c r="J36" s="20">
        <f>(I36/H36)*100</f>
        <v>5.8902740456107949</v>
      </c>
      <c r="K36" s="28"/>
      <c r="L36" s="23">
        <v>4.9000000000000004</v>
      </c>
      <c r="M36" s="30">
        <f t="shared" si="14"/>
        <v>108.84353741496599</v>
      </c>
      <c r="Q36" s="26"/>
      <c r="R36" s="26"/>
    </row>
    <row r="37" spans="2:19" x14ac:dyDescent="0.25">
      <c r="B37" s="27" t="s">
        <v>15</v>
      </c>
      <c r="C37" s="28"/>
      <c r="D37" s="29"/>
      <c r="E37" s="20">
        <v>43.6</v>
      </c>
      <c r="F37" s="23">
        <v>44.2</v>
      </c>
      <c r="G37" s="23">
        <v>44.2</v>
      </c>
      <c r="H37" s="23">
        <f t="shared" ref="H37:H43" si="15">AVERAGE(E37:G37)</f>
        <v>44</v>
      </c>
      <c r="I37" s="23">
        <f t="shared" ref="I37:I43" si="16">STDEV(E37:G37)</f>
        <v>0.34641016151377629</v>
      </c>
      <c r="J37" s="20">
        <f>(I37/H37)*100</f>
        <v>0.78729582162221889</v>
      </c>
      <c r="K37" s="28"/>
      <c r="L37" s="23">
        <v>32.56666666666667</v>
      </c>
      <c r="M37" s="30">
        <f t="shared" si="14"/>
        <v>35.107471852610018</v>
      </c>
      <c r="Q37" s="26"/>
      <c r="R37" s="26"/>
    </row>
    <row r="38" spans="2:19" x14ac:dyDescent="0.25">
      <c r="B38" s="27" t="s">
        <v>16</v>
      </c>
      <c r="C38" s="28"/>
      <c r="D38" s="29"/>
      <c r="E38" s="20">
        <v>4358</v>
      </c>
      <c r="F38" s="23">
        <v>4339.8999999999996</v>
      </c>
      <c r="G38" s="23">
        <v>4020.2</v>
      </c>
      <c r="H38" s="23">
        <f t="shared" si="15"/>
        <v>4239.3666666666659</v>
      </c>
      <c r="I38" s="23">
        <f t="shared" si="16"/>
        <v>190.0195340835603</v>
      </c>
      <c r="J38" s="20">
        <f>(I38/H38)*100</f>
        <v>4.4822623053025294</v>
      </c>
      <c r="K38" s="28"/>
      <c r="L38" s="23">
        <v>4396.0333333333338</v>
      </c>
      <c r="M38" s="30">
        <f t="shared" si="14"/>
        <v>-3.5638188973392952</v>
      </c>
      <c r="Q38" s="26"/>
      <c r="R38" s="26"/>
    </row>
    <row r="39" spans="2:19" x14ac:dyDescent="0.25">
      <c r="B39" s="27" t="s">
        <v>18</v>
      </c>
      <c r="C39" s="28"/>
      <c r="D39" s="29"/>
      <c r="E39" s="20">
        <v>907.5</v>
      </c>
      <c r="F39" s="23">
        <v>856.2</v>
      </c>
      <c r="G39" s="23">
        <v>909.1</v>
      </c>
      <c r="H39" s="23">
        <f t="shared" si="15"/>
        <v>890.93333333333339</v>
      </c>
      <c r="I39" s="23">
        <f t="shared" si="16"/>
        <v>30.090585460129091</v>
      </c>
      <c r="J39" s="20">
        <f t="shared" ref="J39:J43" si="17">(I39/H39)*100</f>
        <v>3.3774227918432826</v>
      </c>
      <c r="K39" s="28"/>
      <c r="L39" s="23">
        <v>1068.5666666666666</v>
      </c>
      <c r="M39" s="42">
        <f t="shared" si="14"/>
        <v>-16.623514365037266</v>
      </c>
      <c r="Q39" s="26"/>
      <c r="R39" s="26"/>
    </row>
    <row r="40" spans="2:19" x14ac:dyDescent="0.25">
      <c r="B40" s="27" t="s">
        <v>19</v>
      </c>
      <c r="C40" s="28"/>
      <c r="D40" s="29"/>
      <c r="E40" s="20">
        <v>59.9</v>
      </c>
      <c r="F40" s="23">
        <v>54.7</v>
      </c>
      <c r="G40" s="23">
        <v>62.7</v>
      </c>
      <c r="H40" s="23">
        <f t="shared" si="15"/>
        <v>59.1</v>
      </c>
      <c r="I40" s="23">
        <f t="shared" si="16"/>
        <v>4.0595566260368878</v>
      </c>
      <c r="J40" s="20">
        <f t="shared" si="17"/>
        <v>6.8689621421943956</v>
      </c>
      <c r="K40" s="28"/>
      <c r="L40" s="23">
        <v>69.033333333333331</v>
      </c>
      <c r="M40" s="42">
        <f t="shared" si="14"/>
        <v>-14.389183969097049</v>
      </c>
      <c r="Q40" s="26"/>
      <c r="R40" s="26"/>
    </row>
    <row r="41" spans="2:19" x14ac:dyDescent="0.25">
      <c r="B41" s="27" t="s">
        <v>20</v>
      </c>
      <c r="C41" s="28"/>
      <c r="D41" s="29"/>
      <c r="E41" s="20">
        <v>3150.9</v>
      </c>
      <c r="F41" s="23">
        <v>3101.2</v>
      </c>
      <c r="G41" s="23">
        <v>2836.5</v>
      </c>
      <c r="H41" s="23">
        <f t="shared" si="15"/>
        <v>3029.5333333333333</v>
      </c>
      <c r="I41" s="23">
        <f t="shared" si="16"/>
        <v>169.00864869388587</v>
      </c>
      <c r="J41" s="20">
        <f t="shared" si="17"/>
        <v>5.5787023973071497</v>
      </c>
      <c r="K41" s="28"/>
      <c r="L41" s="23">
        <v>4320.9000000000005</v>
      </c>
      <c r="M41" s="42">
        <f t="shared" si="14"/>
        <v>-29.88652055513127</v>
      </c>
      <c r="Q41" s="26"/>
      <c r="R41" s="26"/>
    </row>
    <row r="42" spans="2:19" x14ac:dyDescent="0.25">
      <c r="B42" s="27" t="s">
        <v>21</v>
      </c>
      <c r="C42" s="28"/>
      <c r="D42" s="29"/>
      <c r="E42" s="20">
        <v>2290.8000000000002</v>
      </c>
      <c r="F42" s="23">
        <v>2431</v>
      </c>
      <c r="G42" s="23">
        <v>2370</v>
      </c>
      <c r="H42" s="23">
        <f t="shared" si="15"/>
        <v>2363.9333333333334</v>
      </c>
      <c r="I42" s="23">
        <f t="shared" si="16"/>
        <v>70.296609685911037</v>
      </c>
      <c r="J42" s="20">
        <f t="shared" si="17"/>
        <v>2.9737137124246753</v>
      </c>
      <c r="K42" s="28"/>
      <c r="L42" s="23">
        <v>2225.5</v>
      </c>
      <c r="M42" s="42">
        <f t="shared" si="14"/>
        <v>6.2203250205946254</v>
      </c>
      <c r="Q42" s="26"/>
      <c r="R42" s="26"/>
    </row>
    <row r="43" spans="2:19" ht="16.5" thickBot="1" x14ac:dyDescent="0.3">
      <c r="B43" s="27" t="s">
        <v>22</v>
      </c>
      <c r="C43" s="28"/>
      <c r="D43" s="29"/>
      <c r="E43" s="23">
        <v>509.5</v>
      </c>
      <c r="F43" s="20">
        <v>509.7</v>
      </c>
      <c r="G43" s="20">
        <v>505.6</v>
      </c>
      <c r="H43" s="23">
        <f t="shared" si="15"/>
        <v>508.26666666666671</v>
      </c>
      <c r="I43" s="23">
        <f t="shared" si="16"/>
        <v>2.3115651263447581</v>
      </c>
      <c r="J43" s="20">
        <f t="shared" si="17"/>
        <v>0.45479376829972934</v>
      </c>
      <c r="K43" s="28"/>
      <c r="L43" s="23" t="s">
        <v>23</v>
      </c>
      <c r="M43" s="30" t="s">
        <v>23</v>
      </c>
      <c r="Q43" s="26"/>
      <c r="R43" s="26"/>
    </row>
    <row r="44" spans="2:19" ht="16.5" thickBot="1" x14ac:dyDescent="0.3">
      <c r="B44" s="36"/>
      <c r="C44" s="50"/>
      <c r="D44" s="50"/>
      <c r="E44" s="39"/>
      <c r="F44" s="39"/>
      <c r="G44" s="39"/>
      <c r="H44" s="39"/>
      <c r="I44" s="39"/>
      <c r="J44" s="39"/>
      <c r="K44" s="37"/>
      <c r="L44" s="39"/>
      <c r="M44" s="60"/>
      <c r="Q44" s="26"/>
      <c r="R44" s="26"/>
    </row>
    <row r="45" spans="2:19" x14ac:dyDescent="0.25">
      <c r="B45" s="2" t="s">
        <v>10</v>
      </c>
      <c r="C45" s="16" t="s">
        <v>11</v>
      </c>
      <c r="D45" s="17">
        <v>43645</v>
      </c>
      <c r="E45" s="18">
        <v>18.399999999999999</v>
      </c>
      <c r="F45" s="19">
        <v>17</v>
      </c>
      <c r="G45" s="19">
        <v>17</v>
      </c>
      <c r="H45" s="19">
        <f>AVERAGE(E45:G45)</f>
        <v>17.466666666666665</v>
      </c>
      <c r="I45" s="19">
        <f>STDEV(E45:G45)</f>
        <v>0.80829037686547522</v>
      </c>
      <c r="J45" s="20">
        <f>(I45/H45)*100</f>
        <v>4.627616661443561</v>
      </c>
      <c r="K45" s="16" t="s">
        <v>12</v>
      </c>
      <c r="L45" s="19">
        <v>20.466666666666665</v>
      </c>
      <c r="M45" s="21">
        <f t="shared" ref="M45:M52" si="18">(H45-L45)/L45*100</f>
        <v>-14.65798045602606</v>
      </c>
      <c r="N45" s="13"/>
      <c r="O45" s="25"/>
      <c r="P45" s="26"/>
      <c r="Q45" s="26"/>
      <c r="R45" s="26"/>
    </row>
    <row r="46" spans="2:19" x14ac:dyDescent="0.25">
      <c r="B46" s="27" t="s">
        <v>14</v>
      </c>
      <c r="C46" s="28"/>
      <c r="D46" s="29"/>
      <c r="E46" s="20">
        <v>9.8000000000000007</v>
      </c>
      <c r="F46" s="23">
        <v>9.1999999999999993</v>
      </c>
      <c r="G46" s="23">
        <v>9.1</v>
      </c>
      <c r="H46" s="23">
        <f>AVERAGE(E46:G46)</f>
        <v>9.3666666666666671</v>
      </c>
      <c r="I46" s="23">
        <f>STDEV(E46:G46)</f>
        <v>0.37859388972001895</v>
      </c>
      <c r="J46" s="20">
        <f>(I46/H46)*100</f>
        <v>4.0419276482564301</v>
      </c>
      <c r="K46" s="28"/>
      <c r="L46" s="23">
        <v>4.666666666666667</v>
      </c>
      <c r="M46" s="30">
        <f t="shared" si="18"/>
        <v>100.71428571428571</v>
      </c>
      <c r="N46" s="13"/>
      <c r="O46" s="25"/>
      <c r="P46" s="26"/>
      <c r="Q46" s="26"/>
      <c r="R46" s="26"/>
    </row>
    <row r="47" spans="2:19" x14ac:dyDescent="0.25">
      <c r="B47" s="27" t="s">
        <v>15</v>
      </c>
      <c r="C47" s="28"/>
      <c r="D47" s="29"/>
      <c r="E47" s="20">
        <v>46.6</v>
      </c>
      <c r="F47" s="23">
        <v>46.6</v>
      </c>
      <c r="G47" s="23">
        <v>46.3</v>
      </c>
      <c r="H47" s="23">
        <f t="shared" ref="H47:H53" si="19">AVERAGE(E47:G47)</f>
        <v>46.5</v>
      </c>
      <c r="I47" s="23">
        <f t="shared" ref="I47:I53" si="20">STDEV(E47:G47)</f>
        <v>0.1732050807568902</v>
      </c>
      <c r="J47" s="20">
        <f>(I47/H47)*100</f>
        <v>0.37248404463847357</v>
      </c>
      <c r="K47" s="28"/>
      <c r="L47" s="23">
        <v>37.866666666666667</v>
      </c>
      <c r="M47" s="30">
        <f t="shared" si="18"/>
        <v>22.799295774647884</v>
      </c>
      <c r="N47" s="13"/>
      <c r="O47" s="25"/>
      <c r="P47" s="26"/>
      <c r="Q47" s="26"/>
      <c r="R47" s="26"/>
      <c r="S47" s="44"/>
    </row>
    <row r="48" spans="2:19" x14ac:dyDescent="0.25">
      <c r="B48" s="27" t="s">
        <v>16</v>
      </c>
      <c r="C48" s="28"/>
      <c r="D48" s="29"/>
      <c r="E48" s="20">
        <v>2898.3</v>
      </c>
      <c r="F48" s="23">
        <v>2711.9</v>
      </c>
      <c r="G48" s="23">
        <v>2787.9</v>
      </c>
      <c r="H48" s="23">
        <f t="shared" si="19"/>
        <v>2799.3666666666668</v>
      </c>
      <c r="I48" s="23">
        <f t="shared" si="20"/>
        <v>93.727548422720119</v>
      </c>
      <c r="J48" s="20">
        <f>(I48/H48)*100</f>
        <v>3.3481697677827169</v>
      </c>
      <c r="K48" s="28"/>
      <c r="L48" s="23">
        <v>4087.6666666666665</v>
      </c>
      <c r="M48" s="30">
        <f t="shared" si="18"/>
        <v>-31.516757726494326</v>
      </c>
      <c r="N48" s="13"/>
      <c r="O48" s="25"/>
      <c r="P48" s="26"/>
      <c r="Q48" s="26"/>
      <c r="R48" s="26"/>
      <c r="S48" s="44"/>
    </row>
    <row r="49" spans="2:19" x14ac:dyDescent="0.25">
      <c r="B49" s="27" t="s">
        <v>18</v>
      </c>
      <c r="C49" s="28"/>
      <c r="D49" s="29"/>
      <c r="E49" s="20">
        <v>681.2</v>
      </c>
      <c r="F49" s="23">
        <v>753</v>
      </c>
      <c r="G49" s="23">
        <v>627.1</v>
      </c>
      <c r="H49" s="23">
        <f t="shared" si="19"/>
        <v>687.1</v>
      </c>
      <c r="I49" s="23">
        <f t="shared" si="20"/>
        <v>63.157026529120245</v>
      </c>
      <c r="J49" s="20">
        <f t="shared" ref="J49:J53" si="21">(I49/H49)*100</f>
        <v>9.1918245567050274</v>
      </c>
      <c r="K49" s="28"/>
      <c r="L49" s="23">
        <v>687.9</v>
      </c>
      <c r="M49" s="30">
        <f t="shared" si="18"/>
        <v>-0.11629597325191955</v>
      </c>
      <c r="N49" s="13"/>
      <c r="O49" s="25"/>
      <c r="P49" s="26"/>
      <c r="Q49" s="26"/>
      <c r="R49" s="26"/>
      <c r="S49" s="44"/>
    </row>
    <row r="50" spans="2:19" x14ac:dyDescent="0.25">
      <c r="B50" s="27" t="s">
        <v>19</v>
      </c>
      <c r="C50" s="28"/>
      <c r="D50" s="29"/>
      <c r="E50" s="20">
        <v>54.2</v>
      </c>
      <c r="F50" s="23">
        <v>50.1</v>
      </c>
      <c r="G50" s="23">
        <v>47.1</v>
      </c>
      <c r="H50" s="23">
        <f t="shared" si="19"/>
        <v>50.466666666666669</v>
      </c>
      <c r="I50" s="23">
        <f t="shared" si="20"/>
        <v>3.5641735835019785</v>
      </c>
      <c r="J50" s="20">
        <f t="shared" si="21"/>
        <v>7.0624311430025992</v>
      </c>
      <c r="K50" s="28"/>
      <c r="L50" s="23">
        <v>70.066666666666663</v>
      </c>
      <c r="M50" s="30">
        <f t="shared" si="18"/>
        <v>-27.973358705994283</v>
      </c>
      <c r="N50" s="13"/>
      <c r="O50" s="25"/>
      <c r="P50" s="26"/>
      <c r="Q50" s="26"/>
      <c r="R50" s="26"/>
      <c r="S50" s="44"/>
    </row>
    <row r="51" spans="2:19" x14ac:dyDescent="0.25">
      <c r="B51" s="27" t="s">
        <v>20</v>
      </c>
      <c r="C51" s="28"/>
      <c r="D51" s="29"/>
      <c r="E51" s="20">
        <v>2710</v>
      </c>
      <c r="F51" s="23">
        <v>2790.0000000000005</v>
      </c>
      <c r="G51" s="23">
        <v>2900</v>
      </c>
      <c r="H51" s="23">
        <f t="shared" si="19"/>
        <v>2800</v>
      </c>
      <c r="I51" s="23">
        <f t="shared" si="20"/>
        <v>95.393920141694551</v>
      </c>
      <c r="J51" s="20">
        <f t="shared" si="21"/>
        <v>3.4069257193462343</v>
      </c>
      <c r="K51" s="28"/>
      <c r="L51" s="23">
        <v>3928.7666666666664</v>
      </c>
      <c r="M51" s="30">
        <f t="shared" si="18"/>
        <v>-28.73081458982038</v>
      </c>
      <c r="N51" s="13"/>
      <c r="O51" s="25"/>
      <c r="P51" s="26"/>
      <c r="Q51" s="26"/>
      <c r="R51" s="26"/>
      <c r="S51" s="44"/>
    </row>
    <row r="52" spans="2:19" x14ac:dyDescent="0.25">
      <c r="B52" s="27" t="s">
        <v>21</v>
      </c>
      <c r="C52" s="28"/>
      <c r="D52" s="29"/>
      <c r="E52" s="20">
        <v>2103.9</v>
      </c>
      <c r="F52" s="23">
        <v>1952.4</v>
      </c>
      <c r="G52" s="23">
        <v>2133.3000000000002</v>
      </c>
      <c r="H52" s="23">
        <f t="shared" si="19"/>
        <v>2063.2000000000003</v>
      </c>
      <c r="I52" s="23">
        <f t="shared" si="20"/>
        <v>97.075074040661988</v>
      </c>
      <c r="J52" s="20">
        <f t="shared" si="21"/>
        <v>4.7050733831263081</v>
      </c>
      <c r="K52" s="28"/>
      <c r="L52" s="23">
        <v>2095.2000000000003</v>
      </c>
      <c r="M52" s="30">
        <f t="shared" si="18"/>
        <v>-1.5273004963726611</v>
      </c>
      <c r="N52" s="13"/>
      <c r="O52" s="25"/>
      <c r="P52" s="26"/>
      <c r="Q52" s="26"/>
      <c r="R52" s="26"/>
      <c r="S52" s="44"/>
    </row>
    <row r="53" spans="2:19" ht="16.5" thickBot="1" x14ac:dyDescent="0.3">
      <c r="B53" s="55" t="s">
        <v>22</v>
      </c>
      <c r="C53" s="56"/>
      <c r="D53" s="57"/>
      <c r="E53" s="33">
        <v>459.4</v>
      </c>
      <c r="F53" s="49">
        <v>476.7</v>
      </c>
      <c r="G53" s="49">
        <v>429</v>
      </c>
      <c r="H53" s="33">
        <f t="shared" si="19"/>
        <v>455.0333333333333</v>
      </c>
      <c r="I53" s="33">
        <f t="shared" si="20"/>
        <v>24.147946772620919</v>
      </c>
      <c r="J53" s="49">
        <f t="shared" si="21"/>
        <v>5.3068522685417019</v>
      </c>
      <c r="K53" s="56"/>
      <c r="L53" s="33" t="s">
        <v>23</v>
      </c>
      <c r="M53" s="59" t="s">
        <v>23</v>
      </c>
      <c r="N53" s="13"/>
      <c r="O53" s="25"/>
      <c r="P53" s="26"/>
      <c r="Q53" s="26"/>
      <c r="R53" s="26"/>
    </row>
    <row r="54" spans="2:19" x14ac:dyDescent="0.25">
      <c r="N54" s="13"/>
      <c r="O54" s="13"/>
      <c r="P54" s="13"/>
    </row>
  </sheetData>
  <mergeCells count="19">
    <mergeCell ref="C45:C53"/>
    <mergeCell ref="D45:D53"/>
    <mergeCell ref="K45:K53"/>
    <mergeCell ref="C24:C33"/>
    <mergeCell ref="D24:D33"/>
    <mergeCell ref="K24:K33"/>
    <mergeCell ref="C35:C43"/>
    <mergeCell ref="D35:D43"/>
    <mergeCell ref="K35:K43"/>
    <mergeCell ref="C3:C11"/>
    <mergeCell ref="D3:D11"/>
    <mergeCell ref="K3:K11"/>
    <mergeCell ref="N3:N5"/>
    <mergeCell ref="N6:N10"/>
    <mergeCell ref="C13:C22"/>
    <mergeCell ref="D13:D22"/>
    <mergeCell ref="K13:K22"/>
    <mergeCell ref="N13:N15"/>
    <mergeCell ref="N16:N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Qual-Quantitative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2021-06-30T09:10:24Z</dcterms:created>
  <dcterms:modified xsi:type="dcterms:W3CDTF">2021-06-30T09:10:35Z</dcterms:modified>
</cp:coreProperties>
</file>