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 - Uniwersytet Mikołaja Kopernika w Toruniu\Pulpit\AŚB\PROJEKTY\Pyłek pszczeli\aktualne\"/>
    </mc:Choice>
  </mc:AlternateContent>
  <bookViews>
    <workbookView xWindow="0" yWindow="0" windowWidth="28800" windowHeight="12330"/>
  </bookViews>
  <sheets>
    <sheet name="FP standard sample (20.07.2019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M3" i="1" s="1"/>
  <c r="I3" i="1"/>
  <c r="J3" i="1" s="1"/>
  <c r="H4" i="1"/>
  <c r="M4" i="1" s="1"/>
  <c r="I4" i="1"/>
  <c r="J4" i="1" s="1"/>
  <c r="H5" i="1"/>
  <c r="M5" i="1" s="1"/>
  <c r="I5" i="1"/>
  <c r="J5" i="1" s="1"/>
  <c r="H6" i="1"/>
  <c r="M6" i="1" s="1"/>
  <c r="I6" i="1"/>
  <c r="J6" i="1" s="1"/>
  <c r="H7" i="1"/>
  <c r="M7" i="1" s="1"/>
  <c r="I7" i="1"/>
  <c r="J7" i="1" s="1"/>
  <c r="H8" i="1"/>
  <c r="M8" i="1" s="1"/>
  <c r="I8" i="1"/>
  <c r="J8" i="1" s="1"/>
  <c r="H9" i="1"/>
  <c r="M9" i="1" s="1"/>
  <c r="I9" i="1"/>
  <c r="J9" i="1" s="1"/>
  <c r="H10" i="1"/>
  <c r="M10" i="1" s="1"/>
  <c r="I10" i="1"/>
  <c r="J10" i="1" s="1"/>
  <c r="H12" i="1"/>
  <c r="M12" i="1" s="1"/>
  <c r="I12" i="1"/>
  <c r="J12" i="1" s="1"/>
  <c r="H13" i="1"/>
  <c r="M13" i="1" s="1"/>
  <c r="I13" i="1"/>
  <c r="J13" i="1" s="1"/>
  <c r="H14" i="1"/>
  <c r="M14" i="1" s="1"/>
  <c r="I14" i="1"/>
  <c r="J14" i="1" s="1"/>
  <c r="H15" i="1"/>
  <c r="M15" i="1" s="1"/>
  <c r="I15" i="1"/>
  <c r="J15" i="1" s="1"/>
  <c r="H16" i="1"/>
  <c r="M16" i="1" s="1"/>
  <c r="I16" i="1"/>
  <c r="J16" i="1" s="1"/>
  <c r="H17" i="1"/>
  <c r="M17" i="1" s="1"/>
  <c r="I17" i="1"/>
  <c r="J17" i="1" s="1"/>
  <c r="H18" i="1"/>
  <c r="M18" i="1" s="1"/>
  <c r="I18" i="1"/>
  <c r="J18" i="1" s="1"/>
  <c r="H19" i="1"/>
  <c r="M19" i="1" s="1"/>
  <c r="I19" i="1"/>
  <c r="J19" i="1" s="1"/>
  <c r="H21" i="1"/>
  <c r="I21" i="1"/>
  <c r="J21" i="1" s="1"/>
  <c r="H22" i="1"/>
  <c r="I22" i="1"/>
  <c r="J22" i="1"/>
  <c r="H23" i="1"/>
  <c r="I23" i="1"/>
  <c r="J23" i="1"/>
  <c r="H24" i="1"/>
  <c r="J24" i="1" s="1"/>
  <c r="I24" i="1"/>
  <c r="H25" i="1"/>
  <c r="I25" i="1"/>
  <c r="J25" i="1" s="1"/>
  <c r="H26" i="1"/>
  <c r="I26" i="1"/>
  <c r="J26" i="1"/>
  <c r="H27" i="1"/>
  <c r="I27" i="1"/>
  <c r="J27" i="1"/>
  <c r="H28" i="1"/>
  <c r="J28" i="1" s="1"/>
  <c r="I28" i="1"/>
  <c r="H30" i="1"/>
  <c r="I30" i="1"/>
  <c r="J30" i="1" s="1"/>
  <c r="H31" i="1"/>
  <c r="I31" i="1"/>
  <c r="J31" i="1"/>
  <c r="H32" i="1"/>
  <c r="I32" i="1"/>
  <c r="J32" i="1"/>
  <c r="H33" i="1"/>
  <c r="J33" i="1" s="1"/>
  <c r="I33" i="1"/>
  <c r="H34" i="1"/>
  <c r="I34" i="1"/>
  <c r="J34" i="1" s="1"/>
  <c r="H35" i="1"/>
  <c r="I35" i="1"/>
  <c r="J35" i="1"/>
  <c r="H36" i="1"/>
  <c r="I36" i="1"/>
  <c r="J36" i="1"/>
  <c r="H37" i="1"/>
  <c r="J37" i="1" s="1"/>
  <c r="I37" i="1"/>
  <c r="H39" i="1"/>
  <c r="I39" i="1"/>
  <c r="J39" i="1" s="1"/>
  <c r="H40" i="1"/>
  <c r="I40" i="1"/>
  <c r="J40" i="1"/>
  <c r="H41" i="1"/>
  <c r="I41" i="1"/>
  <c r="J41" i="1" s="1"/>
  <c r="H42" i="1"/>
  <c r="J42" i="1" s="1"/>
  <c r="I42" i="1"/>
  <c r="H43" i="1"/>
  <c r="I43" i="1"/>
  <c r="J43" i="1" s="1"/>
  <c r="H44" i="1"/>
  <c r="I44" i="1"/>
  <c r="J44" i="1"/>
  <c r="H45" i="1"/>
  <c r="I45" i="1"/>
  <c r="J45" i="1"/>
  <c r="H46" i="1"/>
  <c r="J46" i="1" s="1"/>
  <c r="I46" i="1"/>
</calcChain>
</file>

<file path=xl/sharedStrings.xml><?xml version="1.0" encoding="utf-8"?>
<sst xmlns="http://schemas.openxmlformats.org/spreadsheetml/2006/main" count="61" uniqueCount="21">
  <si>
    <t>Sulfur</t>
  </si>
  <si>
    <t>Phosphorus</t>
  </si>
  <si>
    <t>Iron</t>
  </si>
  <si>
    <t>Calcium</t>
  </si>
  <si>
    <t>Potassium</t>
  </si>
  <si>
    <t>Zinc</t>
  </si>
  <si>
    <t>Copper</t>
  </si>
  <si>
    <t>ED-XRF Fundamental Parameter method with standard sample</t>
  </si>
  <si>
    <t>Manganese</t>
  </si>
  <si>
    <t>ICP-OES</t>
  </si>
  <si>
    <t>ICP-MS</t>
  </si>
  <si>
    <t>% error</t>
  </si>
  <si>
    <t>Mean [mg/kg]</t>
  </si>
  <si>
    <t>Method</t>
  </si>
  <si>
    <t>RSD [%]</t>
  </si>
  <si>
    <t>SD [mg/kg]</t>
  </si>
  <si>
    <t>3rd Repetition [mg/kg]</t>
  </si>
  <si>
    <t>2nd Repetition [mg/kg]</t>
  </si>
  <si>
    <t>1st Repetition [mg/kg]</t>
  </si>
  <si>
    <t>Sample (date)</t>
  </si>
  <si>
    <t>Mineral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</si>
</sst>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Border="1"/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 textRotation="90"/>
    </xf>
    <xf numFmtId="0" fontId="3" fillId="0" borderId="9" xfId="0" applyFont="1" applyFill="1" applyBorder="1" applyAlignment="1">
      <alignment horizontal="center"/>
    </xf>
    <xf numFmtId="0" fontId="0" fillId="0" borderId="0" xfId="0" applyBorder="1"/>
    <xf numFmtId="2" fontId="1" fillId="0" borderId="8" xfId="0" applyNumberFormat="1" applyFont="1" applyFill="1" applyBorder="1" applyAlignment="1">
      <alignment horizontal="center"/>
    </xf>
    <xf numFmtId="0" fontId="0" fillId="0" borderId="0" xfId="0" applyFill="1"/>
    <xf numFmtId="164" fontId="4" fillId="0" borderId="0" xfId="0" applyNumberFormat="1" applyFont="1" applyFill="1" applyBorder="1" applyAlignment="1">
      <alignment horizontal="center"/>
    </xf>
    <xf numFmtId="2" fontId="0" fillId="0" borderId="0" xfId="0" applyNumberFormat="1" applyFill="1"/>
    <xf numFmtId="2" fontId="1" fillId="0" borderId="2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 wrapText="1"/>
    </xf>
    <xf numFmtId="2" fontId="1" fillId="0" borderId="4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 textRotation="90" wrapText="1"/>
    </xf>
    <xf numFmtId="0" fontId="0" fillId="0" borderId="0" xfId="0" applyFill="1" applyBorder="1"/>
    <xf numFmtId="2" fontId="1" fillId="0" borderId="6" xfId="0" applyNumberFormat="1" applyFont="1" applyFill="1" applyBorder="1" applyAlignment="1">
      <alignment horizontal="center"/>
    </xf>
    <xf numFmtId="14" fontId="2" fillId="0" borderId="6" xfId="0" applyNumberFormat="1" applyFont="1" applyFill="1" applyBorder="1" applyAlignment="1">
      <alignment horizontal="center" vertical="center" textRotation="90"/>
    </xf>
    <xf numFmtId="0" fontId="2" fillId="0" borderId="6" xfId="0" applyFont="1" applyFill="1" applyBorder="1" applyAlignment="1">
      <alignment horizontal="center" vertical="center" textRotation="90" wrapText="1"/>
    </xf>
    <xf numFmtId="0" fontId="1" fillId="0" borderId="0" xfId="0" applyFont="1"/>
    <xf numFmtId="0" fontId="1" fillId="0" borderId="0" xfId="0" applyFont="1" applyFill="1" applyBorder="1"/>
    <xf numFmtId="0" fontId="1" fillId="0" borderId="0" xfId="0" applyFont="1" applyFill="1"/>
    <xf numFmtId="2" fontId="1" fillId="0" borderId="7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textRotation="90"/>
    </xf>
    <xf numFmtId="0" fontId="1" fillId="0" borderId="1" xfId="0" applyFont="1" applyFill="1" applyBorder="1"/>
    <xf numFmtId="164" fontId="4" fillId="0" borderId="3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0" fontId="1" fillId="0" borderId="0" xfId="0" applyNumberFormat="1" applyFont="1"/>
    <xf numFmtId="0" fontId="2" fillId="0" borderId="6" xfId="0" applyFont="1" applyFill="1" applyBorder="1" applyAlignment="1">
      <alignment horizontal="center" vertical="center" textRotation="90"/>
    </xf>
    <xf numFmtId="49" fontId="1" fillId="0" borderId="1" xfId="0" applyNumberFormat="1" applyFont="1" applyFill="1" applyBorder="1" applyAlignment="1">
      <alignment vertical="center"/>
    </xf>
    <xf numFmtId="164" fontId="4" fillId="0" borderId="7" xfId="0" applyNumberFormat="1" applyFont="1" applyFill="1" applyBorder="1" applyAlignment="1">
      <alignment horizontal="center"/>
    </xf>
    <xf numFmtId="2" fontId="1" fillId="0" borderId="8" xfId="0" applyNumberFormat="1" applyFont="1" applyFill="1" applyBorder="1"/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Border="1"/>
    <xf numFmtId="164" fontId="4" fillId="0" borderId="6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tabSelected="1" zoomScaleNormal="100" workbookViewId="0">
      <selection activeCell="F10" sqref="F10"/>
    </sheetView>
  </sheetViews>
  <sheetFormatPr defaultRowHeight="15" x14ac:dyDescent="0.25"/>
  <cols>
    <col min="1" max="1" width="14.28515625" bestFit="1" customWidth="1"/>
    <col min="2" max="2" width="12.5703125" style="1" bestFit="1" customWidth="1"/>
    <col min="4" max="5" width="11.28515625" bestFit="1" customWidth="1"/>
    <col min="6" max="7" width="11.85546875" bestFit="1" customWidth="1"/>
    <col min="12" max="14" width="11.85546875" bestFit="1" customWidth="1"/>
    <col min="17" max="17" width="13.5703125" customWidth="1"/>
  </cols>
  <sheetData>
    <row r="1" spans="1:20" ht="15.75" thickBot="1" x14ac:dyDescent="0.3"/>
    <row r="2" spans="1:20" s="60" customFormat="1" ht="48" thickBot="1" x14ac:dyDescent="0.3">
      <c r="B2" s="70" t="s">
        <v>20</v>
      </c>
      <c r="C2" s="69" t="s">
        <v>13</v>
      </c>
      <c r="D2" s="68" t="s">
        <v>19</v>
      </c>
      <c r="E2" s="67" t="s">
        <v>18</v>
      </c>
      <c r="F2" s="66" t="s">
        <v>17</v>
      </c>
      <c r="G2" s="66" t="s">
        <v>16</v>
      </c>
      <c r="H2" s="66" t="s">
        <v>12</v>
      </c>
      <c r="I2" s="66" t="s">
        <v>15</v>
      </c>
      <c r="J2" s="65" t="s">
        <v>14</v>
      </c>
      <c r="K2" s="64" t="s">
        <v>13</v>
      </c>
      <c r="L2" s="63" t="s">
        <v>12</v>
      </c>
      <c r="M2" s="62" t="s">
        <v>11</v>
      </c>
      <c r="O2" s="61"/>
    </row>
    <row r="3" spans="1:20" s="44" customFormat="1" ht="15.75" customHeight="1" x14ac:dyDescent="0.25">
      <c r="A3" s="46"/>
      <c r="B3" s="22" t="s">
        <v>8</v>
      </c>
      <c r="C3" s="43" t="s">
        <v>7</v>
      </c>
      <c r="D3" s="42">
        <v>43618</v>
      </c>
      <c r="E3" s="41">
        <v>52.7</v>
      </c>
      <c r="F3" s="41">
        <v>41.8</v>
      </c>
      <c r="G3" s="41">
        <v>65.400000000000006</v>
      </c>
      <c r="H3" s="41">
        <f>AVERAGE(E3:G3)</f>
        <v>53.300000000000004</v>
      </c>
      <c r="I3" s="41">
        <f>STDEV(E3:G3)</f>
        <v>11.811435137188077</v>
      </c>
      <c r="J3" s="36">
        <f>(I3/H3)*100</f>
        <v>22.160291064142733</v>
      </c>
      <c r="K3" s="38" t="s">
        <v>10</v>
      </c>
      <c r="L3" s="41">
        <v>62</v>
      </c>
      <c r="M3" s="59">
        <f>(H3-L3)/L3*100</f>
        <v>-14.032258064516123</v>
      </c>
      <c r="N3" s="57"/>
      <c r="O3" s="7"/>
      <c r="P3" s="7"/>
      <c r="Q3" s="6"/>
      <c r="R3" s="7"/>
      <c r="S3" s="46"/>
    </row>
    <row r="4" spans="1:20" s="44" customFormat="1" ht="15.75" x14ac:dyDescent="0.25">
      <c r="A4" s="46"/>
      <c r="B4" s="18" t="s">
        <v>6</v>
      </c>
      <c r="C4" s="39"/>
      <c r="D4" s="38"/>
      <c r="E4" s="37">
        <v>4.5</v>
      </c>
      <c r="F4" s="37">
        <v>4.8</v>
      </c>
      <c r="G4" s="37">
        <v>4.4000000000000004</v>
      </c>
      <c r="H4" s="37">
        <f>AVERAGE(E4:G4)</f>
        <v>4.5666666666666673</v>
      </c>
      <c r="I4" s="37">
        <f>STDEV(E4:G4)</f>
        <v>0.20816659994661302</v>
      </c>
      <c r="J4" s="36">
        <f>(I4/H4)*100</f>
        <v>4.5583926995608683</v>
      </c>
      <c r="K4" s="38"/>
      <c r="L4" s="37">
        <v>5.7</v>
      </c>
      <c r="M4" s="51">
        <f>(H4-L4)/L4*100</f>
        <v>-19.883040935672504</v>
      </c>
      <c r="N4" s="57"/>
      <c r="O4" s="7"/>
      <c r="P4" s="7"/>
      <c r="Q4" s="6"/>
      <c r="R4" s="7"/>
      <c r="S4" s="46"/>
    </row>
    <row r="5" spans="1:20" s="58" customFormat="1" ht="16.5" thickBot="1" x14ac:dyDescent="0.3">
      <c r="A5" s="45"/>
      <c r="B5" s="18" t="s">
        <v>5</v>
      </c>
      <c r="C5" s="39"/>
      <c r="D5" s="38"/>
      <c r="E5" s="37">
        <v>26.7</v>
      </c>
      <c r="F5" s="37">
        <v>26.4</v>
      </c>
      <c r="G5" s="37">
        <v>26.8</v>
      </c>
      <c r="H5" s="37">
        <f>AVERAGE(E5:G5)</f>
        <v>26.633333333333329</v>
      </c>
      <c r="I5" s="37">
        <f>STDEV(E5:G5)</f>
        <v>0.20816659994661424</v>
      </c>
      <c r="J5" s="36">
        <f>(I5/H5)*100</f>
        <v>0.78160175198979076</v>
      </c>
      <c r="K5" s="34"/>
      <c r="L5" s="33">
        <v>31</v>
      </c>
      <c r="M5" s="50">
        <f>(H5-L5)/L5*100</f>
        <v>-14.086021505376356</v>
      </c>
      <c r="N5" s="57"/>
      <c r="O5" s="7"/>
      <c r="P5" s="7"/>
      <c r="Q5" s="6"/>
      <c r="R5" s="7"/>
      <c r="S5" s="46"/>
    </row>
    <row r="6" spans="1:20" s="44" customFormat="1" ht="15.75" customHeight="1" x14ac:dyDescent="0.25">
      <c r="A6" s="46"/>
      <c r="B6" s="18" t="s">
        <v>4</v>
      </c>
      <c r="C6" s="39"/>
      <c r="D6" s="38"/>
      <c r="E6" s="37">
        <v>4886.8</v>
      </c>
      <c r="F6" s="37">
        <v>4769.3999999999996</v>
      </c>
      <c r="G6" s="37">
        <v>4178.5</v>
      </c>
      <c r="H6" s="37">
        <f>AVERAGE(E6:G6)</f>
        <v>4611.5666666666666</v>
      </c>
      <c r="I6" s="37">
        <f>STDEV(E6:G6)</f>
        <v>379.61262272655438</v>
      </c>
      <c r="J6" s="36">
        <f>(I6/H6)*100</f>
        <v>8.2317496453097139</v>
      </c>
      <c r="K6" s="38" t="s">
        <v>9</v>
      </c>
      <c r="L6" s="37">
        <v>4600</v>
      </c>
      <c r="M6" s="51">
        <f>(H6-L6)/L6*100</f>
        <v>0.25144927536231754</v>
      </c>
      <c r="N6" s="57"/>
      <c r="O6" s="7"/>
      <c r="P6" s="7"/>
      <c r="Q6" s="6"/>
      <c r="R6" s="7"/>
      <c r="S6" s="46"/>
    </row>
    <row r="7" spans="1:20" s="44" customFormat="1" ht="15.75" x14ac:dyDescent="0.25">
      <c r="A7" s="46"/>
      <c r="B7" s="18" t="s">
        <v>3</v>
      </c>
      <c r="C7" s="39"/>
      <c r="D7" s="38"/>
      <c r="E7" s="37">
        <v>1280.3</v>
      </c>
      <c r="F7" s="37">
        <v>1541.8</v>
      </c>
      <c r="G7" s="37">
        <v>1307.4000000000001</v>
      </c>
      <c r="H7" s="37">
        <f>AVERAGE(E7:G7)</f>
        <v>1376.5</v>
      </c>
      <c r="I7" s="37">
        <f>STDEV(E7:G7)</f>
        <v>143.79384548721129</v>
      </c>
      <c r="J7" s="36">
        <f>(I7/H7)*100</f>
        <v>10.446338211929625</v>
      </c>
      <c r="K7" s="38"/>
      <c r="L7" s="37">
        <v>1500</v>
      </c>
      <c r="M7" s="51">
        <f>(H7-L7)/L7*100</f>
        <v>-8.2333333333333325</v>
      </c>
      <c r="N7" s="57"/>
      <c r="O7" s="7"/>
      <c r="P7" s="7"/>
      <c r="Q7" s="6"/>
      <c r="R7" s="7"/>
      <c r="S7" s="46"/>
    </row>
    <row r="8" spans="1:20" s="44" customFormat="1" ht="15.75" x14ac:dyDescent="0.25">
      <c r="A8" s="46"/>
      <c r="B8" s="18" t="s">
        <v>2</v>
      </c>
      <c r="C8" s="39"/>
      <c r="D8" s="38"/>
      <c r="E8" s="37">
        <v>66.3</v>
      </c>
      <c r="F8" s="37">
        <v>62.1</v>
      </c>
      <c r="G8" s="37">
        <v>63.3</v>
      </c>
      <c r="H8" s="37">
        <f>AVERAGE(E8:G8)</f>
        <v>63.9</v>
      </c>
      <c r="I8" s="37">
        <f>STDEV(E8:G8)</f>
        <v>2.1633307652783915</v>
      </c>
      <c r="J8" s="36">
        <f>(I8/H8)*100</f>
        <v>3.3854941553652451</v>
      </c>
      <c r="K8" s="38"/>
      <c r="L8" s="37">
        <v>49</v>
      </c>
      <c r="M8" s="51">
        <f>(H8-L8)/L8*100</f>
        <v>30.408163265306122</v>
      </c>
      <c r="N8" s="57"/>
      <c r="O8" s="7"/>
      <c r="P8" s="7"/>
      <c r="Q8" s="6"/>
      <c r="R8" s="7"/>
      <c r="S8" s="45"/>
    </row>
    <row r="9" spans="1:20" s="44" customFormat="1" ht="15.75" x14ac:dyDescent="0.25">
      <c r="A9" s="46"/>
      <c r="B9" s="18" t="s">
        <v>1</v>
      </c>
      <c r="C9" s="39"/>
      <c r="D9" s="38"/>
      <c r="E9" s="37">
        <v>4563.3999999999996</v>
      </c>
      <c r="F9" s="37">
        <v>4927.6000000000004</v>
      </c>
      <c r="G9" s="37">
        <v>3956.6</v>
      </c>
      <c r="H9" s="37">
        <f>AVERAGE(E9:G9)</f>
        <v>4482.5333333333338</v>
      </c>
      <c r="I9" s="37">
        <f>STDEV(E9:G9)</f>
        <v>490.52503843670769</v>
      </c>
      <c r="J9" s="36">
        <f>(I9/H9)*100</f>
        <v>10.943031584149757</v>
      </c>
      <c r="K9" s="38"/>
      <c r="L9" s="37">
        <v>4600</v>
      </c>
      <c r="M9" s="51">
        <f>(H9-L9)/L9*100</f>
        <v>-2.5536231884057878</v>
      </c>
      <c r="N9" s="57"/>
      <c r="O9" s="7"/>
      <c r="P9" s="7"/>
      <c r="Q9" s="6"/>
      <c r="R9" s="7"/>
      <c r="S9" s="45"/>
    </row>
    <row r="10" spans="1:20" s="44" customFormat="1" ht="16.5" thickBot="1" x14ac:dyDescent="0.3">
      <c r="A10" s="46"/>
      <c r="B10" s="13" t="s">
        <v>0</v>
      </c>
      <c r="C10" s="35"/>
      <c r="D10" s="34"/>
      <c r="E10" s="33">
        <v>2544.4</v>
      </c>
      <c r="F10" s="33">
        <v>2935</v>
      </c>
      <c r="G10" s="33">
        <v>2163.6999999999998</v>
      </c>
      <c r="H10" s="33">
        <f>AVERAGE(E10:G10)</f>
        <v>2547.6999999999998</v>
      </c>
      <c r="I10" s="33">
        <f>STDEV(E10:G10)</f>
        <v>385.66058911950006</v>
      </c>
      <c r="J10" s="36">
        <f>(I10/H10)*100</f>
        <v>15.137598191290186</v>
      </c>
      <c r="K10" s="34"/>
      <c r="L10" s="33">
        <v>2700</v>
      </c>
      <c r="M10" s="50">
        <f>(H10-L10)/L10*100</f>
        <v>-5.6407407407407479</v>
      </c>
      <c r="N10" s="57"/>
      <c r="O10" s="7"/>
      <c r="P10" s="7"/>
      <c r="Q10" s="6"/>
      <c r="R10" s="7"/>
      <c r="S10" s="7"/>
      <c r="T10" s="52"/>
    </row>
    <row r="11" spans="1:20" s="44" customFormat="1" ht="16.5" thickBot="1" x14ac:dyDescent="0.3">
      <c r="A11" s="46"/>
      <c r="B11" s="26"/>
      <c r="C11" s="48"/>
      <c r="D11" s="48"/>
      <c r="E11" s="56"/>
      <c r="F11" s="56"/>
      <c r="G11" s="56"/>
      <c r="H11" s="56"/>
      <c r="I11" s="56"/>
      <c r="J11" s="56"/>
      <c r="K11" s="48"/>
      <c r="L11" s="28"/>
      <c r="M11" s="55"/>
      <c r="N11" s="54"/>
      <c r="O11" s="45"/>
      <c r="P11" s="46"/>
      <c r="Q11" s="45"/>
      <c r="R11" s="7"/>
      <c r="S11" s="7"/>
      <c r="T11" s="52"/>
    </row>
    <row r="12" spans="1:20" s="44" customFormat="1" ht="15" customHeight="1" x14ac:dyDescent="0.25">
      <c r="A12" s="46"/>
      <c r="B12" s="22" t="s">
        <v>8</v>
      </c>
      <c r="C12" s="43" t="s">
        <v>7</v>
      </c>
      <c r="D12" s="42">
        <v>43666</v>
      </c>
      <c r="E12" s="41">
        <v>17.399999999999999</v>
      </c>
      <c r="F12" s="41">
        <v>17.399999999999999</v>
      </c>
      <c r="G12" s="41">
        <v>16.2</v>
      </c>
      <c r="H12" s="37">
        <f>AVERAGE(E12:G12)</f>
        <v>17</v>
      </c>
      <c r="I12" s="37">
        <f>STDEV(E12:G12)</f>
        <v>0.69282032302755048</v>
      </c>
      <c r="J12" s="36">
        <f>(I12/H12)*100</f>
        <v>4.075413664867944</v>
      </c>
      <c r="K12" s="53" t="s">
        <v>10</v>
      </c>
      <c r="L12" s="41">
        <v>16</v>
      </c>
      <c r="M12" s="51">
        <f>(H12-L12)/L12*100</f>
        <v>6.25</v>
      </c>
      <c r="N12" s="49"/>
      <c r="O12" s="7"/>
      <c r="P12" s="7"/>
      <c r="Q12" s="7"/>
      <c r="R12" s="7"/>
      <c r="S12" s="7"/>
      <c r="T12" s="52"/>
    </row>
    <row r="13" spans="1:20" s="44" customFormat="1" ht="15.75" x14ac:dyDescent="0.25">
      <c r="A13" s="46"/>
      <c r="B13" s="18" t="s">
        <v>6</v>
      </c>
      <c r="C13" s="39"/>
      <c r="D13" s="38"/>
      <c r="E13" s="37">
        <v>3.8</v>
      </c>
      <c r="F13" s="37">
        <v>4.5999999999999996</v>
      </c>
      <c r="G13" s="37">
        <v>4.3</v>
      </c>
      <c r="H13" s="37">
        <f>AVERAGE(E13:G13)</f>
        <v>4.2333333333333334</v>
      </c>
      <c r="I13" s="37">
        <f>STDEV(E13:G13)</f>
        <v>0.40414518843273795</v>
      </c>
      <c r="J13" s="36">
        <f>(I13/H13)*100</f>
        <v>9.5467367346316045</v>
      </c>
      <c r="K13" s="38"/>
      <c r="L13" s="37">
        <v>4.4000000000000004</v>
      </c>
      <c r="M13" s="51">
        <f>(H13-L13)/L13*100</f>
        <v>-3.7878787878787943</v>
      </c>
      <c r="N13" s="49"/>
      <c r="O13" s="7"/>
      <c r="P13" s="7"/>
      <c r="Q13" s="7"/>
      <c r="R13" s="7"/>
      <c r="S13" s="7"/>
      <c r="T13" s="52"/>
    </row>
    <row r="14" spans="1:20" s="44" customFormat="1" ht="16.5" thickBot="1" x14ac:dyDescent="0.3">
      <c r="A14" s="46"/>
      <c r="B14" s="18" t="s">
        <v>5</v>
      </c>
      <c r="C14" s="39"/>
      <c r="D14" s="38"/>
      <c r="E14" s="37">
        <v>38.9</v>
      </c>
      <c r="F14" s="37">
        <v>40.9</v>
      </c>
      <c r="G14" s="37">
        <v>37.200000000000003</v>
      </c>
      <c r="H14" s="37">
        <f>AVERAGE(E14:G14)</f>
        <v>39</v>
      </c>
      <c r="I14" s="37">
        <f>STDEV(E14:G14)</f>
        <v>1.8520259177452112</v>
      </c>
      <c r="J14" s="36">
        <f>(I14/H14)*100</f>
        <v>4.7487844044749004</v>
      </c>
      <c r="K14" s="34"/>
      <c r="L14" s="33">
        <v>41</v>
      </c>
      <c r="M14" s="50">
        <f>(H14-L14)/L14*100</f>
        <v>-4.8780487804878048</v>
      </c>
      <c r="N14" s="49"/>
      <c r="O14" s="7"/>
      <c r="P14" s="7"/>
      <c r="Q14" s="7"/>
      <c r="R14" s="7"/>
      <c r="S14" s="7"/>
      <c r="T14" s="52"/>
    </row>
    <row r="15" spans="1:20" s="44" customFormat="1" ht="15.75" x14ac:dyDescent="0.25">
      <c r="A15" s="46"/>
      <c r="B15" s="18" t="s">
        <v>4</v>
      </c>
      <c r="C15" s="39"/>
      <c r="D15" s="38"/>
      <c r="E15" s="37">
        <v>4524.1000000000004</v>
      </c>
      <c r="F15" s="37">
        <v>4613.1000000000004</v>
      </c>
      <c r="G15" s="37">
        <v>4665.7</v>
      </c>
      <c r="H15" s="37">
        <f>AVERAGE(E15:G15)</f>
        <v>4600.9666666666672</v>
      </c>
      <c r="I15" s="37">
        <f>STDEV(E15:G15)</f>
        <v>71.575507915300875</v>
      </c>
      <c r="J15" s="36">
        <f>(I15/H15)*100</f>
        <v>1.5556623879467548</v>
      </c>
      <c r="K15" s="38" t="s">
        <v>9</v>
      </c>
      <c r="L15" s="37">
        <v>4400</v>
      </c>
      <c r="M15" s="51">
        <f>(H15-L15)/L15*100</f>
        <v>4.567424242424253</v>
      </c>
      <c r="N15" s="49"/>
      <c r="O15" s="7"/>
      <c r="P15" s="7"/>
      <c r="Q15" s="7"/>
      <c r="R15" s="7"/>
      <c r="S15" s="7"/>
      <c r="T15" s="52"/>
    </row>
    <row r="16" spans="1:20" s="44" customFormat="1" ht="15.75" x14ac:dyDescent="0.25">
      <c r="A16" s="46"/>
      <c r="B16" s="18" t="s">
        <v>3</v>
      </c>
      <c r="C16" s="39"/>
      <c r="D16" s="38"/>
      <c r="E16" s="37">
        <v>688.1</v>
      </c>
      <c r="F16" s="37">
        <v>680.3</v>
      </c>
      <c r="G16" s="37">
        <v>725.4</v>
      </c>
      <c r="H16" s="37">
        <f>AVERAGE(E16:G16)</f>
        <v>697.93333333333339</v>
      </c>
      <c r="I16" s="37">
        <f>STDEV(E16:G16)</f>
        <v>24.104425596419702</v>
      </c>
      <c r="J16" s="36">
        <f>(I16/H16)*100</f>
        <v>3.4536859675832985</v>
      </c>
      <c r="K16" s="38"/>
      <c r="L16" s="37">
        <v>680</v>
      </c>
      <c r="M16" s="51">
        <f>(H16-L16)/L16*100</f>
        <v>2.6372549019607932</v>
      </c>
      <c r="N16" s="49"/>
      <c r="O16" s="7"/>
      <c r="P16" s="7"/>
      <c r="Q16" s="7"/>
      <c r="R16" s="7"/>
      <c r="S16" s="7"/>
      <c r="T16" s="52"/>
    </row>
    <row r="17" spans="1:20" s="44" customFormat="1" ht="15.75" x14ac:dyDescent="0.25">
      <c r="A17" s="46"/>
      <c r="B17" s="18" t="s">
        <v>2</v>
      </c>
      <c r="C17" s="39"/>
      <c r="D17" s="38"/>
      <c r="E17" s="37">
        <v>73</v>
      </c>
      <c r="F17" s="37">
        <v>70.7</v>
      </c>
      <c r="G17" s="37">
        <v>57.8</v>
      </c>
      <c r="H17" s="37">
        <f>AVERAGE(E17:G17)</f>
        <v>67.166666666666671</v>
      </c>
      <c r="I17" s="37">
        <f>STDEV(E17:G17)</f>
        <v>8.1928830904226491</v>
      </c>
      <c r="J17" s="36">
        <f>(I17/H17)*100</f>
        <v>12.197840829413373</v>
      </c>
      <c r="K17" s="38"/>
      <c r="L17" s="37">
        <v>68</v>
      </c>
      <c r="M17" s="51">
        <f>(H17-L17)/L17*100</f>
        <v>-1.2254901960784244</v>
      </c>
      <c r="N17" s="49"/>
      <c r="O17" s="7"/>
      <c r="P17" s="7"/>
      <c r="Q17" s="7"/>
      <c r="R17" s="7"/>
      <c r="S17" s="7"/>
      <c r="T17" s="52"/>
    </row>
    <row r="18" spans="1:20" s="44" customFormat="1" ht="15.75" x14ac:dyDescent="0.25">
      <c r="A18" s="46"/>
      <c r="B18" s="18" t="s">
        <v>1</v>
      </c>
      <c r="C18" s="39"/>
      <c r="D18" s="38"/>
      <c r="E18" s="37">
        <v>3614.7</v>
      </c>
      <c r="F18" s="37">
        <v>3375.2</v>
      </c>
      <c r="G18" s="37">
        <v>3436.7</v>
      </c>
      <c r="H18" s="37">
        <f>AVERAGE(E18:G18)</f>
        <v>3475.5333333333328</v>
      </c>
      <c r="I18" s="37">
        <f>STDEV(E18:G18)</f>
        <v>124.38280963755938</v>
      </c>
      <c r="J18" s="36">
        <f>(I18/H18)*100</f>
        <v>3.5788121622837563</v>
      </c>
      <c r="K18" s="38"/>
      <c r="L18" s="37">
        <v>3500</v>
      </c>
      <c r="M18" s="51">
        <f>(H18-L18)/L18*100</f>
        <v>-0.69904761904763291</v>
      </c>
      <c r="N18" s="49"/>
      <c r="O18" s="7"/>
      <c r="P18" s="7"/>
      <c r="Q18" s="7"/>
      <c r="R18" s="7"/>
      <c r="S18" s="45"/>
    </row>
    <row r="19" spans="1:20" s="44" customFormat="1" ht="16.5" thickBot="1" x14ac:dyDescent="0.3">
      <c r="A19" s="46"/>
      <c r="B19" s="13" t="s">
        <v>0</v>
      </c>
      <c r="C19" s="35"/>
      <c r="D19" s="34"/>
      <c r="E19" s="33">
        <v>1943.9</v>
      </c>
      <c r="F19" s="33">
        <v>1858.1</v>
      </c>
      <c r="G19" s="33">
        <v>1920.4</v>
      </c>
      <c r="H19" s="33">
        <f>AVERAGE(E19:G19)</f>
        <v>1907.4666666666665</v>
      </c>
      <c r="I19" s="33">
        <f>STDEV(E19:G19)</f>
        <v>44.338057392417888</v>
      </c>
      <c r="J19" s="32">
        <f>(I19/H19)*100</f>
        <v>2.3244472979388662</v>
      </c>
      <c r="K19" s="34"/>
      <c r="L19" s="33">
        <v>1900</v>
      </c>
      <c r="M19" s="50">
        <f>(H19-L19)/L19*100</f>
        <v>0.3929824561403405</v>
      </c>
      <c r="N19" s="49"/>
      <c r="O19" s="7"/>
      <c r="P19" s="7"/>
      <c r="Q19" s="7"/>
      <c r="R19" s="7"/>
      <c r="S19" s="45"/>
    </row>
    <row r="20" spans="1:20" s="44" customFormat="1" ht="16.5" thickBot="1" x14ac:dyDescent="0.3">
      <c r="A20" s="46"/>
      <c r="B20" s="26"/>
      <c r="C20" s="48"/>
      <c r="D20" s="48"/>
      <c r="E20" s="28"/>
      <c r="F20" s="28"/>
      <c r="G20" s="28"/>
      <c r="H20" s="28"/>
      <c r="I20" s="28"/>
      <c r="J20" s="47"/>
      <c r="K20" s="46"/>
      <c r="L20" s="46"/>
      <c r="M20" s="46"/>
      <c r="N20" s="45"/>
      <c r="O20" s="46"/>
      <c r="P20" s="46"/>
      <c r="Q20" s="45"/>
      <c r="R20" s="45"/>
      <c r="S20" s="45"/>
    </row>
    <row r="21" spans="1:20" ht="15.75" customHeight="1" x14ac:dyDescent="0.25">
      <c r="A21" s="29"/>
      <c r="B21" s="22" t="s">
        <v>8</v>
      </c>
      <c r="C21" s="43" t="s">
        <v>7</v>
      </c>
      <c r="D21" s="42">
        <v>43324</v>
      </c>
      <c r="E21" s="41">
        <v>15.4</v>
      </c>
      <c r="F21" s="41">
        <v>13.4</v>
      </c>
      <c r="G21" s="41">
        <v>12.8</v>
      </c>
      <c r="H21" s="41">
        <f>AVERAGE(E21:G21)</f>
        <v>13.866666666666667</v>
      </c>
      <c r="I21" s="41">
        <f>STDEV(E21:G21)</f>
        <v>1.3613718571108091</v>
      </c>
      <c r="J21" s="36">
        <f>(I21/H21)*100</f>
        <v>9.8175855080106427</v>
      </c>
      <c r="K21" s="29"/>
      <c r="L21" s="31"/>
      <c r="M21" s="30"/>
      <c r="N21" s="7"/>
      <c r="O21" s="7"/>
      <c r="P21" s="7"/>
      <c r="Q21" s="7"/>
      <c r="R21" s="7"/>
      <c r="S21" s="40"/>
    </row>
    <row r="22" spans="1:20" ht="15.75" x14ac:dyDescent="0.25">
      <c r="A22" s="29"/>
      <c r="B22" s="18" t="s">
        <v>6</v>
      </c>
      <c r="C22" s="39"/>
      <c r="D22" s="38"/>
      <c r="E22" s="37">
        <v>4.5</v>
      </c>
      <c r="F22" s="37">
        <v>4.2</v>
      </c>
      <c r="G22" s="37">
        <v>4.0999999999999996</v>
      </c>
      <c r="H22" s="37">
        <f>AVERAGE(E22:G22)</f>
        <v>4.2666666666666666</v>
      </c>
      <c r="I22" s="37">
        <f>STDEV(E22:G22)</f>
        <v>0.20816659994661338</v>
      </c>
      <c r="J22" s="36">
        <f>(I22/H22)*100</f>
        <v>4.8789046862487515</v>
      </c>
      <c r="K22" s="29"/>
      <c r="L22" s="31"/>
      <c r="M22" s="30"/>
      <c r="N22" s="7"/>
      <c r="O22" s="7"/>
      <c r="P22" s="7"/>
      <c r="Q22" s="7"/>
      <c r="R22" s="7"/>
      <c r="S22" s="40"/>
    </row>
    <row r="23" spans="1:20" ht="15.75" x14ac:dyDescent="0.25">
      <c r="A23" s="29"/>
      <c r="B23" s="18" t="s">
        <v>5</v>
      </c>
      <c r="C23" s="39"/>
      <c r="D23" s="38"/>
      <c r="E23" s="37">
        <v>22.5</v>
      </c>
      <c r="F23" s="37">
        <v>22.6</v>
      </c>
      <c r="G23" s="37">
        <v>17.7</v>
      </c>
      <c r="H23" s="37">
        <f>AVERAGE(E23:G23)</f>
        <v>20.933333333333334</v>
      </c>
      <c r="I23" s="37">
        <f>STDEV(E23:G23)</f>
        <v>2.8005951748393345</v>
      </c>
      <c r="J23" s="36">
        <f>(I23/H23)*100</f>
        <v>13.378639370251596</v>
      </c>
      <c r="K23" s="29"/>
      <c r="L23" s="31"/>
      <c r="M23" s="30"/>
      <c r="N23" s="7"/>
      <c r="O23" s="7"/>
      <c r="P23" s="7"/>
      <c r="Q23" s="7"/>
      <c r="R23" s="7"/>
      <c r="S23" s="40"/>
    </row>
    <row r="24" spans="1:20" ht="15.75" x14ac:dyDescent="0.25">
      <c r="A24" s="29"/>
      <c r="B24" s="18" t="s">
        <v>4</v>
      </c>
      <c r="C24" s="39"/>
      <c r="D24" s="38"/>
      <c r="E24" s="37">
        <v>3272.3</v>
      </c>
      <c r="F24" s="37">
        <v>3159.1</v>
      </c>
      <c r="G24" s="37">
        <v>2945.6</v>
      </c>
      <c r="H24" s="37">
        <f>AVERAGE(E24:G24)</f>
        <v>3125.6666666666665</v>
      </c>
      <c r="I24" s="37">
        <f>STDEV(E24:G24)</f>
        <v>165.8962426739478</v>
      </c>
      <c r="J24" s="36">
        <f>(I24/H24)*100</f>
        <v>5.3075474887687255</v>
      </c>
      <c r="K24" s="29"/>
      <c r="L24" s="31"/>
      <c r="M24" s="30"/>
      <c r="N24" s="7"/>
      <c r="O24" s="7"/>
      <c r="P24" s="7"/>
      <c r="Q24" s="7"/>
      <c r="R24" s="7"/>
      <c r="S24" s="40"/>
    </row>
    <row r="25" spans="1:20" ht="15.75" x14ac:dyDescent="0.25">
      <c r="A25" s="29"/>
      <c r="B25" s="18" t="s">
        <v>3</v>
      </c>
      <c r="C25" s="39"/>
      <c r="D25" s="38"/>
      <c r="E25" s="37">
        <v>1602.4</v>
      </c>
      <c r="F25" s="37">
        <v>1445.1</v>
      </c>
      <c r="G25" s="37">
        <v>1659.7</v>
      </c>
      <c r="H25" s="37">
        <f>AVERAGE(E25:G25)</f>
        <v>1569.0666666666666</v>
      </c>
      <c r="I25" s="37">
        <f>STDEV(E25:G25)</f>
        <v>111.11536047429874</v>
      </c>
      <c r="J25" s="36">
        <f>(I25/H25)*100</f>
        <v>7.0816213762511948</v>
      </c>
      <c r="K25" s="29"/>
      <c r="L25" s="31"/>
      <c r="M25" s="30"/>
      <c r="N25" s="7"/>
      <c r="O25" s="7"/>
      <c r="P25" s="7"/>
      <c r="Q25" s="7"/>
      <c r="R25" s="7"/>
      <c r="S25" s="40"/>
    </row>
    <row r="26" spans="1:20" ht="15.75" x14ac:dyDescent="0.25">
      <c r="A26" s="29"/>
      <c r="B26" s="18" t="s">
        <v>2</v>
      </c>
      <c r="C26" s="39"/>
      <c r="D26" s="38"/>
      <c r="E26" s="37">
        <v>162.6</v>
      </c>
      <c r="F26" s="37">
        <v>153.1</v>
      </c>
      <c r="G26" s="37">
        <v>165.3</v>
      </c>
      <c r="H26" s="37">
        <f>AVERAGE(E26:G26)</f>
        <v>160.33333333333334</v>
      </c>
      <c r="I26" s="37">
        <f>STDEV(E26:G26)</f>
        <v>6.4080678315178137</v>
      </c>
      <c r="J26" s="36">
        <f>(I26/H26)*100</f>
        <v>3.9967159032335635</v>
      </c>
      <c r="K26" s="29"/>
      <c r="L26" s="31"/>
      <c r="M26" s="30"/>
      <c r="N26" s="7"/>
      <c r="O26" s="7"/>
      <c r="P26" s="7"/>
      <c r="Q26" s="7"/>
      <c r="R26" s="7"/>
      <c r="S26" s="29"/>
    </row>
    <row r="27" spans="1:20" ht="15.75" x14ac:dyDescent="0.25">
      <c r="A27" s="29"/>
      <c r="B27" s="18" t="s">
        <v>1</v>
      </c>
      <c r="C27" s="39"/>
      <c r="D27" s="38"/>
      <c r="E27" s="37">
        <v>2427.5</v>
      </c>
      <c r="F27" s="37">
        <v>2267.6</v>
      </c>
      <c r="G27" s="37">
        <v>2148.5</v>
      </c>
      <c r="H27" s="37">
        <f>AVERAGE(E27:G27)</f>
        <v>2281.2000000000003</v>
      </c>
      <c r="I27" s="37">
        <f>STDEV(E27:G27)</f>
        <v>139.99632138024199</v>
      </c>
      <c r="J27" s="36">
        <f>(I27/H27)*100</f>
        <v>6.1369595555077145</v>
      </c>
      <c r="K27" s="29"/>
      <c r="L27" s="31"/>
      <c r="M27" s="30"/>
      <c r="N27" s="7"/>
      <c r="O27" s="7"/>
      <c r="P27" s="7"/>
      <c r="Q27" s="7"/>
      <c r="R27" s="7"/>
      <c r="S27" s="29"/>
    </row>
    <row r="28" spans="1:20" ht="16.5" thickBot="1" x14ac:dyDescent="0.3">
      <c r="A28" s="29"/>
      <c r="B28" s="13" t="s">
        <v>0</v>
      </c>
      <c r="C28" s="35"/>
      <c r="D28" s="34"/>
      <c r="E28" s="33">
        <v>1605.2</v>
      </c>
      <c r="F28" s="33">
        <v>1351.9</v>
      </c>
      <c r="G28" s="33">
        <v>1271.3</v>
      </c>
      <c r="H28" s="33">
        <f>AVERAGE(E28:G28)</f>
        <v>1409.4666666666669</v>
      </c>
      <c r="I28" s="33">
        <f>STDEV(E28:G28)</f>
        <v>174.23473629943095</v>
      </c>
      <c r="J28" s="32">
        <f>(I28/H28)*100</f>
        <v>12.361749335405655</v>
      </c>
      <c r="K28" s="29"/>
      <c r="L28" s="31"/>
      <c r="M28" s="30"/>
      <c r="N28" s="7"/>
      <c r="O28" s="7"/>
      <c r="P28" s="7"/>
      <c r="Q28" s="7"/>
      <c r="R28" s="7"/>
      <c r="S28" s="29"/>
    </row>
    <row r="29" spans="1:20" ht="16.5" thickBot="1" x14ac:dyDescent="0.3">
      <c r="B29" s="26"/>
      <c r="C29" s="25"/>
      <c r="D29" s="25"/>
      <c r="E29" s="24"/>
      <c r="F29" s="24"/>
      <c r="G29" s="28"/>
      <c r="H29" s="24"/>
      <c r="I29" s="24"/>
      <c r="J29" s="23"/>
      <c r="M29" s="27"/>
    </row>
    <row r="30" spans="1:20" ht="15.75" customHeight="1" x14ac:dyDescent="0.25">
      <c r="B30" s="22" t="s">
        <v>8</v>
      </c>
      <c r="C30" s="21" t="s">
        <v>7</v>
      </c>
      <c r="D30" s="20">
        <v>43630</v>
      </c>
      <c r="E30" s="19">
        <v>21</v>
      </c>
      <c r="F30" s="19">
        <v>23.8</v>
      </c>
      <c r="G30" s="19">
        <v>25.4</v>
      </c>
      <c r="H30" s="19">
        <f>AVERAGE(E30:G30)</f>
        <v>23.399999999999995</v>
      </c>
      <c r="I30" s="19">
        <f>STDEV(E30:G30)</f>
        <v>2.227105745132008</v>
      </c>
      <c r="J30" s="14">
        <f>(I30/H30)*100</f>
        <v>9.5175459193675582</v>
      </c>
      <c r="L30" s="27"/>
      <c r="M30" s="7"/>
      <c r="N30" s="6"/>
      <c r="O30" s="6"/>
      <c r="P30" s="6"/>
    </row>
    <row r="31" spans="1:20" ht="15.75" x14ac:dyDescent="0.25">
      <c r="B31" s="18" t="s">
        <v>6</v>
      </c>
      <c r="C31" s="17"/>
      <c r="D31" s="16"/>
      <c r="E31" s="15">
        <v>5.0999999999999996</v>
      </c>
      <c r="F31" s="15">
        <v>4.7</v>
      </c>
      <c r="G31" s="15">
        <v>4.9000000000000004</v>
      </c>
      <c r="H31" s="15">
        <f>AVERAGE(E31:G31)</f>
        <v>4.9000000000000004</v>
      </c>
      <c r="I31" s="15">
        <f>STDEV(E31:G31)</f>
        <v>0.19999999999999973</v>
      </c>
      <c r="J31" s="14">
        <f>(I31/H31)*100</f>
        <v>4.0816326530612184</v>
      </c>
      <c r="L31" s="27"/>
      <c r="M31" s="7"/>
      <c r="N31" s="6"/>
      <c r="O31" s="6"/>
      <c r="P31" s="6"/>
    </row>
    <row r="32" spans="1:20" ht="15.75" x14ac:dyDescent="0.25">
      <c r="B32" s="18" t="s">
        <v>5</v>
      </c>
      <c r="C32" s="17"/>
      <c r="D32" s="16"/>
      <c r="E32" s="15">
        <v>32.200000000000003</v>
      </c>
      <c r="F32" s="15">
        <v>30.3</v>
      </c>
      <c r="G32" s="15">
        <v>35.200000000000003</v>
      </c>
      <c r="H32" s="15">
        <f>AVERAGE(E32:G32)</f>
        <v>32.56666666666667</v>
      </c>
      <c r="I32" s="15">
        <f>STDEV(E32:G32)</f>
        <v>2.4704925284917052</v>
      </c>
      <c r="J32" s="14">
        <f>(I32/H32)*100</f>
        <v>7.5859545398926462</v>
      </c>
      <c r="L32" s="27"/>
      <c r="M32" s="7"/>
      <c r="N32" s="6"/>
      <c r="O32" s="6"/>
      <c r="P32" s="6"/>
    </row>
    <row r="33" spans="2:16" ht="15.75" x14ac:dyDescent="0.25">
      <c r="B33" s="18" t="s">
        <v>4</v>
      </c>
      <c r="C33" s="17"/>
      <c r="D33" s="16"/>
      <c r="E33" s="15">
        <v>4223.8999999999996</v>
      </c>
      <c r="F33" s="15">
        <v>4404.8</v>
      </c>
      <c r="G33" s="15">
        <v>4559.3999999999996</v>
      </c>
      <c r="H33" s="15">
        <f>AVERAGE(E33:G33)</f>
        <v>4396.0333333333338</v>
      </c>
      <c r="I33" s="15">
        <f>STDEV(E33:G33)</f>
        <v>167.92171787274373</v>
      </c>
      <c r="J33" s="14">
        <f>(I33/H33)*100</f>
        <v>3.8198463282673858</v>
      </c>
      <c r="L33" s="27"/>
      <c r="M33" s="7"/>
      <c r="N33" s="6"/>
      <c r="O33" s="6"/>
      <c r="P33" s="6"/>
    </row>
    <row r="34" spans="2:16" ht="15.75" x14ac:dyDescent="0.25">
      <c r="B34" s="18" t="s">
        <v>3</v>
      </c>
      <c r="C34" s="17"/>
      <c r="D34" s="16"/>
      <c r="E34" s="15">
        <v>977.9</v>
      </c>
      <c r="F34" s="15">
        <v>1087.7</v>
      </c>
      <c r="G34" s="15">
        <v>1140.0999999999999</v>
      </c>
      <c r="H34" s="15">
        <f>AVERAGE(E34:G34)</f>
        <v>1068.5666666666666</v>
      </c>
      <c r="I34" s="15">
        <f>STDEV(E34:G34)</f>
        <v>82.775439191425193</v>
      </c>
      <c r="J34" s="14">
        <f>(I34/H34)*100</f>
        <v>7.7463991507089114</v>
      </c>
      <c r="L34" s="27"/>
      <c r="M34" s="7"/>
      <c r="N34" s="6"/>
      <c r="O34" s="6"/>
      <c r="P34" s="6"/>
    </row>
    <row r="35" spans="2:16" ht="15.75" x14ac:dyDescent="0.25">
      <c r="B35" s="18" t="s">
        <v>2</v>
      </c>
      <c r="C35" s="17"/>
      <c r="D35" s="16"/>
      <c r="E35" s="15">
        <v>70.099999999999994</v>
      </c>
      <c r="F35" s="15">
        <v>65.900000000000006</v>
      </c>
      <c r="G35" s="15">
        <v>71.099999999999994</v>
      </c>
      <c r="H35" s="15">
        <f>AVERAGE(E35:G35)</f>
        <v>69.033333333333331</v>
      </c>
      <c r="I35" s="15">
        <f>STDEV(E35:G35)</f>
        <v>2.759226944876644</v>
      </c>
      <c r="J35" s="14">
        <f>(I35/H35)*100</f>
        <v>3.9969487371462735</v>
      </c>
      <c r="L35" s="27"/>
      <c r="M35" s="7"/>
      <c r="N35" s="6"/>
      <c r="O35" s="6"/>
      <c r="P35" s="6"/>
    </row>
    <row r="36" spans="2:16" ht="15.75" x14ac:dyDescent="0.25">
      <c r="B36" s="18" t="s">
        <v>1</v>
      </c>
      <c r="C36" s="17"/>
      <c r="D36" s="16"/>
      <c r="E36" s="15">
        <v>4094.7</v>
      </c>
      <c r="F36" s="15">
        <v>4366.3</v>
      </c>
      <c r="G36" s="15">
        <v>4501.7</v>
      </c>
      <c r="H36" s="15">
        <f>AVERAGE(E36:G36)</f>
        <v>4320.9000000000005</v>
      </c>
      <c r="I36" s="15">
        <f>STDEV(E36:G36)</f>
        <v>207.26340728647693</v>
      </c>
      <c r="J36" s="14">
        <f>(I36/H36)*100</f>
        <v>4.7967647315715922</v>
      </c>
      <c r="L36" s="27"/>
      <c r="M36" s="7"/>
      <c r="N36" s="6"/>
      <c r="O36" s="6"/>
      <c r="P36" s="6"/>
    </row>
    <row r="37" spans="2:16" ht="16.5" thickBot="1" x14ac:dyDescent="0.3">
      <c r="B37" s="13" t="s">
        <v>0</v>
      </c>
      <c r="C37" s="12"/>
      <c r="D37" s="11"/>
      <c r="E37" s="10">
        <v>2120.4</v>
      </c>
      <c r="F37" s="10">
        <v>2302.9</v>
      </c>
      <c r="G37" s="10">
        <v>2253.1999999999998</v>
      </c>
      <c r="H37" s="10">
        <f>AVERAGE(E37:G37)</f>
        <v>2225.5</v>
      </c>
      <c r="I37" s="10">
        <f>STDEV(E37:G37)</f>
        <v>94.350569685614474</v>
      </c>
      <c r="J37" s="9">
        <f>(I37/H37)*100</f>
        <v>4.2395223404005602</v>
      </c>
      <c r="L37" s="27"/>
      <c r="M37" s="7"/>
      <c r="N37" s="6"/>
      <c r="O37" s="6"/>
      <c r="P37" s="6"/>
    </row>
    <row r="38" spans="2:16" ht="16.5" thickBot="1" x14ac:dyDescent="0.3">
      <c r="B38" s="26"/>
      <c r="C38" s="25"/>
      <c r="D38" s="25"/>
      <c r="E38" s="24"/>
      <c r="F38" s="24"/>
      <c r="G38" s="24"/>
      <c r="H38" s="24"/>
      <c r="I38" s="24"/>
      <c r="J38" s="23"/>
    </row>
    <row r="39" spans="2:16" ht="15.75" customHeight="1" x14ac:dyDescent="0.25">
      <c r="B39" s="22" t="s">
        <v>8</v>
      </c>
      <c r="C39" s="21" t="s">
        <v>7</v>
      </c>
      <c r="D39" s="20">
        <v>43645</v>
      </c>
      <c r="E39" s="19">
        <v>18.600000000000001</v>
      </c>
      <c r="F39" s="19">
        <v>19.7</v>
      </c>
      <c r="G39" s="19">
        <v>23.1</v>
      </c>
      <c r="H39" s="15">
        <f>AVERAGE(E39:G39)</f>
        <v>20.466666666666665</v>
      </c>
      <c r="I39" s="15">
        <f>STDEV(E39:G39)</f>
        <v>2.3459184413217216</v>
      </c>
      <c r="J39" s="14">
        <f>(I39/H39)*100</f>
        <v>11.462142221441637</v>
      </c>
      <c r="K39" s="8"/>
      <c r="L39" s="7"/>
      <c r="M39" s="6"/>
      <c r="N39" s="6"/>
      <c r="O39" s="6"/>
    </row>
    <row r="40" spans="2:16" ht="15.75" x14ac:dyDescent="0.25">
      <c r="B40" s="18" t="s">
        <v>6</v>
      </c>
      <c r="C40" s="17"/>
      <c r="D40" s="16"/>
      <c r="E40" s="15">
        <v>4.5</v>
      </c>
      <c r="F40" s="15">
        <v>4.9000000000000004</v>
      </c>
      <c r="G40" s="15">
        <v>4.5999999999999996</v>
      </c>
      <c r="H40" s="15">
        <f>AVERAGE(E40:G40)</f>
        <v>4.666666666666667</v>
      </c>
      <c r="I40" s="15">
        <f>STDEV(E40:G40)</f>
        <v>0.20816659994661352</v>
      </c>
      <c r="J40" s="14">
        <f>(I40/H40)*100</f>
        <v>4.4607128559988602</v>
      </c>
      <c r="K40" s="8"/>
      <c r="L40" s="7"/>
      <c r="M40" s="6"/>
      <c r="N40" s="6"/>
      <c r="O40" s="6"/>
    </row>
    <row r="41" spans="2:16" ht="15.75" x14ac:dyDescent="0.25">
      <c r="B41" s="18" t="s">
        <v>5</v>
      </c>
      <c r="C41" s="17"/>
      <c r="D41" s="16"/>
      <c r="E41" s="15">
        <v>37.5</v>
      </c>
      <c r="F41" s="15">
        <v>36.299999999999997</v>
      </c>
      <c r="G41" s="15">
        <v>39.799999999999997</v>
      </c>
      <c r="H41" s="15">
        <f>AVERAGE(E41:G41)</f>
        <v>37.866666666666667</v>
      </c>
      <c r="I41" s="15">
        <f>STDEV(E41:G41)</f>
        <v>1.7785762095938797</v>
      </c>
      <c r="J41" s="14">
        <f>(I41/H41)*100</f>
        <v>4.6969442154767949</v>
      </c>
      <c r="K41" s="8"/>
      <c r="L41" s="7"/>
      <c r="M41" s="6"/>
      <c r="N41" s="6"/>
      <c r="O41" s="6"/>
    </row>
    <row r="42" spans="2:16" ht="15.75" x14ac:dyDescent="0.25">
      <c r="B42" s="18" t="s">
        <v>4</v>
      </c>
      <c r="C42" s="17"/>
      <c r="D42" s="16"/>
      <c r="E42" s="15">
        <v>3905.4</v>
      </c>
      <c r="F42" s="15">
        <v>4296.6000000000004</v>
      </c>
      <c r="G42" s="15">
        <v>4061</v>
      </c>
      <c r="H42" s="15">
        <f>AVERAGE(E42:G42)</f>
        <v>4087.6666666666665</v>
      </c>
      <c r="I42" s="15">
        <f>STDEV(E42:G42)</f>
        <v>196.9586081727158</v>
      </c>
      <c r="J42" s="14">
        <f>(I42/H42)*100</f>
        <v>4.8183627539602663</v>
      </c>
      <c r="K42" s="8"/>
      <c r="L42" s="7"/>
      <c r="M42" s="6"/>
      <c r="N42" s="6"/>
      <c r="O42" s="6"/>
    </row>
    <row r="43" spans="2:16" ht="15.75" x14ac:dyDescent="0.25">
      <c r="B43" s="18" t="s">
        <v>3</v>
      </c>
      <c r="C43" s="17"/>
      <c r="D43" s="16"/>
      <c r="E43" s="15">
        <v>599.5</v>
      </c>
      <c r="F43" s="15">
        <v>732.7</v>
      </c>
      <c r="G43" s="15">
        <v>731.5</v>
      </c>
      <c r="H43" s="15">
        <f>AVERAGE(E43:G43)</f>
        <v>687.9</v>
      </c>
      <c r="I43" s="15">
        <f>STDEV(E43:G43)</f>
        <v>76.558996858631858</v>
      </c>
      <c r="J43" s="14">
        <f>(I43/H43)*100</f>
        <v>11.129378813582186</v>
      </c>
      <c r="K43" s="8"/>
      <c r="L43" s="7"/>
      <c r="M43" s="6"/>
      <c r="N43" s="6"/>
      <c r="O43" s="6"/>
    </row>
    <row r="44" spans="2:16" ht="15.75" x14ac:dyDescent="0.25">
      <c r="B44" s="18" t="s">
        <v>2</v>
      </c>
      <c r="C44" s="17"/>
      <c r="D44" s="16"/>
      <c r="E44" s="15">
        <v>68.099999999999994</v>
      </c>
      <c r="F44" s="15">
        <v>69.599999999999994</v>
      </c>
      <c r="G44" s="15">
        <v>72.5</v>
      </c>
      <c r="H44" s="15">
        <f>AVERAGE(E44:G44)</f>
        <v>70.066666666666663</v>
      </c>
      <c r="I44" s="15">
        <f>STDEV(E44:G44)</f>
        <v>2.2368132093076856</v>
      </c>
      <c r="J44" s="14">
        <f>(I44/H44)*100</f>
        <v>3.1924070541974583</v>
      </c>
      <c r="K44" s="8"/>
      <c r="L44" s="7"/>
      <c r="M44" s="6"/>
      <c r="N44" s="6"/>
      <c r="O44" s="6"/>
    </row>
    <row r="45" spans="2:16" ht="15.75" x14ac:dyDescent="0.25">
      <c r="B45" s="18" t="s">
        <v>1</v>
      </c>
      <c r="C45" s="17"/>
      <c r="D45" s="16"/>
      <c r="E45" s="15">
        <v>3718.3</v>
      </c>
      <c r="F45" s="15">
        <v>4093.8</v>
      </c>
      <c r="G45" s="15">
        <v>3974.2</v>
      </c>
      <c r="H45" s="15">
        <f>AVERAGE(E45:G45)</f>
        <v>3928.7666666666664</v>
      </c>
      <c r="I45" s="15">
        <f>STDEV(E45:G45)</f>
        <v>191.82857798913415</v>
      </c>
      <c r="J45" s="14">
        <f>(I45/H45)*100</f>
        <v>4.8826666041709652</v>
      </c>
      <c r="K45" s="8"/>
      <c r="L45" s="7"/>
      <c r="M45" s="6"/>
      <c r="N45" s="6"/>
      <c r="O45" s="6"/>
    </row>
    <row r="46" spans="2:16" ht="16.5" thickBot="1" x14ac:dyDescent="0.3">
      <c r="B46" s="13" t="s">
        <v>0</v>
      </c>
      <c r="C46" s="12"/>
      <c r="D46" s="11"/>
      <c r="E46" s="10">
        <v>2005.6</v>
      </c>
      <c r="F46" s="10">
        <v>2181.4</v>
      </c>
      <c r="G46" s="10">
        <v>2098.6</v>
      </c>
      <c r="H46" s="10">
        <f>AVERAGE(E46:G46)</f>
        <v>2095.2000000000003</v>
      </c>
      <c r="I46" s="10">
        <f>STDEV(E46:G46)</f>
        <v>87.949303578823276</v>
      </c>
      <c r="J46" s="9">
        <f>(I46/H46)*100</f>
        <v>4.1976567191114578</v>
      </c>
      <c r="K46" s="8"/>
      <c r="L46" s="7"/>
      <c r="M46" s="6"/>
      <c r="N46" s="6"/>
      <c r="O46" s="6"/>
    </row>
    <row r="47" spans="2:16" x14ac:dyDescent="0.25">
      <c r="B47" s="5"/>
      <c r="C47" s="4"/>
      <c r="D47" s="4"/>
      <c r="E47" s="3"/>
      <c r="G47" s="2"/>
      <c r="H47" s="2"/>
      <c r="I47" s="2"/>
    </row>
    <row r="48" spans="2:16" x14ac:dyDescent="0.25">
      <c r="B48" s="5"/>
      <c r="C48" s="4"/>
      <c r="D48" s="4"/>
      <c r="E48" s="3"/>
      <c r="G48" s="2"/>
      <c r="H48" s="2"/>
      <c r="I48" s="2"/>
    </row>
    <row r="49" spans="2:9" x14ac:dyDescent="0.25">
      <c r="B49" s="5"/>
      <c r="C49" s="4"/>
      <c r="D49" s="4"/>
      <c r="E49" s="3"/>
      <c r="G49" s="2"/>
      <c r="H49" s="2"/>
      <c r="I49" s="2"/>
    </row>
    <row r="50" spans="2:9" x14ac:dyDescent="0.25">
      <c r="B50" s="5"/>
      <c r="C50" s="4"/>
      <c r="D50" s="4"/>
      <c r="E50" s="3"/>
      <c r="G50" s="2"/>
      <c r="H50" s="2"/>
      <c r="I50" s="2"/>
    </row>
    <row r="51" spans="2:9" x14ac:dyDescent="0.25">
      <c r="B51" s="5"/>
      <c r="C51" s="4"/>
      <c r="D51" s="4"/>
      <c r="E51" s="3"/>
      <c r="G51" s="2"/>
      <c r="H51" s="2"/>
      <c r="I51" s="2"/>
    </row>
    <row r="52" spans="2:9" x14ac:dyDescent="0.25">
      <c r="B52" s="5"/>
      <c r="C52" s="4"/>
      <c r="D52" s="4"/>
      <c r="E52" s="3"/>
      <c r="G52" s="2"/>
      <c r="H52" s="2"/>
      <c r="I52" s="2"/>
    </row>
    <row r="53" spans="2:9" x14ac:dyDescent="0.25">
      <c r="B53" s="5"/>
      <c r="C53" s="4"/>
      <c r="D53" s="4"/>
      <c r="E53" s="3"/>
      <c r="G53" s="2"/>
      <c r="H53" s="2"/>
      <c r="I53" s="2"/>
    </row>
    <row r="54" spans="2:9" x14ac:dyDescent="0.25">
      <c r="B54" s="5"/>
      <c r="C54" s="4"/>
      <c r="D54" s="4"/>
      <c r="E54" s="3"/>
      <c r="G54" s="2"/>
      <c r="H54" s="2"/>
      <c r="I54" s="2"/>
    </row>
  </sheetData>
  <mergeCells count="14">
    <mergeCell ref="C30:C37"/>
    <mergeCell ref="D30:D37"/>
    <mergeCell ref="C39:C46"/>
    <mergeCell ref="D39:D46"/>
    <mergeCell ref="C3:C10"/>
    <mergeCell ref="C21:C28"/>
    <mergeCell ref="D21:D28"/>
    <mergeCell ref="K12:K14"/>
    <mergeCell ref="C12:C19"/>
    <mergeCell ref="D3:D10"/>
    <mergeCell ref="D12:D19"/>
    <mergeCell ref="K3:K5"/>
    <mergeCell ref="K6:K10"/>
    <mergeCell ref="K15:K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FP standard sample (20.07.2019)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2021-06-30T09:08:23Z</dcterms:created>
  <dcterms:modified xsi:type="dcterms:W3CDTF">2021-06-30T09:08:47Z</dcterms:modified>
</cp:coreProperties>
</file>