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蓝蓝蓝\Desktop\11\"/>
    </mc:Choice>
  </mc:AlternateContent>
  <xr:revisionPtr revIDLastSave="0" documentId="13_ncr:1_{FE4F29C1-7209-4DAD-8272-0EBEB9FBEF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near relation " sheetId="2" r:id="rId1"/>
    <sheet name="initial data" sheetId="3" r:id="rId2"/>
    <sheet name="RSD" sheetId="7" r:id="rId3"/>
    <sheet name="eligible data " sheetId="5" r:id="rId4"/>
    <sheet name="content calculation" sheetId="6" r:id="rId5"/>
    <sheet name="sample peak area" sheetId="4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" i="7" l="1"/>
  <c r="R3" i="7"/>
  <c r="T17" i="7"/>
  <c r="S17" i="7"/>
  <c r="R17" i="7"/>
  <c r="R10" i="7"/>
  <c r="T10" i="7" s="1"/>
  <c r="T24" i="7"/>
  <c r="S24" i="7"/>
  <c r="R24" i="7"/>
  <c r="S10" i="7"/>
  <c r="L21" i="7"/>
  <c r="M21" i="7" s="1"/>
  <c r="K21" i="7"/>
  <c r="L15" i="7"/>
  <c r="M15" i="7" s="1"/>
  <c r="K15" i="7"/>
  <c r="L9" i="7"/>
  <c r="M9" i="7" s="1"/>
  <c r="K9" i="7"/>
  <c r="L3" i="7"/>
  <c r="M3" i="7" s="1"/>
  <c r="K3" i="7"/>
  <c r="D3" i="7"/>
  <c r="D15" i="7"/>
  <c r="E21" i="7"/>
  <c r="D21" i="7"/>
  <c r="E15" i="7"/>
  <c r="E9" i="7"/>
  <c r="D9" i="7"/>
  <c r="E3" i="7"/>
  <c r="D2" i="5"/>
  <c r="F9" i="7" l="1"/>
  <c r="F15" i="7"/>
  <c r="F21" i="7"/>
  <c r="T3" i="7"/>
  <c r="F3" i="7"/>
  <c r="F37" i="6"/>
  <c r="F38" i="6"/>
  <c r="F36" i="6"/>
  <c r="F2" i="6" l="1"/>
  <c r="I14" i="6"/>
  <c r="I8" i="6"/>
  <c r="I2" i="6"/>
  <c r="H14" i="6"/>
  <c r="H8" i="6"/>
  <c r="H2" i="6"/>
  <c r="G14" i="6"/>
  <c r="G8" i="6"/>
  <c r="G2" i="6"/>
  <c r="F14" i="6"/>
  <c r="F8" i="6"/>
  <c r="P40" i="5"/>
  <c r="O40" i="5"/>
  <c r="U40" i="5" s="1"/>
  <c r="Y40" i="5" s="1"/>
  <c r="L40" i="5"/>
  <c r="K40" i="5"/>
  <c r="T40" i="5" s="1"/>
  <c r="X40" i="5" s="1"/>
  <c r="H40" i="5"/>
  <c r="G40" i="5"/>
  <c r="S40" i="5" s="1"/>
  <c r="W40" i="5" s="1"/>
  <c r="D40" i="5"/>
  <c r="C40" i="5"/>
  <c r="R40" i="5" s="1"/>
  <c r="V40" i="5" s="1"/>
  <c r="P38" i="5"/>
  <c r="O38" i="5"/>
  <c r="U38" i="5" s="1"/>
  <c r="Y38" i="5" s="1"/>
  <c r="L38" i="5"/>
  <c r="K38" i="5"/>
  <c r="T38" i="5" s="1"/>
  <c r="X38" i="5" s="1"/>
  <c r="H38" i="5"/>
  <c r="G38" i="5"/>
  <c r="S38" i="5" s="1"/>
  <c r="W38" i="5" s="1"/>
  <c r="D38" i="5"/>
  <c r="C38" i="5"/>
  <c r="R38" i="5" s="1"/>
  <c r="V38" i="5" s="1"/>
  <c r="P36" i="5"/>
  <c r="O36" i="5"/>
  <c r="U36" i="5" s="1"/>
  <c r="Y36" i="5" s="1"/>
  <c r="L36" i="5"/>
  <c r="K36" i="5"/>
  <c r="T36" i="5" s="1"/>
  <c r="X36" i="5" s="1"/>
  <c r="H36" i="5"/>
  <c r="G36" i="5"/>
  <c r="S36" i="5" s="1"/>
  <c r="W36" i="5" s="1"/>
  <c r="D36" i="5"/>
  <c r="C36" i="5"/>
  <c r="R36" i="5" s="1"/>
  <c r="V36" i="5" s="1"/>
  <c r="P34" i="5"/>
  <c r="O34" i="5"/>
  <c r="U34" i="5" s="1"/>
  <c r="Y34" i="5" s="1"/>
  <c r="L34" i="5"/>
  <c r="K34" i="5"/>
  <c r="T34" i="5" s="1"/>
  <c r="X34" i="5" s="1"/>
  <c r="H34" i="5"/>
  <c r="G34" i="5"/>
  <c r="S34" i="5" s="1"/>
  <c r="W34" i="5" s="1"/>
  <c r="D34" i="5"/>
  <c r="C34" i="5"/>
  <c r="R34" i="5" s="1"/>
  <c r="V34" i="5" s="1"/>
  <c r="P32" i="5"/>
  <c r="O32" i="5"/>
  <c r="U32" i="5" s="1"/>
  <c r="Y32" i="5" s="1"/>
  <c r="L32" i="5"/>
  <c r="K32" i="5"/>
  <c r="T32" i="5" s="1"/>
  <c r="X32" i="5" s="1"/>
  <c r="H32" i="5"/>
  <c r="G32" i="5"/>
  <c r="S32" i="5" s="1"/>
  <c r="W32" i="5" s="1"/>
  <c r="D32" i="5"/>
  <c r="C32" i="5"/>
  <c r="R32" i="5" s="1"/>
  <c r="V32" i="5" s="1"/>
  <c r="P30" i="5"/>
  <c r="O30" i="5"/>
  <c r="U30" i="5" s="1"/>
  <c r="Y30" i="5" s="1"/>
  <c r="L30" i="5"/>
  <c r="K30" i="5"/>
  <c r="T30" i="5" s="1"/>
  <c r="X30" i="5" s="1"/>
  <c r="H30" i="5"/>
  <c r="G30" i="5"/>
  <c r="S30" i="5" s="1"/>
  <c r="W30" i="5" s="1"/>
  <c r="D30" i="5"/>
  <c r="C30" i="5"/>
  <c r="P28" i="5"/>
  <c r="O28" i="5"/>
  <c r="U28" i="5" s="1"/>
  <c r="Y28" i="5" s="1"/>
  <c r="L28" i="5"/>
  <c r="K28" i="5"/>
  <c r="T28" i="5" s="1"/>
  <c r="X28" i="5" s="1"/>
  <c r="H28" i="5"/>
  <c r="G28" i="5"/>
  <c r="S28" i="5" s="1"/>
  <c r="W28" i="5" s="1"/>
  <c r="D28" i="5"/>
  <c r="C28" i="5"/>
  <c r="R28" i="5" s="1"/>
  <c r="V28" i="5" s="1"/>
  <c r="P26" i="5"/>
  <c r="O26" i="5"/>
  <c r="U26" i="5" s="1"/>
  <c r="Y26" i="5" s="1"/>
  <c r="L26" i="5"/>
  <c r="K26" i="5"/>
  <c r="T26" i="5" s="1"/>
  <c r="X26" i="5" s="1"/>
  <c r="H26" i="5"/>
  <c r="G26" i="5"/>
  <c r="S26" i="5" s="1"/>
  <c r="W26" i="5" s="1"/>
  <c r="D26" i="5"/>
  <c r="C26" i="5"/>
  <c r="R26" i="5" s="1"/>
  <c r="V26" i="5" s="1"/>
  <c r="P24" i="5"/>
  <c r="O24" i="5"/>
  <c r="U24" i="5" s="1"/>
  <c r="Y24" i="5" s="1"/>
  <c r="L24" i="5"/>
  <c r="K24" i="5"/>
  <c r="T24" i="5" s="1"/>
  <c r="X24" i="5" s="1"/>
  <c r="H24" i="5"/>
  <c r="G24" i="5"/>
  <c r="S24" i="5" s="1"/>
  <c r="W24" i="5" s="1"/>
  <c r="D24" i="5"/>
  <c r="C24" i="5"/>
  <c r="R24" i="5" s="1"/>
  <c r="V24" i="5" s="1"/>
  <c r="P22" i="5"/>
  <c r="O22" i="5"/>
  <c r="U22" i="5" s="1"/>
  <c r="Y22" i="5" s="1"/>
  <c r="L22" i="5"/>
  <c r="K22" i="5"/>
  <c r="T22" i="5" s="1"/>
  <c r="X22" i="5" s="1"/>
  <c r="H22" i="5"/>
  <c r="G22" i="5"/>
  <c r="S22" i="5" s="1"/>
  <c r="W22" i="5" s="1"/>
  <c r="D22" i="5"/>
  <c r="C22" i="5"/>
  <c r="R22" i="5" s="1"/>
  <c r="V22" i="5" s="1"/>
  <c r="P20" i="5"/>
  <c r="O20" i="5"/>
  <c r="U20" i="5" s="1"/>
  <c r="Y20" i="5" s="1"/>
  <c r="L20" i="5"/>
  <c r="K20" i="5"/>
  <c r="T20" i="5" s="1"/>
  <c r="X20" i="5" s="1"/>
  <c r="H20" i="5"/>
  <c r="G20" i="5"/>
  <c r="S20" i="5" s="1"/>
  <c r="W20" i="5" s="1"/>
  <c r="D20" i="5"/>
  <c r="C20" i="5"/>
  <c r="R20" i="5" s="1"/>
  <c r="V20" i="5" s="1"/>
  <c r="P18" i="5"/>
  <c r="O18" i="5"/>
  <c r="U18" i="5" s="1"/>
  <c r="Y18" i="5" s="1"/>
  <c r="L18" i="5"/>
  <c r="K18" i="5"/>
  <c r="T18" i="5" s="1"/>
  <c r="X18" i="5" s="1"/>
  <c r="H18" i="5"/>
  <c r="G18" i="5"/>
  <c r="S18" i="5" s="1"/>
  <c r="W18" i="5" s="1"/>
  <c r="D18" i="5"/>
  <c r="C18" i="5"/>
  <c r="R18" i="5" s="1"/>
  <c r="V18" i="5" s="1"/>
  <c r="P16" i="5"/>
  <c r="O16" i="5"/>
  <c r="U16" i="5" s="1"/>
  <c r="Y16" i="5" s="1"/>
  <c r="L16" i="5"/>
  <c r="K16" i="5"/>
  <c r="T16" i="5" s="1"/>
  <c r="X16" i="5" s="1"/>
  <c r="H16" i="5"/>
  <c r="G16" i="5"/>
  <c r="S16" i="5" s="1"/>
  <c r="W16" i="5" s="1"/>
  <c r="D16" i="5"/>
  <c r="C16" i="5"/>
  <c r="R16" i="5" s="1"/>
  <c r="V16" i="5" s="1"/>
  <c r="P14" i="5"/>
  <c r="O14" i="5"/>
  <c r="U14" i="5" s="1"/>
  <c r="Y14" i="5" s="1"/>
  <c r="L14" i="5"/>
  <c r="K14" i="5"/>
  <c r="T14" i="5" s="1"/>
  <c r="X14" i="5" s="1"/>
  <c r="H14" i="5"/>
  <c r="G14" i="5"/>
  <c r="S14" i="5" s="1"/>
  <c r="W14" i="5" s="1"/>
  <c r="D14" i="5"/>
  <c r="C14" i="5"/>
  <c r="R14" i="5" s="1"/>
  <c r="V14" i="5" s="1"/>
  <c r="P12" i="5"/>
  <c r="O12" i="5"/>
  <c r="U12" i="5" s="1"/>
  <c r="Y12" i="5" s="1"/>
  <c r="L12" i="5"/>
  <c r="K12" i="5"/>
  <c r="T12" i="5" s="1"/>
  <c r="X12" i="5" s="1"/>
  <c r="H12" i="5"/>
  <c r="G12" i="5"/>
  <c r="S12" i="5" s="1"/>
  <c r="W12" i="5" s="1"/>
  <c r="D12" i="5"/>
  <c r="C12" i="5"/>
  <c r="R12" i="5" s="1"/>
  <c r="V12" i="5" s="1"/>
  <c r="P10" i="5"/>
  <c r="O10" i="5"/>
  <c r="U10" i="5" s="1"/>
  <c r="Y10" i="5" s="1"/>
  <c r="L10" i="5"/>
  <c r="K10" i="5"/>
  <c r="T10" i="5" s="1"/>
  <c r="X10" i="5" s="1"/>
  <c r="H10" i="5"/>
  <c r="G10" i="5"/>
  <c r="S10" i="5" s="1"/>
  <c r="W10" i="5" s="1"/>
  <c r="D10" i="5"/>
  <c r="C10" i="5"/>
  <c r="P8" i="5"/>
  <c r="O8" i="5"/>
  <c r="U8" i="5" s="1"/>
  <c r="Y8" i="5" s="1"/>
  <c r="L8" i="5"/>
  <c r="K8" i="5"/>
  <c r="T8" i="5" s="1"/>
  <c r="X8" i="5" s="1"/>
  <c r="H8" i="5"/>
  <c r="G8" i="5"/>
  <c r="S8" i="5" s="1"/>
  <c r="W8" i="5" s="1"/>
  <c r="D8" i="5"/>
  <c r="C8" i="5"/>
  <c r="P6" i="5"/>
  <c r="O6" i="5"/>
  <c r="U6" i="5" s="1"/>
  <c r="Y6" i="5" s="1"/>
  <c r="L6" i="5"/>
  <c r="K6" i="5"/>
  <c r="T6" i="5" s="1"/>
  <c r="X6" i="5" s="1"/>
  <c r="H6" i="5"/>
  <c r="G6" i="5"/>
  <c r="S6" i="5" s="1"/>
  <c r="W6" i="5" s="1"/>
  <c r="D6" i="5"/>
  <c r="C6" i="5"/>
  <c r="R6" i="5" s="1"/>
  <c r="V6" i="5" s="1"/>
  <c r="P4" i="5"/>
  <c r="O4" i="5"/>
  <c r="U4" i="5" s="1"/>
  <c r="Y4" i="5" s="1"/>
  <c r="L4" i="5"/>
  <c r="K4" i="5"/>
  <c r="T4" i="5" s="1"/>
  <c r="X4" i="5" s="1"/>
  <c r="H4" i="5"/>
  <c r="G4" i="5"/>
  <c r="S4" i="5" s="1"/>
  <c r="W4" i="5" s="1"/>
  <c r="D4" i="5"/>
  <c r="C4" i="5"/>
  <c r="R4" i="5" s="1"/>
  <c r="V4" i="5" s="1"/>
  <c r="P2" i="5"/>
  <c r="O2" i="5"/>
  <c r="U2" i="5" s="1"/>
  <c r="Y2" i="5" s="1"/>
  <c r="L2" i="5"/>
  <c r="K2" i="5"/>
  <c r="T2" i="5" s="1"/>
  <c r="X2" i="5" s="1"/>
  <c r="H2" i="5"/>
  <c r="G2" i="5"/>
  <c r="S2" i="5" s="1"/>
  <c r="W2" i="5" s="1"/>
  <c r="C2" i="5"/>
  <c r="R2" i="5" s="1"/>
  <c r="V2" i="5" s="1"/>
  <c r="P22" i="3"/>
  <c r="P24" i="3"/>
  <c r="O22" i="3"/>
  <c r="U22" i="3" s="1"/>
  <c r="Y22" i="3" s="1"/>
  <c r="O24" i="3"/>
  <c r="U24" i="3" s="1"/>
  <c r="Y24" i="3" s="1"/>
  <c r="L22" i="3"/>
  <c r="L24" i="3"/>
  <c r="K22" i="3"/>
  <c r="T22" i="3" s="1"/>
  <c r="X22" i="3" s="1"/>
  <c r="K24" i="3"/>
  <c r="T24" i="3" s="1"/>
  <c r="X24" i="3" s="1"/>
  <c r="H22" i="3"/>
  <c r="H24" i="3"/>
  <c r="G22" i="3"/>
  <c r="S22" i="3" s="1"/>
  <c r="W22" i="3" s="1"/>
  <c r="G24" i="3"/>
  <c r="S24" i="3" s="1"/>
  <c r="W24" i="3" s="1"/>
  <c r="D22" i="3"/>
  <c r="D24" i="3"/>
  <c r="C22" i="3"/>
  <c r="E22" i="3" s="1"/>
  <c r="C24" i="3"/>
  <c r="P68" i="3"/>
  <c r="P70" i="3"/>
  <c r="O68" i="3"/>
  <c r="U68" i="3" s="1"/>
  <c r="Y68" i="3" s="1"/>
  <c r="O70" i="3"/>
  <c r="U70" i="3" s="1"/>
  <c r="Y70" i="3" s="1"/>
  <c r="L68" i="3"/>
  <c r="L70" i="3"/>
  <c r="K68" i="3"/>
  <c r="T68" i="3" s="1"/>
  <c r="X68" i="3" s="1"/>
  <c r="K70" i="3"/>
  <c r="T70" i="3" s="1"/>
  <c r="X70" i="3" s="1"/>
  <c r="H68" i="3"/>
  <c r="H70" i="3"/>
  <c r="G68" i="3"/>
  <c r="S68" i="3" s="1"/>
  <c r="W68" i="3" s="1"/>
  <c r="G70" i="3"/>
  <c r="S70" i="3" s="1"/>
  <c r="W70" i="3" s="1"/>
  <c r="D68" i="3"/>
  <c r="D70" i="3"/>
  <c r="C68" i="3"/>
  <c r="R68" i="3" s="1"/>
  <c r="V68" i="3" s="1"/>
  <c r="C70" i="3"/>
  <c r="R70" i="3" s="1"/>
  <c r="V70" i="3" s="1"/>
  <c r="P38" i="3"/>
  <c r="P40" i="3"/>
  <c r="P42" i="3"/>
  <c r="P30" i="3"/>
  <c r="P32" i="3"/>
  <c r="P34" i="3"/>
  <c r="P36" i="3"/>
  <c r="P52" i="3"/>
  <c r="P54" i="3"/>
  <c r="P56" i="3"/>
  <c r="P58" i="3"/>
  <c r="P44" i="3"/>
  <c r="P46" i="3"/>
  <c r="P48" i="3"/>
  <c r="P50" i="3"/>
  <c r="P60" i="3"/>
  <c r="P62" i="3"/>
  <c r="P64" i="3"/>
  <c r="P66" i="3"/>
  <c r="P14" i="3"/>
  <c r="P16" i="3"/>
  <c r="P18" i="3"/>
  <c r="P20" i="3"/>
  <c r="O38" i="3"/>
  <c r="U38" i="3" s="1"/>
  <c r="Y38" i="3" s="1"/>
  <c r="O40" i="3"/>
  <c r="U40" i="3" s="1"/>
  <c r="Y40" i="3" s="1"/>
  <c r="O42" i="3"/>
  <c r="U42" i="3" s="1"/>
  <c r="Y42" i="3" s="1"/>
  <c r="O30" i="3"/>
  <c r="U30" i="3" s="1"/>
  <c r="Y30" i="3" s="1"/>
  <c r="O32" i="3"/>
  <c r="U32" i="3" s="1"/>
  <c r="Y32" i="3" s="1"/>
  <c r="O34" i="3"/>
  <c r="U34" i="3" s="1"/>
  <c r="Y34" i="3" s="1"/>
  <c r="O36" i="3"/>
  <c r="U36" i="3" s="1"/>
  <c r="Y36" i="3" s="1"/>
  <c r="O52" i="3"/>
  <c r="U52" i="3" s="1"/>
  <c r="Y52" i="3" s="1"/>
  <c r="O54" i="3"/>
  <c r="U54" i="3" s="1"/>
  <c r="Y54" i="3" s="1"/>
  <c r="O56" i="3"/>
  <c r="U56" i="3" s="1"/>
  <c r="Y56" i="3" s="1"/>
  <c r="O58" i="3"/>
  <c r="U58" i="3" s="1"/>
  <c r="Y58" i="3" s="1"/>
  <c r="O44" i="3"/>
  <c r="U44" i="3" s="1"/>
  <c r="Y44" i="3" s="1"/>
  <c r="O46" i="3"/>
  <c r="U46" i="3" s="1"/>
  <c r="Y46" i="3" s="1"/>
  <c r="O48" i="3"/>
  <c r="U48" i="3" s="1"/>
  <c r="Y48" i="3" s="1"/>
  <c r="O50" i="3"/>
  <c r="U50" i="3" s="1"/>
  <c r="Y50" i="3" s="1"/>
  <c r="O60" i="3"/>
  <c r="U60" i="3" s="1"/>
  <c r="Y60" i="3" s="1"/>
  <c r="O62" i="3"/>
  <c r="U62" i="3" s="1"/>
  <c r="Y62" i="3" s="1"/>
  <c r="O64" i="3"/>
  <c r="U64" i="3" s="1"/>
  <c r="Y64" i="3" s="1"/>
  <c r="O66" i="3"/>
  <c r="U66" i="3" s="1"/>
  <c r="Y66" i="3" s="1"/>
  <c r="O14" i="3"/>
  <c r="U14" i="3" s="1"/>
  <c r="Y14" i="3" s="1"/>
  <c r="O16" i="3"/>
  <c r="U16" i="3" s="1"/>
  <c r="Y16" i="3" s="1"/>
  <c r="O18" i="3"/>
  <c r="U18" i="3" s="1"/>
  <c r="Y18" i="3" s="1"/>
  <c r="O20" i="3"/>
  <c r="U20" i="3" s="1"/>
  <c r="Y20" i="3" s="1"/>
  <c r="L38" i="3"/>
  <c r="L40" i="3"/>
  <c r="L42" i="3"/>
  <c r="L30" i="3"/>
  <c r="L32" i="3"/>
  <c r="L34" i="3"/>
  <c r="L36" i="3"/>
  <c r="L52" i="3"/>
  <c r="L54" i="3"/>
  <c r="L56" i="3"/>
  <c r="L58" i="3"/>
  <c r="L44" i="3"/>
  <c r="L46" i="3"/>
  <c r="L48" i="3"/>
  <c r="L50" i="3"/>
  <c r="L60" i="3"/>
  <c r="L62" i="3"/>
  <c r="L64" i="3"/>
  <c r="L66" i="3"/>
  <c r="L14" i="3"/>
  <c r="L16" i="3"/>
  <c r="L18" i="3"/>
  <c r="L20" i="3"/>
  <c r="K38" i="3"/>
  <c r="T38" i="3" s="1"/>
  <c r="X38" i="3" s="1"/>
  <c r="K40" i="3"/>
  <c r="T40" i="3" s="1"/>
  <c r="X40" i="3" s="1"/>
  <c r="K42" i="3"/>
  <c r="T42" i="3" s="1"/>
  <c r="X42" i="3" s="1"/>
  <c r="K30" i="3"/>
  <c r="K32" i="3"/>
  <c r="T32" i="3" s="1"/>
  <c r="X32" i="3" s="1"/>
  <c r="K34" i="3"/>
  <c r="T34" i="3" s="1"/>
  <c r="X34" i="3" s="1"/>
  <c r="K36" i="3"/>
  <c r="T36" i="3" s="1"/>
  <c r="X36" i="3" s="1"/>
  <c r="K52" i="3"/>
  <c r="T52" i="3" s="1"/>
  <c r="X52" i="3" s="1"/>
  <c r="K54" i="3"/>
  <c r="T54" i="3" s="1"/>
  <c r="X54" i="3" s="1"/>
  <c r="K56" i="3"/>
  <c r="T56" i="3" s="1"/>
  <c r="X56" i="3" s="1"/>
  <c r="K58" i="3"/>
  <c r="T58" i="3" s="1"/>
  <c r="X58" i="3" s="1"/>
  <c r="K44" i="3"/>
  <c r="K46" i="3"/>
  <c r="T46" i="3" s="1"/>
  <c r="X46" i="3" s="1"/>
  <c r="K48" i="3"/>
  <c r="T48" i="3" s="1"/>
  <c r="X48" i="3" s="1"/>
  <c r="K50" i="3"/>
  <c r="T50" i="3" s="1"/>
  <c r="X50" i="3" s="1"/>
  <c r="K60" i="3"/>
  <c r="T60" i="3" s="1"/>
  <c r="X60" i="3" s="1"/>
  <c r="K62" i="3"/>
  <c r="T62" i="3" s="1"/>
  <c r="X62" i="3" s="1"/>
  <c r="K64" i="3"/>
  <c r="T64" i="3" s="1"/>
  <c r="X64" i="3" s="1"/>
  <c r="K66" i="3"/>
  <c r="T66" i="3" s="1"/>
  <c r="X66" i="3" s="1"/>
  <c r="K14" i="3"/>
  <c r="K16" i="3"/>
  <c r="T16" i="3" s="1"/>
  <c r="X16" i="3" s="1"/>
  <c r="K18" i="3"/>
  <c r="T18" i="3" s="1"/>
  <c r="X18" i="3" s="1"/>
  <c r="K20" i="3"/>
  <c r="T20" i="3" s="1"/>
  <c r="X20" i="3" s="1"/>
  <c r="H38" i="3"/>
  <c r="H40" i="3"/>
  <c r="H42" i="3"/>
  <c r="H64" i="3"/>
  <c r="H66" i="3"/>
  <c r="H14" i="3"/>
  <c r="H16" i="3"/>
  <c r="H18" i="3"/>
  <c r="H20" i="3"/>
  <c r="H44" i="3"/>
  <c r="H46" i="3"/>
  <c r="H48" i="3"/>
  <c r="H50" i="3"/>
  <c r="H60" i="3"/>
  <c r="H62" i="3"/>
  <c r="H30" i="3"/>
  <c r="H32" i="3"/>
  <c r="H34" i="3"/>
  <c r="H36" i="3"/>
  <c r="H52" i="3"/>
  <c r="H54" i="3"/>
  <c r="H56" i="3"/>
  <c r="H58" i="3"/>
  <c r="G38" i="3"/>
  <c r="S38" i="3" s="1"/>
  <c r="W38" i="3" s="1"/>
  <c r="G40" i="3"/>
  <c r="S40" i="3" s="1"/>
  <c r="W40" i="3" s="1"/>
  <c r="G42" i="3"/>
  <c r="S42" i="3" s="1"/>
  <c r="W42" i="3" s="1"/>
  <c r="G64" i="3"/>
  <c r="S64" i="3" s="1"/>
  <c r="W64" i="3" s="1"/>
  <c r="G66" i="3"/>
  <c r="S66" i="3" s="1"/>
  <c r="W66" i="3" s="1"/>
  <c r="G14" i="3"/>
  <c r="S14" i="3" s="1"/>
  <c r="W14" i="3" s="1"/>
  <c r="G16" i="3"/>
  <c r="G18" i="3"/>
  <c r="S18" i="3" s="1"/>
  <c r="W18" i="3" s="1"/>
  <c r="G20" i="3"/>
  <c r="S20" i="3" s="1"/>
  <c r="W20" i="3" s="1"/>
  <c r="G44" i="3"/>
  <c r="S44" i="3" s="1"/>
  <c r="W44" i="3" s="1"/>
  <c r="G46" i="3"/>
  <c r="S46" i="3" s="1"/>
  <c r="W46" i="3" s="1"/>
  <c r="G48" i="3"/>
  <c r="S48" i="3" s="1"/>
  <c r="W48" i="3" s="1"/>
  <c r="G50" i="3"/>
  <c r="S50" i="3" s="1"/>
  <c r="W50" i="3" s="1"/>
  <c r="G60" i="3"/>
  <c r="S60" i="3" s="1"/>
  <c r="W60" i="3" s="1"/>
  <c r="G62" i="3"/>
  <c r="S62" i="3" s="1"/>
  <c r="W62" i="3" s="1"/>
  <c r="D38" i="3"/>
  <c r="D40" i="3"/>
  <c r="D42" i="3"/>
  <c r="D64" i="3"/>
  <c r="D66" i="3"/>
  <c r="D14" i="3"/>
  <c r="D16" i="3"/>
  <c r="D18" i="3"/>
  <c r="D20" i="3"/>
  <c r="D48" i="3"/>
  <c r="D50" i="3"/>
  <c r="D60" i="3"/>
  <c r="D62" i="3"/>
  <c r="G30" i="3"/>
  <c r="S30" i="3" s="1"/>
  <c r="W30" i="3" s="1"/>
  <c r="G32" i="3"/>
  <c r="S32" i="3" s="1"/>
  <c r="W32" i="3" s="1"/>
  <c r="G34" i="3"/>
  <c r="S34" i="3" s="1"/>
  <c r="W34" i="3" s="1"/>
  <c r="G36" i="3"/>
  <c r="S36" i="3" s="1"/>
  <c r="W36" i="3" s="1"/>
  <c r="G52" i="3"/>
  <c r="S52" i="3" s="1"/>
  <c r="W52" i="3" s="1"/>
  <c r="G54" i="3"/>
  <c r="S54" i="3" s="1"/>
  <c r="W54" i="3" s="1"/>
  <c r="G56" i="3"/>
  <c r="S56" i="3" s="1"/>
  <c r="W56" i="3" s="1"/>
  <c r="G58" i="3"/>
  <c r="S58" i="3" s="1"/>
  <c r="W58" i="3" s="1"/>
  <c r="D44" i="3"/>
  <c r="D46" i="3"/>
  <c r="D30" i="3"/>
  <c r="D32" i="3"/>
  <c r="D34" i="3"/>
  <c r="D36" i="3"/>
  <c r="D52" i="3"/>
  <c r="D54" i="3"/>
  <c r="D56" i="3"/>
  <c r="D58" i="3"/>
  <c r="C38" i="3"/>
  <c r="R38" i="3" s="1"/>
  <c r="V38" i="3" s="1"/>
  <c r="C40" i="3"/>
  <c r="R40" i="3" s="1"/>
  <c r="V40" i="3" s="1"/>
  <c r="C42" i="3"/>
  <c r="R42" i="3" s="1"/>
  <c r="V42" i="3" s="1"/>
  <c r="C64" i="3"/>
  <c r="R64" i="3" s="1"/>
  <c r="V64" i="3" s="1"/>
  <c r="C66" i="3"/>
  <c r="R66" i="3" s="1"/>
  <c r="V66" i="3" s="1"/>
  <c r="C14" i="3"/>
  <c r="R14" i="3" s="1"/>
  <c r="V14" i="3" s="1"/>
  <c r="C16" i="3"/>
  <c r="R16" i="3" s="1"/>
  <c r="V16" i="3" s="1"/>
  <c r="C18" i="3"/>
  <c r="R18" i="3" s="1"/>
  <c r="V18" i="3" s="1"/>
  <c r="C20" i="3"/>
  <c r="R20" i="3" s="1"/>
  <c r="V20" i="3" s="1"/>
  <c r="C48" i="3"/>
  <c r="R48" i="3" s="1"/>
  <c r="V48" i="3" s="1"/>
  <c r="C50" i="3"/>
  <c r="R50" i="3" s="1"/>
  <c r="V50" i="3" s="1"/>
  <c r="C60" i="3"/>
  <c r="R60" i="3" s="1"/>
  <c r="V60" i="3" s="1"/>
  <c r="C62" i="3"/>
  <c r="R62" i="3" s="1"/>
  <c r="V62" i="3" s="1"/>
  <c r="C44" i="3"/>
  <c r="R44" i="3" s="1"/>
  <c r="V44" i="3" s="1"/>
  <c r="C46" i="3"/>
  <c r="R46" i="3" s="1"/>
  <c r="V46" i="3" s="1"/>
  <c r="C56" i="3"/>
  <c r="R56" i="3" s="1"/>
  <c r="V56" i="3" s="1"/>
  <c r="C58" i="3"/>
  <c r="R58" i="3" s="1"/>
  <c r="V58" i="3" s="1"/>
  <c r="C52" i="3"/>
  <c r="R52" i="3" s="1"/>
  <c r="V52" i="3" s="1"/>
  <c r="C54" i="3"/>
  <c r="R54" i="3" s="1"/>
  <c r="V54" i="3" s="1"/>
  <c r="C34" i="3"/>
  <c r="R34" i="3" s="1"/>
  <c r="V34" i="3" s="1"/>
  <c r="C36" i="3"/>
  <c r="R36" i="3" s="1"/>
  <c r="V36" i="3" s="1"/>
  <c r="C30" i="3"/>
  <c r="R30" i="3" s="1"/>
  <c r="V30" i="3" s="1"/>
  <c r="C32" i="3"/>
  <c r="R32" i="3" s="1"/>
  <c r="V32" i="3" s="1"/>
  <c r="P10" i="3"/>
  <c r="P12" i="3"/>
  <c r="P26" i="3"/>
  <c r="P28" i="3"/>
  <c r="O10" i="3"/>
  <c r="U10" i="3" s="1"/>
  <c r="Y10" i="3" s="1"/>
  <c r="O12" i="3"/>
  <c r="U12" i="3" s="1"/>
  <c r="Y12" i="3" s="1"/>
  <c r="O26" i="3"/>
  <c r="U26" i="3" s="1"/>
  <c r="Y26" i="3" s="1"/>
  <c r="O28" i="3"/>
  <c r="U28" i="3" s="1"/>
  <c r="Y28" i="3" s="1"/>
  <c r="L10" i="3"/>
  <c r="L12" i="3"/>
  <c r="L26" i="3"/>
  <c r="L28" i="3"/>
  <c r="K10" i="3"/>
  <c r="K12" i="3"/>
  <c r="K26" i="3"/>
  <c r="T26" i="3" s="1"/>
  <c r="X26" i="3" s="1"/>
  <c r="K28" i="3"/>
  <c r="T28" i="3" s="1"/>
  <c r="X28" i="3" s="1"/>
  <c r="H10" i="3"/>
  <c r="H12" i="3"/>
  <c r="H26" i="3"/>
  <c r="H28" i="3"/>
  <c r="G10" i="3"/>
  <c r="S10" i="3" s="1"/>
  <c r="W10" i="3" s="1"/>
  <c r="G12" i="3"/>
  <c r="S12" i="3" s="1"/>
  <c r="W12" i="3" s="1"/>
  <c r="G26" i="3"/>
  <c r="S26" i="3" s="1"/>
  <c r="W26" i="3" s="1"/>
  <c r="G28" i="3"/>
  <c r="S28" i="3" s="1"/>
  <c r="W28" i="3" s="1"/>
  <c r="D10" i="3"/>
  <c r="D12" i="3"/>
  <c r="D26" i="3"/>
  <c r="D28" i="3"/>
  <c r="C10" i="3"/>
  <c r="R10" i="3" s="1"/>
  <c r="V10" i="3" s="1"/>
  <c r="C12" i="3"/>
  <c r="C26" i="3"/>
  <c r="R26" i="3" s="1"/>
  <c r="V26" i="3" s="1"/>
  <c r="C28" i="3"/>
  <c r="R28" i="3" s="1"/>
  <c r="V28" i="3" s="1"/>
  <c r="P6" i="3"/>
  <c r="P8" i="3"/>
  <c r="O6" i="3"/>
  <c r="U6" i="3" s="1"/>
  <c r="Y6" i="3" s="1"/>
  <c r="O8" i="3"/>
  <c r="U8" i="3" s="1"/>
  <c r="Y8" i="3" s="1"/>
  <c r="L6" i="3"/>
  <c r="L8" i="3"/>
  <c r="K6" i="3"/>
  <c r="T6" i="3" s="1"/>
  <c r="X6" i="3" s="1"/>
  <c r="K8" i="3"/>
  <c r="T8" i="3" s="1"/>
  <c r="X8" i="3" s="1"/>
  <c r="H6" i="3"/>
  <c r="H8" i="3"/>
  <c r="G6" i="3"/>
  <c r="S6" i="3" s="1"/>
  <c r="W6" i="3" s="1"/>
  <c r="G8" i="3"/>
  <c r="S8" i="3" s="1"/>
  <c r="W8" i="3" s="1"/>
  <c r="D6" i="3"/>
  <c r="D8" i="3"/>
  <c r="C6" i="3"/>
  <c r="R6" i="3" s="1"/>
  <c r="V6" i="3" s="1"/>
  <c r="C8" i="3"/>
  <c r="R8" i="3" s="1"/>
  <c r="V8" i="3" s="1"/>
  <c r="I22" i="3" l="1"/>
  <c r="Q22" i="3"/>
  <c r="E24" i="3"/>
  <c r="E12" i="5"/>
  <c r="I24" i="5"/>
  <c r="Q12" i="5"/>
  <c r="Q20" i="5"/>
  <c r="M18" i="5"/>
  <c r="M20" i="5"/>
  <c r="Q40" i="5"/>
  <c r="M14" i="5"/>
  <c r="M16" i="5"/>
  <c r="I28" i="5"/>
  <c r="E8" i="5"/>
  <c r="I40" i="5"/>
  <c r="M30" i="5"/>
  <c r="M4" i="5"/>
  <c r="E26" i="5"/>
  <c r="I6" i="5"/>
  <c r="I8" i="5"/>
  <c r="I10" i="5"/>
  <c r="E14" i="5"/>
  <c r="E16" i="5"/>
  <c r="M26" i="5"/>
  <c r="E22" i="5"/>
  <c r="Q26" i="5"/>
  <c r="M36" i="5"/>
  <c r="M38" i="5"/>
  <c r="I18" i="5"/>
  <c r="E24" i="5"/>
  <c r="Q4" i="5"/>
  <c r="Q6" i="5"/>
  <c r="I22" i="5"/>
  <c r="Q16" i="5"/>
  <c r="M22" i="5"/>
  <c r="E2" i="5"/>
  <c r="I4" i="5"/>
  <c r="I32" i="5"/>
  <c r="M12" i="5"/>
  <c r="I14" i="5"/>
  <c r="E18" i="5"/>
  <c r="E20" i="5"/>
  <c r="M24" i="5"/>
  <c r="Q28" i="5"/>
  <c r="M40" i="5"/>
  <c r="I2" i="5"/>
  <c r="E10" i="5"/>
  <c r="M32" i="5"/>
  <c r="M34" i="5"/>
  <c r="Q38" i="5"/>
  <c r="Q2" i="5"/>
  <c r="E30" i="5"/>
  <c r="Q32" i="5"/>
  <c r="Q34" i="5"/>
  <c r="I26" i="5"/>
  <c r="Q30" i="5"/>
  <c r="I36" i="5"/>
  <c r="E40" i="5"/>
  <c r="E4" i="5"/>
  <c r="M8" i="5"/>
  <c r="M10" i="5"/>
  <c r="I12" i="5"/>
  <c r="I16" i="5"/>
  <c r="I20" i="5"/>
  <c r="R30" i="5"/>
  <c r="V30" i="5" s="1"/>
  <c r="I34" i="5"/>
  <c r="E38" i="5"/>
  <c r="M28" i="5"/>
  <c r="Q8" i="5"/>
  <c r="Q10" i="5"/>
  <c r="Q14" i="5"/>
  <c r="Q18" i="5"/>
  <c r="Q22" i="5"/>
  <c r="Q24" i="5"/>
  <c r="I30" i="5"/>
  <c r="I38" i="5"/>
  <c r="R8" i="5"/>
  <c r="V8" i="5" s="1"/>
  <c r="R10" i="5"/>
  <c r="V10" i="5" s="1"/>
  <c r="E32" i="5"/>
  <c r="M2" i="5"/>
  <c r="E6" i="5"/>
  <c r="M6" i="5"/>
  <c r="E28" i="5"/>
  <c r="E36" i="5"/>
  <c r="Q36" i="5"/>
  <c r="E34" i="5"/>
  <c r="M22" i="3"/>
  <c r="I24" i="3"/>
  <c r="Q24" i="3"/>
  <c r="M24" i="3"/>
  <c r="R24" i="3"/>
  <c r="V24" i="3" s="1"/>
  <c r="R22" i="3"/>
  <c r="V22" i="3" s="1"/>
  <c r="M68" i="3"/>
  <c r="Q70" i="3"/>
  <c r="E70" i="3"/>
  <c r="M70" i="3"/>
  <c r="E68" i="3"/>
  <c r="M14" i="3"/>
  <c r="M44" i="3"/>
  <c r="M30" i="3"/>
  <c r="M54" i="3"/>
  <c r="M38" i="3"/>
  <c r="Q20" i="3"/>
  <c r="Q36" i="3"/>
  <c r="I68" i="3"/>
  <c r="I70" i="3"/>
  <c r="Q68" i="3"/>
  <c r="M66" i="3"/>
  <c r="M58" i="3"/>
  <c r="M42" i="3"/>
  <c r="E56" i="3"/>
  <c r="E44" i="3"/>
  <c r="E14" i="3"/>
  <c r="I34" i="3"/>
  <c r="I44" i="3"/>
  <c r="M60" i="3"/>
  <c r="M52" i="3"/>
  <c r="M10" i="3"/>
  <c r="I32" i="3"/>
  <c r="Q16" i="3"/>
  <c r="Q46" i="3"/>
  <c r="Q32" i="3"/>
  <c r="I58" i="3"/>
  <c r="I62" i="3"/>
  <c r="E36" i="3"/>
  <c r="Q64" i="3"/>
  <c r="Q56" i="3"/>
  <c r="Q40" i="3"/>
  <c r="M64" i="3"/>
  <c r="E16" i="3"/>
  <c r="M20" i="3"/>
  <c r="M50" i="3"/>
  <c r="M36" i="3"/>
  <c r="Q18" i="3"/>
  <c r="Q48" i="3"/>
  <c r="Q34" i="3"/>
  <c r="I52" i="3"/>
  <c r="I48" i="3"/>
  <c r="I64" i="3"/>
  <c r="E64" i="3"/>
  <c r="I36" i="3"/>
  <c r="I46" i="3"/>
  <c r="I42" i="3"/>
  <c r="E34" i="3"/>
  <c r="M56" i="3"/>
  <c r="M40" i="3"/>
  <c r="Q62" i="3"/>
  <c r="Q54" i="3"/>
  <c r="Q38" i="3"/>
  <c r="E60" i="3"/>
  <c r="I54" i="3"/>
  <c r="I50" i="3"/>
  <c r="I66" i="3"/>
  <c r="E42" i="3"/>
  <c r="E32" i="3"/>
  <c r="E48" i="3"/>
  <c r="M62" i="3"/>
  <c r="E30" i="3"/>
  <c r="E20" i="3"/>
  <c r="E38" i="3"/>
  <c r="I40" i="3"/>
  <c r="M18" i="3"/>
  <c r="M48" i="3"/>
  <c r="M34" i="3"/>
  <c r="Q14" i="3"/>
  <c r="Q44" i="3"/>
  <c r="Q30" i="3"/>
  <c r="E40" i="3"/>
  <c r="Q50" i="3"/>
  <c r="E58" i="3"/>
  <c r="E46" i="3"/>
  <c r="E18" i="3"/>
  <c r="I38" i="3"/>
  <c r="M16" i="3"/>
  <c r="M46" i="3"/>
  <c r="M32" i="3"/>
  <c r="Q66" i="3"/>
  <c r="Q58" i="3"/>
  <c r="Q42" i="3"/>
  <c r="I30" i="3"/>
  <c r="I18" i="3"/>
  <c r="E50" i="3"/>
  <c r="E54" i="3"/>
  <c r="E52" i="3"/>
  <c r="E62" i="3"/>
  <c r="E66" i="3"/>
  <c r="I16" i="3"/>
  <c r="I56" i="3"/>
  <c r="I60" i="3"/>
  <c r="I14" i="3"/>
  <c r="Q60" i="3"/>
  <c r="Q52" i="3"/>
  <c r="T44" i="3"/>
  <c r="X44" i="3" s="1"/>
  <c r="S16" i="3"/>
  <c r="W16" i="3" s="1"/>
  <c r="T14" i="3"/>
  <c r="X14" i="3" s="1"/>
  <c r="T30" i="3"/>
  <c r="X30" i="3" s="1"/>
  <c r="E12" i="3"/>
  <c r="I20" i="3"/>
  <c r="Q8" i="3"/>
  <c r="I8" i="3"/>
  <c r="M12" i="3"/>
  <c r="M6" i="3"/>
  <c r="M28" i="3"/>
  <c r="E28" i="3"/>
  <c r="E8" i="3"/>
  <c r="Q6" i="3"/>
  <c r="I26" i="3"/>
  <c r="Q26" i="3"/>
  <c r="I6" i="3"/>
  <c r="E6" i="3"/>
  <c r="I12" i="3"/>
  <c r="Q12" i="3"/>
  <c r="I10" i="3"/>
  <c r="Q10" i="3"/>
  <c r="T12" i="3"/>
  <c r="X12" i="3" s="1"/>
  <c r="M8" i="3"/>
  <c r="E26" i="3"/>
  <c r="M26" i="3"/>
  <c r="R12" i="3"/>
  <c r="V12" i="3" s="1"/>
  <c r="T10" i="3"/>
  <c r="X10" i="3" s="1"/>
  <c r="I28" i="3"/>
  <c r="E10" i="3"/>
  <c r="Q28" i="3"/>
  <c r="P4" i="3"/>
  <c r="P2" i="3"/>
  <c r="O4" i="3"/>
  <c r="U4" i="3" s="1"/>
  <c r="Y4" i="3" s="1"/>
  <c r="O2" i="3"/>
  <c r="L4" i="3"/>
  <c r="L2" i="3"/>
  <c r="K4" i="3"/>
  <c r="T4" i="3" s="1"/>
  <c r="X4" i="3" s="1"/>
  <c r="K2" i="3"/>
  <c r="T2" i="3" s="1"/>
  <c r="X2" i="3" s="1"/>
  <c r="H4" i="3"/>
  <c r="H2" i="3"/>
  <c r="G4" i="3"/>
  <c r="S4" i="3" s="1"/>
  <c r="W4" i="3" s="1"/>
  <c r="G2" i="3"/>
  <c r="D4" i="3"/>
  <c r="D2" i="3"/>
  <c r="C4" i="3"/>
  <c r="R4" i="3" s="1"/>
  <c r="V4" i="3" s="1"/>
  <c r="C2" i="3"/>
  <c r="R2" i="3" s="1"/>
  <c r="V2" i="3" s="1"/>
  <c r="E4" i="3" l="1"/>
  <c r="M4" i="3"/>
  <c r="Q4" i="3"/>
  <c r="E2" i="3"/>
  <c r="Q2" i="3"/>
  <c r="I4" i="3"/>
  <c r="I2" i="3"/>
  <c r="M2" i="3"/>
  <c r="U2" i="3" l="1"/>
  <c r="Y2" i="3" s="1"/>
  <c r="S2" i="3"/>
  <c r="W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刘晨星</author>
  </authors>
  <commentList>
    <comment ref="A2" authorId="0" shapeId="0" xr:uid="{FA165D95-06E9-45E4-B993-76DCC5C9ED69}">
      <text>
        <r>
          <rPr>
            <b/>
            <sz val="9"/>
            <color indexed="81"/>
            <rFont val="宋体"/>
            <family val="3"/>
            <charset val="134"/>
          </rPr>
          <t xml:space="preserve">刘晨星:
浙江
</t>
        </r>
      </text>
    </comment>
    <comment ref="A26" authorId="0" shapeId="0" xr:uid="{527570AD-E221-41F3-847C-322018E4B196}">
      <text>
        <r>
          <rPr>
            <b/>
            <sz val="9"/>
            <color indexed="81"/>
            <rFont val="宋体"/>
            <family val="3"/>
            <charset val="134"/>
          </rPr>
          <t>刘晨星:</t>
        </r>
        <r>
          <rPr>
            <sz val="9"/>
            <color indexed="81"/>
            <rFont val="宋体"/>
            <family val="3"/>
            <charset val="134"/>
          </rPr>
          <t xml:space="preserve">
韶关</t>
        </r>
      </text>
    </comment>
    <comment ref="A52" authorId="0" shapeId="0" xr:uid="{B148B7A6-0ADF-4CCC-B3DA-A35C032E9DDB}">
      <text>
        <r>
          <rPr>
            <b/>
            <sz val="9"/>
            <color indexed="81"/>
            <rFont val="宋体"/>
            <family val="3"/>
            <charset val="134"/>
          </rPr>
          <t>刘晨星:</t>
        </r>
        <r>
          <rPr>
            <sz val="9"/>
            <color indexed="81"/>
            <rFont val="宋体"/>
            <family val="3"/>
            <charset val="134"/>
          </rPr>
          <t xml:space="preserve">
广西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刘晨星</author>
  </authors>
  <commentList>
    <comment ref="A2" authorId="0" shapeId="0" xr:uid="{44E369AB-136B-41FB-B4E5-11AF26485552}">
      <text>
        <r>
          <rPr>
            <b/>
            <sz val="9"/>
            <color indexed="81"/>
            <rFont val="宋体"/>
            <family val="3"/>
            <charset val="134"/>
          </rPr>
          <t xml:space="preserve">刘晨星:
ZJ
</t>
        </r>
      </text>
    </comment>
    <comment ref="A14" authorId="0" shapeId="0" xr:uid="{C6346E3E-83D2-44EC-B959-F106A604CD56}">
      <text>
        <r>
          <rPr>
            <b/>
            <sz val="9"/>
            <color indexed="81"/>
            <rFont val="宋体"/>
            <family val="3"/>
            <charset val="134"/>
          </rPr>
          <t>刘晨星:</t>
        </r>
        <r>
          <rPr>
            <sz val="9"/>
            <color indexed="81"/>
            <rFont val="宋体"/>
            <family val="3"/>
            <charset val="134"/>
          </rPr>
          <t xml:space="preserve">
RS</t>
        </r>
      </text>
    </comment>
    <comment ref="A32" authorId="0" shapeId="0" xr:uid="{7A3E9DED-647B-48E6-A82B-7A6900E7C107}">
      <text>
        <r>
          <rPr>
            <b/>
            <sz val="9"/>
            <color indexed="81"/>
            <rFont val="宋体"/>
            <family val="3"/>
            <charset val="134"/>
          </rPr>
          <t>刘晨星:</t>
        </r>
        <r>
          <rPr>
            <sz val="9"/>
            <color indexed="81"/>
            <rFont val="宋体"/>
            <family val="3"/>
            <charset val="134"/>
          </rPr>
          <t xml:space="preserve">
GP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刘晨星</author>
  </authors>
  <commentList>
    <comment ref="A2" authorId="0" shapeId="0" xr:uid="{9A119430-F09F-4627-A92A-70E3A202B788}">
      <text>
        <r>
          <rPr>
            <b/>
            <sz val="9"/>
            <color indexed="81"/>
            <rFont val="宋体"/>
            <family val="3"/>
            <charset val="134"/>
          </rPr>
          <t xml:space="preserve">刘晨星:
ZJ
</t>
        </r>
      </text>
    </comment>
    <comment ref="A8" authorId="0" shapeId="0" xr:uid="{B9D061EF-87FA-4BC7-B62D-5D19F02DEB74}">
      <text>
        <r>
          <rPr>
            <b/>
            <sz val="9"/>
            <color indexed="81"/>
            <rFont val="宋体"/>
            <family val="3"/>
            <charset val="134"/>
          </rPr>
          <t>刘晨星:</t>
        </r>
        <r>
          <rPr>
            <sz val="9"/>
            <color indexed="81"/>
            <rFont val="宋体"/>
            <family val="3"/>
            <charset val="134"/>
          </rPr>
          <t xml:space="preserve">
RS </t>
        </r>
      </text>
    </comment>
    <comment ref="A14" authorId="0" shapeId="0" xr:uid="{5845B357-F953-46B2-9D24-913AC365A988}">
      <text>
        <r>
          <rPr>
            <b/>
            <sz val="9"/>
            <color indexed="81"/>
            <rFont val="宋体"/>
            <family val="3"/>
            <charset val="134"/>
          </rPr>
          <t>刘晨星:</t>
        </r>
        <r>
          <rPr>
            <sz val="9"/>
            <color indexed="81"/>
            <rFont val="宋体"/>
            <family val="3"/>
            <charset val="134"/>
          </rPr>
          <t xml:space="preserve">
GP</t>
        </r>
      </text>
    </comment>
  </commentList>
</comments>
</file>

<file path=xl/sharedStrings.xml><?xml version="1.0" encoding="utf-8"?>
<sst xmlns="http://schemas.openxmlformats.org/spreadsheetml/2006/main" count="319" uniqueCount="92">
  <si>
    <t>编号</t>
  </si>
  <si>
    <t>FYSTP015</t>
  </si>
  <si>
    <t>S1</t>
  </si>
  <si>
    <t>S2</t>
  </si>
  <si>
    <t>S3</t>
  </si>
  <si>
    <t>S4</t>
  </si>
  <si>
    <t>S5</t>
  </si>
  <si>
    <t>,</t>
    <phoneticPr fontId="1" type="noConversion"/>
  </si>
  <si>
    <t>FYSTP016</t>
    <phoneticPr fontId="1" type="noConversion"/>
  </si>
  <si>
    <t>FYSTP033</t>
    <phoneticPr fontId="1" type="noConversion"/>
  </si>
  <si>
    <t>FYSTP034</t>
    <phoneticPr fontId="1" type="noConversion"/>
  </si>
  <si>
    <t>FYSTP035</t>
    <phoneticPr fontId="1" type="noConversion"/>
  </si>
  <si>
    <t>FYSTP036</t>
    <phoneticPr fontId="1" type="noConversion"/>
  </si>
  <si>
    <t>FYSTP038</t>
    <phoneticPr fontId="1" type="noConversion"/>
  </si>
  <si>
    <t>FYSTP039</t>
    <phoneticPr fontId="1" type="noConversion"/>
  </si>
  <si>
    <t>FYSTP044</t>
    <phoneticPr fontId="1" type="noConversion"/>
  </si>
  <si>
    <t>FYSTP055</t>
    <phoneticPr fontId="1" type="noConversion"/>
  </si>
  <si>
    <t>FYSTP059</t>
    <phoneticPr fontId="1" type="noConversion"/>
  </si>
  <si>
    <t>FYSTP062</t>
    <phoneticPr fontId="1" type="noConversion"/>
  </si>
  <si>
    <t>FYSTP064</t>
    <phoneticPr fontId="1" type="noConversion"/>
  </si>
  <si>
    <t>FYSTP065</t>
    <phoneticPr fontId="1" type="noConversion"/>
  </si>
  <si>
    <t>SD</t>
    <phoneticPr fontId="1" type="noConversion"/>
  </si>
  <si>
    <t>RSD%</t>
    <phoneticPr fontId="1" type="noConversion"/>
  </si>
  <si>
    <t>FYSTP016</t>
    <phoneticPr fontId="1" type="noConversion"/>
  </si>
  <si>
    <t>FYSTP033</t>
    <phoneticPr fontId="1" type="noConversion"/>
  </si>
  <si>
    <t>FYSTP034</t>
    <phoneticPr fontId="1" type="noConversion"/>
  </si>
  <si>
    <t>S7</t>
  </si>
  <si>
    <t>S6</t>
  </si>
  <si>
    <t>FYSTP012</t>
    <phoneticPr fontId="1" type="noConversion"/>
  </si>
  <si>
    <t>FYSTP044</t>
    <phoneticPr fontId="1" type="noConversion"/>
  </si>
  <si>
    <t>FYSTP056</t>
    <phoneticPr fontId="1" type="noConversion"/>
  </si>
  <si>
    <t>FYSTP066</t>
    <phoneticPr fontId="1" type="noConversion"/>
  </si>
  <si>
    <t>Vicenin Ⅱ</t>
  </si>
  <si>
    <t>Vicenin Ⅰ</t>
  </si>
  <si>
    <t>Vicenin Ⅲ</t>
  </si>
  <si>
    <t>Rutin</t>
  </si>
  <si>
    <t>ZJ</t>
    <phoneticPr fontId="1" type="noConversion"/>
  </si>
  <si>
    <t>GP</t>
    <phoneticPr fontId="1" type="noConversion"/>
  </si>
  <si>
    <t>RS</t>
    <phoneticPr fontId="1" type="noConversion"/>
  </si>
  <si>
    <t>RSD（%）</t>
    <phoneticPr fontId="1" type="noConversion"/>
  </si>
  <si>
    <t>SD</t>
  </si>
  <si>
    <t>ViceninII</t>
  </si>
  <si>
    <t>ViceninII</t>
    <phoneticPr fontId="1" type="noConversion"/>
  </si>
  <si>
    <t>ViceninI</t>
  </si>
  <si>
    <t>ViceninI</t>
    <phoneticPr fontId="1" type="noConversion"/>
  </si>
  <si>
    <t>Vienin III</t>
  </si>
  <si>
    <t>Vienin III</t>
    <phoneticPr fontId="1" type="noConversion"/>
  </si>
  <si>
    <t>Rutin</t>
    <phoneticPr fontId="1" type="noConversion"/>
  </si>
  <si>
    <t>RSD（%）</t>
  </si>
  <si>
    <t>number</t>
    <phoneticPr fontId="1" type="noConversion"/>
  </si>
  <si>
    <r>
      <t xml:space="preserve"> Vicenin II concentration in the mixed control solution（</t>
    </r>
    <r>
      <rPr>
        <sz val="10"/>
        <rFont val="Calibri"/>
        <family val="3"/>
        <charset val="161"/>
      </rPr>
      <t>μ</t>
    </r>
    <r>
      <rPr>
        <sz val="10"/>
        <rFont val="宋体"/>
        <family val="3"/>
        <charset val="134"/>
      </rPr>
      <t>g</t>
    </r>
    <r>
      <rPr>
        <sz val="10"/>
        <rFont val="宋体"/>
        <family val="1"/>
        <charset val="134"/>
      </rPr>
      <t>•</t>
    </r>
    <r>
      <rPr>
        <sz val="10"/>
        <rFont val="Times New Roman"/>
        <family val="1"/>
      </rPr>
      <t>mL-1</t>
    </r>
    <r>
      <rPr>
        <sz val="10"/>
        <rFont val="宋体"/>
        <family val="3"/>
        <charset val="134"/>
      </rPr>
      <t>）</t>
    </r>
    <phoneticPr fontId="1" type="noConversion"/>
  </si>
  <si>
    <r>
      <rPr>
        <sz val="10"/>
        <rFont val="Times New Roman"/>
        <family val="1"/>
      </rPr>
      <t>Vicenin II Peak area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Am</t>
    </r>
    <r>
      <rPr>
        <sz val="10"/>
        <rFont val="宋体"/>
        <family val="3"/>
        <charset val="134"/>
      </rPr>
      <t>）</t>
    </r>
  </si>
  <si>
    <t xml:space="preserve"> Vicenin I concentration in the mixed control solution（μg•mL-1）</t>
    <phoneticPr fontId="1" type="noConversion"/>
  </si>
  <si>
    <r>
      <rPr>
        <sz val="10"/>
        <rFont val="Times New Roman"/>
        <family val="1"/>
      </rPr>
      <t>Vicenin I Peak area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Am</t>
    </r>
    <r>
      <rPr>
        <sz val="10"/>
        <rFont val="宋体"/>
        <family val="3"/>
        <charset val="134"/>
      </rPr>
      <t>）</t>
    </r>
    <phoneticPr fontId="1" type="noConversion"/>
  </si>
  <si>
    <t xml:space="preserve"> Vicenin III concentration in the mixed control solution（μg•mL-1）</t>
    <phoneticPr fontId="1" type="noConversion"/>
  </si>
  <si>
    <r>
      <rPr>
        <sz val="10"/>
        <rFont val="Times New Roman"/>
        <family val="1"/>
      </rPr>
      <t>Vicenin III Peak area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Am</t>
    </r>
    <r>
      <rPr>
        <sz val="10"/>
        <rFont val="宋体"/>
        <family val="3"/>
        <charset val="134"/>
      </rPr>
      <t>）</t>
    </r>
    <phoneticPr fontId="1" type="noConversion"/>
  </si>
  <si>
    <t>Rutin concentration in the mixed control solution（μg•mL-1）</t>
    <phoneticPr fontId="1" type="noConversion"/>
  </si>
  <si>
    <r>
      <rPr>
        <sz val="10"/>
        <rFont val="Times New Roman"/>
        <family val="1"/>
      </rPr>
      <t>Rutin Peak area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Am</t>
    </r>
    <r>
      <rPr>
        <sz val="10"/>
        <rFont val="宋体"/>
        <family val="3"/>
        <charset val="134"/>
      </rPr>
      <t>）</t>
    </r>
    <phoneticPr fontId="1" type="noConversion"/>
  </si>
  <si>
    <t>samples</t>
    <phoneticPr fontId="1" type="noConversion"/>
  </si>
  <si>
    <t>Precision study</t>
    <phoneticPr fontId="1" type="noConversion"/>
  </si>
  <si>
    <t>Repeatability study</t>
    <phoneticPr fontId="1" type="noConversion"/>
  </si>
  <si>
    <t>Stability study</t>
    <phoneticPr fontId="1" type="noConversion"/>
  </si>
  <si>
    <t>number</t>
    <phoneticPr fontId="1" type="noConversion"/>
  </si>
  <si>
    <t>Peak area</t>
    <phoneticPr fontId="1" type="noConversion"/>
  </si>
  <si>
    <t xml:space="preserve"> average of Peak area</t>
    <phoneticPr fontId="1" type="noConversion"/>
  </si>
  <si>
    <t>samples number</t>
    <phoneticPr fontId="1" type="noConversion"/>
  </si>
  <si>
    <t>the content of Vicenin II(μg/g)</t>
    <phoneticPr fontId="1" type="noConversion"/>
  </si>
  <si>
    <t>the content of Vicenin I(μg/g)</t>
    <phoneticPr fontId="1" type="noConversion"/>
  </si>
  <si>
    <t>the content of Vicenin III(μg/g)</t>
    <phoneticPr fontId="1" type="noConversion"/>
  </si>
  <si>
    <t>the content of Rutin(μg/g)</t>
    <phoneticPr fontId="1" type="noConversion"/>
  </si>
  <si>
    <t xml:space="preserve"> average content of Vicenin Ⅱ</t>
    <phoneticPr fontId="1" type="noConversion"/>
  </si>
  <si>
    <t xml:space="preserve"> average content of Vicenin I</t>
    <phoneticPr fontId="1" type="noConversion"/>
  </si>
  <si>
    <t xml:space="preserve"> average content of Vicenin III</t>
    <phoneticPr fontId="1" type="noConversion"/>
  </si>
  <si>
    <t xml:space="preserve"> average content of Rutin</t>
    <phoneticPr fontId="1" type="noConversion"/>
  </si>
  <si>
    <t>sample nubmer</t>
    <phoneticPr fontId="1" type="noConversion"/>
  </si>
  <si>
    <t>sample number</t>
    <phoneticPr fontId="1" type="noConversion"/>
  </si>
  <si>
    <r>
      <rPr>
        <sz val="10"/>
        <rFont val="Times New Roman"/>
        <family val="1"/>
      </rPr>
      <t>Vicenin II average Peak area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Am</t>
    </r>
    <r>
      <rPr>
        <sz val="10"/>
        <rFont val="宋体"/>
        <family val="3"/>
        <charset val="134"/>
      </rPr>
      <t>）</t>
    </r>
    <phoneticPr fontId="1" type="noConversion"/>
  </si>
  <si>
    <r>
      <rPr>
        <sz val="10"/>
        <rFont val="Times New Roman"/>
        <family val="1"/>
      </rPr>
      <t>Vicenin I average Peak area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Am</t>
    </r>
    <r>
      <rPr>
        <sz val="10"/>
        <rFont val="宋体"/>
        <family val="3"/>
        <charset val="134"/>
      </rPr>
      <t>）</t>
    </r>
    <phoneticPr fontId="1" type="noConversion"/>
  </si>
  <si>
    <r>
      <rPr>
        <sz val="10"/>
        <rFont val="Times New Roman"/>
        <family val="1"/>
      </rPr>
      <t>Vicenin III average Peak area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Am</t>
    </r>
    <r>
      <rPr>
        <sz val="10"/>
        <rFont val="宋体"/>
        <family val="3"/>
        <charset val="134"/>
      </rPr>
      <t>）</t>
    </r>
    <phoneticPr fontId="1" type="noConversion"/>
  </si>
  <si>
    <r>
      <rPr>
        <sz val="10"/>
        <rFont val="Times New Roman"/>
        <family val="1"/>
      </rPr>
      <t>Rutin average Peak area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Am</t>
    </r>
    <r>
      <rPr>
        <sz val="10"/>
        <rFont val="宋体"/>
        <family val="3"/>
        <charset val="134"/>
      </rPr>
      <t>）</t>
    </r>
    <phoneticPr fontId="1" type="noConversion"/>
  </si>
  <si>
    <r>
      <t xml:space="preserve"> Vicenin II concentration （</t>
    </r>
    <r>
      <rPr>
        <sz val="10"/>
        <rFont val="Calibri"/>
        <family val="3"/>
        <charset val="161"/>
      </rPr>
      <t>μ</t>
    </r>
    <r>
      <rPr>
        <sz val="10"/>
        <rFont val="宋体"/>
        <family val="3"/>
        <charset val="134"/>
      </rPr>
      <t>g</t>
    </r>
    <r>
      <rPr>
        <sz val="10"/>
        <rFont val="宋体"/>
        <family val="1"/>
        <charset val="134"/>
      </rPr>
      <t>•</t>
    </r>
    <r>
      <rPr>
        <sz val="10"/>
        <rFont val="Times New Roman"/>
        <family val="1"/>
      </rPr>
      <t>mL-1</t>
    </r>
    <r>
      <rPr>
        <sz val="10"/>
        <rFont val="宋体"/>
        <family val="3"/>
        <charset val="134"/>
      </rPr>
      <t>）</t>
    </r>
    <phoneticPr fontId="1" type="noConversion"/>
  </si>
  <si>
    <t xml:space="preserve"> Vicenin I concentration （μg•mL-1）</t>
    <phoneticPr fontId="1" type="noConversion"/>
  </si>
  <si>
    <t xml:space="preserve"> Vicenin III concentration（μg•mL-1）</t>
    <phoneticPr fontId="1" type="noConversion"/>
  </si>
  <si>
    <t>Rutin concentration （μg•mL-1）</t>
    <phoneticPr fontId="1" type="noConversion"/>
  </si>
  <si>
    <r>
      <t xml:space="preserve"> Vicenin II concentration （</t>
    </r>
    <r>
      <rPr>
        <sz val="10"/>
        <rFont val="Calibri"/>
        <family val="3"/>
        <charset val="161"/>
      </rPr>
      <t>μ</t>
    </r>
    <r>
      <rPr>
        <sz val="10"/>
        <rFont val="宋体"/>
        <family val="3"/>
        <charset val="134"/>
      </rPr>
      <t>g/g）</t>
    </r>
    <phoneticPr fontId="1" type="noConversion"/>
  </si>
  <si>
    <t xml:space="preserve"> Vicenin I concentration （μg/g）</t>
    <phoneticPr fontId="1" type="noConversion"/>
  </si>
  <si>
    <t xml:space="preserve"> Vicenin III concentration（μg/g）</t>
    <phoneticPr fontId="1" type="noConversion"/>
  </si>
  <si>
    <t>Rutin concentration （μg/g）</t>
    <phoneticPr fontId="1" type="noConversion"/>
  </si>
  <si>
    <t>the content of water（%）</t>
    <phoneticPr fontId="1" type="noConversion"/>
  </si>
  <si>
    <t>result</t>
    <phoneticPr fontId="1" type="noConversion"/>
  </si>
  <si>
    <t>Retention time</t>
  </si>
  <si>
    <t>Cross-reference fingerprinting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</si>
</sst>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_);[Red]\(0.0000\)"/>
    <numFmt numFmtId="177" formatCode="0.0000_ "/>
    <numFmt numFmtId="178" formatCode="0.00_ "/>
  </numFmts>
  <fonts count="1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 Unicode MS"/>
      <family val="2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0"/>
      <name val="宋体"/>
      <family val="1"/>
      <charset val="134"/>
    </font>
    <font>
      <sz val="10"/>
      <name val="Calibri"/>
      <family val="3"/>
      <charset val="161"/>
    </font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scheme val="minor"/>
    </font>
    <font>
      <sz val="11"/>
      <color theme="9" tint="-0.249977111117893"/>
      <name val="等线"/>
      <family val="3"/>
      <charset val="134"/>
      <scheme val="minor"/>
    </font>
    <font>
      <sz val="11"/>
      <color theme="9" tint="-0.249977111117893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41">
    <xf numFmtId="0" fontId="0" fillId="0" borderId="0" xfId="0"/>
    <xf numFmtId="49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justify" vertical="justify"/>
    </xf>
    <xf numFmtId="0" fontId="0" fillId="2" borderId="0" xfId="0" applyFill="1"/>
    <xf numFmtId="0" fontId="10" fillId="0" borderId="2" xfId="0" applyFont="1" applyBorder="1"/>
    <xf numFmtId="0" fontId="9" fillId="2" borderId="0" xfId="0" applyFont="1" applyFill="1"/>
    <xf numFmtId="0" fontId="10" fillId="0" borderId="0" xfId="0" applyFont="1"/>
    <xf numFmtId="0" fontId="0" fillId="2" borderId="3" xfId="0" applyFill="1" applyBorder="1"/>
    <xf numFmtId="0" fontId="0" fillId="0" borderId="3" xfId="0" applyBorder="1"/>
    <xf numFmtId="0" fontId="0" fillId="2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0" fontId="0" fillId="2" borderId="0" xfId="0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3" xfId="0" applyFont="1" applyBorder="1"/>
    <xf numFmtId="0" fontId="9" fillId="0" borderId="2" xfId="0" applyFont="1" applyBorder="1"/>
    <xf numFmtId="0" fontId="9" fillId="0" borderId="0" xfId="0" applyFont="1"/>
    <xf numFmtId="0" fontId="9" fillId="0" borderId="3" xfId="0" applyFont="1" applyBorder="1"/>
    <xf numFmtId="0" fontId="10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3" xfId="0" applyFont="1" applyBorder="1"/>
    <xf numFmtId="0" fontId="8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178" fontId="0" fillId="0" borderId="0" xfId="0" applyNumberFormat="1" applyAlignment="1">
      <alignment horizontal="justify" vertical="center"/>
    </xf>
    <xf numFmtId="178" fontId="0" fillId="0" borderId="0" xfId="0" applyNumberFormat="1" applyAlignment="1">
      <alignment vertical="center"/>
    </xf>
    <xf numFmtId="0" fontId="10" fillId="0" borderId="4" xfId="0" applyFont="1" applyBorder="1"/>
    <xf numFmtId="0" fontId="9" fillId="2" borderId="5" xfId="0" applyFont="1" applyFill="1" applyBorder="1"/>
    <xf numFmtId="0" fontId="10" fillId="0" borderId="5" xfId="0" applyFont="1" applyBorder="1"/>
    <xf numFmtId="0" fontId="10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0" fillId="0" borderId="7" xfId="0" applyFont="1" applyBorder="1"/>
    <xf numFmtId="0" fontId="10" fillId="0" borderId="8" xfId="0" applyFont="1" applyBorder="1" applyAlignment="1">
      <alignment vertical="center"/>
    </xf>
    <xf numFmtId="0" fontId="9" fillId="0" borderId="6" xfId="0" applyFont="1" applyBorder="1"/>
    <xf numFmtId="0" fontId="8" fillId="0" borderId="6" xfId="0" applyFont="1" applyBorder="1"/>
    <xf numFmtId="0" fontId="8" fillId="0" borderId="7" xfId="0" applyFont="1" applyBorder="1"/>
    <xf numFmtId="0" fontId="0" fillId="0" borderId="9" xfId="0" applyBorder="1"/>
    <xf numFmtId="0" fontId="0" fillId="0" borderId="10" xfId="0" applyBorder="1" applyAlignment="1">
      <alignment vertical="center"/>
    </xf>
    <xf numFmtId="0" fontId="0" fillId="0" borderId="10" xfId="0" applyBorder="1"/>
    <xf numFmtId="0" fontId="9" fillId="0" borderId="4" xfId="0" applyFont="1" applyBorder="1"/>
    <xf numFmtId="0" fontId="9" fillId="0" borderId="5" xfId="0" applyFont="1" applyBorder="1"/>
    <xf numFmtId="0" fontId="9" fillId="0" borderId="7" xfId="0" applyFont="1" applyBorder="1"/>
    <xf numFmtId="0" fontId="10" fillId="0" borderId="8" xfId="0" applyFont="1" applyBorder="1"/>
    <xf numFmtId="0" fontId="10" fillId="0" borderId="6" xfId="0" applyFont="1" applyBorder="1" applyAlignment="1">
      <alignment vertical="center"/>
    </xf>
    <xf numFmtId="0" fontId="9" fillId="0" borderId="9" xfId="0" applyFont="1" applyBorder="1"/>
    <xf numFmtId="0" fontId="9" fillId="0" borderId="10" xfId="0" applyFont="1" applyBorder="1" applyAlignment="1">
      <alignment vertical="center"/>
    </xf>
    <xf numFmtId="0" fontId="9" fillId="0" borderId="10" xfId="0" applyFont="1" applyBorder="1"/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0" xfId="0" applyFont="1" applyAlignment="1">
      <alignment vertical="center"/>
    </xf>
    <xf numFmtId="0" fontId="8" fillId="0" borderId="9" xfId="0" applyFont="1" applyBorder="1"/>
    <xf numFmtId="0" fontId="11" fillId="0" borderId="10" xfId="0" applyFont="1" applyBorder="1" applyAlignment="1">
      <alignment vertical="center"/>
    </xf>
    <xf numFmtId="0" fontId="8" fillId="0" borderId="10" xfId="0" applyFont="1" applyBorder="1"/>
    <xf numFmtId="0" fontId="0" fillId="0" borderId="0" xfId="0" applyAlignment="1">
      <alignment horizontal="justify" vertical="justify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wrapText="1"/>
    </xf>
    <xf numFmtId="177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0" xfId="0" applyFont="1" applyBorder="1" applyAlignment="1">
      <alignment horizontal="center"/>
    </xf>
    <xf numFmtId="178" fontId="10" fillId="0" borderId="5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8" fontId="10" fillId="0" borderId="3" xfId="0" applyNumberFormat="1" applyFont="1" applyBorder="1" applyAlignment="1">
      <alignment horizontal="center" vertical="center"/>
    </xf>
    <xf numFmtId="178" fontId="10" fillId="0" borderId="2" xfId="0" applyNumberFormat="1" applyFon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178" fontId="9" fillId="0" borderId="0" xfId="0" applyNumberFormat="1" applyFont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/>
    </xf>
    <xf numFmtId="178" fontId="9" fillId="0" borderId="2" xfId="0" applyNumberFormat="1" applyFont="1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  <xf numFmtId="178" fontId="9" fillId="0" borderId="10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8" fontId="8" fillId="0" borderId="10" xfId="0" applyNumberFormat="1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0" fillId="0" borderId="0" xfId="0" applyFill="1"/>
  </cellXfs>
  <cellStyles count="2">
    <cellStyle name="常规" xfId="0" builtinId="0"/>
    <cellStyle name="常规 2" xfId="1" xr:uid="{70C85443-A8CF-4AE3-9820-C2FA9508C4B7}"/>
  </cellStyles>
  <dxfs count="0"/>
  <tableStyles count="0" defaultTableStyle="TableStyleMedium2" defaultPivotStyle="PivotStyleLight16"/>
  <colors>
    <mruColors>
      <color rgb="FFD6572A"/>
      <color rgb="FFF8A2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ViceninⅡ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051421697287839"/>
                  <c:y val="1.6185476815398076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'linear relation '!$B$2:$B$7</c:f>
              <c:numCache>
                <c:formatCode>0.0000_);[Red]\(0.0000\)</c:formatCode>
                <c:ptCount val="6"/>
                <c:pt idx="0">
                  <c:v>9.375</c:v>
                </c:pt>
                <c:pt idx="1">
                  <c:v>18.75</c:v>
                </c:pt>
                <c:pt idx="2">
                  <c:v>30</c:v>
                </c:pt>
                <c:pt idx="3">
                  <c:v>37.5</c:v>
                </c:pt>
                <c:pt idx="4">
                  <c:v>75</c:v>
                </c:pt>
                <c:pt idx="5">
                  <c:v>150</c:v>
                </c:pt>
              </c:numCache>
            </c:numRef>
          </c:xVal>
          <c:yVal>
            <c:numRef>
              <c:f>'linear relation '!$C$2:$C$7</c:f>
              <c:numCache>
                <c:formatCode>General</c:formatCode>
                <c:ptCount val="6"/>
                <c:pt idx="0">
                  <c:v>105.4045</c:v>
                </c:pt>
                <c:pt idx="1">
                  <c:v>208.97899999999998</c:v>
                </c:pt>
                <c:pt idx="2">
                  <c:v>342.97950000000003</c:v>
                </c:pt>
                <c:pt idx="3">
                  <c:v>438.18450000000001</c:v>
                </c:pt>
                <c:pt idx="4">
                  <c:v>908.59349999999995</c:v>
                </c:pt>
                <c:pt idx="5">
                  <c:v>1866.7984999999999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0-46E6-8955-C2EEEA80C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371408"/>
        <c:axId val="548375672"/>
      </c:scatterChart>
      <c:valAx>
        <c:axId val="54837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);[Red]\(0.00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8375672"/>
        <c:crosses val="autoZero"/>
        <c:crossBetween val="midCat"/>
      </c:valAx>
      <c:valAx>
        <c:axId val="548375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8371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viceninⅠ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9525" cap="rnd" cmpd="sng">
                <a:solidFill>
                  <a:schemeClr val="accent1"/>
                </a:solidFill>
                <a:headEnd w="sm" len="sm"/>
                <a:tailEnd w="sm" len="sm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585433070866141"/>
                  <c:y val="5.725923263741409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'linear relation '!$B$14:$B$19</c:f>
              <c:numCache>
                <c:formatCode>0.0000_);[Red]\(0.0000\)</c:formatCode>
                <c:ptCount val="6"/>
                <c:pt idx="0">
                  <c:v>17.8125</c:v>
                </c:pt>
                <c:pt idx="1">
                  <c:v>35.625</c:v>
                </c:pt>
                <c:pt idx="2">
                  <c:v>57</c:v>
                </c:pt>
                <c:pt idx="3">
                  <c:v>71.25</c:v>
                </c:pt>
                <c:pt idx="4">
                  <c:v>142.5</c:v>
                </c:pt>
                <c:pt idx="5">
                  <c:v>285</c:v>
                </c:pt>
              </c:numCache>
            </c:numRef>
          </c:xVal>
          <c:yVal>
            <c:numRef>
              <c:f>'linear relation '!$C$14:$C$19</c:f>
              <c:numCache>
                <c:formatCode>General</c:formatCode>
                <c:ptCount val="6"/>
                <c:pt idx="0">
                  <c:v>281.38150000000002</c:v>
                </c:pt>
                <c:pt idx="1">
                  <c:v>554.60449999999992</c:v>
                </c:pt>
                <c:pt idx="2">
                  <c:v>880.66100000000006</c:v>
                </c:pt>
                <c:pt idx="3">
                  <c:v>1145.586</c:v>
                </c:pt>
                <c:pt idx="4">
                  <c:v>2334.5740000000001</c:v>
                </c:pt>
                <c:pt idx="5">
                  <c:v>4711.2089999999998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20-4378-807B-25E38DEB1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266472"/>
        <c:axId val="549266800"/>
      </c:scatterChart>
      <c:valAx>
        <c:axId val="549266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);[Red]\(0.00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9266800"/>
        <c:crosses val="autoZero"/>
        <c:crossBetween val="midCat"/>
      </c:valAx>
      <c:valAx>
        <c:axId val="54926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9266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viceninⅢ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15174978127734"/>
                  <c:y val="5.512440106105245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'linear relation '!$B$26:$B$31</c:f>
              <c:numCache>
                <c:formatCode>0.0000_);[Red]\(0.0000\)</c:formatCode>
                <c:ptCount val="6"/>
                <c:pt idx="0">
                  <c:v>18.125</c:v>
                </c:pt>
                <c:pt idx="1">
                  <c:v>36.25</c:v>
                </c:pt>
                <c:pt idx="2">
                  <c:v>58</c:v>
                </c:pt>
                <c:pt idx="3">
                  <c:v>72.5</c:v>
                </c:pt>
                <c:pt idx="4">
                  <c:v>145</c:v>
                </c:pt>
                <c:pt idx="5">
                  <c:v>290</c:v>
                </c:pt>
              </c:numCache>
            </c:numRef>
          </c:xVal>
          <c:yVal>
            <c:numRef>
              <c:f>'linear relation '!$C$26:$C$31</c:f>
              <c:numCache>
                <c:formatCode>General</c:formatCode>
                <c:ptCount val="6"/>
                <c:pt idx="0">
                  <c:v>314.59899999999999</c:v>
                </c:pt>
                <c:pt idx="1">
                  <c:v>630.47</c:v>
                </c:pt>
                <c:pt idx="2">
                  <c:v>995.88300000000004</c:v>
                </c:pt>
                <c:pt idx="3">
                  <c:v>1290.2950000000001</c:v>
                </c:pt>
                <c:pt idx="4">
                  <c:v>2615.8275000000003</c:v>
                </c:pt>
                <c:pt idx="5">
                  <c:v>5265.4500000000007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7E-456F-868F-829A8B389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373704"/>
        <c:axId val="548369768"/>
      </c:scatterChart>
      <c:valAx>
        <c:axId val="548373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);[Red]\(0.00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8369768"/>
        <c:crosses val="autoZero"/>
        <c:crossBetween val="midCat"/>
      </c:valAx>
      <c:valAx>
        <c:axId val="54836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8373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rutin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060454943132113"/>
                  <c:y val="2.0474746659595807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'linear relation '!$B$39:$B$44</c:f>
              <c:numCache>
                <c:formatCode>0.0000_);[Red]\(0.0000\)</c:formatCode>
                <c:ptCount val="6"/>
                <c:pt idx="0">
                  <c:v>14.06</c:v>
                </c:pt>
                <c:pt idx="1">
                  <c:v>28.125</c:v>
                </c:pt>
                <c:pt idx="2">
                  <c:v>45</c:v>
                </c:pt>
                <c:pt idx="3">
                  <c:v>56.25</c:v>
                </c:pt>
                <c:pt idx="4">
                  <c:v>112.5</c:v>
                </c:pt>
                <c:pt idx="5">
                  <c:v>225</c:v>
                </c:pt>
              </c:numCache>
            </c:numRef>
          </c:xVal>
          <c:yVal>
            <c:numRef>
              <c:f>'linear relation '!$C$39:$C$44</c:f>
              <c:numCache>
                <c:formatCode>General</c:formatCode>
                <c:ptCount val="6"/>
                <c:pt idx="0">
                  <c:v>66.034000000000006</c:v>
                </c:pt>
                <c:pt idx="1">
                  <c:v>245.32499999999999</c:v>
                </c:pt>
                <c:pt idx="2">
                  <c:v>465.33949999999999</c:v>
                </c:pt>
                <c:pt idx="3">
                  <c:v>677.69450000000006</c:v>
                </c:pt>
                <c:pt idx="4">
                  <c:v>1519.8589999999999</c:v>
                </c:pt>
                <c:pt idx="5">
                  <c:v>3203.9884999999999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20-4FD8-BA71-20733F3A1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125104"/>
        <c:axId val="477117888"/>
      </c:scatterChart>
      <c:valAx>
        <c:axId val="47712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);[Red]\(0.00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7117888"/>
        <c:crosses val="autoZero"/>
        <c:crossBetween val="midCat"/>
      </c:valAx>
      <c:valAx>
        <c:axId val="47711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712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'content calculation'!$B$35</c:f>
              <c:strCache>
                <c:ptCount val="1"/>
                <c:pt idx="0">
                  <c:v>Vicenin Ⅱ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'content calculation'!$A$36:$A$38</c:f>
              <c:strCache>
                <c:ptCount val="3"/>
                <c:pt idx="0">
                  <c:v>ZJ</c:v>
                </c:pt>
                <c:pt idx="1">
                  <c:v>GP</c:v>
                </c:pt>
                <c:pt idx="2">
                  <c:v>RS</c:v>
                </c:pt>
              </c:strCache>
            </c:strRef>
          </c:cat>
          <c:val>
            <c:numRef>
              <c:f>'content calculation'!$B$36:$B$38</c:f>
              <c:numCache>
                <c:formatCode>General</c:formatCode>
                <c:ptCount val="3"/>
                <c:pt idx="0">
                  <c:v>33.9188216392618</c:v>
                </c:pt>
                <c:pt idx="1">
                  <c:v>84.631587033124148</c:v>
                </c:pt>
                <c:pt idx="2">
                  <c:v>85.24014860857362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C7-4352-8C02-7CF4A9A502CA}"/>
            </c:ext>
          </c:extLst>
        </c:ser>
        <c:ser>
          <c:idx val="1"/>
          <c:order val="1"/>
          <c:tx>
            <c:strRef>
              <c:f>'content calculation'!$C$35</c:f>
              <c:strCache>
                <c:ptCount val="1"/>
                <c:pt idx="0">
                  <c:v>Vicenin Ⅰ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'content calculation'!$A$36:$A$38</c:f>
              <c:strCache>
                <c:ptCount val="3"/>
                <c:pt idx="0">
                  <c:v>ZJ</c:v>
                </c:pt>
                <c:pt idx="1">
                  <c:v>GP</c:v>
                </c:pt>
                <c:pt idx="2">
                  <c:v>RS</c:v>
                </c:pt>
              </c:strCache>
            </c:strRef>
          </c:cat>
          <c:val>
            <c:numRef>
              <c:f>'content calculation'!$C$36:$C$38</c:f>
              <c:numCache>
                <c:formatCode>General</c:formatCode>
                <c:ptCount val="3"/>
                <c:pt idx="0">
                  <c:v>18.886070179915148</c:v>
                </c:pt>
                <c:pt idx="1">
                  <c:v>41.366949865513931</c:v>
                </c:pt>
                <c:pt idx="2">
                  <c:v>64.550222549431638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C7-4352-8C02-7CF4A9A502CA}"/>
            </c:ext>
          </c:extLst>
        </c:ser>
        <c:ser>
          <c:idx val="2"/>
          <c:order val="2"/>
          <c:tx>
            <c:strRef>
              <c:f>'content calculation'!$D$35</c:f>
              <c:strCache>
                <c:ptCount val="1"/>
                <c:pt idx="0">
                  <c:v>Vicenin Ⅲ</c:v>
                </c:pt>
              </c:strCache>
            </c:strRef>
          </c:tx>
          <c:spPr>
            <a:solidFill>
              <a:srgbClr val="D6572A"/>
            </a:solidFill>
            <a:ln>
              <a:noFill/>
            </a:ln>
            <a:effectLst/>
          </c:spPr>
          <c:invertIfNegative val="0"/>
          <c:cat>
            <c:strRef>
              <c:f>'content calculation'!$A$36:$A$38</c:f>
              <c:strCache>
                <c:ptCount val="3"/>
                <c:pt idx="0">
                  <c:v>ZJ</c:v>
                </c:pt>
                <c:pt idx="1">
                  <c:v>GP</c:v>
                </c:pt>
                <c:pt idx="2">
                  <c:v>RS</c:v>
                </c:pt>
              </c:strCache>
            </c:strRef>
          </c:cat>
          <c:val>
            <c:numRef>
              <c:f>'content calculation'!$D$36:$D$38</c:f>
              <c:numCache>
                <c:formatCode>General</c:formatCode>
                <c:ptCount val="3"/>
                <c:pt idx="0">
                  <c:v>15.236254779498969</c:v>
                </c:pt>
                <c:pt idx="1">
                  <c:v>33.06429867973069</c:v>
                </c:pt>
                <c:pt idx="2">
                  <c:v>45.212924591749236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C7-4352-8C02-7CF4A9A502CA}"/>
            </c:ext>
          </c:extLst>
        </c:ser>
        <c:ser>
          <c:idx val="3"/>
          <c:order val="3"/>
          <c:tx>
            <c:strRef>
              <c:f>'content calculation'!$E$35</c:f>
              <c:strCache>
                <c:ptCount val="1"/>
                <c:pt idx="0">
                  <c:v>Rutin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'content calculation'!$A$36:$A$38</c:f>
              <c:strCache>
                <c:ptCount val="3"/>
                <c:pt idx="0">
                  <c:v>ZJ</c:v>
                </c:pt>
                <c:pt idx="1">
                  <c:v>GP</c:v>
                </c:pt>
                <c:pt idx="2">
                  <c:v>RS</c:v>
                </c:pt>
              </c:strCache>
            </c:strRef>
          </c:cat>
          <c:val>
            <c:numRef>
              <c:f>'content calculation'!$E$36:$E$38</c:f>
              <c:numCache>
                <c:formatCode>General</c:formatCode>
                <c:ptCount val="3"/>
                <c:pt idx="0">
                  <c:v>163.21761381831922</c:v>
                </c:pt>
                <c:pt idx="1">
                  <c:v>139.1541074348203</c:v>
                </c:pt>
                <c:pt idx="2">
                  <c:v>177.20921177457714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C7-4352-8C02-7CF4A9A50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8597360"/>
        <c:axId val="398590472"/>
      </c:barChart>
      <c:catAx>
        <c:axId val="39859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98590472"/>
        <c:crosses val="autoZero"/>
        <c:auto val="1"/>
        <c:lblAlgn val="ctr"/>
        <c:lblOffset val="100"/>
        <c:noMultiLvlLbl val="0"/>
      </c:catAx>
      <c:valAx>
        <c:axId val="398590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Content</a:t>
                </a:r>
                <a:r>
                  <a:rPr lang="en-US" altLang="zh-CN" baseline="0"/>
                  <a:t> μg/g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2.2222222222222223E-2"/>
              <c:y val="0.336681977252843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98597360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</xdr:colOff>
      <xdr:row>0</xdr:row>
      <xdr:rowOff>98425</xdr:rowOff>
    </xdr:from>
    <xdr:to>
      <xdr:col>13</xdr:col>
      <xdr:colOff>599440</xdr:colOff>
      <xdr:row>11</xdr:row>
      <xdr:rowOff>76200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F3C578C6-7BE9-40C7-91D9-802028E08F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</xdr:colOff>
      <xdr:row>12</xdr:row>
      <xdr:rowOff>19685</xdr:rowOff>
    </xdr:from>
    <xdr:to>
      <xdr:col>12</xdr:col>
      <xdr:colOff>566420</xdr:colOff>
      <xdr:row>22</xdr:row>
      <xdr:rowOff>175260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CE5660E6-F984-4A75-B8BC-7CAEBB1D3E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715010</xdr:colOff>
      <xdr:row>24</xdr:row>
      <xdr:rowOff>9525</xdr:rowOff>
    </xdr:from>
    <xdr:to>
      <xdr:col>11</xdr:col>
      <xdr:colOff>557530</xdr:colOff>
      <xdr:row>34</xdr:row>
      <xdr:rowOff>179070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FA4619CC-ACEF-41F4-BF9F-E08AC81F33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21590</xdr:colOff>
      <xdr:row>37</xdr:row>
      <xdr:rowOff>14605</xdr:rowOff>
    </xdr:from>
    <xdr:to>
      <xdr:col>11</xdr:col>
      <xdr:colOff>580390</xdr:colOff>
      <xdr:row>46</xdr:row>
      <xdr:rowOff>162560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960603EA-C980-4998-A4E4-9090558103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0</xdr:row>
      <xdr:rowOff>523875</xdr:rowOff>
    </xdr:from>
    <xdr:to>
      <xdr:col>16</xdr:col>
      <xdr:colOff>520700</xdr:colOff>
      <xdr:row>16</xdr:row>
      <xdr:rowOff>53975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2685C4E0-84E2-42E2-B1D7-C53A4DEABF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自定义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50"/>
      </a:accent1>
      <a:accent2>
        <a:srgbClr val="0563C1"/>
      </a:accent2>
      <a:accent3>
        <a:srgbClr val="F86E52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2D0CB-0331-4DE2-A661-DEAC5E2C4011}">
  <dimension ref="A1:G46"/>
  <sheetViews>
    <sheetView tabSelected="1" workbookViewId="0">
      <selection activeCell="C31" sqref="C31"/>
    </sheetView>
  </sheetViews>
  <sheetFormatPr defaultRowHeight="14.4"/>
  <cols>
    <col min="1" max="1" width="14.109375" style="1" customWidth="1"/>
    <col min="2" max="2" width="12.109375" customWidth="1"/>
    <col min="4" max="4" width="16.44140625" customWidth="1"/>
    <col min="5" max="5" width="10.44140625" bestFit="1" customWidth="1"/>
  </cols>
  <sheetData>
    <row r="1" spans="1:7" ht="87">
      <c r="A1" s="2" t="s">
        <v>49</v>
      </c>
      <c r="B1" s="2" t="s">
        <v>50</v>
      </c>
      <c r="C1" s="69" t="s">
        <v>51</v>
      </c>
      <c r="D1" s="3"/>
      <c r="E1" s="3"/>
      <c r="F1" s="3"/>
      <c r="G1" s="3"/>
    </row>
    <row r="2" spans="1:7" ht="13.8">
      <c r="A2" s="4">
        <v>1</v>
      </c>
      <c r="B2" s="5">
        <v>9.375</v>
      </c>
      <c r="C2" s="6">
        <v>105.4045</v>
      </c>
      <c r="D2" s="72"/>
      <c r="E2" s="73"/>
      <c r="F2" s="72"/>
      <c r="G2" s="73"/>
    </row>
    <row r="3" spans="1:7" ht="13.8">
      <c r="A3" s="4">
        <v>2</v>
      </c>
      <c r="B3" s="5">
        <v>18.75</v>
      </c>
      <c r="C3" s="6">
        <v>208.97899999999998</v>
      </c>
      <c r="D3" s="72"/>
      <c r="E3" s="73"/>
      <c r="F3" s="72"/>
      <c r="G3" s="73"/>
    </row>
    <row r="4" spans="1:7" ht="13.8">
      <c r="A4" s="4">
        <v>3</v>
      </c>
      <c r="B4" s="5">
        <v>30</v>
      </c>
      <c r="C4" s="6">
        <v>342.97950000000003</v>
      </c>
      <c r="D4" s="72"/>
      <c r="E4" s="73"/>
      <c r="F4" s="72"/>
      <c r="G4" s="73"/>
    </row>
    <row r="5" spans="1:7" ht="13.8">
      <c r="A5" s="4">
        <v>4</v>
      </c>
      <c r="B5" s="5">
        <v>37.5</v>
      </c>
      <c r="C5" s="6">
        <v>438.18450000000001</v>
      </c>
      <c r="D5" s="72"/>
      <c r="E5" s="73"/>
      <c r="F5" s="72"/>
      <c r="G5" s="73"/>
    </row>
    <row r="6" spans="1:7" ht="13.8">
      <c r="A6" s="4">
        <v>5</v>
      </c>
      <c r="B6" s="5">
        <v>75</v>
      </c>
      <c r="C6" s="6">
        <v>908.59349999999995</v>
      </c>
      <c r="D6" s="72"/>
      <c r="E6" s="73"/>
      <c r="F6" s="72"/>
      <c r="G6" s="73"/>
    </row>
    <row r="7" spans="1:7" ht="13.8">
      <c r="A7" s="4">
        <v>6</v>
      </c>
      <c r="B7" s="5">
        <v>150</v>
      </c>
      <c r="C7" s="6">
        <v>1866.7984999999999</v>
      </c>
      <c r="D7" s="72"/>
      <c r="E7" s="73"/>
      <c r="F7" s="72"/>
      <c r="G7" s="73"/>
    </row>
    <row r="13" spans="1:7" ht="96">
      <c r="A13" s="2" t="s">
        <v>0</v>
      </c>
      <c r="B13" s="2" t="s">
        <v>52</v>
      </c>
      <c r="C13" s="69" t="s">
        <v>53</v>
      </c>
      <c r="D13" s="3"/>
      <c r="E13" s="3"/>
      <c r="F13" s="3"/>
    </row>
    <row r="14" spans="1:7" ht="13.8">
      <c r="A14" s="4">
        <v>1</v>
      </c>
      <c r="B14" s="5">
        <v>17.8125</v>
      </c>
      <c r="C14" s="6">
        <v>281.38150000000002</v>
      </c>
      <c r="D14" s="72"/>
      <c r="E14" s="72"/>
      <c r="F14" s="72"/>
    </row>
    <row r="15" spans="1:7" ht="13.8">
      <c r="A15" s="4">
        <v>2</v>
      </c>
      <c r="B15" s="5">
        <v>35.625</v>
      </c>
      <c r="C15" s="6">
        <v>554.60449999999992</v>
      </c>
      <c r="D15" s="72"/>
      <c r="E15" s="72"/>
      <c r="F15" s="72"/>
    </row>
    <row r="16" spans="1:7" ht="13.8">
      <c r="A16" s="4">
        <v>3</v>
      </c>
      <c r="B16" s="5">
        <v>57</v>
      </c>
      <c r="C16" s="6">
        <v>880.66100000000006</v>
      </c>
      <c r="D16" s="72"/>
      <c r="E16" s="72"/>
      <c r="F16" s="72"/>
    </row>
    <row r="17" spans="1:6" ht="13.8">
      <c r="A17" s="4">
        <v>4</v>
      </c>
      <c r="B17" s="5">
        <v>71.25</v>
      </c>
      <c r="C17" s="6">
        <v>1145.586</v>
      </c>
      <c r="D17" s="72"/>
      <c r="E17" s="72"/>
      <c r="F17" s="72"/>
    </row>
    <row r="18" spans="1:6" ht="13.8">
      <c r="A18" s="4">
        <v>5</v>
      </c>
      <c r="B18" s="5">
        <v>142.5</v>
      </c>
      <c r="C18" s="6">
        <v>2334.5740000000001</v>
      </c>
      <c r="D18" s="72"/>
      <c r="E18" s="72"/>
      <c r="F18" s="72"/>
    </row>
    <row r="19" spans="1:6" ht="13.8">
      <c r="A19" s="4">
        <v>6</v>
      </c>
      <c r="B19" s="5">
        <v>285</v>
      </c>
      <c r="C19" s="6">
        <v>4711.2089999999998</v>
      </c>
      <c r="D19" s="72"/>
      <c r="E19" s="72"/>
      <c r="F19" s="72"/>
    </row>
    <row r="25" spans="1:6" ht="108">
      <c r="A25" s="2" t="s">
        <v>0</v>
      </c>
      <c r="B25" s="2" t="s">
        <v>54</v>
      </c>
      <c r="C25" s="69" t="s">
        <v>55</v>
      </c>
      <c r="D25" s="3"/>
      <c r="E25" s="3"/>
      <c r="F25" s="3"/>
    </row>
    <row r="26" spans="1:6" ht="13.8">
      <c r="A26" s="4">
        <v>1</v>
      </c>
      <c r="B26" s="5">
        <v>18.125</v>
      </c>
      <c r="C26" s="6">
        <v>314.59899999999999</v>
      </c>
      <c r="D26" s="72"/>
      <c r="E26" s="72"/>
      <c r="F26" s="72"/>
    </row>
    <row r="27" spans="1:6" ht="13.8">
      <c r="A27" s="4">
        <v>2</v>
      </c>
      <c r="B27" s="5">
        <v>36.25</v>
      </c>
      <c r="C27" s="6">
        <v>630.47</v>
      </c>
      <c r="D27" s="72"/>
      <c r="E27" s="72"/>
      <c r="F27" s="72"/>
    </row>
    <row r="28" spans="1:6" ht="13.8">
      <c r="A28" s="4">
        <v>3</v>
      </c>
      <c r="B28" s="5">
        <v>58</v>
      </c>
      <c r="C28" s="6">
        <v>995.88300000000004</v>
      </c>
      <c r="D28" s="72"/>
      <c r="E28" s="72"/>
      <c r="F28" s="72"/>
    </row>
    <row r="29" spans="1:6" ht="13.8">
      <c r="A29" s="4">
        <v>4</v>
      </c>
      <c r="B29" s="5">
        <v>72.5</v>
      </c>
      <c r="C29" s="6">
        <v>1290.2950000000001</v>
      </c>
      <c r="D29" s="72"/>
      <c r="E29" s="72"/>
      <c r="F29" s="72"/>
    </row>
    <row r="30" spans="1:6" ht="13.8">
      <c r="A30" s="4">
        <v>5</v>
      </c>
      <c r="B30" s="5">
        <v>145</v>
      </c>
      <c r="C30" s="6">
        <v>2615.8275000000003</v>
      </c>
      <c r="D30" s="72"/>
      <c r="E30" s="72"/>
      <c r="F30" s="72"/>
    </row>
    <row r="31" spans="1:6" ht="13.8">
      <c r="A31" s="4">
        <v>6</v>
      </c>
      <c r="B31" s="5">
        <v>290</v>
      </c>
      <c r="C31" s="6">
        <v>5265.4500000000007</v>
      </c>
      <c r="D31" s="72"/>
      <c r="E31" s="72"/>
      <c r="F31" s="72"/>
    </row>
    <row r="33" spans="1:7">
      <c r="B33" s="6"/>
      <c r="C33" s="6"/>
      <c r="D33" s="6"/>
      <c r="E33" s="6"/>
      <c r="F33" s="6"/>
      <c r="G33" s="6"/>
    </row>
    <row r="38" spans="1:7" ht="96">
      <c r="A38" s="2" t="s">
        <v>0</v>
      </c>
      <c r="B38" s="2" t="s">
        <v>56</v>
      </c>
      <c r="C38" s="69" t="s">
        <v>57</v>
      </c>
      <c r="D38" s="3"/>
      <c r="E38" s="3"/>
      <c r="F38" s="3"/>
    </row>
    <row r="39" spans="1:7" ht="13.8">
      <c r="A39" s="4">
        <v>1</v>
      </c>
      <c r="B39" s="5">
        <v>14.06</v>
      </c>
      <c r="C39" s="6">
        <v>66.034000000000006</v>
      </c>
      <c r="D39" s="72"/>
      <c r="E39" s="72" t="s">
        <v>7</v>
      </c>
      <c r="F39" s="72"/>
    </row>
    <row r="40" spans="1:7" ht="13.8">
      <c r="A40" s="4">
        <v>2</v>
      </c>
      <c r="B40" s="5">
        <v>28.125</v>
      </c>
      <c r="C40" s="6">
        <v>245.32499999999999</v>
      </c>
      <c r="D40" s="72"/>
      <c r="E40" s="72"/>
      <c r="F40" s="72"/>
    </row>
    <row r="41" spans="1:7" ht="13.8">
      <c r="A41" s="4">
        <v>3</v>
      </c>
      <c r="B41" s="5">
        <v>45</v>
      </c>
      <c r="C41" s="6">
        <v>465.33949999999999</v>
      </c>
      <c r="D41" s="72"/>
      <c r="E41" s="72"/>
      <c r="F41" s="72"/>
    </row>
    <row r="42" spans="1:7" ht="13.8">
      <c r="A42" s="4">
        <v>4</v>
      </c>
      <c r="B42" s="5">
        <v>56.25</v>
      </c>
      <c r="C42" s="6">
        <v>677.69450000000006</v>
      </c>
      <c r="D42" s="72"/>
      <c r="E42" s="72"/>
      <c r="F42" s="72"/>
    </row>
    <row r="43" spans="1:7" ht="13.8">
      <c r="A43" s="4">
        <v>5</v>
      </c>
      <c r="B43" s="5">
        <v>112.5</v>
      </c>
      <c r="C43" s="6">
        <v>1519.8589999999999</v>
      </c>
      <c r="D43" s="72"/>
      <c r="E43" s="72"/>
      <c r="F43" s="72"/>
    </row>
    <row r="44" spans="1:7" ht="13.8">
      <c r="A44" s="4">
        <v>6</v>
      </c>
      <c r="B44" s="5">
        <v>225</v>
      </c>
      <c r="C44" s="6">
        <v>3203.9884999999999</v>
      </c>
      <c r="D44" s="72"/>
      <c r="E44" s="72"/>
      <c r="F44" s="72"/>
    </row>
    <row r="46" spans="1:7">
      <c r="B46" s="6"/>
      <c r="C46" s="6"/>
      <c r="D46" s="6"/>
      <c r="E46" s="6"/>
      <c r="F46" s="6"/>
      <c r="G46" s="6"/>
    </row>
  </sheetData>
  <mergeCells count="13">
    <mergeCell ref="G2:G7"/>
    <mergeCell ref="D2:D7"/>
    <mergeCell ref="E2:E7"/>
    <mergeCell ref="F2:F7"/>
    <mergeCell ref="D14:D19"/>
    <mergeCell ref="E14:E19"/>
    <mergeCell ref="F14:F19"/>
    <mergeCell ref="D26:D31"/>
    <mergeCell ref="E26:E31"/>
    <mergeCell ref="F26:F31"/>
    <mergeCell ref="D39:D44"/>
    <mergeCell ref="E39:E44"/>
    <mergeCell ref="F39:F44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18EF3-A6C2-4894-B4F3-3010E34EE011}">
  <dimension ref="A1:Z71"/>
  <sheetViews>
    <sheetView zoomScale="85" zoomScaleNormal="85" workbookViewId="0">
      <selection activeCell="D20" sqref="D20:D21"/>
    </sheetView>
  </sheetViews>
  <sheetFormatPr defaultRowHeight="13.8"/>
  <cols>
    <col min="2" max="2" width="8.6640625" style="8"/>
    <col min="3" max="5" width="10.109375" customWidth="1"/>
    <col min="6" max="6" width="10.109375" style="8" customWidth="1"/>
    <col min="7" max="7" width="9.77734375" customWidth="1"/>
    <col min="8" max="9" width="10.109375" customWidth="1"/>
    <col min="10" max="10" width="10.109375" style="8" customWidth="1"/>
    <col min="11" max="13" width="10.109375" customWidth="1"/>
    <col min="14" max="14" width="10.109375" style="8" customWidth="1"/>
    <col min="15" max="15" width="9.21875" customWidth="1"/>
    <col min="16" max="17" width="10.109375" customWidth="1"/>
    <col min="18" max="18" width="9.5546875" customWidth="1"/>
    <col min="19" max="19" width="10.109375" customWidth="1"/>
    <col min="20" max="20" width="11.44140625" customWidth="1"/>
    <col min="21" max="22" width="11.109375" customWidth="1"/>
    <col min="23" max="23" width="11.44140625" customWidth="1"/>
    <col min="26" max="26" width="8.6640625" style="35"/>
  </cols>
  <sheetData>
    <row r="1" spans="1:26" s="7" customFormat="1" ht="42" customHeight="1" thickBot="1">
      <c r="A1" s="7" t="s">
        <v>75</v>
      </c>
      <c r="B1" s="69" t="s">
        <v>51</v>
      </c>
      <c r="C1" s="69" t="s">
        <v>76</v>
      </c>
      <c r="D1" s="7" t="s">
        <v>21</v>
      </c>
      <c r="E1" s="7" t="s">
        <v>22</v>
      </c>
      <c r="F1" s="69" t="s">
        <v>53</v>
      </c>
      <c r="G1" s="69" t="s">
        <v>77</v>
      </c>
      <c r="H1" s="7" t="s">
        <v>21</v>
      </c>
      <c r="I1" s="7" t="s">
        <v>22</v>
      </c>
      <c r="J1" s="69" t="s">
        <v>55</v>
      </c>
      <c r="K1" s="69" t="s">
        <v>78</v>
      </c>
      <c r="L1" s="7" t="s">
        <v>21</v>
      </c>
      <c r="M1" s="7" t="s">
        <v>22</v>
      </c>
      <c r="N1" s="69" t="s">
        <v>57</v>
      </c>
      <c r="O1" s="69" t="s">
        <v>79</v>
      </c>
      <c r="P1" s="7" t="s">
        <v>21</v>
      </c>
      <c r="Q1" s="7" t="s">
        <v>22</v>
      </c>
      <c r="R1" s="2" t="s">
        <v>80</v>
      </c>
      <c r="S1" s="2" t="s">
        <v>81</v>
      </c>
      <c r="T1" s="2" t="s">
        <v>82</v>
      </c>
      <c r="U1" s="2" t="s">
        <v>83</v>
      </c>
      <c r="V1" s="2" t="s">
        <v>84</v>
      </c>
      <c r="W1" s="2" t="s">
        <v>85</v>
      </c>
      <c r="X1" s="2" t="s">
        <v>86</v>
      </c>
      <c r="Y1" s="2" t="s">
        <v>87</v>
      </c>
      <c r="Z1" s="34" t="s">
        <v>88</v>
      </c>
    </row>
    <row r="2" spans="1:26" s="38" customFormat="1">
      <c r="A2" s="36" t="s">
        <v>1</v>
      </c>
      <c r="B2" s="37">
        <v>265.65499999999997</v>
      </c>
      <c r="C2" s="91">
        <f>AVERAGE(B2:B3)</f>
        <v>267.49549999999999</v>
      </c>
      <c r="D2" s="91">
        <f>STDEV(B2:B3)</f>
        <v>2.6028600615477098</v>
      </c>
      <c r="E2" s="91">
        <f>D2/C2*100</f>
        <v>0.97304816774402181</v>
      </c>
      <c r="F2" s="37">
        <v>288.577</v>
      </c>
      <c r="G2" s="91">
        <f>AVERAGE(F2:F3)</f>
        <v>288.24649999999997</v>
      </c>
      <c r="H2" s="91">
        <f>STDEV(F2:F3)</f>
        <v>0.46739758236430884</v>
      </c>
      <c r="I2" s="91">
        <f>H2/G2*100</f>
        <v>0.16215204082766274</v>
      </c>
      <c r="J2" s="37">
        <v>209.78899999999999</v>
      </c>
      <c r="K2" s="91">
        <f>AVERAGE(J2:J3)</f>
        <v>207.75799999999998</v>
      </c>
      <c r="L2" s="91">
        <f>STDEV(J2:J3)</f>
        <v>2.872267745179744</v>
      </c>
      <c r="M2" s="91">
        <f>L2/K2*100</f>
        <v>1.3825064474916704</v>
      </c>
      <c r="N2" s="37">
        <v>2615.8139999999999</v>
      </c>
      <c r="O2" s="91">
        <f>AVERAGE(N2:N3)</f>
        <v>2631.8</v>
      </c>
      <c r="P2" s="91">
        <f>STDEV(N2:N3)</f>
        <v>22.607618008096445</v>
      </c>
      <c r="Q2" s="91">
        <f>P2/O2*100</f>
        <v>0.85901732685220933</v>
      </c>
      <c r="R2" s="96">
        <f>(C2+27.568)/12.589</f>
        <v>23.438200015886881</v>
      </c>
      <c r="S2" s="96">
        <f>(G2+39.748)/16.656</f>
        <v>19.692273054755042</v>
      </c>
      <c r="T2" s="96">
        <f>(K2+35.367)/18.269</f>
        <v>13.308062838688489</v>
      </c>
      <c r="U2" s="96">
        <f>(O2+172.4)/14.997</f>
        <v>186.98406347936256</v>
      </c>
      <c r="V2" s="96">
        <f>R2*2*(1-Z2/100)</f>
        <v>43.084099269203264</v>
      </c>
      <c r="W2" s="96">
        <f>S2*2*(1-Z2/100)</f>
        <v>36.198336329250715</v>
      </c>
      <c r="X2" s="96">
        <f>T2*2*(1-Z2/100)</f>
        <v>24.462881110077181</v>
      </c>
      <c r="Y2" s="96">
        <f>U2*2*(1-Z2/100)</f>
        <v>343.71410548776424</v>
      </c>
      <c r="Z2" s="122">
        <v>8.09</v>
      </c>
    </row>
    <row r="3" spans="1:26" s="11" customFormat="1">
      <c r="A3" s="39"/>
      <c r="B3" s="10">
        <v>269.33600000000001</v>
      </c>
      <c r="C3" s="89"/>
      <c r="D3" s="89"/>
      <c r="E3" s="89"/>
      <c r="F3" s="10">
        <v>287.916</v>
      </c>
      <c r="G3" s="89"/>
      <c r="H3" s="89"/>
      <c r="I3" s="89"/>
      <c r="J3" s="10">
        <v>205.727</v>
      </c>
      <c r="K3" s="89"/>
      <c r="L3" s="89"/>
      <c r="M3" s="89"/>
      <c r="N3" s="10">
        <v>2647.7860000000001</v>
      </c>
      <c r="O3" s="89"/>
      <c r="P3" s="89"/>
      <c r="Q3" s="89"/>
      <c r="R3" s="75"/>
      <c r="S3" s="75"/>
      <c r="T3" s="75"/>
      <c r="U3" s="75"/>
      <c r="V3" s="75"/>
      <c r="W3" s="75"/>
      <c r="X3" s="75"/>
      <c r="Y3" s="75"/>
      <c r="Z3" s="123"/>
    </row>
    <row r="4" spans="1:26">
      <c r="A4" s="40"/>
      <c r="B4" s="8">
        <v>248.53100000000001</v>
      </c>
      <c r="C4" s="82">
        <f>AVERAGE(B4:B5)</f>
        <v>243.7825</v>
      </c>
      <c r="D4" s="82">
        <f>STDEV(B4:B5)</f>
        <v>6.7153931009286518</v>
      </c>
      <c r="E4" s="94">
        <f>D4/C4*100</f>
        <v>2.7546657782772153</v>
      </c>
      <c r="F4" s="8">
        <v>270.35700000000003</v>
      </c>
      <c r="G4" s="82">
        <f>AVERAGE(F4:F5)</f>
        <v>260.75300000000004</v>
      </c>
      <c r="H4" s="82">
        <f>STDEV(F4:F5)</f>
        <v>13.582107053031224</v>
      </c>
      <c r="I4" s="94">
        <f>H4/G4*100</f>
        <v>5.2088018366159634</v>
      </c>
      <c r="J4" s="8">
        <v>194.10900000000001</v>
      </c>
      <c r="K4" s="82">
        <f>AVERAGE(J4:J5)</f>
        <v>189.30549999999999</v>
      </c>
      <c r="L4" s="82">
        <f>STDEV(J4:J5)</f>
        <v>6.793174846859162</v>
      </c>
      <c r="M4" s="94">
        <f>L4/K4*100</f>
        <v>3.5884719920230324</v>
      </c>
      <c r="N4" s="8">
        <v>2467.0990000000002</v>
      </c>
      <c r="O4" s="82">
        <f>AVERAGE(N4:N5)</f>
        <v>2405.61</v>
      </c>
      <c r="P4" s="82">
        <f>STDEV(N4:N5)</f>
        <v>86.958577736759281</v>
      </c>
      <c r="Q4" s="82">
        <f>P4/O4*100</f>
        <v>3.6148244202825595</v>
      </c>
      <c r="R4" s="73">
        <f>(C4+27.568)/12.589</f>
        <v>21.55457145126698</v>
      </c>
      <c r="S4" s="73">
        <f>(G4+39.748)/16.656</f>
        <v>18.041606628242079</v>
      </c>
      <c r="T4" s="73">
        <f>(K4+35.367)/18.269</f>
        <v>12.298018501286332</v>
      </c>
      <c r="U4" s="73">
        <f>(O4+172.4)/14.997</f>
        <v>171.90171367606857</v>
      </c>
      <c r="V4" s="74">
        <f t="shared" ref="V4" si="0">R4*2*(1-Z4/100)</f>
        <v>43.109142902533961</v>
      </c>
      <c r="W4" s="74">
        <f t="shared" ref="W4" si="1">S4*2*(1-Z4/100)</f>
        <v>36.083213256484157</v>
      </c>
      <c r="X4" s="74">
        <f t="shared" ref="X4" si="2">T4*2*(1-Z4/100)</f>
        <v>24.596037002572665</v>
      </c>
      <c r="Y4" s="74">
        <f t="shared" ref="Y4" si="3">U4*2*(1-Z4/100)</f>
        <v>343.80342735213713</v>
      </c>
      <c r="Z4" s="123"/>
    </row>
    <row r="5" spans="1:26" s="13" customFormat="1">
      <c r="A5" s="41"/>
      <c r="B5" s="12">
        <v>239.03399999999999</v>
      </c>
      <c r="C5" s="87"/>
      <c r="D5" s="87"/>
      <c r="E5" s="95"/>
      <c r="F5" s="12">
        <v>251.149</v>
      </c>
      <c r="G5" s="87"/>
      <c r="H5" s="87"/>
      <c r="I5" s="95"/>
      <c r="J5" s="12">
        <v>184.50200000000001</v>
      </c>
      <c r="K5" s="87"/>
      <c r="L5" s="87"/>
      <c r="M5" s="95"/>
      <c r="N5" s="12">
        <v>2344.1210000000001</v>
      </c>
      <c r="O5" s="87"/>
      <c r="P5" s="87"/>
      <c r="Q5" s="87"/>
      <c r="R5" s="77"/>
      <c r="S5" s="77"/>
      <c r="T5" s="77"/>
      <c r="U5" s="77"/>
      <c r="V5" s="75"/>
      <c r="W5" s="75"/>
      <c r="X5" s="75"/>
      <c r="Y5" s="75"/>
      <c r="Z5" s="124"/>
    </row>
    <row r="6" spans="1:26" s="16" customFormat="1">
      <c r="A6" s="42" t="s">
        <v>24</v>
      </c>
      <c r="B6" s="14">
        <v>108.711</v>
      </c>
      <c r="C6" s="81">
        <f t="shared" ref="C6" si="4">AVERAGE(B6:B7)</f>
        <v>108.7405</v>
      </c>
      <c r="D6" s="81">
        <f t="shared" ref="D6" si="5">STDEV(B6:B7)</f>
        <v>4.1719300090004532E-2</v>
      </c>
      <c r="E6" s="97">
        <f t="shared" ref="E6" si="6">D6/C6*100</f>
        <v>3.8365926301612126E-2</v>
      </c>
      <c r="F6" s="14">
        <v>48.776000000000003</v>
      </c>
      <c r="G6" s="81">
        <f t="shared" ref="G6" si="7">AVERAGE(F6:F7)</f>
        <v>50.281000000000006</v>
      </c>
      <c r="H6" s="81">
        <f t="shared" ref="H6" si="8">STDEV(F6:F7)</f>
        <v>2.1283914113715068</v>
      </c>
      <c r="I6" s="97">
        <f t="shared" ref="I6" si="9">H6/G6*100</f>
        <v>4.2329933998359355</v>
      </c>
      <c r="J6" s="15">
        <v>23.285</v>
      </c>
      <c r="K6" s="81">
        <f t="shared" ref="K6" si="10">AVERAGE(J6:J7)</f>
        <v>24.223500000000001</v>
      </c>
      <c r="L6" s="81">
        <f t="shared" ref="L6" si="11">STDEV(J6:J7)</f>
        <v>1.3272394282871489</v>
      </c>
      <c r="M6" s="97">
        <f t="shared" ref="M6" si="12">L6/K6*100</f>
        <v>5.4791397951871064</v>
      </c>
      <c r="N6" s="15">
        <v>2419.8620000000001</v>
      </c>
      <c r="O6" s="81">
        <f t="shared" ref="O6" si="13">AVERAGE(N6:N7)</f>
        <v>2401.7685000000001</v>
      </c>
      <c r="P6" s="81">
        <f t="shared" ref="P6" si="14">STDEV(N6:N7)</f>
        <v>25.588073090797526</v>
      </c>
      <c r="Q6" s="81">
        <f t="shared" ref="Q6" si="15">P6/O6*100</f>
        <v>1.0653846567975858</v>
      </c>
      <c r="R6" s="93">
        <f t="shared" ref="R6" si="16">(C6+27.568)/12.589</f>
        <v>10.827587576455636</v>
      </c>
      <c r="S6" s="93">
        <f t="shared" ref="S6" si="17">(G6+39.748)/16.656</f>
        <v>5.4051993275696448</v>
      </c>
      <c r="T6" s="93">
        <f t="shared" ref="T6" si="18">(K6+35.367)/18.269</f>
        <v>3.2618369916251577</v>
      </c>
      <c r="U6" s="93">
        <f t="shared" ref="U6" si="19">(O6+172.4)/14.997</f>
        <v>171.64556244582252</v>
      </c>
      <c r="V6" s="74">
        <f t="shared" ref="V6" si="20">R6*2*(1-Z6/100)</f>
        <v>20.228099110334419</v>
      </c>
      <c r="W6" s="74">
        <f t="shared" ref="W6" si="21">S6*2*(1-Z6/100)</f>
        <v>10.09799338376561</v>
      </c>
      <c r="X6" s="74">
        <f t="shared" ref="X6" si="22">T6*2*(1-Z6/100)</f>
        <v>6.0937638677541202</v>
      </c>
      <c r="Y6" s="74">
        <f t="shared" ref="Y6" si="23">U6*2*(1-Z6/100)</f>
        <v>320.66823976128563</v>
      </c>
      <c r="Z6" s="125">
        <v>6.59</v>
      </c>
    </row>
    <row r="7" spans="1:26">
      <c r="A7" s="40"/>
      <c r="B7" s="17">
        <v>108.77</v>
      </c>
      <c r="C7" s="82"/>
      <c r="D7" s="82"/>
      <c r="E7" s="94"/>
      <c r="F7" s="17">
        <v>51.786000000000001</v>
      </c>
      <c r="G7" s="82"/>
      <c r="H7" s="82"/>
      <c r="I7" s="94"/>
      <c r="J7" s="6">
        <v>25.161999999999999</v>
      </c>
      <c r="K7" s="82"/>
      <c r="L7" s="82"/>
      <c r="M7" s="94"/>
      <c r="N7" s="6">
        <v>2383.6750000000002</v>
      </c>
      <c r="O7" s="82"/>
      <c r="P7" s="82"/>
      <c r="Q7" s="82"/>
      <c r="R7" s="73"/>
      <c r="S7" s="73"/>
      <c r="T7" s="73"/>
      <c r="U7" s="73"/>
      <c r="V7" s="75"/>
      <c r="W7" s="75"/>
      <c r="X7" s="75"/>
      <c r="Y7" s="75"/>
      <c r="Z7" s="123"/>
    </row>
    <row r="8" spans="1:26" s="11" customFormat="1">
      <c r="A8" s="39"/>
      <c r="B8" s="18">
        <v>122.121</v>
      </c>
      <c r="C8" s="83">
        <f t="shared" ref="C8:C66" si="24">AVERAGE(B8:B9)</f>
        <v>119.8095</v>
      </c>
      <c r="D8" s="83">
        <f t="shared" ref="D8:D66" si="25">STDEV(B8:B9)</f>
        <v>3.2689546494254027</v>
      </c>
      <c r="E8" s="98">
        <f t="shared" ref="E8:E70" si="26">D8/C8*100</f>
        <v>2.7284603052557626</v>
      </c>
      <c r="F8" s="18">
        <v>54.982999999999997</v>
      </c>
      <c r="G8" s="83">
        <f t="shared" ref="G8:G66" si="27">AVERAGE(F8:F9)</f>
        <v>55.346499999999999</v>
      </c>
      <c r="H8" s="83">
        <f t="shared" ref="H8:H66" si="28">STDEV(F8:F9)</f>
        <v>0.51406662992262275</v>
      </c>
      <c r="I8" s="98">
        <f t="shared" ref="I8:I70" si="29">H8/G8*100</f>
        <v>0.92881506495012833</v>
      </c>
      <c r="J8" s="19">
        <v>27.777000000000001</v>
      </c>
      <c r="K8" s="83">
        <f t="shared" ref="K8:K66" si="30">AVERAGE(J8:J9)</f>
        <v>27.718499999999999</v>
      </c>
      <c r="L8" s="83">
        <f t="shared" ref="L8:L66" si="31">STDEV(J8:J9)</f>
        <v>8.2731493398826683E-2</v>
      </c>
      <c r="M8" s="98">
        <f t="shared" ref="M8:M70" si="32">L8/K8*100</f>
        <v>0.29847031188133083</v>
      </c>
      <c r="N8" s="19">
        <v>2704.2510000000002</v>
      </c>
      <c r="O8" s="83">
        <f t="shared" ref="O8:O66" si="33">AVERAGE(N8:N9)</f>
        <v>2745.1325000000002</v>
      </c>
      <c r="P8" s="83">
        <f t="shared" ref="P8:P66" si="34">STDEV(N8:N9)</f>
        <v>57.815171750155628</v>
      </c>
      <c r="Q8" s="83">
        <f t="shared" ref="Q8:Q70" si="35">P8/O8*100</f>
        <v>2.1060976747080744</v>
      </c>
      <c r="R8" s="79">
        <f t="shared" ref="R8:R70" si="36">(C8+27.568)/12.589</f>
        <v>11.706847247597109</v>
      </c>
      <c r="S8" s="79">
        <f t="shared" ref="S8:S70" si="37">(G8+39.748)/16.656</f>
        <v>5.7093239673390972</v>
      </c>
      <c r="T8" s="79">
        <f t="shared" ref="T8:T70" si="38">(K8+35.367)/18.269</f>
        <v>3.4531446713011111</v>
      </c>
      <c r="U8" s="79">
        <f t="shared" ref="U8:U70" si="39">(O8+172.4)/14.997</f>
        <v>194.54107488164303</v>
      </c>
      <c r="V8" s="74">
        <f t="shared" ref="V8" si="40">R8*2*(1-Z8/100)</f>
        <v>23.413694495194218</v>
      </c>
      <c r="W8" s="74">
        <f t="shared" ref="W8" si="41">S8*2*(1-Z8/100)</f>
        <v>11.418647934678194</v>
      </c>
      <c r="X8" s="74">
        <f t="shared" ref="X8" si="42">T8*2*(1-Z8/100)</f>
        <v>6.9062893426022223</v>
      </c>
      <c r="Y8" s="74">
        <f t="shared" ref="Y8" si="43">U8*2*(1-Z8/100)</f>
        <v>389.08214976328605</v>
      </c>
      <c r="Z8" s="123"/>
    </row>
    <row r="9" spans="1:26" s="22" customFormat="1">
      <c r="A9" s="43"/>
      <c r="B9" s="20">
        <v>117.498</v>
      </c>
      <c r="C9" s="84"/>
      <c r="D9" s="84"/>
      <c r="E9" s="99"/>
      <c r="F9" s="20">
        <v>55.71</v>
      </c>
      <c r="G9" s="84"/>
      <c r="H9" s="84"/>
      <c r="I9" s="99"/>
      <c r="J9" s="21">
        <v>27.66</v>
      </c>
      <c r="K9" s="84"/>
      <c r="L9" s="84"/>
      <c r="M9" s="99"/>
      <c r="N9" s="21">
        <v>2786.0140000000001</v>
      </c>
      <c r="O9" s="84"/>
      <c r="P9" s="84"/>
      <c r="Q9" s="84"/>
      <c r="R9" s="80"/>
      <c r="S9" s="80"/>
      <c r="T9" s="80"/>
      <c r="U9" s="80"/>
      <c r="V9" s="75"/>
      <c r="W9" s="75"/>
      <c r="X9" s="75"/>
      <c r="Y9" s="75"/>
      <c r="Z9" s="124"/>
    </row>
    <row r="10" spans="1:26" s="16" customFormat="1">
      <c r="A10" s="42" t="s">
        <v>23</v>
      </c>
      <c r="B10" s="14">
        <v>70.058999999999997</v>
      </c>
      <c r="C10" s="81">
        <f>AVERAGE(B10:B12)</f>
        <v>71.673333333333332</v>
      </c>
      <c r="D10" s="81">
        <f>STDEV(B10:B12)</f>
        <v>1.5934284839092543</v>
      </c>
      <c r="E10" s="97">
        <f t="shared" si="26"/>
        <v>2.223181774592021</v>
      </c>
      <c r="F10" s="14">
        <v>83.944999999999993</v>
      </c>
      <c r="G10" s="81">
        <f>AVERAGE(F10:F11)</f>
        <v>86.37</v>
      </c>
      <c r="H10" s="81">
        <f>STDEV(F10:F11)</f>
        <v>3.4294678887547616</v>
      </c>
      <c r="I10" s="103">
        <f t="shared" si="29"/>
        <v>3.9706702428560399</v>
      </c>
      <c r="J10" s="14">
        <v>53.737000000000002</v>
      </c>
      <c r="K10" s="81">
        <f>AVERAGE(J10:J12)</f>
        <v>54.819999999999993</v>
      </c>
      <c r="L10" s="81">
        <f>STDEV(J10:J12)</f>
        <v>1.4075215806516082</v>
      </c>
      <c r="M10" s="97">
        <f t="shared" si="32"/>
        <v>2.5675329818526236</v>
      </c>
      <c r="N10" s="14">
        <v>129.92699999999999</v>
      </c>
      <c r="O10" s="81">
        <f>AVERAGE(N10:N12)</f>
        <v>174.15099999999998</v>
      </c>
      <c r="P10" s="81">
        <f>STDEV(N10:N12)</f>
        <v>38.770898003528451</v>
      </c>
      <c r="Q10" s="108">
        <f t="shared" si="35"/>
        <v>22.262805268719934</v>
      </c>
      <c r="R10" s="93">
        <f t="shared" si="36"/>
        <v>7.8831784362009154</v>
      </c>
      <c r="S10" s="93">
        <f t="shared" si="37"/>
        <v>7.5719260326609028</v>
      </c>
      <c r="T10" s="93">
        <f t="shared" si="38"/>
        <v>4.9366139361760357</v>
      </c>
      <c r="U10" s="93">
        <f t="shared" si="39"/>
        <v>23.108021604320864</v>
      </c>
      <c r="V10" s="74">
        <f t="shared" ref="V10" si="44">R10*2*(1-Z10/100)</f>
        <v>14.624872634839939</v>
      </c>
      <c r="W10" s="74">
        <f t="shared" ref="W10:W68" si="45">S10*2*(1-Z10/100)</f>
        <v>14.047437175792506</v>
      </c>
      <c r="X10" s="74">
        <f t="shared" ref="X10" si="46">T10*2*(1-Z10/100)</f>
        <v>9.1584061743937806</v>
      </c>
      <c r="Y10" s="74">
        <f t="shared" ref="Y10" si="47">U10*2*(1-Z10/100)</f>
        <v>42.870001680336067</v>
      </c>
      <c r="Z10" s="126">
        <v>7.24</v>
      </c>
    </row>
    <row r="11" spans="1:26">
      <c r="A11" s="40"/>
      <c r="B11" s="17">
        <v>73.245000000000005</v>
      </c>
      <c r="C11" s="82"/>
      <c r="D11" s="82"/>
      <c r="E11" s="94"/>
      <c r="F11" s="17">
        <v>88.795000000000002</v>
      </c>
      <c r="G11" s="82"/>
      <c r="H11" s="82"/>
      <c r="I11" s="104"/>
      <c r="J11" s="17">
        <v>56.411000000000001</v>
      </c>
      <c r="K11" s="82"/>
      <c r="L11" s="82"/>
      <c r="M11" s="94"/>
      <c r="N11" s="17">
        <v>190.233</v>
      </c>
      <c r="O11" s="82"/>
      <c r="P11" s="82"/>
      <c r="Q11" s="109"/>
      <c r="R11" s="73"/>
      <c r="S11" s="73"/>
      <c r="T11" s="73"/>
      <c r="U11" s="73"/>
      <c r="V11" s="75"/>
      <c r="W11" s="75"/>
      <c r="X11" s="75"/>
      <c r="Y11" s="75"/>
      <c r="Z11" s="127"/>
    </row>
    <row r="12" spans="1:26" s="11" customFormat="1">
      <c r="A12" s="39"/>
      <c r="B12" s="18">
        <v>71.715999999999994</v>
      </c>
      <c r="C12" s="83">
        <f>AVERAGE(B12:B13)</f>
        <v>72.9375</v>
      </c>
      <c r="D12" s="83">
        <f>STDEV(B12:B13)</f>
        <v>1.727461866438744</v>
      </c>
      <c r="E12" s="98">
        <f t="shared" si="26"/>
        <v>2.3684138700102748</v>
      </c>
      <c r="F12" s="18">
        <v>84.191999999999993</v>
      </c>
      <c r="G12" s="83">
        <f>AVERAGE(F11:F13)</f>
        <v>87.306333333333328</v>
      </c>
      <c r="H12" s="83">
        <f>STDEV(F11:F13)</f>
        <v>2.6979615144277651</v>
      </c>
      <c r="I12" s="104">
        <f t="shared" si="29"/>
        <v>3.0902242843334373</v>
      </c>
      <c r="J12" s="18">
        <v>54.311999999999998</v>
      </c>
      <c r="K12" s="83">
        <f>AVERAGE(J12:J13)</f>
        <v>55.415499999999994</v>
      </c>
      <c r="L12" s="83">
        <f>STDEV(J12:J13)</f>
        <v>1.5605846660787108</v>
      </c>
      <c r="M12" s="98">
        <f t="shared" si="32"/>
        <v>2.8161519179267733</v>
      </c>
      <c r="N12" s="18">
        <v>202.29300000000001</v>
      </c>
      <c r="O12" s="83">
        <f>AVERAGE(N12:N13)</f>
        <v>207.81700000000001</v>
      </c>
      <c r="P12" s="83">
        <f>STDEV(N12:N13)</f>
        <v>7.812115718548978</v>
      </c>
      <c r="Q12" s="109">
        <f t="shared" si="35"/>
        <v>3.7591321780936964</v>
      </c>
      <c r="R12" s="79">
        <f t="shared" si="36"/>
        <v>7.9835967908491536</v>
      </c>
      <c r="S12" s="79">
        <f t="shared" si="37"/>
        <v>7.6281420108869673</v>
      </c>
      <c r="T12" s="79">
        <f t="shared" si="38"/>
        <v>4.9692101373912099</v>
      </c>
      <c r="U12" s="79">
        <f t="shared" si="39"/>
        <v>25.352870574114821</v>
      </c>
      <c r="V12" s="74">
        <f t="shared" ref="V12" si="48">R12*2*(1-Z12/100)</f>
        <v>15.967193581698307</v>
      </c>
      <c r="W12" s="74">
        <f t="shared" ref="W12:W70" si="49">S12*2*(1-Z12/100)</f>
        <v>15.256284021773935</v>
      </c>
      <c r="X12" s="74">
        <f t="shared" ref="X12" si="50">T12*2*(1-Z12/100)</f>
        <v>9.9384202747824197</v>
      </c>
      <c r="Y12" s="74">
        <f t="shared" ref="Y12" si="51">U12*2*(1-Z12/100)</f>
        <v>50.705741148229642</v>
      </c>
      <c r="Z12" s="127"/>
    </row>
    <row r="13" spans="1:26" s="22" customFormat="1">
      <c r="A13" s="43"/>
      <c r="B13" s="20">
        <v>74.159000000000006</v>
      </c>
      <c r="C13" s="84"/>
      <c r="D13" s="84"/>
      <c r="E13" s="99"/>
      <c r="F13" s="20">
        <v>88.932000000000002</v>
      </c>
      <c r="G13" s="84"/>
      <c r="H13" s="84"/>
      <c r="I13" s="105"/>
      <c r="J13" s="20">
        <v>56.518999999999998</v>
      </c>
      <c r="K13" s="84"/>
      <c r="L13" s="84"/>
      <c r="M13" s="99"/>
      <c r="N13" s="20">
        <v>213.34100000000001</v>
      </c>
      <c r="O13" s="84"/>
      <c r="P13" s="84"/>
      <c r="Q13" s="110"/>
      <c r="R13" s="80"/>
      <c r="S13" s="80"/>
      <c r="T13" s="80"/>
      <c r="U13" s="80"/>
      <c r="V13" s="75"/>
      <c r="W13" s="75"/>
      <c r="X13" s="75"/>
      <c r="Y13" s="75"/>
      <c r="Z13" s="128"/>
    </row>
    <row r="14" spans="1:26" s="23" customFormat="1">
      <c r="A14" s="44" t="s">
        <v>19</v>
      </c>
      <c r="B14" s="26">
        <v>500.017</v>
      </c>
      <c r="C14" s="88">
        <f>AVERAGE(B14:B15)</f>
        <v>521.75199999999995</v>
      </c>
      <c r="D14" s="88">
        <f>STDEV(B14:B15)</f>
        <v>30.737931778179203</v>
      </c>
      <c r="E14" s="114">
        <f>D14/C14*100</f>
        <v>5.8912916056247422</v>
      </c>
      <c r="F14" s="26">
        <v>235.667</v>
      </c>
      <c r="G14" s="88">
        <f>AVERAGE(F14:F15)</f>
        <v>238.59</v>
      </c>
      <c r="H14" s="88">
        <f>STDEV(F14:F15)</f>
        <v>4.1337462428165592</v>
      </c>
      <c r="I14" s="107">
        <f>H14/G14*100</f>
        <v>1.7325731350084073</v>
      </c>
      <c r="J14" s="26">
        <v>181.67099999999999</v>
      </c>
      <c r="K14" s="88">
        <f>AVERAGE(J14:J15)</f>
        <v>178.81900000000002</v>
      </c>
      <c r="L14" s="88">
        <f>STDEV(J14:J15)</f>
        <v>4.0333370798880521</v>
      </c>
      <c r="M14" s="107">
        <f>L14/K14*100</f>
        <v>2.2555416817497309</v>
      </c>
      <c r="N14" s="26">
        <v>376.95299999999997</v>
      </c>
      <c r="O14" s="88">
        <f>AVERAGE(N14:N15)</f>
        <v>385.20499999999998</v>
      </c>
      <c r="P14" s="88">
        <f>STDEV(N14:N15)</f>
        <v>11.670090316702794</v>
      </c>
      <c r="Q14" s="85">
        <f>P14/O14*100</f>
        <v>3.0295791375249008</v>
      </c>
      <c r="R14" s="74">
        <f>(C14+27.568)/12.589</f>
        <v>43.634919374056707</v>
      </c>
      <c r="S14" s="74">
        <f>(G14+39.748)/16.656</f>
        <v>16.710975024015372</v>
      </c>
      <c r="T14" s="74">
        <f>(K14+35.367)/18.269</f>
        <v>11.724013355958181</v>
      </c>
      <c r="U14" s="74">
        <f>(O14+172.4)/14.997</f>
        <v>37.181102887244116</v>
      </c>
      <c r="V14" s="74">
        <f>R14*2*(1-Z14/100)</f>
        <v>82.286730955596141</v>
      </c>
      <c r="W14" s="74">
        <f>S14*2*(1-Z14/100)</f>
        <v>31.513556700288188</v>
      </c>
      <c r="X14" s="74">
        <f>T14*2*(1-Z14/100)</f>
        <v>22.109144386665939</v>
      </c>
      <c r="Y14" s="74">
        <f t="shared" ref="Y14" si="52">U14*2*(1-Z14/100)</f>
        <v>70.116123824764955</v>
      </c>
      <c r="Z14" s="132">
        <v>5.71</v>
      </c>
    </row>
    <row r="15" spans="1:26" s="24" customFormat="1">
      <c r="A15" s="45"/>
      <c r="B15" s="19">
        <v>543.48699999999997</v>
      </c>
      <c r="C15" s="89"/>
      <c r="D15" s="89"/>
      <c r="E15" s="115"/>
      <c r="F15" s="19">
        <v>241.51300000000001</v>
      </c>
      <c r="G15" s="89"/>
      <c r="H15" s="89"/>
      <c r="I15" s="101"/>
      <c r="J15" s="19">
        <v>175.96700000000001</v>
      </c>
      <c r="K15" s="89"/>
      <c r="L15" s="89"/>
      <c r="M15" s="101"/>
      <c r="N15" s="19">
        <v>393.45699999999999</v>
      </c>
      <c r="O15" s="89"/>
      <c r="P15" s="89"/>
      <c r="Q15" s="86"/>
      <c r="R15" s="75"/>
      <c r="S15" s="75"/>
      <c r="T15" s="75"/>
      <c r="U15" s="75"/>
      <c r="V15" s="75"/>
      <c r="W15" s="75"/>
      <c r="X15" s="75"/>
      <c r="Y15" s="75"/>
      <c r="Z15" s="130"/>
    </row>
    <row r="16" spans="1:26" s="28" customFormat="1">
      <c r="A16" s="46"/>
      <c r="B16" s="29">
        <v>573.88099999999997</v>
      </c>
      <c r="C16" s="109">
        <f>AVERAGE(B16:B17)</f>
        <v>573.88099999999997</v>
      </c>
      <c r="D16" s="109">
        <f>STDEV(B16:B17)</f>
        <v>0</v>
      </c>
      <c r="E16" s="94">
        <f>D16/C16*100</f>
        <v>0</v>
      </c>
      <c r="F16" s="29">
        <v>257.18900000000002</v>
      </c>
      <c r="G16" s="82">
        <f>AVERAGE(F16:F17)</f>
        <v>257.18900000000002</v>
      </c>
      <c r="H16" s="82">
        <f>STDEV(F16:F17)</f>
        <v>0</v>
      </c>
      <c r="I16" s="94">
        <f>H16/G16*100</f>
        <v>0</v>
      </c>
      <c r="J16" s="29">
        <v>188.215</v>
      </c>
      <c r="K16" s="82">
        <f>AVERAGE(J16:J17)</f>
        <v>188.215</v>
      </c>
      <c r="L16" s="82">
        <f>STDEV(J16:J17)</f>
        <v>0</v>
      </c>
      <c r="M16" s="94">
        <f>L16/K16*100</f>
        <v>0</v>
      </c>
      <c r="N16" s="29">
        <v>468.24799999999999</v>
      </c>
      <c r="O16" s="82">
        <f>AVERAGE(N16:N17)</f>
        <v>468.24799999999999</v>
      </c>
      <c r="P16" s="82">
        <f>STDEV(N16:N17)</f>
        <v>0</v>
      </c>
      <c r="Q16" s="82">
        <f>P16/O16*100</f>
        <v>0</v>
      </c>
      <c r="R16" s="73">
        <f>(C16+27.568)/12.589</f>
        <v>47.775756612916034</v>
      </c>
      <c r="S16" s="73">
        <f>(G16+39.748)/16.656</f>
        <v>17.82762968299712</v>
      </c>
      <c r="T16" s="73">
        <f>(K16+35.367)/18.269</f>
        <v>12.238327220975423</v>
      </c>
      <c r="U16" s="73">
        <f>(O16+172.4)/14.997</f>
        <v>42.718410348736413</v>
      </c>
      <c r="V16" s="74">
        <f>R16*2*(1-Z16/100)</f>
        <v>95.551513225832068</v>
      </c>
      <c r="W16" s="74">
        <f>S16*2*(1-Z16/100)</f>
        <v>35.65525936599424</v>
      </c>
      <c r="X16" s="74">
        <f>T16*2*(1-Z16/100)</f>
        <v>24.476654441950846</v>
      </c>
      <c r="Y16" s="74">
        <f t="shared" ref="Y16" si="53">U16*2*(1-Z16/100)</f>
        <v>85.436820697472825</v>
      </c>
      <c r="Z16" s="130"/>
    </row>
    <row r="17" spans="1:26" s="30" customFormat="1">
      <c r="A17" s="47"/>
      <c r="B17" s="31">
        <v>573.88099999999997</v>
      </c>
      <c r="C17" s="110"/>
      <c r="D17" s="110"/>
      <c r="E17" s="95"/>
      <c r="F17" s="31">
        <v>257.18900000000002</v>
      </c>
      <c r="G17" s="87"/>
      <c r="H17" s="87"/>
      <c r="I17" s="95"/>
      <c r="J17" s="31">
        <v>188.215</v>
      </c>
      <c r="K17" s="87"/>
      <c r="L17" s="87"/>
      <c r="M17" s="95"/>
      <c r="N17" s="31">
        <v>468.24799999999999</v>
      </c>
      <c r="O17" s="87"/>
      <c r="P17" s="87"/>
      <c r="Q17" s="87"/>
      <c r="R17" s="77"/>
      <c r="S17" s="77"/>
      <c r="T17" s="77"/>
      <c r="U17" s="77"/>
      <c r="V17" s="75"/>
      <c r="W17" s="75"/>
      <c r="X17" s="75"/>
      <c r="Y17" s="75"/>
      <c r="Z17" s="131"/>
    </row>
    <row r="18" spans="1:26" s="23" customFormat="1">
      <c r="A18" s="44" t="s">
        <v>20</v>
      </c>
      <c r="B18" s="26">
        <v>103.251</v>
      </c>
      <c r="C18" s="88">
        <f>AVERAGE(B18:B19)</f>
        <v>103.36449999999999</v>
      </c>
      <c r="D18" s="88">
        <f>STDEV(B18:B19)</f>
        <v>0.16051323932933897</v>
      </c>
      <c r="E18" s="107">
        <f>D18/C18*100</f>
        <v>0.15528855586718746</v>
      </c>
      <c r="F18" s="26">
        <v>46.631999999999998</v>
      </c>
      <c r="G18" s="88">
        <f>AVERAGE(F18:F19)</f>
        <v>43.664000000000001</v>
      </c>
      <c r="H18" s="88">
        <f>STDEV(F18:F19)</f>
        <v>4.1973858531233459</v>
      </c>
      <c r="I18" s="114">
        <f>H18/G18*100</f>
        <v>9.6129210634008455</v>
      </c>
      <c r="J18" s="26">
        <v>43.661000000000001</v>
      </c>
      <c r="K18" s="88">
        <f>AVERAGE(J18:J19)</f>
        <v>42.956500000000005</v>
      </c>
      <c r="L18" s="88">
        <f>STDEV(J18:J19)</f>
        <v>0.99631345469184474</v>
      </c>
      <c r="M18" s="107">
        <f>L18/K18*100</f>
        <v>2.3193543577615601</v>
      </c>
      <c r="N18" s="26">
        <v>461.41300000000001</v>
      </c>
      <c r="O18" s="88">
        <f>AVERAGE(N18:N19)</f>
        <v>462.411</v>
      </c>
      <c r="P18" s="88">
        <f>STDEV(N18:N19)</f>
        <v>1.4113851352483353</v>
      </c>
      <c r="Q18" s="88">
        <f>P18/O18*100</f>
        <v>0.30522308838854079</v>
      </c>
      <c r="R18" s="74">
        <f>(C18+27.568)/12.589</f>
        <v>10.400548097545476</v>
      </c>
      <c r="S18" s="74">
        <f>(G18+39.748)/16.656</f>
        <v>5.0079250720461106</v>
      </c>
      <c r="T18" s="74">
        <f>(K18+35.367)/18.269</f>
        <v>4.2872352071815643</v>
      </c>
      <c r="U18" s="74">
        <f>(O18+172.4)/14.997</f>
        <v>42.329199173167972</v>
      </c>
      <c r="V18" s="74">
        <f>R18*2*(1-Z18/100)</f>
        <v>19.569671300341568</v>
      </c>
      <c r="W18" s="74">
        <f>S18*2*(1-Z18/100)</f>
        <v>9.422911815561962</v>
      </c>
      <c r="X18" s="74">
        <f>T18*2*(1-Z18/100)</f>
        <v>8.0668617658328312</v>
      </c>
      <c r="Y18" s="74">
        <f t="shared" ref="Y18" si="54">U18*2*(1-Z18/100)</f>
        <v>79.646621164232855</v>
      </c>
      <c r="Z18" s="132">
        <v>5.92</v>
      </c>
    </row>
    <row r="19" spans="1:26" s="24" customFormat="1">
      <c r="A19" s="45"/>
      <c r="B19" s="19">
        <v>103.47799999999999</v>
      </c>
      <c r="C19" s="89"/>
      <c r="D19" s="89"/>
      <c r="E19" s="101"/>
      <c r="F19" s="19">
        <v>40.695999999999998</v>
      </c>
      <c r="G19" s="89"/>
      <c r="H19" s="89"/>
      <c r="I19" s="115"/>
      <c r="J19" s="19">
        <v>42.252000000000002</v>
      </c>
      <c r="K19" s="89"/>
      <c r="L19" s="89"/>
      <c r="M19" s="101"/>
      <c r="N19" s="19">
        <v>463.40899999999999</v>
      </c>
      <c r="O19" s="89"/>
      <c r="P19" s="89"/>
      <c r="Q19" s="89"/>
      <c r="R19" s="75"/>
      <c r="S19" s="75"/>
      <c r="T19" s="75"/>
      <c r="U19" s="75"/>
      <c r="V19" s="75"/>
      <c r="W19" s="75"/>
      <c r="X19" s="75"/>
      <c r="Y19" s="75"/>
      <c r="Z19" s="130"/>
    </row>
    <row r="20" spans="1:26">
      <c r="A20" s="40"/>
      <c r="B20" s="6">
        <v>104.97499999999999</v>
      </c>
      <c r="C20" s="82">
        <f>AVERAGE(B20:B21)</f>
        <v>107.00999999999999</v>
      </c>
      <c r="D20" s="82">
        <f>STDEV(B20:B21)</f>
        <v>2.8779245994292535</v>
      </c>
      <c r="E20" s="94">
        <f>D20/C20*100</f>
        <v>2.6893978127551197</v>
      </c>
      <c r="F20" s="6">
        <v>41</v>
      </c>
      <c r="G20" s="82">
        <f>AVERAGE(F20:F21)</f>
        <v>42.229500000000002</v>
      </c>
      <c r="H20" s="82">
        <f>STDEV(F20:F21)</f>
        <v>1.7387755749377225</v>
      </c>
      <c r="I20" s="104">
        <f>H20/G20*100</f>
        <v>4.1174429603422311</v>
      </c>
      <c r="J20" s="29">
        <v>11.743</v>
      </c>
      <c r="K20" s="82">
        <f>AVERAGE(J20:J21)</f>
        <v>18.692</v>
      </c>
      <c r="L20" s="82">
        <f>STDEV(J20:J21)</f>
        <v>9.8273700449306283</v>
      </c>
      <c r="M20" s="104">
        <f>L20/K20*100</f>
        <v>52.575273084370998</v>
      </c>
      <c r="N20" s="6">
        <v>468.13099999999997</v>
      </c>
      <c r="O20" s="82">
        <f>AVERAGE(N20:N21)</f>
        <v>468.88149999999996</v>
      </c>
      <c r="P20" s="82">
        <f>STDEV(N20:N21)</f>
        <v>1.0613672785610313</v>
      </c>
      <c r="Q20" s="82">
        <f>P20/O20*100</f>
        <v>0.22636151747531763</v>
      </c>
      <c r="R20" s="73">
        <f>(C20+27.568)/12.589</f>
        <v>10.69012630073874</v>
      </c>
      <c r="S20" s="73">
        <f>(G20+39.748)/16.656</f>
        <v>4.9217999519692599</v>
      </c>
      <c r="T20" s="73">
        <f>(K20+35.367)/18.269</f>
        <v>2.959056324921999</v>
      </c>
      <c r="U20" s="73">
        <f>(O20+172.4)/14.997</f>
        <v>42.760652130426081</v>
      </c>
      <c r="V20" s="74">
        <f>R20*2*(1-Z20/100)</f>
        <v>21.38025260147748</v>
      </c>
      <c r="W20" s="74">
        <f>S20*2*(1-Z20/100)</f>
        <v>9.8435999039385198</v>
      </c>
      <c r="X20" s="74">
        <f>T20*2*(1-Z20/100)</f>
        <v>5.918112649843998</v>
      </c>
      <c r="Y20" s="74">
        <f t="shared" ref="Y20:Y24" si="55">U20*2*(1-Z20/100)</f>
        <v>85.521304260852162</v>
      </c>
      <c r="Z20" s="130"/>
    </row>
    <row r="21" spans="1:26" s="13" customFormat="1">
      <c r="A21" s="41"/>
      <c r="B21" s="27">
        <v>109.045</v>
      </c>
      <c r="C21" s="87"/>
      <c r="D21" s="87"/>
      <c r="E21" s="95"/>
      <c r="F21" s="27">
        <v>43.459000000000003</v>
      </c>
      <c r="G21" s="87"/>
      <c r="H21" s="87"/>
      <c r="I21" s="105"/>
      <c r="J21" s="27">
        <v>25.640999999999998</v>
      </c>
      <c r="K21" s="87"/>
      <c r="L21" s="87"/>
      <c r="M21" s="105"/>
      <c r="N21" s="27">
        <v>469.63200000000001</v>
      </c>
      <c r="O21" s="87"/>
      <c r="P21" s="87"/>
      <c r="Q21" s="87"/>
      <c r="R21" s="77"/>
      <c r="S21" s="77"/>
      <c r="T21" s="77"/>
      <c r="U21" s="77"/>
      <c r="V21" s="75"/>
      <c r="W21" s="75"/>
      <c r="X21" s="75"/>
      <c r="Y21" s="75"/>
      <c r="Z21" s="131"/>
    </row>
    <row r="22" spans="1:26">
      <c r="A22" s="40" t="s">
        <v>31</v>
      </c>
      <c r="B22" s="6">
        <v>124.846</v>
      </c>
      <c r="C22" s="82">
        <f t="shared" ref="C22" si="56">AVERAGE(B22:B23)</f>
        <v>121.3065</v>
      </c>
      <c r="D22" s="82">
        <f t="shared" ref="D22" si="57">STDEV(B22:B23)</f>
        <v>5.0056089040195753</v>
      </c>
      <c r="E22" s="94">
        <f t="shared" ref="E22" si="58">D22/C22*100</f>
        <v>4.1264144163911869</v>
      </c>
      <c r="F22" s="6">
        <v>24.780999999999999</v>
      </c>
      <c r="G22" s="82">
        <f t="shared" ref="G22" si="59">AVERAGE(F22:F23)</f>
        <v>27.195</v>
      </c>
      <c r="H22" s="82">
        <f t="shared" ref="H22" si="60">STDEV(F22:F23)</f>
        <v>3.4139115395686535</v>
      </c>
      <c r="I22" s="104">
        <f t="shared" ref="I22" si="61">H22/G22*100</f>
        <v>12.553452986095435</v>
      </c>
      <c r="J22" s="6">
        <v>123.417</v>
      </c>
      <c r="K22" s="82">
        <f t="shared" ref="K22" si="62">AVERAGE(J22:J23)</f>
        <v>122.105</v>
      </c>
      <c r="L22" s="82">
        <f t="shared" ref="L22" si="63">STDEV(J22:J23)</f>
        <v>1.8554481938334972</v>
      </c>
      <c r="M22" s="98">
        <f t="shared" ref="M22" si="64">L22/K22*100</f>
        <v>1.5195513646726155</v>
      </c>
      <c r="N22" s="6">
        <v>190.25800000000001</v>
      </c>
      <c r="O22" s="82">
        <f t="shared" ref="O22" si="65">AVERAGE(N22:N23)</f>
        <v>189.81150000000002</v>
      </c>
      <c r="P22" s="82">
        <f t="shared" ref="P22" si="66">STDEV(N22:N23)</f>
        <v>0.63144635559958739</v>
      </c>
      <c r="Q22" s="82">
        <f t="shared" ref="Q22" si="67">P22/O22*100</f>
        <v>0.33267023104479304</v>
      </c>
      <c r="R22" s="73">
        <f t="shared" ref="R22" si="68">(C22+27.568)/12.589</f>
        <v>11.825760584637383</v>
      </c>
      <c r="S22" s="73">
        <f t="shared" ref="S22" si="69">(G22+39.748)/16.656</f>
        <v>4.0191522574447651</v>
      </c>
      <c r="T22" s="73">
        <f t="shared" ref="T22" si="70">(K22+35.367)/18.269</f>
        <v>8.6196288795226899</v>
      </c>
      <c r="U22" s="73">
        <f t="shared" ref="U22" si="71">(O22+172.4)/14.997</f>
        <v>24.15226378609055</v>
      </c>
      <c r="V22" s="74">
        <f t="shared" ref="V22" si="72">R22*2*(1-Z22/100)</f>
        <v>22.225334442767497</v>
      </c>
      <c r="W22" s="74">
        <f t="shared" ref="W22" si="73">S22*2*(1-Z22/100)</f>
        <v>7.5535947526416916</v>
      </c>
      <c r="X22" s="74">
        <f t="shared" ref="X22" si="74">T22*2*(1-Z22/100)</f>
        <v>16.199730516174942</v>
      </c>
      <c r="Y22" s="74">
        <f t="shared" si="55"/>
        <v>45.391764559578583</v>
      </c>
      <c r="Z22" s="126">
        <v>6.03</v>
      </c>
    </row>
    <row r="23" spans="1:26">
      <c r="A23" s="40"/>
      <c r="B23" s="6">
        <v>117.767</v>
      </c>
      <c r="C23" s="87"/>
      <c r="D23" s="87"/>
      <c r="E23" s="95"/>
      <c r="F23" s="6">
        <v>29.609000000000002</v>
      </c>
      <c r="G23" s="87"/>
      <c r="H23" s="87"/>
      <c r="I23" s="105"/>
      <c r="J23" s="6">
        <v>120.79300000000001</v>
      </c>
      <c r="K23" s="87"/>
      <c r="L23" s="87"/>
      <c r="M23" s="99"/>
      <c r="N23" s="6">
        <v>189.36500000000001</v>
      </c>
      <c r="O23" s="87"/>
      <c r="P23" s="87"/>
      <c r="Q23" s="87"/>
      <c r="R23" s="77"/>
      <c r="S23" s="77"/>
      <c r="T23" s="77"/>
      <c r="U23" s="77"/>
      <c r="V23" s="75"/>
      <c r="W23" s="75"/>
      <c r="X23" s="75"/>
      <c r="Y23" s="75"/>
      <c r="Z23" s="127"/>
    </row>
    <row r="24" spans="1:26">
      <c r="A24" s="40"/>
      <c r="B24" s="6">
        <v>104.03700000000001</v>
      </c>
      <c r="C24" s="82">
        <f t="shared" ref="C24" si="75">AVERAGE(B24:B25)</f>
        <v>104.07650000000001</v>
      </c>
      <c r="D24" s="82">
        <f t="shared" ref="D24" si="76">STDEV(B24:B25)</f>
        <v>5.5861435713732671E-2</v>
      </c>
      <c r="E24" s="94">
        <f t="shared" ref="E24" si="77">D24/C24*100</f>
        <v>5.3673438013127517E-2</v>
      </c>
      <c r="F24" s="6">
        <v>37.146999999999998</v>
      </c>
      <c r="G24" s="82">
        <f t="shared" ref="G24" si="78">AVERAGE(F24:F25)</f>
        <v>38.316000000000003</v>
      </c>
      <c r="H24" s="82">
        <f t="shared" ref="H24" si="79">STDEV(F24:F25)</f>
        <v>1.653215654414149</v>
      </c>
      <c r="I24" s="104">
        <f t="shared" ref="I24" si="80">H24/G24*100</f>
        <v>4.3146874788969329</v>
      </c>
      <c r="J24" s="6">
        <v>145.90199999999999</v>
      </c>
      <c r="K24" s="82">
        <f t="shared" ref="K24" si="81">AVERAGE(J24:J25)</f>
        <v>136.71949999999998</v>
      </c>
      <c r="L24" s="82">
        <f t="shared" ref="L24" si="82">STDEV(J24:J25)</f>
        <v>12.986016036490932</v>
      </c>
      <c r="M24" s="104">
        <f t="shared" ref="M24" si="83">L24/K24*100</f>
        <v>9.4982910532081632</v>
      </c>
      <c r="N24" s="6">
        <v>185.36699999999999</v>
      </c>
      <c r="O24" s="82">
        <f t="shared" ref="O24" si="84">AVERAGE(N24:N25)</f>
        <v>177.83799999999999</v>
      </c>
      <c r="P24" s="82">
        <f t="shared" ref="P24" si="85">STDEV(N24:N25)</f>
        <v>10.647613911107028</v>
      </c>
      <c r="Q24" s="82">
        <f t="shared" ref="Q24" si="86">P24/O24*100</f>
        <v>5.9872546424875601</v>
      </c>
      <c r="R24" s="73">
        <f t="shared" ref="R24" si="87">(C24+27.568)/12.589</f>
        <v>10.457105409484472</v>
      </c>
      <c r="S24" s="73">
        <f t="shared" ref="S24" si="88">(G24+39.748)/16.656</f>
        <v>4.6868395773294909</v>
      </c>
      <c r="T24" s="73">
        <f t="shared" ref="T24" si="89">(K24+35.367)/18.269</f>
        <v>9.4195905632492192</v>
      </c>
      <c r="U24" s="73">
        <f t="shared" ref="U24" si="90">(O24+172.4)/14.997</f>
        <v>23.353870774154831</v>
      </c>
      <c r="V24" s="74">
        <f t="shared" ref="V24" si="91">R24*2*(1-Z24/100)</f>
        <v>20.914210818968943</v>
      </c>
      <c r="W24" s="74">
        <f t="shared" ref="W24" si="92">S24*2*(1-Z24/100)</f>
        <v>9.3736791546589817</v>
      </c>
      <c r="X24" s="74">
        <f t="shared" ref="X24" si="93">T24*2*(1-Z24/100)</f>
        <v>18.839181126498438</v>
      </c>
      <c r="Y24" s="74">
        <f t="shared" si="55"/>
        <v>46.707741548309663</v>
      </c>
      <c r="Z24" s="127"/>
    </row>
    <row r="25" spans="1:26" s="50" customFormat="1" ht="14.4" thickBot="1">
      <c r="A25" s="48"/>
      <c r="B25" s="49">
        <v>104.116</v>
      </c>
      <c r="C25" s="112"/>
      <c r="D25" s="112"/>
      <c r="E25" s="138"/>
      <c r="F25" s="49">
        <v>39.484999999999999</v>
      </c>
      <c r="G25" s="112"/>
      <c r="H25" s="112"/>
      <c r="I25" s="106"/>
      <c r="J25" s="49">
        <v>127.53700000000001</v>
      </c>
      <c r="K25" s="112"/>
      <c r="L25" s="112"/>
      <c r="M25" s="106"/>
      <c r="N25" s="49">
        <v>170.309</v>
      </c>
      <c r="O25" s="112"/>
      <c r="P25" s="112"/>
      <c r="Q25" s="112"/>
      <c r="R25" s="78"/>
      <c r="S25" s="78"/>
      <c r="T25" s="78"/>
      <c r="U25" s="78"/>
      <c r="V25" s="76"/>
      <c r="W25" s="76"/>
      <c r="X25" s="76"/>
      <c r="Y25" s="76"/>
      <c r="Z25" s="133"/>
    </row>
    <row r="26" spans="1:26" s="52" customFormat="1">
      <c r="A26" s="51" t="s">
        <v>25</v>
      </c>
      <c r="B26" s="52">
        <v>831.03899999999999</v>
      </c>
      <c r="C26" s="91">
        <f t="shared" si="24"/>
        <v>838.54549999999995</v>
      </c>
      <c r="D26" s="91">
        <f t="shared" si="25"/>
        <v>10.615794105953661</v>
      </c>
      <c r="E26" s="100">
        <f t="shared" si="26"/>
        <v>1.2659771122680477</v>
      </c>
      <c r="F26" s="52">
        <v>911.19</v>
      </c>
      <c r="G26" s="91">
        <f t="shared" si="27"/>
        <v>905.7595</v>
      </c>
      <c r="H26" s="91">
        <f t="shared" si="28"/>
        <v>7.6798867504671664</v>
      </c>
      <c r="I26" s="100">
        <f t="shared" si="29"/>
        <v>0.84789469505615633</v>
      </c>
      <c r="J26" s="52">
        <v>712.54300000000001</v>
      </c>
      <c r="K26" s="91">
        <f t="shared" si="30"/>
        <v>720.66849999999999</v>
      </c>
      <c r="L26" s="91">
        <f t="shared" si="31"/>
        <v>11.491192301062567</v>
      </c>
      <c r="M26" s="100">
        <f t="shared" si="32"/>
        <v>1.5945184646009321</v>
      </c>
      <c r="N26" s="52">
        <v>1210.396</v>
      </c>
      <c r="O26" s="91">
        <f t="shared" si="33"/>
        <v>1248.0664999999999</v>
      </c>
      <c r="P26" s="91">
        <f t="shared" si="34"/>
        <v>53.274132001375762</v>
      </c>
      <c r="Q26" s="111">
        <f t="shared" si="35"/>
        <v>4.2685331271511391</v>
      </c>
      <c r="R26" s="96">
        <f t="shared" si="36"/>
        <v>68.799229486059247</v>
      </c>
      <c r="S26" s="96">
        <f t="shared" si="37"/>
        <v>56.766780739673401</v>
      </c>
      <c r="T26" s="96">
        <f t="shared" si="38"/>
        <v>41.383518528655102</v>
      </c>
      <c r="U26" s="96">
        <f t="shared" si="39"/>
        <v>94.7167100086684</v>
      </c>
      <c r="V26" s="96">
        <f t="shared" ref="V26" si="94">R26*2*(1-Z26/100)</f>
        <v>127.34737377869567</v>
      </c>
      <c r="W26" s="96">
        <f t="shared" ref="W26" si="95">S26*2*(1-Z26/100)</f>
        <v>105.07531114913546</v>
      </c>
      <c r="X26" s="96">
        <f t="shared" ref="X26" si="96">T26*2*(1-Z26/100)</f>
        <v>76.600892796540592</v>
      </c>
      <c r="Y26" s="96">
        <f t="shared" ref="Y26" si="97">U26*2*(1-Z26/100)</f>
        <v>175.32063022604521</v>
      </c>
      <c r="Z26" s="129">
        <v>7.45</v>
      </c>
    </row>
    <row r="27" spans="1:26" s="24" customFormat="1">
      <c r="A27" s="45"/>
      <c r="B27" s="24">
        <v>846.05200000000002</v>
      </c>
      <c r="C27" s="89"/>
      <c r="D27" s="89"/>
      <c r="E27" s="101"/>
      <c r="F27" s="24">
        <v>900.32899999999995</v>
      </c>
      <c r="G27" s="89"/>
      <c r="H27" s="89"/>
      <c r="I27" s="101"/>
      <c r="J27" s="24">
        <v>728.79399999999998</v>
      </c>
      <c r="K27" s="89"/>
      <c r="L27" s="89"/>
      <c r="M27" s="101"/>
      <c r="N27" s="24">
        <v>1285.7370000000001</v>
      </c>
      <c r="O27" s="89"/>
      <c r="P27" s="89"/>
      <c r="Q27" s="86"/>
      <c r="R27" s="75"/>
      <c r="S27" s="75"/>
      <c r="T27" s="75"/>
      <c r="U27" s="75"/>
      <c r="V27" s="75"/>
      <c r="W27" s="75"/>
      <c r="X27" s="75"/>
      <c r="Y27" s="75"/>
      <c r="Z27" s="130"/>
    </row>
    <row r="28" spans="1:26" s="24" customFormat="1">
      <c r="A28" s="45"/>
      <c r="B28" s="24">
        <v>874.25199999999995</v>
      </c>
      <c r="C28" s="89">
        <f t="shared" si="24"/>
        <v>870.84999999999991</v>
      </c>
      <c r="D28" s="89">
        <f t="shared" si="25"/>
        <v>4.8111545391932511</v>
      </c>
      <c r="E28" s="101">
        <f t="shared" si="26"/>
        <v>0.55246650274941167</v>
      </c>
      <c r="F28" s="24">
        <v>922.98900000000003</v>
      </c>
      <c r="G28" s="89">
        <f t="shared" si="27"/>
        <v>923.15750000000003</v>
      </c>
      <c r="H28" s="89">
        <f t="shared" si="28"/>
        <v>0.23829498525985882</v>
      </c>
      <c r="I28" s="101">
        <f t="shared" si="29"/>
        <v>2.5813036806813443E-2</v>
      </c>
      <c r="J28" s="24">
        <v>737.18200000000002</v>
      </c>
      <c r="K28" s="89">
        <f t="shared" si="30"/>
        <v>730.19949999999994</v>
      </c>
      <c r="L28" s="89">
        <f t="shared" si="31"/>
        <v>9.8747461992701577</v>
      </c>
      <c r="M28" s="101">
        <f t="shared" si="32"/>
        <v>1.3523353822167996</v>
      </c>
      <c r="N28" s="24">
        <v>1334.1759999999999</v>
      </c>
      <c r="O28" s="89">
        <f t="shared" si="33"/>
        <v>1336.6025</v>
      </c>
      <c r="P28" s="89">
        <f t="shared" si="34"/>
        <v>3.4315892090983615</v>
      </c>
      <c r="Q28" s="89">
        <f t="shared" si="35"/>
        <v>0.25673969703770277</v>
      </c>
      <c r="R28" s="75">
        <f t="shared" si="36"/>
        <v>71.365318929223918</v>
      </c>
      <c r="S28" s="75">
        <f t="shared" si="37"/>
        <v>57.811329250720469</v>
      </c>
      <c r="T28" s="75">
        <f t="shared" si="38"/>
        <v>41.905221960698448</v>
      </c>
      <c r="U28" s="75">
        <f t="shared" si="39"/>
        <v>100.62029072481164</v>
      </c>
      <c r="V28" s="74">
        <f t="shared" ref="V28" si="98">R28*2*(1-Z28/100)</f>
        <v>142.73063785844784</v>
      </c>
      <c r="W28" s="74">
        <f t="shared" si="45"/>
        <v>115.62265850144094</v>
      </c>
      <c r="X28" s="74">
        <f t="shared" ref="X28" si="99">T28*2*(1-Z28/100)</f>
        <v>83.810443921396896</v>
      </c>
      <c r="Y28" s="74">
        <f t="shared" ref="Y28" si="100">U28*2*(1-Z28/100)</f>
        <v>201.24058144962328</v>
      </c>
      <c r="Z28" s="130"/>
    </row>
    <row r="29" spans="1:26" s="25" customFormat="1">
      <c r="A29" s="53"/>
      <c r="B29" s="25">
        <v>867.44799999999998</v>
      </c>
      <c r="C29" s="90"/>
      <c r="D29" s="90"/>
      <c r="E29" s="102"/>
      <c r="F29" s="25">
        <v>923.32600000000002</v>
      </c>
      <c r="G29" s="90"/>
      <c r="H29" s="90"/>
      <c r="I29" s="102"/>
      <c r="J29" s="25">
        <v>723.21699999999998</v>
      </c>
      <c r="K29" s="90"/>
      <c r="L29" s="90"/>
      <c r="M29" s="102"/>
      <c r="N29" s="25">
        <v>1339.029</v>
      </c>
      <c r="O29" s="90"/>
      <c r="P29" s="90"/>
      <c r="Q29" s="90"/>
      <c r="R29" s="113"/>
      <c r="S29" s="113"/>
      <c r="T29" s="113"/>
      <c r="U29" s="113"/>
      <c r="V29" s="75"/>
      <c r="W29" s="75"/>
      <c r="X29" s="75"/>
      <c r="Y29" s="75"/>
      <c r="Z29" s="131"/>
    </row>
    <row r="30" spans="1:26" s="9" customFormat="1">
      <c r="A30" s="54" t="s">
        <v>11</v>
      </c>
      <c r="B30" s="9">
        <v>247.541</v>
      </c>
      <c r="C30" s="88">
        <f t="shared" si="24"/>
        <v>247.77249999999998</v>
      </c>
      <c r="D30" s="88">
        <f t="shared" si="25"/>
        <v>0.32739043968936715</v>
      </c>
      <c r="E30" s="107">
        <f t="shared" si="26"/>
        <v>0.13213348522913851</v>
      </c>
      <c r="F30" s="9">
        <v>395.97500000000002</v>
      </c>
      <c r="G30" s="88">
        <f t="shared" si="27"/>
        <v>395.83450000000005</v>
      </c>
      <c r="H30" s="88">
        <f t="shared" si="28"/>
        <v>0.19869700551342404</v>
      </c>
      <c r="I30" s="107">
        <f t="shared" si="29"/>
        <v>5.0196990285946277E-2</v>
      </c>
      <c r="J30" s="9">
        <v>279.75299999999999</v>
      </c>
      <c r="K30" s="88">
        <f t="shared" si="30"/>
        <v>280.82</v>
      </c>
      <c r="L30" s="88">
        <f t="shared" si="31"/>
        <v>1.5089658710521028</v>
      </c>
      <c r="M30" s="107">
        <f t="shared" si="32"/>
        <v>0.53734273593479909</v>
      </c>
      <c r="N30" s="9">
        <v>210.495</v>
      </c>
      <c r="O30" s="88">
        <f t="shared" si="33"/>
        <v>209.06700000000001</v>
      </c>
      <c r="P30" s="88">
        <f t="shared" si="34"/>
        <v>2.0194969670687759</v>
      </c>
      <c r="Q30" s="88">
        <f t="shared" si="35"/>
        <v>0.96595683061830706</v>
      </c>
      <c r="R30" s="74">
        <f t="shared" si="36"/>
        <v>21.871514814520609</v>
      </c>
      <c r="S30" s="74">
        <f t="shared" si="37"/>
        <v>26.151687079731033</v>
      </c>
      <c r="T30" s="74">
        <f t="shared" si="38"/>
        <v>17.307296513219118</v>
      </c>
      <c r="U30" s="74">
        <f t="shared" si="39"/>
        <v>25.436220577448822</v>
      </c>
      <c r="V30" s="74">
        <f t="shared" ref="V30" si="101">R30*2*(1-Z30/100)</f>
        <v>40.606654404638959</v>
      </c>
      <c r="W30" s="74">
        <f t="shared" si="49"/>
        <v>48.553222232228634</v>
      </c>
      <c r="X30" s="74">
        <f t="shared" ref="X30" si="102">T30*2*(1-Z30/100)</f>
        <v>32.132726706442618</v>
      </c>
      <c r="Y30" s="74">
        <f t="shared" ref="Y30" si="103">U30*2*(1-Z30/100)</f>
        <v>47.224887124091481</v>
      </c>
      <c r="Z30" s="125">
        <v>7.17</v>
      </c>
    </row>
    <row r="31" spans="1:26" s="11" customFormat="1">
      <c r="A31" s="39"/>
      <c r="B31" s="11">
        <v>248.00399999999999</v>
      </c>
      <c r="C31" s="89"/>
      <c r="D31" s="89"/>
      <c r="E31" s="101"/>
      <c r="F31" s="11">
        <v>395.69400000000002</v>
      </c>
      <c r="G31" s="89"/>
      <c r="H31" s="89"/>
      <c r="I31" s="101"/>
      <c r="J31" s="11">
        <v>281.887</v>
      </c>
      <c r="K31" s="89"/>
      <c r="L31" s="89"/>
      <c r="M31" s="101"/>
      <c r="N31" s="11">
        <v>207.63900000000001</v>
      </c>
      <c r="O31" s="89"/>
      <c r="P31" s="89"/>
      <c r="Q31" s="89"/>
      <c r="R31" s="75"/>
      <c r="S31" s="75"/>
      <c r="T31" s="75"/>
      <c r="U31" s="75"/>
      <c r="V31" s="75"/>
      <c r="W31" s="75"/>
      <c r="X31" s="75"/>
      <c r="Y31" s="75"/>
      <c r="Z31" s="123"/>
    </row>
    <row r="32" spans="1:26" s="11" customFormat="1">
      <c r="A32" s="39"/>
      <c r="B32" s="11">
        <v>259.02800000000002</v>
      </c>
      <c r="C32" s="89">
        <f t="shared" si="24"/>
        <v>257.61400000000003</v>
      </c>
      <c r="D32" s="89">
        <f t="shared" si="25"/>
        <v>1.9996979771955785</v>
      </c>
      <c r="E32" s="101">
        <f t="shared" si="26"/>
        <v>0.77623808379807713</v>
      </c>
      <c r="F32" s="11">
        <v>409.29399999999998</v>
      </c>
      <c r="G32" s="89">
        <f t="shared" si="27"/>
        <v>409.31899999999996</v>
      </c>
      <c r="H32" s="89">
        <f t="shared" si="28"/>
        <v>3.5355339059335411E-2</v>
      </c>
      <c r="I32" s="101">
        <f t="shared" si="29"/>
        <v>8.6376002724856196E-3</v>
      </c>
      <c r="J32" s="11">
        <v>294.82100000000003</v>
      </c>
      <c r="K32" s="89">
        <f t="shared" si="30"/>
        <v>295.76949999999999</v>
      </c>
      <c r="L32" s="89">
        <f t="shared" si="31"/>
        <v>1.3413815639108744</v>
      </c>
      <c r="M32" s="101">
        <f t="shared" si="32"/>
        <v>0.45352261268010202</v>
      </c>
      <c r="N32" s="11">
        <v>235.57900000000001</v>
      </c>
      <c r="O32" s="89">
        <f t="shared" si="33"/>
        <v>238.70050000000001</v>
      </c>
      <c r="P32" s="89">
        <f t="shared" si="34"/>
        <v>4.4144676349476129</v>
      </c>
      <c r="Q32" s="89">
        <f t="shared" si="35"/>
        <v>1.8493751102103317</v>
      </c>
      <c r="R32" s="75">
        <f t="shared" si="36"/>
        <v>22.653268726666138</v>
      </c>
      <c r="S32" s="75">
        <f t="shared" si="37"/>
        <v>26.961275216138329</v>
      </c>
      <c r="T32" s="75">
        <f t="shared" si="38"/>
        <v>18.125595270677106</v>
      </c>
      <c r="U32" s="75">
        <f t="shared" si="39"/>
        <v>27.412182436487299</v>
      </c>
      <c r="V32" s="74">
        <f t="shared" ref="V32" si="104">R32*2*(1-Z32/100)</f>
        <v>45.306537453332275</v>
      </c>
      <c r="W32" s="74">
        <f t="shared" ref="W32" si="105">S32*2*(1-Z32/100)</f>
        <v>53.922550432276658</v>
      </c>
      <c r="X32" s="74">
        <f t="shared" ref="X32" si="106">T32*2*(1-Z32/100)</f>
        <v>36.251190541354212</v>
      </c>
      <c r="Y32" s="74">
        <f t="shared" ref="Y32" si="107">U32*2*(1-Z32/100)</f>
        <v>54.824364872974598</v>
      </c>
      <c r="Z32" s="123"/>
    </row>
    <row r="33" spans="1:26" s="22" customFormat="1">
      <c r="A33" s="43"/>
      <c r="B33" s="22">
        <v>256.2</v>
      </c>
      <c r="C33" s="90"/>
      <c r="D33" s="90"/>
      <c r="E33" s="102"/>
      <c r="F33" s="22">
        <v>409.34399999999999</v>
      </c>
      <c r="G33" s="90"/>
      <c r="H33" s="90"/>
      <c r="I33" s="102"/>
      <c r="J33" s="22">
        <v>296.71800000000002</v>
      </c>
      <c r="K33" s="90"/>
      <c r="L33" s="90"/>
      <c r="M33" s="102"/>
      <c r="N33" s="22">
        <v>241.822</v>
      </c>
      <c r="O33" s="90"/>
      <c r="P33" s="90"/>
      <c r="Q33" s="90"/>
      <c r="R33" s="113"/>
      <c r="S33" s="113"/>
      <c r="T33" s="113"/>
      <c r="U33" s="113"/>
      <c r="V33" s="75"/>
      <c r="W33" s="75"/>
      <c r="X33" s="75"/>
      <c r="Y33" s="75"/>
      <c r="Z33" s="124"/>
    </row>
    <row r="34" spans="1:26" s="23" customFormat="1">
      <c r="A34" s="44" t="s">
        <v>12</v>
      </c>
      <c r="B34" s="26">
        <v>557.79899999999998</v>
      </c>
      <c r="C34" s="88">
        <f t="shared" si="24"/>
        <v>558.11649999999997</v>
      </c>
      <c r="D34" s="88">
        <f t="shared" si="25"/>
        <v>0.44901280605345123</v>
      </c>
      <c r="E34" s="107">
        <f t="shared" si="26"/>
        <v>8.0451448049547222E-2</v>
      </c>
      <c r="F34" s="26">
        <v>389.54899999999998</v>
      </c>
      <c r="G34" s="88">
        <f t="shared" si="27"/>
        <v>387.39300000000003</v>
      </c>
      <c r="H34" s="88">
        <f t="shared" si="28"/>
        <v>3.049044440476361</v>
      </c>
      <c r="I34" s="107">
        <f t="shared" si="29"/>
        <v>0.7870675103774103</v>
      </c>
      <c r="J34" s="26">
        <v>321.24</v>
      </c>
      <c r="K34" s="88">
        <f t="shared" si="30"/>
        <v>310.81150000000002</v>
      </c>
      <c r="L34" s="88">
        <f t="shared" si="31"/>
        <v>14.748126135207841</v>
      </c>
      <c r="M34" s="114">
        <f t="shared" si="32"/>
        <v>4.7450387566765828</v>
      </c>
      <c r="N34" s="26">
        <v>226.107</v>
      </c>
      <c r="O34" s="88">
        <f t="shared" si="33"/>
        <v>222.46100000000001</v>
      </c>
      <c r="P34" s="88">
        <f t="shared" si="34"/>
        <v>5.1562226484123057</v>
      </c>
      <c r="Q34" s="88">
        <f t="shared" si="35"/>
        <v>2.3178097052572384</v>
      </c>
      <c r="R34" s="74">
        <f t="shared" si="36"/>
        <v>46.523512590356653</v>
      </c>
      <c r="S34" s="74">
        <f t="shared" si="37"/>
        <v>25.644872718539869</v>
      </c>
      <c r="T34" s="74">
        <f t="shared" si="38"/>
        <v>18.948957249986318</v>
      </c>
      <c r="U34" s="74">
        <f t="shared" si="39"/>
        <v>26.3293325331733</v>
      </c>
      <c r="V34" s="74">
        <f t="shared" ref="V34" si="108">R34*2*(1-Z34/100)</f>
        <v>86.971054436412729</v>
      </c>
      <c r="W34" s="74">
        <f t="shared" si="45"/>
        <v>47.940525060038432</v>
      </c>
      <c r="X34" s="74">
        <f t="shared" ref="X34" si="109">T34*2*(1-Z34/100)</f>
        <v>35.423180683124421</v>
      </c>
      <c r="Y34" s="74">
        <f t="shared" ref="Y34" si="110">U34*2*(1-Z34/100)</f>
        <v>49.220054237514169</v>
      </c>
      <c r="Z34" s="132">
        <v>6.53</v>
      </c>
    </row>
    <row r="35" spans="1:26" s="24" customFormat="1">
      <c r="A35" s="45"/>
      <c r="B35" s="19">
        <v>558.43399999999997</v>
      </c>
      <c r="C35" s="89"/>
      <c r="D35" s="89"/>
      <c r="E35" s="101"/>
      <c r="F35" s="19">
        <v>385.23700000000002</v>
      </c>
      <c r="G35" s="89"/>
      <c r="H35" s="89"/>
      <c r="I35" s="101"/>
      <c r="J35" s="19">
        <v>300.38299999999998</v>
      </c>
      <c r="K35" s="89"/>
      <c r="L35" s="89"/>
      <c r="M35" s="115"/>
      <c r="N35" s="19">
        <v>218.815</v>
      </c>
      <c r="O35" s="89"/>
      <c r="P35" s="89"/>
      <c r="Q35" s="89"/>
      <c r="R35" s="75"/>
      <c r="S35" s="75"/>
      <c r="T35" s="75"/>
      <c r="U35" s="75"/>
      <c r="V35" s="75"/>
      <c r="W35" s="75"/>
      <c r="X35" s="75"/>
      <c r="Y35" s="75"/>
      <c r="Z35" s="130"/>
    </row>
    <row r="36" spans="1:26">
      <c r="A36" s="40"/>
      <c r="B36" s="6">
        <v>605.755</v>
      </c>
      <c r="C36" s="82">
        <f t="shared" si="24"/>
        <v>603.673</v>
      </c>
      <c r="D36" s="82">
        <f t="shared" si="25"/>
        <v>2.9443926368607749</v>
      </c>
      <c r="E36" s="94">
        <f t="shared" si="26"/>
        <v>0.48774628596289293</v>
      </c>
      <c r="F36" s="6">
        <v>425.94200000000001</v>
      </c>
      <c r="G36" s="82">
        <f t="shared" si="27"/>
        <v>425.11850000000004</v>
      </c>
      <c r="H36" s="82">
        <f t="shared" si="28"/>
        <v>1.1646048686142376</v>
      </c>
      <c r="I36" s="94">
        <f t="shared" si="29"/>
        <v>0.27394829173847701</v>
      </c>
      <c r="J36" s="6">
        <v>326.82900000000001</v>
      </c>
      <c r="K36" s="82">
        <f t="shared" si="30"/>
        <v>339.80650000000003</v>
      </c>
      <c r="L36" s="82">
        <f t="shared" si="31"/>
        <v>18.352956505696831</v>
      </c>
      <c r="M36" s="104">
        <f t="shared" si="32"/>
        <v>5.4010021896864329</v>
      </c>
      <c r="N36" s="6">
        <v>238.09100000000001</v>
      </c>
      <c r="O36" s="82">
        <f t="shared" si="33"/>
        <v>244.1635</v>
      </c>
      <c r="P36" s="82">
        <f t="shared" si="34"/>
        <v>8.5878118575106068</v>
      </c>
      <c r="Q36" s="109">
        <f t="shared" si="35"/>
        <v>3.5172381856872983</v>
      </c>
      <c r="R36" s="73">
        <f t="shared" si="36"/>
        <v>50.142267058543169</v>
      </c>
      <c r="S36" s="73">
        <f t="shared" si="37"/>
        <v>27.909852305475507</v>
      </c>
      <c r="T36" s="73">
        <f t="shared" si="38"/>
        <v>20.536072034594124</v>
      </c>
      <c r="U36" s="73">
        <f t="shared" si="39"/>
        <v>27.776455291058209</v>
      </c>
      <c r="V36" s="74">
        <f t="shared" ref="V36" si="111">R36*2*(1-Z36/100)</f>
        <v>100.28453411708634</v>
      </c>
      <c r="W36" s="74">
        <f t="shared" si="49"/>
        <v>55.819704610951014</v>
      </c>
      <c r="X36" s="74">
        <f t="shared" ref="X36" si="112">T36*2*(1-Z36/100)</f>
        <v>41.072144069188248</v>
      </c>
      <c r="Y36" s="74">
        <f t="shared" ref="Y36" si="113">U36*2*(1-Z36/100)</f>
        <v>55.552910582116418</v>
      </c>
      <c r="Z36" s="130"/>
    </row>
    <row r="37" spans="1:26" s="13" customFormat="1">
      <c r="A37" s="41"/>
      <c r="B37" s="27">
        <v>601.59100000000001</v>
      </c>
      <c r="C37" s="87"/>
      <c r="D37" s="87"/>
      <c r="E37" s="95"/>
      <c r="F37" s="27">
        <v>424.29500000000002</v>
      </c>
      <c r="G37" s="87"/>
      <c r="H37" s="87"/>
      <c r="I37" s="95"/>
      <c r="J37" s="27">
        <v>352.78399999999999</v>
      </c>
      <c r="K37" s="87"/>
      <c r="L37" s="87"/>
      <c r="M37" s="105"/>
      <c r="N37" s="27">
        <v>250.23599999999999</v>
      </c>
      <c r="O37" s="87"/>
      <c r="P37" s="87"/>
      <c r="Q37" s="110"/>
      <c r="R37" s="77"/>
      <c r="S37" s="77"/>
      <c r="T37" s="77"/>
      <c r="U37" s="77"/>
      <c r="V37" s="75"/>
      <c r="W37" s="75"/>
      <c r="X37" s="75"/>
      <c r="Y37" s="75"/>
      <c r="Z37" s="131"/>
    </row>
    <row r="38" spans="1:26" s="9" customFormat="1">
      <c r="A38" s="54" t="s">
        <v>28</v>
      </c>
      <c r="B38" s="32">
        <v>153.59100000000001</v>
      </c>
      <c r="C38" s="88">
        <f>AVERAGE(B38:B39)</f>
        <v>153.04650000000001</v>
      </c>
      <c r="D38" s="88">
        <f>STDEV(B38:B39)</f>
        <v>0.77003928471214933</v>
      </c>
      <c r="E38" s="107">
        <f>D38/C38*100</f>
        <v>0.5031407348172936</v>
      </c>
      <c r="F38" s="32">
        <v>140.64599999999999</v>
      </c>
      <c r="G38" s="88">
        <f>AVERAGE(F38:F39)</f>
        <v>135.79499999999999</v>
      </c>
      <c r="H38" s="88">
        <f>STDEV(F38:F39)</f>
        <v>6.8603499910718826</v>
      </c>
      <c r="I38" s="114">
        <f>H38/G38*100</f>
        <v>5.0519901256098407</v>
      </c>
      <c r="J38" s="32">
        <v>90.927999999999997</v>
      </c>
      <c r="K38" s="88">
        <f>AVERAGE(J38:J39)</f>
        <v>86.284999999999997</v>
      </c>
      <c r="L38" s="88">
        <f>STDEV(J38:J39)</f>
        <v>6.5661935700982808</v>
      </c>
      <c r="M38" s="114">
        <f>L38/K38*100</f>
        <v>7.6098899809912277</v>
      </c>
      <c r="N38" s="32">
        <v>241.76499999999999</v>
      </c>
      <c r="O38" s="88">
        <f>AVERAGE(N38:N39)</f>
        <v>248.9365</v>
      </c>
      <c r="P38" s="88">
        <f>STDEV(N38:N39)</f>
        <v>10.142032562558663</v>
      </c>
      <c r="Q38" s="85">
        <f>P38/O38*100</f>
        <v>4.0741444354518777</v>
      </c>
      <c r="R38" s="74">
        <f>(C38+27.568)/12.589</f>
        <v>14.347009293827947</v>
      </c>
      <c r="S38" s="74">
        <f>(G38+39.748)/16.656</f>
        <v>10.539325168107588</v>
      </c>
      <c r="T38" s="74">
        <f>(K38+35.367)/18.269</f>
        <v>6.6589304285948874</v>
      </c>
      <c r="U38" s="74">
        <f>(O38+172.4)/14.997</f>
        <v>28.094718943788759</v>
      </c>
      <c r="V38" s="74">
        <f>R38*2*(1-Z38/100)</f>
        <v>26.874817809198511</v>
      </c>
      <c r="W38" s="74">
        <f>S38*2*(1-Z38/100)</f>
        <v>19.742263904899133</v>
      </c>
      <c r="X38" s="74">
        <f>T38*2*(1-Z38/100)</f>
        <v>12.473508478843943</v>
      </c>
      <c r="Y38" s="74">
        <f t="shared" ref="Y38" si="114">U38*2*(1-Z38/100)</f>
        <v>52.627027525505106</v>
      </c>
      <c r="Z38" s="125">
        <v>6.34</v>
      </c>
    </row>
    <row r="39" spans="1:26" s="11" customFormat="1">
      <c r="A39" s="39"/>
      <c r="B39" s="33">
        <v>152.50200000000001</v>
      </c>
      <c r="C39" s="89"/>
      <c r="D39" s="89"/>
      <c r="E39" s="101"/>
      <c r="F39" s="33">
        <v>130.94399999999999</v>
      </c>
      <c r="G39" s="89"/>
      <c r="H39" s="89"/>
      <c r="I39" s="115"/>
      <c r="J39" s="33">
        <v>81.641999999999996</v>
      </c>
      <c r="K39" s="89"/>
      <c r="L39" s="89"/>
      <c r="M39" s="115"/>
      <c r="N39" s="33">
        <v>256.108</v>
      </c>
      <c r="O39" s="89"/>
      <c r="P39" s="89"/>
      <c r="Q39" s="86"/>
      <c r="R39" s="75"/>
      <c r="S39" s="75"/>
      <c r="T39" s="75"/>
      <c r="U39" s="75"/>
      <c r="V39" s="75"/>
      <c r="W39" s="75"/>
      <c r="X39" s="75"/>
      <c r="Y39" s="75"/>
      <c r="Z39" s="123"/>
    </row>
    <row r="40" spans="1:26">
      <c r="A40" s="40"/>
      <c r="B40" s="6">
        <v>144.00899999999999</v>
      </c>
      <c r="C40" s="82">
        <f>AVERAGE(B40:B41)</f>
        <v>160.11649999999997</v>
      </c>
      <c r="D40" s="82">
        <f>STDEV(B40:B41)</f>
        <v>22.77944495592471</v>
      </c>
      <c r="E40" s="104">
        <f>D40/C40*100</f>
        <v>14.226794212916666</v>
      </c>
      <c r="F40" s="6">
        <v>112.76900000000001</v>
      </c>
      <c r="G40" s="82">
        <f>AVERAGE(F40:F41)</f>
        <v>128.97300000000001</v>
      </c>
      <c r="H40" s="82">
        <f>STDEV(F40:F41)</f>
        <v>22.915916564693504</v>
      </c>
      <c r="I40" s="104">
        <f>H40/G40*100</f>
        <v>17.767995289474154</v>
      </c>
      <c r="J40" s="6">
        <v>72.792000000000002</v>
      </c>
      <c r="K40" s="82">
        <f>AVERAGE(J40:J41)</f>
        <v>81.292500000000004</v>
      </c>
      <c r="L40" s="82">
        <f>STDEV(J40:J41)</f>
        <v>12.021522386952494</v>
      </c>
      <c r="M40" s="104">
        <f>L40/K40*100</f>
        <v>14.787984607377672</v>
      </c>
      <c r="N40" s="6">
        <v>153.04499999999999</v>
      </c>
      <c r="O40" s="82">
        <f>AVERAGE(N40:N41)</f>
        <v>194.03149999999999</v>
      </c>
      <c r="P40" s="82">
        <f>STDEV(N40:N41)</f>
        <v>57.963664174204887</v>
      </c>
      <c r="Q40" s="109">
        <f>P40/O40*100</f>
        <v>29.873326843427428</v>
      </c>
      <c r="R40" s="73">
        <f>(C40+27.568)/12.589</f>
        <v>14.908610691873857</v>
      </c>
      <c r="S40" s="73">
        <f>(G40+39.748)/16.656</f>
        <v>10.129743035542749</v>
      </c>
      <c r="T40" s="73">
        <f>(K40+35.367)/18.269</f>
        <v>6.385653292462643</v>
      </c>
      <c r="U40" s="73">
        <f>(O40+172.4)/14.997</f>
        <v>24.433653397346138</v>
      </c>
      <c r="V40" s="74">
        <f>R40*2*(1-Z40/100)</f>
        <v>29.817221383747714</v>
      </c>
      <c r="W40" s="74">
        <f>S40*2*(1-Z40/100)</f>
        <v>20.259486071085497</v>
      </c>
      <c r="X40" s="74">
        <f>T40*2*(1-Z40/100)</f>
        <v>12.771306584925286</v>
      </c>
      <c r="Y40" s="74">
        <f t="shared" ref="Y40" si="115">U40*2*(1-Z40/100)</f>
        <v>48.867306794692276</v>
      </c>
      <c r="Z40" s="123"/>
    </row>
    <row r="41" spans="1:26">
      <c r="A41" s="40"/>
      <c r="B41" s="6">
        <v>176.22399999999999</v>
      </c>
      <c r="C41" s="82"/>
      <c r="D41" s="82"/>
      <c r="E41" s="104"/>
      <c r="F41" s="6">
        <v>145.17699999999999</v>
      </c>
      <c r="G41" s="82"/>
      <c r="H41" s="82"/>
      <c r="I41" s="104"/>
      <c r="J41" s="6">
        <v>89.793000000000006</v>
      </c>
      <c r="K41" s="82"/>
      <c r="L41" s="82"/>
      <c r="M41" s="104"/>
      <c r="N41" s="6">
        <v>235.018</v>
      </c>
      <c r="O41" s="82"/>
      <c r="P41" s="82"/>
      <c r="Q41" s="109"/>
      <c r="R41" s="73"/>
      <c r="S41" s="73"/>
      <c r="T41" s="73"/>
      <c r="U41" s="73"/>
      <c r="V41" s="75"/>
      <c r="W41" s="75"/>
      <c r="X41" s="75"/>
      <c r="Y41" s="75"/>
      <c r="Z41" s="123"/>
    </row>
    <row r="42" spans="1:26">
      <c r="A42" s="40"/>
      <c r="B42" s="6">
        <v>152.036</v>
      </c>
      <c r="C42" s="82">
        <f>AVERAGE(B42:B43)</f>
        <v>158.41</v>
      </c>
      <c r="D42" s="82">
        <f>STDEV(B42:B43)</f>
        <v>9.0141972465661002</v>
      </c>
      <c r="E42" s="104">
        <f>D42/C42*100</f>
        <v>5.6904218462004295</v>
      </c>
      <c r="F42" s="6">
        <v>138.524</v>
      </c>
      <c r="G42" s="82">
        <f>AVERAGE(F42:F43)</f>
        <v>136.98099999999999</v>
      </c>
      <c r="H42" s="82">
        <f>STDEV(F42:F43)</f>
        <v>2.1821315267416947</v>
      </c>
      <c r="I42" s="94">
        <f>H42/G42*100</f>
        <v>1.5930176643050458</v>
      </c>
      <c r="J42" s="6">
        <v>83.094999999999999</v>
      </c>
      <c r="K42" s="82">
        <f>AVERAGE(J42:J43)</f>
        <v>83.334000000000003</v>
      </c>
      <c r="L42" s="82">
        <f>STDEV(J42:J43)</f>
        <v>0.3379970414071658</v>
      </c>
      <c r="M42" s="94">
        <f>L42/K42*100</f>
        <v>0.40559320494295942</v>
      </c>
      <c r="N42" s="6">
        <v>212.49100000000001</v>
      </c>
      <c r="O42" s="82">
        <f>AVERAGE(N42:N43)</f>
        <v>227.07</v>
      </c>
      <c r="P42" s="82">
        <f>STDEV(N42:N43)</f>
        <v>20.617819525837344</v>
      </c>
      <c r="Q42" s="109">
        <f>P42/O42*100</f>
        <v>9.0799398977572316</v>
      </c>
      <c r="R42" s="73">
        <f>(C42+27.568)/12.589</f>
        <v>14.773055842402098</v>
      </c>
      <c r="S42" s="73">
        <f>(G42+39.748)/16.656</f>
        <v>10.610530739673392</v>
      </c>
      <c r="T42" s="73">
        <f>(K42+35.367)/18.269</f>
        <v>6.49739996715748</v>
      </c>
      <c r="U42" s="73">
        <f>(O42+172.4)/14.997</f>
        <v>26.63666066546643</v>
      </c>
      <c r="V42" s="74">
        <f>R42*2*(1-Z42/100)</f>
        <v>29.546111684804195</v>
      </c>
      <c r="W42" s="74">
        <f>S42*2*(1-Z42/100)</f>
        <v>21.221061479346783</v>
      </c>
      <c r="X42" s="74">
        <f>T42*2*(1-Z42/100)</f>
        <v>12.99479993431496</v>
      </c>
      <c r="Y42" s="74">
        <f t="shared" ref="Y42" si="116">U42*2*(1-Z42/100)</f>
        <v>53.273321330932859</v>
      </c>
      <c r="Z42" s="123"/>
    </row>
    <row r="43" spans="1:26" s="13" customFormat="1">
      <c r="A43" s="41"/>
      <c r="B43" s="27">
        <v>164.78399999999999</v>
      </c>
      <c r="C43" s="87"/>
      <c r="D43" s="87"/>
      <c r="E43" s="105"/>
      <c r="F43" s="27">
        <v>135.43799999999999</v>
      </c>
      <c r="G43" s="87"/>
      <c r="H43" s="87"/>
      <c r="I43" s="95"/>
      <c r="J43" s="27">
        <v>83.572999999999993</v>
      </c>
      <c r="K43" s="87"/>
      <c r="L43" s="87"/>
      <c r="M43" s="95"/>
      <c r="N43" s="27">
        <v>241.649</v>
      </c>
      <c r="O43" s="87"/>
      <c r="P43" s="87"/>
      <c r="Q43" s="110"/>
      <c r="R43" s="77"/>
      <c r="S43" s="77"/>
      <c r="T43" s="77"/>
      <c r="U43" s="77"/>
      <c r="V43" s="75"/>
      <c r="W43" s="75"/>
      <c r="X43" s="75"/>
      <c r="Y43" s="75"/>
      <c r="Z43" s="124"/>
    </row>
    <row r="44" spans="1:26" s="23" customFormat="1">
      <c r="A44" s="44" t="s">
        <v>15</v>
      </c>
      <c r="B44" s="26">
        <v>922.32399999999996</v>
      </c>
      <c r="C44" s="88">
        <f>AVERAGE(B44:B45)</f>
        <v>914.99350000000004</v>
      </c>
      <c r="D44" s="88">
        <f>STDEV(B44:B45)</f>
        <v>10.366892518975934</v>
      </c>
      <c r="E44" s="107">
        <f>D44/C44*100</f>
        <v>1.1330017665672962</v>
      </c>
      <c r="F44" s="26">
        <v>1209.895</v>
      </c>
      <c r="G44" s="88">
        <f>AVERAGE(F44:F45)</f>
        <v>1210.2845</v>
      </c>
      <c r="H44" s="88">
        <f>STDEV(F44:F45)</f>
        <v>0.55083618254431799</v>
      </c>
      <c r="I44" s="107">
        <f>H44/G44*100</f>
        <v>4.55129502645302E-2</v>
      </c>
      <c r="J44" s="26">
        <v>949.68799999999999</v>
      </c>
      <c r="K44" s="88">
        <f>AVERAGE(J44:J45)</f>
        <v>923.36450000000002</v>
      </c>
      <c r="L44" s="88">
        <f>STDEV(J44:J45)</f>
        <v>37.227050709128122</v>
      </c>
      <c r="M44" s="114">
        <f>L44/K44*100</f>
        <v>4.0316744589084941</v>
      </c>
      <c r="N44" s="26">
        <v>178.999</v>
      </c>
      <c r="O44" s="88">
        <f>AVERAGE(N44:N45)</f>
        <v>201.89999999999998</v>
      </c>
      <c r="P44" s="88">
        <f>STDEV(N44:N45)</f>
        <v>32.386904791906368</v>
      </c>
      <c r="Q44" s="85">
        <f>P44/O44*100</f>
        <v>16.041062304064571</v>
      </c>
      <c r="R44" s="74">
        <f>(C44+27.568)/12.589</f>
        <v>74.871832552228142</v>
      </c>
      <c r="S44" s="74">
        <f>(G44+39.748)/16.656</f>
        <v>75.049981988472624</v>
      </c>
      <c r="T44" s="74">
        <f>(K44+35.367)/18.269</f>
        <v>52.47859762439105</v>
      </c>
      <c r="U44" s="74">
        <f>(O44+172.4)/14.997</f>
        <v>24.958324998332998</v>
      </c>
      <c r="V44" s="74">
        <f t="shared" ref="V44" si="117">R44*2*(1-Z44/100)</f>
        <v>138.49791585511161</v>
      </c>
      <c r="W44" s="74">
        <f>S44*2*(1-Z44/100)</f>
        <v>138.82745668227668</v>
      </c>
      <c r="X44" s="74">
        <f t="shared" ref="X44" si="118">T44*2*(1-Z44/100)</f>
        <v>97.074909885598572</v>
      </c>
      <c r="Y44" s="74">
        <f t="shared" ref="Y44" si="119">U44*2*(1-Z44/100)</f>
        <v>46.167909581916383</v>
      </c>
      <c r="Z44" s="132">
        <v>7.51</v>
      </c>
    </row>
    <row r="45" spans="1:26" s="24" customFormat="1">
      <c r="A45" s="45"/>
      <c r="B45" s="19">
        <v>907.66300000000001</v>
      </c>
      <c r="C45" s="89"/>
      <c r="D45" s="89"/>
      <c r="E45" s="101"/>
      <c r="F45" s="19">
        <v>1210.674</v>
      </c>
      <c r="G45" s="89"/>
      <c r="H45" s="89"/>
      <c r="I45" s="101"/>
      <c r="J45" s="19">
        <v>897.04100000000005</v>
      </c>
      <c r="K45" s="89"/>
      <c r="L45" s="89"/>
      <c r="M45" s="115"/>
      <c r="N45" s="19">
        <v>224.80099999999999</v>
      </c>
      <c r="O45" s="89"/>
      <c r="P45" s="89"/>
      <c r="Q45" s="86"/>
      <c r="R45" s="75"/>
      <c r="S45" s="75"/>
      <c r="T45" s="75"/>
      <c r="U45" s="75"/>
      <c r="V45" s="75"/>
      <c r="W45" s="75"/>
      <c r="X45" s="75"/>
      <c r="Y45" s="75"/>
      <c r="Z45" s="130"/>
    </row>
    <row r="46" spans="1:26">
      <c r="A46" s="40"/>
      <c r="B46" s="6">
        <v>692.11699999999996</v>
      </c>
      <c r="C46" s="82">
        <f>AVERAGE(B46:B47)</f>
        <v>692.11699999999996</v>
      </c>
      <c r="D46" s="82">
        <f>STDEV(B46:B47)</f>
        <v>0</v>
      </c>
      <c r="E46" s="94">
        <f>D46/C46*100</f>
        <v>0</v>
      </c>
      <c r="F46" s="6">
        <v>976.21400000000006</v>
      </c>
      <c r="G46" s="82">
        <f>AVERAGE(F46:F47)</f>
        <v>976.21400000000006</v>
      </c>
      <c r="H46" s="82">
        <f>STDEV(F46:F47)</f>
        <v>0</v>
      </c>
      <c r="I46" s="94">
        <f>H46/G46*100</f>
        <v>0</v>
      </c>
      <c r="J46" s="6">
        <v>665.72900000000004</v>
      </c>
      <c r="K46" s="82">
        <f>AVERAGE(J46:J47)</f>
        <v>665.72900000000004</v>
      </c>
      <c r="L46" s="82">
        <f>STDEV(J46:J47)</f>
        <v>0</v>
      </c>
      <c r="M46" s="94">
        <f>L46/K46*100</f>
        <v>0</v>
      </c>
      <c r="N46" s="6">
        <v>176.977</v>
      </c>
      <c r="O46" s="82">
        <f>AVERAGE(N46:N47)</f>
        <v>176.977</v>
      </c>
      <c r="P46" s="82">
        <f>STDEV(N46:N47)</f>
        <v>0</v>
      </c>
      <c r="Q46" s="82">
        <f>P46/O46*100</f>
        <v>0</v>
      </c>
      <c r="R46" s="73">
        <f>(C46+27.568)/12.589</f>
        <v>57.167765509571844</v>
      </c>
      <c r="S46" s="73">
        <f>(G46+39.748)/16.656</f>
        <v>60.996757925072053</v>
      </c>
      <c r="T46" s="73">
        <f>(K46+35.367)/18.269</f>
        <v>38.376265805462808</v>
      </c>
      <c r="U46" s="73">
        <f>(O46+172.4)/14.997</f>
        <v>23.296459291858373</v>
      </c>
      <c r="V46" s="74">
        <f t="shared" ref="V46" si="120">R46*2*(1-Z46/100)</f>
        <v>114.33553101914369</v>
      </c>
      <c r="W46" s="74">
        <f>S46*2*(1-Z46/100)</f>
        <v>121.99351585014411</v>
      </c>
      <c r="X46" s="74">
        <f t="shared" ref="X46" si="121">T46*2*(1-Z46/100)</f>
        <v>76.752531610925615</v>
      </c>
      <c r="Y46" s="74">
        <f t="shared" ref="Y46" si="122">U46*2*(1-Z46/100)</f>
        <v>46.592918583716745</v>
      </c>
      <c r="Z46" s="130"/>
    </row>
    <row r="47" spans="1:26" s="13" customFormat="1">
      <c r="A47" s="41"/>
      <c r="B47" s="27">
        <v>692.11699999999996</v>
      </c>
      <c r="C47" s="87"/>
      <c r="D47" s="87"/>
      <c r="E47" s="95"/>
      <c r="F47" s="27">
        <v>976.21400000000006</v>
      </c>
      <c r="G47" s="87"/>
      <c r="H47" s="87"/>
      <c r="I47" s="95"/>
      <c r="J47" s="27">
        <v>665.72900000000004</v>
      </c>
      <c r="K47" s="87"/>
      <c r="L47" s="87"/>
      <c r="M47" s="95"/>
      <c r="N47" s="27">
        <v>176.977</v>
      </c>
      <c r="O47" s="87"/>
      <c r="P47" s="87"/>
      <c r="Q47" s="87"/>
      <c r="R47" s="77"/>
      <c r="S47" s="77"/>
      <c r="T47" s="77"/>
      <c r="U47" s="77"/>
      <c r="V47" s="75"/>
      <c r="W47" s="75"/>
      <c r="X47" s="75"/>
      <c r="Y47" s="75"/>
      <c r="Z47" s="131"/>
    </row>
    <row r="48" spans="1:26" s="24" customFormat="1">
      <c r="A48" s="55" t="s">
        <v>16</v>
      </c>
      <c r="B48" s="19">
        <v>343.13</v>
      </c>
      <c r="C48" s="89">
        <f>AVERAGE(B48:B49)</f>
        <v>342.89049999999997</v>
      </c>
      <c r="D48" s="89">
        <f>STDEV(B48:B49)</f>
        <v>0.33870414818834566</v>
      </c>
      <c r="E48" s="101">
        <f>D48/C48*100</f>
        <v>9.8779099505044821E-2</v>
      </c>
      <c r="F48" s="19">
        <v>268.32</v>
      </c>
      <c r="G48" s="89">
        <f>AVERAGE(F48:F49)</f>
        <v>268.80599999999998</v>
      </c>
      <c r="H48" s="89">
        <f>STDEV(F48:F49)</f>
        <v>0.68730779131330999</v>
      </c>
      <c r="I48" s="101">
        <f>H48/G48*100</f>
        <v>0.25568915549255228</v>
      </c>
      <c r="J48" s="19">
        <v>152.41300000000001</v>
      </c>
      <c r="K48" s="89">
        <f>AVERAGE(J48:J49)</f>
        <v>162.59950000000001</v>
      </c>
      <c r="L48" s="89">
        <f>STDEV(J48:J49)</f>
        <v>14.405886453113526</v>
      </c>
      <c r="M48" s="115">
        <f>L48/K48*100</f>
        <v>8.8597360097131457</v>
      </c>
      <c r="N48" s="19">
        <v>2211.913</v>
      </c>
      <c r="O48" s="89">
        <f>AVERAGE(N48:N49)</f>
        <v>2200.7325000000001</v>
      </c>
      <c r="P48" s="89">
        <f>STDEV(N48:N49)</f>
        <v>15.811614734112302</v>
      </c>
      <c r="Q48" s="89">
        <f>P48/O48*100</f>
        <v>0.7184705426085316</v>
      </c>
      <c r="R48" s="75">
        <f>(C48+27.568)/12.589</f>
        <v>29.427158630550476</v>
      </c>
      <c r="S48" s="75">
        <f>(G48+39.748)/16.656</f>
        <v>18.525096061479346</v>
      </c>
      <c r="T48" s="75">
        <f>(K48+35.367)/18.269</f>
        <v>10.836197930921234</v>
      </c>
      <c r="U48" s="75">
        <f>(O48+172.4)/14.997</f>
        <v>158.24048142961928</v>
      </c>
      <c r="V48" s="74">
        <f t="shared" ref="V48" si="123">R48*2*(1-Z48/100)</f>
        <v>54.534410374136144</v>
      </c>
      <c r="W48" s="74">
        <f t="shared" ref="W48" si="124">S48*2*(1-Z48/100)</f>
        <v>34.330708021133525</v>
      </c>
      <c r="X48" s="74">
        <f t="shared" ref="X48" si="125">T48*2*(1-Z48/100)</f>
        <v>20.08164200558323</v>
      </c>
      <c r="Y48" s="74">
        <f t="shared" ref="Y48" si="126">U48*2*(1-Z48/100)</f>
        <v>293.25126018537043</v>
      </c>
      <c r="Z48" s="132">
        <v>7.34</v>
      </c>
    </row>
    <row r="49" spans="1:26" s="24" customFormat="1">
      <c r="A49" s="45"/>
      <c r="B49" s="19">
        <v>342.65100000000001</v>
      </c>
      <c r="C49" s="89"/>
      <c r="D49" s="89"/>
      <c r="E49" s="101"/>
      <c r="F49" s="19">
        <v>269.29199999999997</v>
      </c>
      <c r="G49" s="89"/>
      <c r="H49" s="89"/>
      <c r="I49" s="101"/>
      <c r="J49" s="19">
        <v>172.786</v>
      </c>
      <c r="K49" s="89"/>
      <c r="L49" s="89"/>
      <c r="M49" s="115"/>
      <c r="N49" s="19">
        <v>2189.5520000000001</v>
      </c>
      <c r="O49" s="89"/>
      <c r="P49" s="89"/>
      <c r="Q49" s="89"/>
      <c r="R49" s="75"/>
      <c r="S49" s="75"/>
      <c r="T49" s="75"/>
      <c r="U49" s="75"/>
      <c r="V49" s="75"/>
      <c r="W49" s="75"/>
      <c r="X49" s="75"/>
      <c r="Y49" s="75"/>
      <c r="Z49" s="130"/>
    </row>
    <row r="50" spans="1:26" s="24" customFormat="1">
      <c r="A50" s="45"/>
      <c r="B50" s="33">
        <v>319.767</v>
      </c>
      <c r="C50" s="89">
        <f>AVERAGE(B50:B51)</f>
        <v>315.80250000000001</v>
      </c>
      <c r="D50" s="89">
        <f>STDEV(B50:B51)</f>
        <v>5.6066496680281164</v>
      </c>
      <c r="E50" s="101">
        <f>D50/C50*100</f>
        <v>1.7753658277018443</v>
      </c>
      <c r="F50" s="33">
        <v>215.90100000000001</v>
      </c>
      <c r="G50" s="89">
        <f>AVERAGE(F50:F51)</f>
        <v>208.50299999999999</v>
      </c>
      <c r="H50" s="89">
        <f>STDEV(F50:F51)</f>
        <v>10.462351934436171</v>
      </c>
      <c r="I50" s="115">
        <f>H50/G50*100</f>
        <v>5.017842397680691</v>
      </c>
      <c r="J50" s="33">
        <v>144.15100000000001</v>
      </c>
      <c r="K50" s="89">
        <f>AVERAGE(J50:J51)</f>
        <v>145.25850000000003</v>
      </c>
      <c r="L50" s="89">
        <f>STDEV(J50:J51)</f>
        <v>1.5662415203282052</v>
      </c>
      <c r="M50" s="101">
        <f>L50/K50*100</f>
        <v>1.0782443163933297</v>
      </c>
      <c r="N50" s="33">
        <v>2050.7080000000001</v>
      </c>
      <c r="O50" s="89">
        <f>AVERAGE(N50:N51)</f>
        <v>1979.2225000000001</v>
      </c>
      <c r="P50" s="89">
        <f>STDEV(N50:N51)</f>
        <v>101.09576361302189</v>
      </c>
      <c r="Q50" s="86">
        <f>P50/O50*100</f>
        <v>5.1078523820854853</v>
      </c>
      <c r="R50" s="75">
        <f>(C50+27.568)/12.589</f>
        <v>27.275438875208515</v>
      </c>
      <c r="S50" s="75">
        <f>(G50+39.748)/16.656</f>
        <v>14.904598943323727</v>
      </c>
      <c r="T50" s="75">
        <f>(K50+35.367)/18.269</f>
        <v>9.8869943620340486</v>
      </c>
      <c r="U50" s="75">
        <f>(O50+172.4)/14.997</f>
        <v>143.47019403880776</v>
      </c>
      <c r="V50" s="74">
        <f t="shared" ref="V50" si="127">R50*2*(1-Z50/100)</f>
        <v>54.55087775041703</v>
      </c>
      <c r="W50" s="74">
        <f>S50*2*(1-Z50/100)</f>
        <v>29.809197886647453</v>
      </c>
      <c r="X50" s="74">
        <f t="shared" ref="X50" si="128">T50*2*(1-Z50/100)</f>
        <v>19.773988724068097</v>
      </c>
      <c r="Y50" s="74">
        <f t="shared" ref="Y50" si="129">U50*2*(1-Z50/100)</f>
        <v>286.94038807761552</v>
      </c>
      <c r="Z50" s="130"/>
    </row>
    <row r="51" spans="1:26" s="58" customFormat="1" ht="14.4" thickBot="1">
      <c r="A51" s="56"/>
      <c r="B51" s="57">
        <v>311.83800000000002</v>
      </c>
      <c r="C51" s="92"/>
      <c r="D51" s="92"/>
      <c r="E51" s="116"/>
      <c r="F51" s="57">
        <v>201.10499999999999</v>
      </c>
      <c r="G51" s="92"/>
      <c r="H51" s="92"/>
      <c r="I51" s="117"/>
      <c r="J51" s="57">
        <v>146.36600000000001</v>
      </c>
      <c r="K51" s="92"/>
      <c r="L51" s="92"/>
      <c r="M51" s="116"/>
      <c r="N51" s="57">
        <v>1907.7370000000001</v>
      </c>
      <c r="O51" s="92"/>
      <c r="P51" s="92"/>
      <c r="Q51" s="119"/>
      <c r="R51" s="76"/>
      <c r="S51" s="76"/>
      <c r="T51" s="76"/>
      <c r="U51" s="76"/>
      <c r="V51" s="76"/>
      <c r="W51" s="76"/>
      <c r="X51" s="76"/>
      <c r="Y51" s="76"/>
      <c r="Z51" s="134"/>
    </row>
    <row r="52" spans="1:26" s="52" customFormat="1">
      <c r="A52" s="59" t="s">
        <v>13</v>
      </c>
      <c r="B52" s="60">
        <v>616.29200000000003</v>
      </c>
      <c r="C52" s="91">
        <f t="shared" si="24"/>
        <v>627.76850000000002</v>
      </c>
      <c r="D52" s="91">
        <f t="shared" si="25"/>
        <v>16.230221948574808</v>
      </c>
      <c r="E52" s="100">
        <f t="shared" si="26"/>
        <v>2.5853832979155227</v>
      </c>
      <c r="F52" s="60">
        <v>186.66300000000001</v>
      </c>
      <c r="G52" s="91">
        <f t="shared" si="27"/>
        <v>183.99549999999999</v>
      </c>
      <c r="H52" s="91">
        <f t="shared" si="28"/>
        <v>3.7724146776302367</v>
      </c>
      <c r="I52" s="100">
        <f t="shared" si="29"/>
        <v>2.050275510884906</v>
      </c>
      <c r="J52" s="60">
        <v>225.47200000000001</v>
      </c>
      <c r="K52" s="91">
        <f t="shared" si="30"/>
        <v>233.21199999999999</v>
      </c>
      <c r="L52" s="91">
        <f t="shared" si="31"/>
        <v>10.946012972767749</v>
      </c>
      <c r="M52" s="118">
        <f t="shared" si="32"/>
        <v>4.6935890832237401</v>
      </c>
      <c r="N52" s="60">
        <v>648</v>
      </c>
      <c r="O52" s="91">
        <f t="shared" si="33"/>
        <v>654.76250000000005</v>
      </c>
      <c r="P52" s="91">
        <f t="shared" si="34"/>
        <v>9.5636192155480391</v>
      </c>
      <c r="Q52" s="91">
        <f t="shared" si="35"/>
        <v>1.4606241523526529</v>
      </c>
      <c r="R52" s="96">
        <f t="shared" si="36"/>
        <v>52.056279291444909</v>
      </c>
      <c r="S52" s="96">
        <f t="shared" si="37"/>
        <v>13.43320725264169</v>
      </c>
      <c r="T52" s="96">
        <f t="shared" si="38"/>
        <v>14.701352017078111</v>
      </c>
      <c r="U52" s="96">
        <f t="shared" si="39"/>
        <v>55.155197706207908</v>
      </c>
      <c r="V52" s="96">
        <f t="shared" ref="V52" si="130">R52*2*(1-Z52/100)</f>
        <v>99.219268329493985</v>
      </c>
      <c r="W52" s="96">
        <f t="shared" ref="W52" si="131">S52*2*(1-Z52/100)</f>
        <v>25.603693023535062</v>
      </c>
      <c r="X52" s="96">
        <f t="shared" ref="X52" si="132">T52*2*(1-Z52/100)</f>
        <v>28.020776944550878</v>
      </c>
      <c r="Y52" s="96">
        <f t="shared" ref="Y52" si="133">U52*2*(1-Z52/100)</f>
        <v>105.12580682803227</v>
      </c>
      <c r="Z52" s="129">
        <v>4.7</v>
      </c>
    </row>
    <row r="53" spans="1:26" s="24" customFormat="1">
      <c r="A53" s="45"/>
      <c r="B53" s="19">
        <v>639.245</v>
      </c>
      <c r="C53" s="89"/>
      <c r="D53" s="89"/>
      <c r="E53" s="101"/>
      <c r="F53" s="19">
        <v>181.328</v>
      </c>
      <c r="G53" s="89"/>
      <c r="H53" s="89"/>
      <c r="I53" s="101"/>
      <c r="J53" s="19">
        <v>240.952</v>
      </c>
      <c r="K53" s="89"/>
      <c r="L53" s="89"/>
      <c r="M53" s="115"/>
      <c r="N53" s="19">
        <v>661.52499999999998</v>
      </c>
      <c r="O53" s="89"/>
      <c r="P53" s="89"/>
      <c r="Q53" s="89"/>
      <c r="R53" s="75"/>
      <c r="S53" s="75"/>
      <c r="T53" s="75"/>
      <c r="U53" s="75"/>
      <c r="V53" s="75"/>
      <c r="W53" s="75"/>
      <c r="X53" s="75"/>
      <c r="Y53" s="75"/>
      <c r="Z53" s="130"/>
    </row>
    <row r="54" spans="1:26">
      <c r="A54" s="40"/>
      <c r="B54" s="6">
        <v>622.68700000000001</v>
      </c>
      <c r="C54" s="82">
        <f t="shared" si="24"/>
        <v>604.54349999999999</v>
      </c>
      <c r="D54" s="82">
        <f t="shared" si="25"/>
        <v>25.658783768916273</v>
      </c>
      <c r="E54" s="104">
        <f t="shared" si="26"/>
        <v>4.2443238193639123</v>
      </c>
      <c r="F54" s="6">
        <v>219.90700000000001</v>
      </c>
      <c r="G54" s="82">
        <f t="shared" si="27"/>
        <v>222.00400000000002</v>
      </c>
      <c r="H54" s="82">
        <f t="shared" si="28"/>
        <v>2.9656058402963721</v>
      </c>
      <c r="I54" s="94">
        <f t="shared" si="29"/>
        <v>1.335834417531383</v>
      </c>
      <c r="J54" s="6">
        <v>189.69200000000001</v>
      </c>
      <c r="K54" s="82">
        <f t="shared" si="30"/>
        <v>196.434</v>
      </c>
      <c r="L54" s="82">
        <f t="shared" si="31"/>
        <v>9.5346278375193929</v>
      </c>
      <c r="M54" s="104">
        <f t="shared" si="32"/>
        <v>4.8538582106556873</v>
      </c>
      <c r="N54" s="6">
        <v>720.98199999999997</v>
      </c>
      <c r="O54" s="82">
        <f t="shared" si="33"/>
        <v>732.61449999999991</v>
      </c>
      <c r="P54" s="82">
        <f t="shared" si="34"/>
        <v>16.450839264305017</v>
      </c>
      <c r="Q54" s="82">
        <f t="shared" si="35"/>
        <v>2.2454973610684772</v>
      </c>
      <c r="R54" s="73">
        <f t="shared" si="36"/>
        <v>50.211414727142738</v>
      </c>
      <c r="S54" s="73">
        <f t="shared" si="37"/>
        <v>15.715177713736793</v>
      </c>
      <c r="T54" s="73">
        <f t="shared" si="38"/>
        <v>12.688215009031694</v>
      </c>
      <c r="U54" s="73">
        <f t="shared" si="39"/>
        <v>60.346369273854762</v>
      </c>
      <c r="V54" s="74">
        <f t="shared" ref="V54" si="134">R54*2*(1-Z54/100)</f>
        <v>100.42282945428548</v>
      </c>
      <c r="W54" s="74">
        <f t="shared" si="45"/>
        <v>31.430355427473586</v>
      </c>
      <c r="X54" s="74">
        <f t="shared" ref="X54" si="135">T54*2*(1-Z54/100)</f>
        <v>25.376430018063388</v>
      </c>
      <c r="Y54" s="74">
        <f t="shared" ref="Y54" si="136">U54*2*(1-Z54/100)</f>
        <v>120.69273854770952</v>
      </c>
      <c r="Z54" s="130"/>
    </row>
    <row r="55" spans="1:26" s="13" customFormat="1">
      <c r="A55" s="41"/>
      <c r="B55" s="27">
        <v>586.4</v>
      </c>
      <c r="C55" s="87"/>
      <c r="D55" s="87"/>
      <c r="E55" s="105"/>
      <c r="F55" s="27">
        <v>224.101</v>
      </c>
      <c r="G55" s="87"/>
      <c r="H55" s="87"/>
      <c r="I55" s="95"/>
      <c r="J55" s="27">
        <v>203.17599999999999</v>
      </c>
      <c r="K55" s="87"/>
      <c r="L55" s="87"/>
      <c r="M55" s="105"/>
      <c r="N55" s="27">
        <v>744.24699999999996</v>
      </c>
      <c r="O55" s="87"/>
      <c r="P55" s="87"/>
      <c r="Q55" s="87"/>
      <c r="R55" s="77"/>
      <c r="S55" s="77"/>
      <c r="T55" s="77"/>
      <c r="U55" s="77"/>
      <c r="V55" s="75"/>
      <c r="W55" s="75"/>
      <c r="X55" s="75"/>
      <c r="Y55" s="75"/>
      <c r="Z55" s="131"/>
    </row>
    <row r="56" spans="1:26" s="16" customFormat="1">
      <c r="A56" s="61" t="s">
        <v>14</v>
      </c>
      <c r="B56" s="15">
        <v>582.77300000000002</v>
      </c>
      <c r="C56" s="81">
        <f t="shared" si="24"/>
        <v>541.54</v>
      </c>
      <c r="D56" s="81">
        <f t="shared" si="25"/>
        <v>58.312267817329833</v>
      </c>
      <c r="E56" s="103">
        <f t="shared" si="26"/>
        <v>10.767859773484846</v>
      </c>
      <c r="F56" s="15">
        <v>481.21499999999997</v>
      </c>
      <c r="G56" s="81">
        <f t="shared" si="27"/>
        <v>448.91499999999996</v>
      </c>
      <c r="H56" s="81">
        <f t="shared" si="28"/>
        <v>45.679098064650944</v>
      </c>
      <c r="I56" s="103">
        <f t="shared" si="29"/>
        <v>10.175444809073198</v>
      </c>
      <c r="J56" s="15">
        <v>435.82799999999997</v>
      </c>
      <c r="K56" s="81">
        <f t="shared" si="30"/>
        <v>404.76</v>
      </c>
      <c r="L56" s="81">
        <f t="shared" si="31"/>
        <v>43.936786955807293</v>
      </c>
      <c r="M56" s="103">
        <f t="shared" si="32"/>
        <v>10.855021977420519</v>
      </c>
      <c r="N56" s="15">
        <v>329.20499999999998</v>
      </c>
      <c r="O56" s="81">
        <f t="shared" si="33"/>
        <v>325.27049999999997</v>
      </c>
      <c r="P56" s="81">
        <f t="shared" si="34"/>
        <v>5.564223261156922</v>
      </c>
      <c r="Q56" s="81">
        <f t="shared" si="35"/>
        <v>1.7106449128208436</v>
      </c>
      <c r="R56" s="93">
        <f t="shared" si="36"/>
        <v>45.206767813170224</v>
      </c>
      <c r="S56" s="93">
        <f t="shared" si="37"/>
        <v>29.338556676272812</v>
      </c>
      <c r="T56" s="93">
        <f t="shared" si="38"/>
        <v>24.091466418523183</v>
      </c>
      <c r="U56" s="93">
        <f t="shared" si="39"/>
        <v>33.184670267386807</v>
      </c>
      <c r="V56" s="74">
        <f t="shared" ref="V56" si="137">R56*2*(1-Z56/100)</f>
        <v>85.61257688458177</v>
      </c>
      <c r="W56" s="74">
        <f t="shared" si="49"/>
        <v>55.561358633525451</v>
      </c>
      <c r="X56" s="74">
        <f t="shared" ref="X56" si="138">T56*2*(1-Z56/100)</f>
        <v>45.624419103399205</v>
      </c>
      <c r="Y56" s="74">
        <f t="shared" ref="Y56" si="139">U56*2*(1-Z56/100)</f>
        <v>62.845128552377133</v>
      </c>
      <c r="Z56" s="126">
        <v>5.31</v>
      </c>
    </row>
    <row r="57" spans="1:26">
      <c r="A57" s="40"/>
      <c r="B57" s="6">
        <v>500.30700000000002</v>
      </c>
      <c r="C57" s="82"/>
      <c r="D57" s="82"/>
      <c r="E57" s="104"/>
      <c r="F57" s="6">
        <v>416.61500000000001</v>
      </c>
      <c r="G57" s="82"/>
      <c r="H57" s="82"/>
      <c r="I57" s="104"/>
      <c r="J57" s="6">
        <v>373.69200000000001</v>
      </c>
      <c r="K57" s="82"/>
      <c r="L57" s="82"/>
      <c r="M57" s="104"/>
      <c r="N57" s="6">
        <v>321.33600000000001</v>
      </c>
      <c r="O57" s="82"/>
      <c r="P57" s="82"/>
      <c r="Q57" s="82"/>
      <c r="R57" s="73"/>
      <c r="S57" s="73"/>
      <c r="T57" s="73"/>
      <c r="U57" s="73"/>
      <c r="V57" s="75"/>
      <c r="W57" s="75"/>
      <c r="X57" s="75"/>
      <c r="Y57" s="75"/>
      <c r="Z57" s="127"/>
    </row>
    <row r="58" spans="1:26" s="11" customFormat="1">
      <c r="A58" s="39"/>
      <c r="B58" s="19">
        <v>484.71899999999999</v>
      </c>
      <c r="C58" s="83">
        <f t="shared" si="24"/>
        <v>492.85249999999996</v>
      </c>
      <c r="D58" s="83">
        <f t="shared" si="25"/>
        <v>11.502506009561566</v>
      </c>
      <c r="E58" s="98">
        <f t="shared" si="26"/>
        <v>2.3338637847148118</v>
      </c>
      <c r="F58" s="19">
        <v>421.601</v>
      </c>
      <c r="G58" s="83">
        <f t="shared" si="27"/>
        <v>419.62450000000001</v>
      </c>
      <c r="H58" s="83">
        <f t="shared" si="28"/>
        <v>2.7951931060304043</v>
      </c>
      <c r="I58" s="98">
        <f t="shared" si="29"/>
        <v>0.6661177090542626</v>
      </c>
      <c r="J58" s="19">
        <v>417.471</v>
      </c>
      <c r="K58" s="83">
        <f t="shared" si="30"/>
        <v>418.24</v>
      </c>
      <c r="L58" s="83">
        <f t="shared" si="31"/>
        <v>1.0875302294649178</v>
      </c>
      <c r="M58" s="98">
        <f t="shared" si="32"/>
        <v>0.26002539916433576</v>
      </c>
      <c r="N58" s="19">
        <v>355.26600000000002</v>
      </c>
      <c r="O58" s="83">
        <f t="shared" si="33"/>
        <v>357.82500000000005</v>
      </c>
      <c r="P58" s="83">
        <f t="shared" si="34"/>
        <v>3.6189725061127467</v>
      </c>
      <c r="Q58" s="83">
        <f t="shared" si="35"/>
        <v>1.0113805648327385</v>
      </c>
      <c r="R58" s="79">
        <f t="shared" si="36"/>
        <v>41.339304154420518</v>
      </c>
      <c r="S58" s="79">
        <f t="shared" si="37"/>
        <v>27.580001200768493</v>
      </c>
      <c r="T58" s="79">
        <f t="shared" si="38"/>
        <v>24.829328370463632</v>
      </c>
      <c r="U58" s="79">
        <f t="shared" si="39"/>
        <v>35.355404414216181</v>
      </c>
      <c r="V58" s="74">
        <f t="shared" ref="V58" si="140">R58*2*(1-Z58/100)</f>
        <v>82.678608308841035</v>
      </c>
      <c r="W58" s="74">
        <f t="shared" ref="W58" si="141">S58*2*(1-Z58/100)</f>
        <v>55.160002401536985</v>
      </c>
      <c r="X58" s="74">
        <f t="shared" ref="X58" si="142">T58*2*(1-Z58/100)</f>
        <v>49.658656740927263</v>
      </c>
      <c r="Y58" s="74">
        <f t="shared" ref="Y58" si="143">U58*2*(1-Z58/100)</f>
        <v>70.710808828432363</v>
      </c>
      <c r="Z58" s="127"/>
    </row>
    <row r="59" spans="1:26" s="22" customFormat="1">
      <c r="A59" s="43"/>
      <c r="B59" s="21">
        <v>500.98599999999999</v>
      </c>
      <c r="C59" s="84"/>
      <c r="D59" s="84"/>
      <c r="E59" s="99"/>
      <c r="F59" s="21">
        <v>417.64800000000002</v>
      </c>
      <c r="G59" s="84"/>
      <c r="H59" s="84"/>
      <c r="I59" s="99"/>
      <c r="J59" s="21">
        <v>419.00900000000001</v>
      </c>
      <c r="K59" s="84"/>
      <c r="L59" s="84"/>
      <c r="M59" s="99"/>
      <c r="N59" s="21">
        <v>360.38400000000001</v>
      </c>
      <c r="O59" s="84"/>
      <c r="P59" s="84"/>
      <c r="Q59" s="84"/>
      <c r="R59" s="80"/>
      <c r="S59" s="80"/>
      <c r="T59" s="80"/>
      <c r="U59" s="80"/>
      <c r="V59" s="75"/>
      <c r="W59" s="75"/>
      <c r="X59" s="75"/>
      <c r="Y59" s="75"/>
      <c r="Z59" s="128"/>
    </row>
    <row r="60" spans="1:26">
      <c r="A60" s="62" t="s">
        <v>17</v>
      </c>
      <c r="B60" s="6">
        <v>452.09399999999999</v>
      </c>
      <c r="C60" s="82">
        <f t="shared" si="24"/>
        <v>445.98249999999996</v>
      </c>
      <c r="D60" s="82">
        <f t="shared" si="25"/>
        <v>8.6429661864431804</v>
      </c>
      <c r="E60" s="94">
        <f t="shared" si="26"/>
        <v>1.9379608362308343</v>
      </c>
      <c r="F60" s="6">
        <v>260.64299999999997</v>
      </c>
      <c r="G60" s="82">
        <f t="shared" si="27"/>
        <v>303.99400000000003</v>
      </c>
      <c r="H60" s="82">
        <f t="shared" si="28"/>
        <v>61.307572142435745</v>
      </c>
      <c r="I60" s="104">
        <f t="shared" si="29"/>
        <v>20.167362560588611</v>
      </c>
      <c r="J60" s="6">
        <v>319.47300000000001</v>
      </c>
      <c r="K60" s="82">
        <f t="shared" si="30"/>
        <v>299.72550000000001</v>
      </c>
      <c r="L60" s="82">
        <f t="shared" si="31"/>
        <v>27.927182322962697</v>
      </c>
      <c r="M60" s="104">
        <f t="shared" si="32"/>
        <v>9.3175863658456475</v>
      </c>
      <c r="N60" s="6">
        <v>1407.835</v>
      </c>
      <c r="O60" s="82">
        <f t="shared" si="33"/>
        <v>1398.6759999999999</v>
      </c>
      <c r="P60" s="82">
        <f t="shared" si="34"/>
        <v>12.952782017775167</v>
      </c>
      <c r="Q60" s="82">
        <f t="shared" si="35"/>
        <v>0.92607451745616332</v>
      </c>
      <c r="R60" s="73">
        <f t="shared" si="36"/>
        <v>37.616212566526329</v>
      </c>
      <c r="S60" s="73">
        <f t="shared" si="37"/>
        <v>20.637728146013451</v>
      </c>
      <c r="T60" s="73">
        <f t="shared" si="38"/>
        <v>18.342136953308888</v>
      </c>
      <c r="U60" s="73">
        <f t="shared" si="39"/>
        <v>104.75935187037408</v>
      </c>
      <c r="V60" s="74">
        <f t="shared" ref="V60" si="144">R60*2*(1-Z60/100)</f>
        <v>71.380524966240358</v>
      </c>
      <c r="W60" s="74">
        <f t="shared" si="49"/>
        <v>39.162152929875127</v>
      </c>
      <c r="X60" s="74">
        <f t="shared" ref="X60" si="145">T60*2*(1-Z60/100)</f>
        <v>34.806039082598943</v>
      </c>
      <c r="Y60" s="74">
        <f t="shared" ref="Y60" si="146">U60*2*(1-Z60/100)</f>
        <v>198.79134610922185</v>
      </c>
      <c r="Z60" s="127">
        <v>5.12</v>
      </c>
    </row>
    <row r="61" spans="1:26">
      <c r="A61" s="40"/>
      <c r="B61" s="6">
        <v>439.87099999999998</v>
      </c>
      <c r="C61" s="82"/>
      <c r="D61" s="82"/>
      <c r="E61" s="94"/>
      <c r="F61" s="6">
        <v>347.34500000000003</v>
      </c>
      <c r="G61" s="82"/>
      <c r="H61" s="82"/>
      <c r="I61" s="104"/>
      <c r="J61" s="6">
        <v>279.97800000000001</v>
      </c>
      <c r="K61" s="82"/>
      <c r="L61" s="82"/>
      <c r="M61" s="104"/>
      <c r="N61" s="6">
        <v>1389.5170000000001</v>
      </c>
      <c r="O61" s="82"/>
      <c r="P61" s="82"/>
      <c r="Q61" s="82"/>
      <c r="R61" s="73"/>
      <c r="S61" s="73"/>
      <c r="T61" s="73"/>
      <c r="U61" s="73"/>
      <c r="V61" s="75"/>
      <c r="W61" s="75"/>
      <c r="X61" s="75"/>
      <c r="Y61" s="75"/>
      <c r="Z61" s="127"/>
    </row>
    <row r="62" spans="1:26" s="11" customFormat="1">
      <c r="A62" s="39"/>
      <c r="B62" s="19">
        <v>465.77600000000001</v>
      </c>
      <c r="C62" s="83">
        <f t="shared" si="24"/>
        <v>469.67650000000003</v>
      </c>
      <c r="D62" s="83">
        <f t="shared" si="25"/>
        <v>5.5161400000362484</v>
      </c>
      <c r="E62" s="98">
        <f t="shared" si="26"/>
        <v>1.1744551835223282</v>
      </c>
      <c r="F62" s="19">
        <v>367.08100000000002</v>
      </c>
      <c r="G62" s="83">
        <f t="shared" si="27"/>
        <v>351.50200000000001</v>
      </c>
      <c r="H62" s="83">
        <f t="shared" si="28"/>
        <v>22.032033088210458</v>
      </c>
      <c r="I62" s="104">
        <f t="shared" si="29"/>
        <v>6.2679680594165772</v>
      </c>
      <c r="J62" s="19">
        <v>316.53899999999999</v>
      </c>
      <c r="K62" s="83">
        <f t="shared" si="30"/>
        <v>312.73599999999999</v>
      </c>
      <c r="L62" s="83">
        <f t="shared" si="31"/>
        <v>5.3782541777048767</v>
      </c>
      <c r="M62" s="98">
        <f t="shared" si="32"/>
        <v>1.7197425872636591</v>
      </c>
      <c r="N62" s="19">
        <v>1629.9169999999999</v>
      </c>
      <c r="O62" s="83">
        <f t="shared" si="33"/>
        <v>1632.1635000000001</v>
      </c>
      <c r="P62" s="83">
        <f t="shared" si="34"/>
        <v>3.1770307678712748</v>
      </c>
      <c r="Q62" s="83">
        <f t="shared" si="35"/>
        <v>0.19465150200156264</v>
      </c>
      <c r="R62" s="79">
        <f t="shared" si="36"/>
        <v>39.498331877035504</v>
      </c>
      <c r="S62" s="79">
        <f t="shared" si="37"/>
        <v>23.490033621517775</v>
      </c>
      <c r="T62" s="79">
        <f t="shared" si="38"/>
        <v>19.054299633258527</v>
      </c>
      <c r="U62" s="79">
        <f t="shared" si="39"/>
        <v>120.32829899313198</v>
      </c>
      <c r="V62" s="74">
        <f t="shared" ref="V62" si="147">R62*2*(1-Z62/100)</f>
        <v>78.996663754071008</v>
      </c>
      <c r="W62" s="74">
        <f t="shared" ref="W62" si="148">S62*2*(1-Z62/100)</f>
        <v>46.980067243035549</v>
      </c>
      <c r="X62" s="74">
        <f t="shared" ref="X62" si="149">T62*2*(1-Z62/100)</f>
        <v>38.108599266517054</v>
      </c>
      <c r="Y62" s="74">
        <f t="shared" ref="Y62" si="150">U62*2*(1-Z62/100)</f>
        <v>240.65659798626396</v>
      </c>
      <c r="Z62" s="127"/>
    </row>
    <row r="63" spans="1:26" s="22" customFormat="1">
      <c r="A63" s="43"/>
      <c r="B63" s="21">
        <v>473.577</v>
      </c>
      <c r="C63" s="84"/>
      <c r="D63" s="84"/>
      <c r="E63" s="99"/>
      <c r="F63" s="21">
        <v>335.923</v>
      </c>
      <c r="G63" s="84"/>
      <c r="H63" s="84"/>
      <c r="I63" s="105"/>
      <c r="J63" s="21">
        <v>308.93299999999999</v>
      </c>
      <c r="K63" s="84"/>
      <c r="L63" s="84"/>
      <c r="M63" s="99"/>
      <c r="N63" s="21">
        <v>1634.41</v>
      </c>
      <c r="O63" s="84"/>
      <c r="P63" s="84"/>
      <c r="Q63" s="84"/>
      <c r="R63" s="80"/>
      <c r="S63" s="80"/>
      <c r="T63" s="80"/>
      <c r="U63" s="80"/>
      <c r="V63" s="75"/>
      <c r="W63" s="75"/>
      <c r="X63" s="75"/>
      <c r="Y63" s="75"/>
      <c r="Z63" s="128"/>
    </row>
    <row r="64" spans="1:26" s="23" customFormat="1">
      <c r="A64" s="44" t="s">
        <v>18</v>
      </c>
      <c r="B64" s="26">
        <v>643.26599999999996</v>
      </c>
      <c r="C64" s="88">
        <f t="shared" si="24"/>
        <v>637.04199999999992</v>
      </c>
      <c r="D64" s="88">
        <f t="shared" si="25"/>
        <v>8.8020652122101293</v>
      </c>
      <c r="E64" s="107">
        <f t="shared" si="26"/>
        <v>1.3817087746506715</v>
      </c>
      <c r="F64" s="26">
        <v>304.42399999999998</v>
      </c>
      <c r="G64" s="88">
        <f t="shared" si="27"/>
        <v>300.39749999999998</v>
      </c>
      <c r="H64" s="88">
        <f t="shared" si="28"/>
        <v>5.6943309088952656</v>
      </c>
      <c r="I64" s="107">
        <f t="shared" si="29"/>
        <v>1.895598634774013</v>
      </c>
      <c r="J64" s="26">
        <v>158.95099999999999</v>
      </c>
      <c r="K64" s="88">
        <f t="shared" si="30"/>
        <v>158.2235</v>
      </c>
      <c r="L64" s="88">
        <f t="shared" si="31"/>
        <v>1.0288403666264154</v>
      </c>
      <c r="M64" s="107">
        <f t="shared" si="32"/>
        <v>0.65024498043995704</v>
      </c>
      <c r="N64" s="26">
        <v>1469.2729999999999</v>
      </c>
      <c r="O64" s="88">
        <f t="shared" si="33"/>
        <v>1400.71</v>
      </c>
      <c r="P64" s="88">
        <f t="shared" si="34"/>
        <v>96.962724476986509</v>
      </c>
      <c r="Q64" s="85">
        <f t="shared" si="35"/>
        <v>6.9223982463883669</v>
      </c>
      <c r="R64" s="74">
        <f t="shared" si="36"/>
        <v>52.792914449122243</v>
      </c>
      <c r="S64" s="74">
        <f t="shared" si="37"/>
        <v>20.421799951969259</v>
      </c>
      <c r="T64" s="74">
        <f t="shared" si="38"/>
        <v>10.596666484208223</v>
      </c>
      <c r="U64" s="74">
        <f t="shared" si="39"/>
        <v>104.89497899579916</v>
      </c>
      <c r="V64" s="74">
        <f t="shared" ref="V64" si="151">R64*2*(1-Z64/100)</f>
        <v>99.810284057510515</v>
      </c>
      <c r="W64" s="74">
        <f t="shared" si="45"/>
        <v>38.609454989193082</v>
      </c>
      <c r="X64" s="74">
        <f t="shared" ref="X64" si="152">T64*2*(1-Z64/100)</f>
        <v>20.034057655044066</v>
      </c>
      <c r="Y64" s="74">
        <f t="shared" ref="Y64" si="153">U64*2*(1-Z64/100)</f>
        <v>198.31444728945792</v>
      </c>
      <c r="Z64" s="132">
        <v>5.47</v>
      </c>
    </row>
    <row r="65" spans="1:26" s="24" customFormat="1">
      <c r="A65" s="45"/>
      <c r="B65" s="19">
        <v>630.81799999999998</v>
      </c>
      <c r="C65" s="89"/>
      <c r="D65" s="89"/>
      <c r="E65" s="101"/>
      <c r="F65" s="19">
        <v>296.37099999999998</v>
      </c>
      <c r="G65" s="89"/>
      <c r="H65" s="89"/>
      <c r="I65" s="101"/>
      <c r="J65" s="19">
        <v>157.49600000000001</v>
      </c>
      <c r="K65" s="89"/>
      <c r="L65" s="89"/>
      <c r="M65" s="101"/>
      <c r="N65" s="19">
        <v>1332.1469999999999</v>
      </c>
      <c r="O65" s="89"/>
      <c r="P65" s="89"/>
      <c r="Q65" s="86"/>
      <c r="R65" s="75"/>
      <c r="S65" s="75"/>
      <c r="T65" s="75"/>
      <c r="U65" s="75"/>
      <c r="V65" s="75"/>
      <c r="W65" s="75"/>
      <c r="X65" s="75"/>
      <c r="Y65" s="75"/>
      <c r="Z65" s="130"/>
    </row>
    <row r="66" spans="1:26">
      <c r="A66" s="40"/>
      <c r="B66" s="6">
        <v>714.18399999999997</v>
      </c>
      <c r="C66" s="82">
        <f t="shared" si="24"/>
        <v>712.87950000000001</v>
      </c>
      <c r="D66" s="82">
        <f t="shared" si="25"/>
        <v>1.8448415921156485</v>
      </c>
      <c r="E66" s="94">
        <f t="shared" si="26"/>
        <v>0.25878729744867801</v>
      </c>
      <c r="F66" s="6">
        <v>337.92399999999998</v>
      </c>
      <c r="G66" s="82">
        <f t="shared" si="27"/>
        <v>337.23149999999998</v>
      </c>
      <c r="H66" s="82">
        <f t="shared" si="28"/>
        <v>0.97934289194336188</v>
      </c>
      <c r="I66" s="94">
        <f t="shared" si="29"/>
        <v>0.29040670635553378</v>
      </c>
      <c r="J66" s="6">
        <v>180.58799999999999</v>
      </c>
      <c r="K66" s="82">
        <f t="shared" si="30"/>
        <v>192.351</v>
      </c>
      <c r="L66" s="82">
        <f t="shared" si="31"/>
        <v>16.635394134194726</v>
      </c>
      <c r="M66" s="94">
        <f t="shared" si="32"/>
        <v>8.6484573171934258</v>
      </c>
      <c r="N66" s="6">
        <v>1530.1469999999999</v>
      </c>
      <c r="O66" s="82">
        <f t="shared" si="33"/>
        <v>1526.9755</v>
      </c>
      <c r="P66" s="82">
        <f t="shared" si="34"/>
        <v>4.4851783130661627</v>
      </c>
      <c r="Q66" s="82">
        <f t="shared" si="35"/>
        <v>0.2937295531635028</v>
      </c>
      <c r="R66" s="73">
        <f t="shared" si="36"/>
        <v>58.817022797680515</v>
      </c>
      <c r="S66" s="73">
        <f t="shared" si="37"/>
        <v>22.633255283381363</v>
      </c>
      <c r="T66" s="73">
        <f t="shared" si="38"/>
        <v>12.464721659642017</v>
      </c>
      <c r="U66" s="73">
        <f t="shared" si="39"/>
        <v>113.31436287257452</v>
      </c>
      <c r="V66" s="74">
        <f t="shared" ref="V66" si="154">R66*2*(1-Z66/100)</f>
        <v>117.63404559536103</v>
      </c>
      <c r="W66" s="74">
        <f t="shared" si="49"/>
        <v>45.266510566762726</v>
      </c>
      <c r="X66" s="74">
        <f t="shared" ref="X66" si="155">T66*2*(1-Z66/100)</f>
        <v>24.929443319284033</v>
      </c>
      <c r="Y66" s="74">
        <f t="shared" ref="Y66" si="156">U66*2*(1-Z66/100)</f>
        <v>226.62872574514904</v>
      </c>
      <c r="Z66" s="130"/>
    </row>
    <row r="67" spans="1:26" s="13" customFormat="1">
      <c r="A67" s="41"/>
      <c r="B67" s="27">
        <v>711.57500000000005</v>
      </c>
      <c r="C67" s="87"/>
      <c r="D67" s="87"/>
      <c r="E67" s="95"/>
      <c r="F67" s="27">
        <v>336.53899999999999</v>
      </c>
      <c r="G67" s="87"/>
      <c r="H67" s="87"/>
      <c r="I67" s="95"/>
      <c r="J67" s="27">
        <v>204.114</v>
      </c>
      <c r="K67" s="87"/>
      <c r="L67" s="87"/>
      <c r="M67" s="95"/>
      <c r="N67" s="27">
        <v>1523.8040000000001</v>
      </c>
      <c r="O67" s="87"/>
      <c r="P67" s="87"/>
      <c r="Q67" s="87"/>
      <c r="R67" s="77"/>
      <c r="S67" s="77"/>
      <c r="T67" s="77"/>
      <c r="U67" s="77"/>
      <c r="V67" s="75"/>
      <c r="W67" s="75"/>
      <c r="X67" s="75"/>
      <c r="Y67" s="75"/>
      <c r="Z67" s="131"/>
    </row>
    <row r="68" spans="1:26" s="28" customFormat="1">
      <c r="A68" s="46" t="s">
        <v>30</v>
      </c>
      <c r="B68" s="63">
        <v>330.75900000000001</v>
      </c>
      <c r="C68" s="86">
        <f>AVERAGE(B68:B69)</f>
        <v>360.49400000000003</v>
      </c>
      <c r="D68" s="86">
        <f>STDEV(B68:B69)</f>
        <v>42.051640277163962</v>
      </c>
      <c r="E68" s="115">
        <f t="shared" si="26"/>
        <v>11.665004210101683</v>
      </c>
      <c r="F68" s="63">
        <v>329.23099999999999</v>
      </c>
      <c r="G68" s="86">
        <f>AVERAGE(F68:F69)</f>
        <v>324.99950000000001</v>
      </c>
      <c r="H68" s="86">
        <f>STDEV(F68:F69)</f>
        <v>5.9842446891817671</v>
      </c>
      <c r="I68" s="115">
        <f t="shared" si="29"/>
        <v>1.8413088909926836</v>
      </c>
      <c r="J68" s="63">
        <v>248.83099999999999</v>
      </c>
      <c r="K68" s="86">
        <f>AVERAGE(J68:J69)</f>
        <v>254.77699999999999</v>
      </c>
      <c r="L68" s="86">
        <f>STDEV(J68:J69)</f>
        <v>8.4089138418704401</v>
      </c>
      <c r="M68" s="115">
        <f t="shared" si="32"/>
        <v>3.3004995905715351</v>
      </c>
      <c r="N68" s="63">
        <v>509.42700000000002</v>
      </c>
      <c r="O68" s="86">
        <f>AVERAGE(N68:N69)</f>
        <v>568.17499999999995</v>
      </c>
      <c r="P68" s="86">
        <f>STDEV(N68:N69)</f>
        <v>83.082218362295123</v>
      </c>
      <c r="Q68" s="86">
        <f t="shared" si="35"/>
        <v>14.622645903514787</v>
      </c>
      <c r="R68" s="120">
        <f t="shared" si="36"/>
        <v>30.8254825641433</v>
      </c>
      <c r="S68" s="120">
        <f t="shared" si="37"/>
        <v>21.898865273775218</v>
      </c>
      <c r="T68" s="120">
        <f t="shared" si="38"/>
        <v>15.881766927582245</v>
      </c>
      <c r="U68" s="120">
        <f t="shared" si="39"/>
        <v>49.381542975261716</v>
      </c>
      <c r="V68" s="74">
        <f t="shared" ref="V68" si="157">R68*2*(1-Z68/100)</f>
        <v>58.673223512590354</v>
      </c>
      <c r="W68" s="74">
        <f t="shared" si="45"/>
        <v>41.682300162103751</v>
      </c>
      <c r="X68" s="74">
        <f t="shared" ref="X68" si="158">T68*2*(1-Z68/100)</f>
        <v>30.229355169960044</v>
      </c>
      <c r="Y68" s="74">
        <f t="shared" ref="Y68" si="159">U68*2*(1-Z68/100)</f>
        <v>93.99282889911315</v>
      </c>
      <c r="Z68" s="135">
        <v>4.83</v>
      </c>
    </row>
    <row r="69" spans="1:26" s="28" customFormat="1">
      <c r="A69" s="46"/>
      <c r="B69" s="63">
        <v>390.22899999999998</v>
      </c>
      <c r="C69" s="86"/>
      <c r="D69" s="86"/>
      <c r="E69" s="115"/>
      <c r="F69" s="63">
        <v>320.76799999999997</v>
      </c>
      <c r="G69" s="86"/>
      <c r="H69" s="86"/>
      <c r="I69" s="115"/>
      <c r="J69" s="63">
        <v>260.72300000000001</v>
      </c>
      <c r="K69" s="86"/>
      <c r="L69" s="86"/>
      <c r="M69" s="115"/>
      <c r="N69" s="63">
        <v>626.923</v>
      </c>
      <c r="O69" s="86"/>
      <c r="P69" s="86"/>
      <c r="Q69" s="86"/>
      <c r="R69" s="120"/>
      <c r="S69" s="120"/>
      <c r="T69" s="120"/>
      <c r="U69" s="120"/>
      <c r="V69" s="75"/>
      <c r="W69" s="75"/>
      <c r="X69" s="75"/>
      <c r="Y69" s="75"/>
      <c r="Z69" s="136"/>
    </row>
    <row r="70" spans="1:26" s="28" customFormat="1">
      <c r="A70" s="46"/>
      <c r="B70" s="63">
        <v>354.69299999999998</v>
      </c>
      <c r="C70" s="86">
        <f>AVERAGE(B70:B71)</f>
        <v>384.41300000000001</v>
      </c>
      <c r="D70" s="86">
        <f>STDEV(B70:B71)</f>
        <v>42.030427073728383</v>
      </c>
      <c r="E70" s="115">
        <f t="shared" si="26"/>
        <v>10.933664333341584</v>
      </c>
      <c r="F70" s="63">
        <v>292.959</v>
      </c>
      <c r="G70" s="86">
        <f>AVERAGE(F70:F71)</f>
        <v>333.53499999999997</v>
      </c>
      <c r="H70" s="86">
        <f>STDEV(F70:F71)</f>
        <v>57.383129506850842</v>
      </c>
      <c r="I70" s="115">
        <f t="shared" si="29"/>
        <v>17.204530111337895</v>
      </c>
      <c r="J70" s="63">
        <v>233.334</v>
      </c>
      <c r="K70" s="86">
        <f>AVERAGE(J70:J71)</f>
        <v>250.1105</v>
      </c>
      <c r="L70" s="86">
        <f>STDEV(J70:J71)</f>
        <v>23.725553829152226</v>
      </c>
      <c r="M70" s="115">
        <f t="shared" si="32"/>
        <v>9.4860287069724087</v>
      </c>
      <c r="N70" s="63">
        <v>601.88599999999997</v>
      </c>
      <c r="O70" s="86">
        <f>AVERAGE(N70:N71)</f>
        <v>644.11449999999991</v>
      </c>
      <c r="P70" s="86">
        <f>STDEV(N70:N71)</f>
        <v>59.720117418672238</v>
      </c>
      <c r="Q70" s="86">
        <f t="shared" si="35"/>
        <v>9.2716617027985304</v>
      </c>
      <c r="R70" s="120">
        <f t="shared" si="36"/>
        <v>32.725474620700609</v>
      </c>
      <c r="S70" s="120">
        <f t="shared" si="37"/>
        <v>22.411323246878002</v>
      </c>
      <c r="T70" s="120">
        <f t="shared" si="38"/>
        <v>15.626334227379717</v>
      </c>
      <c r="U70" s="120">
        <f t="shared" si="39"/>
        <v>54.445189037807552</v>
      </c>
      <c r="V70" s="74">
        <f t="shared" ref="V70" si="160">R70*2*(1-Z70/100)</f>
        <v>65.450949241401219</v>
      </c>
      <c r="W70" s="74">
        <f t="shared" si="49"/>
        <v>44.822646493756004</v>
      </c>
      <c r="X70" s="74">
        <f t="shared" ref="X70" si="161">T70*2*(1-Z70/100)</f>
        <v>31.252668454759434</v>
      </c>
      <c r="Y70" s="74">
        <f t="shared" ref="Y70" si="162">U70*2*(1-Z70/100)</f>
        <v>108.8903780756151</v>
      </c>
      <c r="Z70" s="136"/>
    </row>
    <row r="71" spans="1:26" s="66" customFormat="1" ht="14.4" thickBot="1">
      <c r="A71" s="64"/>
      <c r="B71" s="65">
        <v>414.13299999999998</v>
      </c>
      <c r="C71" s="119"/>
      <c r="D71" s="119"/>
      <c r="E71" s="117"/>
      <c r="F71" s="65">
        <v>374.11099999999999</v>
      </c>
      <c r="G71" s="119"/>
      <c r="H71" s="119"/>
      <c r="I71" s="117"/>
      <c r="J71" s="65">
        <v>266.887</v>
      </c>
      <c r="K71" s="119"/>
      <c r="L71" s="119"/>
      <c r="M71" s="117"/>
      <c r="N71" s="65">
        <v>686.34299999999996</v>
      </c>
      <c r="O71" s="119"/>
      <c r="P71" s="119"/>
      <c r="Q71" s="119"/>
      <c r="R71" s="121"/>
      <c r="S71" s="121"/>
      <c r="T71" s="121"/>
      <c r="U71" s="121"/>
      <c r="V71" s="76"/>
      <c r="W71" s="76"/>
      <c r="X71" s="76"/>
      <c r="Y71" s="76"/>
      <c r="Z71" s="137"/>
    </row>
  </sheetData>
  <mergeCells count="717">
    <mergeCell ref="Z60:Z63"/>
    <mergeCell ref="Z64:Z67"/>
    <mergeCell ref="Z14:Z17"/>
    <mergeCell ref="Z18:Z21"/>
    <mergeCell ref="Z38:Z43"/>
    <mergeCell ref="Y38:Y39"/>
    <mergeCell ref="Y40:Y41"/>
    <mergeCell ref="Y42:Y43"/>
    <mergeCell ref="Y26:Y27"/>
    <mergeCell ref="Y28:Y29"/>
    <mergeCell ref="Y30:Y31"/>
    <mergeCell ref="Y32:Y33"/>
    <mergeCell ref="Y34:Y35"/>
    <mergeCell ref="Y36:Y37"/>
    <mergeCell ref="Y52:Y53"/>
    <mergeCell ref="Y54:Y55"/>
    <mergeCell ref="Y56:Y57"/>
    <mergeCell ref="Y58:Y59"/>
    <mergeCell ref="Y44:Y45"/>
    <mergeCell ref="Y46:Y47"/>
    <mergeCell ref="Y48:Y49"/>
    <mergeCell ref="Y50:Y51"/>
    <mergeCell ref="Y60:Y61"/>
    <mergeCell ref="Y62:Y63"/>
    <mergeCell ref="Z68:Z71"/>
    <mergeCell ref="C22:C23"/>
    <mergeCell ref="C24:C25"/>
    <mergeCell ref="D22:D23"/>
    <mergeCell ref="D24:D25"/>
    <mergeCell ref="E22:E23"/>
    <mergeCell ref="E24:E25"/>
    <mergeCell ref="G22:G23"/>
    <mergeCell ref="G24:G25"/>
    <mergeCell ref="H22:H23"/>
    <mergeCell ref="H24:H25"/>
    <mergeCell ref="I22:I23"/>
    <mergeCell ref="I24:I25"/>
    <mergeCell ref="K22:K23"/>
    <mergeCell ref="K24:K25"/>
    <mergeCell ref="L22:L23"/>
    <mergeCell ref="L24:L25"/>
    <mergeCell ref="M22:M23"/>
    <mergeCell ref="I68:I69"/>
    <mergeCell ref="I70:I71"/>
    <mergeCell ref="K68:K69"/>
    <mergeCell ref="K70:K71"/>
    <mergeCell ref="L68:L69"/>
    <mergeCell ref="L70:L71"/>
    <mergeCell ref="Z2:Z5"/>
    <mergeCell ref="Z6:Z9"/>
    <mergeCell ref="Z10:Z13"/>
    <mergeCell ref="Z26:Z29"/>
    <mergeCell ref="Z30:Z33"/>
    <mergeCell ref="Z34:Z37"/>
    <mergeCell ref="Z52:Z55"/>
    <mergeCell ref="Z56:Z59"/>
    <mergeCell ref="Z44:Z47"/>
    <mergeCell ref="Z22:Z25"/>
    <mergeCell ref="Z48:Z51"/>
    <mergeCell ref="X70:X71"/>
    <mergeCell ref="Y68:Y69"/>
    <mergeCell ref="Y70:Y71"/>
    <mergeCell ref="M68:M69"/>
    <mergeCell ref="M70:M71"/>
    <mergeCell ref="O68:O69"/>
    <mergeCell ref="O70:O71"/>
    <mergeCell ref="C68:C69"/>
    <mergeCell ref="C70:C71"/>
    <mergeCell ref="D68:D69"/>
    <mergeCell ref="D70:D71"/>
    <mergeCell ref="E68:E69"/>
    <mergeCell ref="E70:E71"/>
    <mergeCell ref="G68:G69"/>
    <mergeCell ref="G70:G71"/>
    <mergeCell ref="H68:H69"/>
    <mergeCell ref="H70:H71"/>
    <mergeCell ref="X56:X57"/>
    <mergeCell ref="X58:X59"/>
    <mergeCell ref="X44:X45"/>
    <mergeCell ref="X46:X47"/>
    <mergeCell ref="X48:X49"/>
    <mergeCell ref="X50:X51"/>
    <mergeCell ref="W58:W59"/>
    <mergeCell ref="P70:P71"/>
    <mergeCell ref="Q68:Q69"/>
    <mergeCell ref="Q70:Q71"/>
    <mergeCell ref="R68:R69"/>
    <mergeCell ref="R70:R71"/>
    <mergeCell ref="S68:S69"/>
    <mergeCell ref="S70:S71"/>
    <mergeCell ref="T68:T69"/>
    <mergeCell ref="T70:T71"/>
    <mergeCell ref="P68:P69"/>
    <mergeCell ref="U68:U69"/>
    <mergeCell ref="U70:U71"/>
    <mergeCell ref="V68:V69"/>
    <mergeCell ref="V70:V71"/>
    <mergeCell ref="W68:W69"/>
    <mergeCell ref="W70:W71"/>
    <mergeCell ref="X68:X69"/>
    <mergeCell ref="W50:W51"/>
    <mergeCell ref="V56:V57"/>
    <mergeCell ref="X60:X61"/>
    <mergeCell ref="X62:X63"/>
    <mergeCell ref="X64:X65"/>
    <mergeCell ref="X66:X67"/>
    <mergeCell ref="X14:X15"/>
    <mergeCell ref="X16:X17"/>
    <mergeCell ref="X18:X19"/>
    <mergeCell ref="X20:X21"/>
    <mergeCell ref="X38:X39"/>
    <mergeCell ref="X40:X41"/>
    <mergeCell ref="X42:X43"/>
    <mergeCell ref="X26:X27"/>
    <mergeCell ref="X28:X29"/>
    <mergeCell ref="X22:X23"/>
    <mergeCell ref="X24:X25"/>
    <mergeCell ref="W42:W43"/>
    <mergeCell ref="X30:X31"/>
    <mergeCell ref="X32:X33"/>
    <mergeCell ref="X34:X35"/>
    <mergeCell ref="X36:X37"/>
    <mergeCell ref="X52:X53"/>
    <mergeCell ref="X54:X55"/>
    <mergeCell ref="W60:W61"/>
    <mergeCell ref="W62:W63"/>
    <mergeCell ref="W64:W65"/>
    <mergeCell ref="W66:W67"/>
    <mergeCell ref="W14:W15"/>
    <mergeCell ref="W16:W17"/>
    <mergeCell ref="W18:W19"/>
    <mergeCell ref="W20:W21"/>
    <mergeCell ref="W38:W39"/>
    <mergeCell ref="W40:W41"/>
    <mergeCell ref="W26:W27"/>
    <mergeCell ref="W28:W29"/>
    <mergeCell ref="W22:W23"/>
    <mergeCell ref="W24:W25"/>
    <mergeCell ref="W30:W31"/>
    <mergeCell ref="W32:W33"/>
    <mergeCell ref="W34:W35"/>
    <mergeCell ref="W36:W37"/>
    <mergeCell ref="W52:W53"/>
    <mergeCell ref="W54:W55"/>
    <mergeCell ref="W56:W57"/>
    <mergeCell ref="W44:W45"/>
    <mergeCell ref="W46:W47"/>
    <mergeCell ref="W48:W49"/>
    <mergeCell ref="U26:U27"/>
    <mergeCell ref="U28:U29"/>
    <mergeCell ref="U30:U31"/>
    <mergeCell ref="U32:U33"/>
    <mergeCell ref="U34:U35"/>
    <mergeCell ref="V60:V61"/>
    <mergeCell ref="V62:V63"/>
    <mergeCell ref="V64:V65"/>
    <mergeCell ref="V66:V67"/>
    <mergeCell ref="U38:U39"/>
    <mergeCell ref="U40:U41"/>
    <mergeCell ref="U42:U43"/>
    <mergeCell ref="V30:V31"/>
    <mergeCell ref="V32:V33"/>
    <mergeCell ref="V34:V35"/>
    <mergeCell ref="V36:V37"/>
    <mergeCell ref="V52:V53"/>
    <mergeCell ref="V54:V55"/>
    <mergeCell ref="V40:V41"/>
    <mergeCell ref="V42:V43"/>
    <mergeCell ref="U36:U37"/>
    <mergeCell ref="U52:U53"/>
    <mergeCell ref="U54:U55"/>
    <mergeCell ref="U56:U57"/>
    <mergeCell ref="V26:V27"/>
    <mergeCell ref="V28:V29"/>
    <mergeCell ref="V22:V23"/>
    <mergeCell ref="V24:V25"/>
    <mergeCell ref="V58:V59"/>
    <mergeCell ref="V44:V45"/>
    <mergeCell ref="V46:V47"/>
    <mergeCell ref="V48:V49"/>
    <mergeCell ref="V50:V51"/>
    <mergeCell ref="R28:R29"/>
    <mergeCell ref="U60:U61"/>
    <mergeCell ref="U62:U63"/>
    <mergeCell ref="U64:U65"/>
    <mergeCell ref="U66:U67"/>
    <mergeCell ref="S42:S43"/>
    <mergeCell ref="T30:T31"/>
    <mergeCell ref="T32:T33"/>
    <mergeCell ref="T34:T35"/>
    <mergeCell ref="T36:T37"/>
    <mergeCell ref="T52:T53"/>
    <mergeCell ref="T54:T55"/>
    <mergeCell ref="T56:T57"/>
    <mergeCell ref="T58:T59"/>
    <mergeCell ref="T44:T45"/>
    <mergeCell ref="T46:T47"/>
    <mergeCell ref="T48:T49"/>
    <mergeCell ref="T50:T51"/>
    <mergeCell ref="T60:T61"/>
    <mergeCell ref="T62:T63"/>
    <mergeCell ref="T64:T65"/>
    <mergeCell ref="T66:T67"/>
    <mergeCell ref="S52:S53"/>
    <mergeCell ref="S54:S55"/>
    <mergeCell ref="T38:T39"/>
    <mergeCell ref="T40:T41"/>
    <mergeCell ref="T42:T43"/>
    <mergeCell ref="R40:R41"/>
    <mergeCell ref="R42:R43"/>
    <mergeCell ref="S30:S31"/>
    <mergeCell ref="S32:S33"/>
    <mergeCell ref="S34:S35"/>
    <mergeCell ref="S36:S37"/>
    <mergeCell ref="S38:S39"/>
    <mergeCell ref="S40:S41"/>
    <mergeCell ref="S58:S59"/>
    <mergeCell ref="S44:S45"/>
    <mergeCell ref="S46:S47"/>
    <mergeCell ref="S48:S49"/>
    <mergeCell ref="S50:S51"/>
    <mergeCell ref="S60:S61"/>
    <mergeCell ref="S62:S63"/>
    <mergeCell ref="S64:S65"/>
    <mergeCell ref="S66:S67"/>
    <mergeCell ref="S56:S57"/>
    <mergeCell ref="Q38:Q39"/>
    <mergeCell ref="Q40:Q41"/>
    <mergeCell ref="Q42:Q43"/>
    <mergeCell ref="R30:R31"/>
    <mergeCell ref="R32:R33"/>
    <mergeCell ref="R34:R35"/>
    <mergeCell ref="R36:R37"/>
    <mergeCell ref="R52:R53"/>
    <mergeCell ref="R54:R55"/>
    <mergeCell ref="Q30:Q31"/>
    <mergeCell ref="Q32:Q33"/>
    <mergeCell ref="Q34:Q35"/>
    <mergeCell ref="Q36:Q37"/>
    <mergeCell ref="Q52:Q53"/>
    <mergeCell ref="Q54:Q55"/>
    <mergeCell ref="Q48:Q49"/>
    <mergeCell ref="Q50:Q51"/>
    <mergeCell ref="R56:R57"/>
    <mergeCell ref="R58:R59"/>
    <mergeCell ref="R44:R45"/>
    <mergeCell ref="R46:R47"/>
    <mergeCell ref="R48:R49"/>
    <mergeCell ref="R50:R51"/>
    <mergeCell ref="R60:R61"/>
    <mergeCell ref="R62:R63"/>
    <mergeCell ref="R64:R65"/>
    <mergeCell ref="R66:R67"/>
    <mergeCell ref="R14:R15"/>
    <mergeCell ref="R16:R17"/>
    <mergeCell ref="R18:R19"/>
    <mergeCell ref="R20:R21"/>
    <mergeCell ref="R38:R39"/>
    <mergeCell ref="O42:O43"/>
    <mergeCell ref="P30:P31"/>
    <mergeCell ref="P32:P33"/>
    <mergeCell ref="P34:P35"/>
    <mergeCell ref="P36:P37"/>
    <mergeCell ref="P52:P53"/>
    <mergeCell ref="P54:P55"/>
    <mergeCell ref="P56:P57"/>
    <mergeCell ref="P58:P59"/>
    <mergeCell ref="P44:P45"/>
    <mergeCell ref="P46:P47"/>
    <mergeCell ref="P48:P49"/>
    <mergeCell ref="P50:P51"/>
    <mergeCell ref="P60:P61"/>
    <mergeCell ref="P62:P63"/>
    <mergeCell ref="P64:P65"/>
    <mergeCell ref="P66:P67"/>
    <mergeCell ref="P14:P15"/>
    <mergeCell ref="M52:M53"/>
    <mergeCell ref="M54:M55"/>
    <mergeCell ref="K52:K53"/>
    <mergeCell ref="K54:K55"/>
    <mergeCell ref="O48:O49"/>
    <mergeCell ref="O50:O51"/>
    <mergeCell ref="O60:O61"/>
    <mergeCell ref="P38:P39"/>
    <mergeCell ref="P40:P41"/>
    <mergeCell ref="P42:P43"/>
    <mergeCell ref="M40:M41"/>
    <mergeCell ref="M42:M43"/>
    <mergeCell ref="M38:M39"/>
    <mergeCell ref="K60:K61"/>
    <mergeCell ref="K38:K39"/>
    <mergeCell ref="K40:K41"/>
    <mergeCell ref="K42:K43"/>
    <mergeCell ref="K56:K57"/>
    <mergeCell ref="K58:K59"/>
    <mergeCell ref="K44:K45"/>
    <mergeCell ref="K46:K47"/>
    <mergeCell ref="K48:K49"/>
    <mergeCell ref="K50:K51"/>
    <mergeCell ref="K62:K63"/>
    <mergeCell ref="K64:K65"/>
    <mergeCell ref="K66:K67"/>
    <mergeCell ref="K14:K15"/>
    <mergeCell ref="M56:M57"/>
    <mergeCell ref="M58:M59"/>
    <mergeCell ref="M44:M45"/>
    <mergeCell ref="M46:M47"/>
    <mergeCell ref="M48:M49"/>
    <mergeCell ref="M50:M51"/>
    <mergeCell ref="M60:M61"/>
    <mergeCell ref="M62:M63"/>
    <mergeCell ref="M64:M65"/>
    <mergeCell ref="L38:L39"/>
    <mergeCell ref="L40:L41"/>
    <mergeCell ref="L42:L43"/>
    <mergeCell ref="M30:M31"/>
    <mergeCell ref="M32:M33"/>
    <mergeCell ref="M34:M35"/>
    <mergeCell ref="M36:M37"/>
    <mergeCell ref="K30:K31"/>
    <mergeCell ref="K32:K33"/>
    <mergeCell ref="K34:K35"/>
    <mergeCell ref="K36:K37"/>
    <mergeCell ref="I62:I63"/>
    <mergeCell ref="I64:I65"/>
    <mergeCell ref="I66:I67"/>
    <mergeCell ref="I14:I15"/>
    <mergeCell ref="I16:I17"/>
    <mergeCell ref="I18:I19"/>
    <mergeCell ref="I20:I21"/>
    <mergeCell ref="I38:I39"/>
    <mergeCell ref="I40:I41"/>
    <mergeCell ref="I52:I53"/>
    <mergeCell ref="I54:I55"/>
    <mergeCell ref="I56:I57"/>
    <mergeCell ref="I58:I59"/>
    <mergeCell ref="I44:I45"/>
    <mergeCell ref="I46:I47"/>
    <mergeCell ref="I48:I49"/>
    <mergeCell ref="I50:I51"/>
    <mergeCell ref="I60:I61"/>
    <mergeCell ref="I30:I31"/>
    <mergeCell ref="I32:I33"/>
    <mergeCell ref="I34:I35"/>
    <mergeCell ref="I36:I37"/>
    <mergeCell ref="I42:I43"/>
    <mergeCell ref="G38:G39"/>
    <mergeCell ref="G40:G41"/>
    <mergeCell ref="G42:G43"/>
    <mergeCell ref="H30:H31"/>
    <mergeCell ref="H32:H33"/>
    <mergeCell ref="H34:H35"/>
    <mergeCell ref="H36:H37"/>
    <mergeCell ref="H52:H53"/>
    <mergeCell ref="H54:H55"/>
    <mergeCell ref="G30:G31"/>
    <mergeCell ref="G32:G33"/>
    <mergeCell ref="G34:G35"/>
    <mergeCell ref="G36:G37"/>
    <mergeCell ref="G52:G53"/>
    <mergeCell ref="G54:G55"/>
    <mergeCell ref="H40:H41"/>
    <mergeCell ref="H42:H43"/>
    <mergeCell ref="E60:E61"/>
    <mergeCell ref="E62:E63"/>
    <mergeCell ref="E64:E65"/>
    <mergeCell ref="E66:E67"/>
    <mergeCell ref="E14:E15"/>
    <mergeCell ref="E16:E17"/>
    <mergeCell ref="E18:E19"/>
    <mergeCell ref="E20:E21"/>
    <mergeCell ref="E38:E39"/>
    <mergeCell ref="E40:E41"/>
    <mergeCell ref="E42:E43"/>
    <mergeCell ref="E30:E31"/>
    <mergeCell ref="E32:E33"/>
    <mergeCell ref="E34:E35"/>
    <mergeCell ref="E36:E37"/>
    <mergeCell ref="E52:E53"/>
    <mergeCell ref="E54:E55"/>
    <mergeCell ref="E56:E57"/>
    <mergeCell ref="E58:E59"/>
    <mergeCell ref="E44:E45"/>
    <mergeCell ref="E46:E47"/>
    <mergeCell ref="E48:E49"/>
    <mergeCell ref="E50:E51"/>
    <mergeCell ref="D48:D49"/>
    <mergeCell ref="D50:D51"/>
    <mergeCell ref="D60:D61"/>
    <mergeCell ref="D62:D63"/>
    <mergeCell ref="D64:D65"/>
    <mergeCell ref="C16:C17"/>
    <mergeCell ref="C18:C19"/>
    <mergeCell ref="C20:C21"/>
    <mergeCell ref="C38:C39"/>
    <mergeCell ref="C40:C41"/>
    <mergeCell ref="C42:C43"/>
    <mergeCell ref="D30:D31"/>
    <mergeCell ref="D32:D33"/>
    <mergeCell ref="D34:D35"/>
    <mergeCell ref="D36:D37"/>
    <mergeCell ref="D38:D39"/>
    <mergeCell ref="D40:D41"/>
    <mergeCell ref="D42:D43"/>
    <mergeCell ref="D52:D53"/>
    <mergeCell ref="D54:D55"/>
    <mergeCell ref="D66:D67"/>
    <mergeCell ref="D14:D15"/>
    <mergeCell ref="D16:D17"/>
    <mergeCell ref="C44:C45"/>
    <mergeCell ref="C46:C47"/>
    <mergeCell ref="C48:C49"/>
    <mergeCell ref="C50:C51"/>
    <mergeCell ref="C60:C61"/>
    <mergeCell ref="C62:C63"/>
    <mergeCell ref="C64:C65"/>
    <mergeCell ref="C66:C67"/>
    <mergeCell ref="C14:C15"/>
    <mergeCell ref="C30:C31"/>
    <mergeCell ref="C32:C33"/>
    <mergeCell ref="C34:C35"/>
    <mergeCell ref="C36:C37"/>
    <mergeCell ref="C52:C53"/>
    <mergeCell ref="C54:C55"/>
    <mergeCell ref="C56:C57"/>
    <mergeCell ref="C58:C59"/>
    <mergeCell ref="D56:D57"/>
    <mergeCell ref="D58:D59"/>
    <mergeCell ref="D44:D45"/>
    <mergeCell ref="D46:D47"/>
    <mergeCell ref="S10:S11"/>
    <mergeCell ref="S12:S13"/>
    <mergeCell ref="S26:S27"/>
    <mergeCell ref="S28:S29"/>
    <mergeCell ref="T10:T11"/>
    <mergeCell ref="T12:T13"/>
    <mergeCell ref="T26:T27"/>
    <mergeCell ref="T28:T29"/>
    <mergeCell ref="R22:R23"/>
    <mergeCell ref="R24:R25"/>
    <mergeCell ref="S22:S23"/>
    <mergeCell ref="S24:S25"/>
    <mergeCell ref="T22:T23"/>
    <mergeCell ref="T24:T25"/>
    <mergeCell ref="R12:R13"/>
    <mergeCell ref="T14:T15"/>
    <mergeCell ref="T16:T17"/>
    <mergeCell ref="T18:T19"/>
    <mergeCell ref="T20:T21"/>
    <mergeCell ref="S14:S15"/>
    <mergeCell ref="S16:S17"/>
    <mergeCell ref="S18:S19"/>
    <mergeCell ref="S20:S21"/>
    <mergeCell ref="R26:R27"/>
    <mergeCell ref="P12:P13"/>
    <mergeCell ref="P26:P27"/>
    <mergeCell ref="P28:P29"/>
    <mergeCell ref="Q10:Q11"/>
    <mergeCell ref="Q12:Q13"/>
    <mergeCell ref="Q26:Q27"/>
    <mergeCell ref="Q28:Q29"/>
    <mergeCell ref="O22:O23"/>
    <mergeCell ref="O24:O25"/>
    <mergeCell ref="P22:P23"/>
    <mergeCell ref="P24:P25"/>
    <mergeCell ref="Q22:Q23"/>
    <mergeCell ref="Q24:Q25"/>
    <mergeCell ref="O12:O13"/>
    <mergeCell ref="P16:P17"/>
    <mergeCell ref="P18:P19"/>
    <mergeCell ref="P20:P21"/>
    <mergeCell ref="Q16:Q17"/>
    <mergeCell ref="Q18:Q19"/>
    <mergeCell ref="Q20:Q21"/>
    <mergeCell ref="O14:O15"/>
    <mergeCell ref="O16:O17"/>
    <mergeCell ref="O18:O19"/>
    <mergeCell ref="O20:O21"/>
    <mergeCell ref="K12:K13"/>
    <mergeCell ref="K26:K27"/>
    <mergeCell ref="K28:K29"/>
    <mergeCell ref="L10:L11"/>
    <mergeCell ref="L12:L13"/>
    <mergeCell ref="L26:L27"/>
    <mergeCell ref="L28:L29"/>
    <mergeCell ref="M10:M11"/>
    <mergeCell ref="M12:M13"/>
    <mergeCell ref="M26:M27"/>
    <mergeCell ref="M28:M29"/>
    <mergeCell ref="M24:M25"/>
    <mergeCell ref="L20:L21"/>
    <mergeCell ref="K16:K17"/>
    <mergeCell ref="K18:K19"/>
    <mergeCell ref="K20:K21"/>
    <mergeCell ref="M14:M15"/>
    <mergeCell ref="M16:M17"/>
    <mergeCell ref="M18:M19"/>
    <mergeCell ref="M20:M21"/>
    <mergeCell ref="G12:G13"/>
    <mergeCell ref="G26:G27"/>
    <mergeCell ref="G28:G29"/>
    <mergeCell ref="H10:H11"/>
    <mergeCell ref="H12:H13"/>
    <mergeCell ref="H26:H27"/>
    <mergeCell ref="H28:H29"/>
    <mergeCell ref="I10:I11"/>
    <mergeCell ref="I12:I13"/>
    <mergeCell ref="I26:I27"/>
    <mergeCell ref="I28:I29"/>
    <mergeCell ref="H14:H15"/>
    <mergeCell ref="H16:H17"/>
    <mergeCell ref="H18:H19"/>
    <mergeCell ref="H20:H21"/>
    <mergeCell ref="C12:C13"/>
    <mergeCell ref="C26:C27"/>
    <mergeCell ref="C28:C29"/>
    <mergeCell ref="D10:D11"/>
    <mergeCell ref="D12:D13"/>
    <mergeCell ref="D26:D27"/>
    <mergeCell ref="D28:D29"/>
    <mergeCell ref="E10:E11"/>
    <mergeCell ref="E12:E13"/>
    <mergeCell ref="E26:E27"/>
    <mergeCell ref="E28:E29"/>
    <mergeCell ref="D18:D19"/>
    <mergeCell ref="D20:D21"/>
    <mergeCell ref="V8:V9"/>
    <mergeCell ref="W6:W7"/>
    <mergeCell ref="W8:W9"/>
    <mergeCell ref="X6:X7"/>
    <mergeCell ref="X8:X9"/>
    <mergeCell ref="Y6:Y7"/>
    <mergeCell ref="Y8:Y9"/>
    <mergeCell ref="C10:C11"/>
    <mergeCell ref="G10:G11"/>
    <mergeCell ref="K10:K11"/>
    <mergeCell ref="O10:O11"/>
    <mergeCell ref="R10:R11"/>
    <mergeCell ref="U10:U11"/>
    <mergeCell ref="V10:V11"/>
    <mergeCell ref="W10:W11"/>
    <mergeCell ref="X10:X11"/>
    <mergeCell ref="Y10:Y11"/>
    <mergeCell ref="Q6:Q7"/>
    <mergeCell ref="Q8:Q9"/>
    <mergeCell ref="R6:R7"/>
    <mergeCell ref="R8:R9"/>
    <mergeCell ref="S6:S7"/>
    <mergeCell ref="S8:S9"/>
    <mergeCell ref="P10:P11"/>
    <mergeCell ref="C6:C7"/>
    <mergeCell ref="C8:C9"/>
    <mergeCell ref="D6:D7"/>
    <mergeCell ref="D8:D9"/>
    <mergeCell ref="E6:E7"/>
    <mergeCell ref="E8:E9"/>
    <mergeCell ref="G6:G7"/>
    <mergeCell ref="G8:G9"/>
    <mergeCell ref="D2:D3"/>
    <mergeCell ref="E2:E3"/>
    <mergeCell ref="D4:D5"/>
    <mergeCell ref="E4:E5"/>
    <mergeCell ref="G2:G3"/>
    <mergeCell ref="G4:G5"/>
    <mergeCell ref="L4:L5"/>
    <mergeCell ref="M2:M3"/>
    <mergeCell ref="M4:M5"/>
    <mergeCell ref="O2:O3"/>
    <mergeCell ref="O4:O5"/>
    <mergeCell ref="P2:P3"/>
    <mergeCell ref="P4:P5"/>
    <mergeCell ref="Q2:Q3"/>
    <mergeCell ref="C2:C3"/>
    <mergeCell ref="C4:C5"/>
    <mergeCell ref="H2:H3"/>
    <mergeCell ref="H4:H5"/>
    <mergeCell ref="I2:I3"/>
    <mergeCell ref="I4:I5"/>
    <mergeCell ref="K2:K3"/>
    <mergeCell ref="K4:K5"/>
    <mergeCell ref="Q4:Q5"/>
    <mergeCell ref="Y2:Y3"/>
    <mergeCell ref="Y4:Y5"/>
    <mergeCell ref="V2:V3"/>
    <mergeCell ref="V4:V5"/>
    <mergeCell ref="W2:W3"/>
    <mergeCell ref="W4:W5"/>
    <mergeCell ref="X2:X3"/>
    <mergeCell ref="X4:X5"/>
    <mergeCell ref="S2:S3"/>
    <mergeCell ref="S4:S5"/>
    <mergeCell ref="T2:T3"/>
    <mergeCell ref="T4:T5"/>
    <mergeCell ref="U2:U3"/>
    <mergeCell ref="U4:U5"/>
    <mergeCell ref="R2:R3"/>
    <mergeCell ref="R4:R5"/>
    <mergeCell ref="L2:L3"/>
    <mergeCell ref="U12:U13"/>
    <mergeCell ref="V12:V13"/>
    <mergeCell ref="W12:W13"/>
    <mergeCell ref="X12:X13"/>
    <mergeCell ref="Y12:Y13"/>
    <mergeCell ref="H6:H7"/>
    <mergeCell ref="H8:H9"/>
    <mergeCell ref="I6:I7"/>
    <mergeCell ref="I8:I9"/>
    <mergeCell ref="K6:K7"/>
    <mergeCell ref="K8:K9"/>
    <mergeCell ref="L6:L7"/>
    <mergeCell ref="L8:L9"/>
    <mergeCell ref="M6:M7"/>
    <mergeCell ref="M8:M9"/>
    <mergeCell ref="O6:O7"/>
    <mergeCell ref="O8:O9"/>
    <mergeCell ref="P6:P7"/>
    <mergeCell ref="P8:P9"/>
    <mergeCell ref="T6:T7"/>
    <mergeCell ref="T8:T9"/>
    <mergeCell ref="U6:U7"/>
    <mergeCell ref="U8:U9"/>
    <mergeCell ref="V6:V7"/>
    <mergeCell ref="H66:H67"/>
    <mergeCell ref="H38:H39"/>
    <mergeCell ref="H56:H57"/>
    <mergeCell ref="H58:H59"/>
    <mergeCell ref="H44:H45"/>
    <mergeCell ref="H46:H47"/>
    <mergeCell ref="H48:H49"/>
    <mergeCell ref="H50:H51"/>
    <mergeCell ref="H60:H61"/>
    <mergeCell ref="H62:H63"/>
    <mergeCell ref="H64:H65"/>
    <mergeCell ref="L60:L61"/>
    <mergeCell ref="L62:L63"/>
    <mergeCell ref="Q66:Q67"/>
    <mergeCell ref="Q14:Q15"/>
    <mergeCell ref="L64:L65"/>
    <mergeCell ref="L66:L67"/>
    <mergeCell ref="L14:L15"/>
    <mergeCell ref="L16:L17"/>
    <mergeCell ref="L18:L19"/>
    <mergeCell ref="M66:M67"/>
    <mergeCell ref="G56:G57"/>
    <mergeCell ref="G58:G59"/>
    <mergeCell ref="G44:G45"/>
    <mergeCell ref="G46:G47"/>
    <mergeCell ref="G48:G49"/>
    <mergeCell ref="G50:G51"/>
    <mergeCell ref="G60:G61"/>
    <mergeCell ref="G62:G63"/>
    <mergeCell ref="G64:G65"/>
    <mergeCell ref="O62:O63"/>
    <mergeCell ref="O64:O65"/>
    <mergeCell ref="O66:O67"/>
    <mergeCell ref="O38:O39"/>
    <mergeCell ref="O40:O41"/>
    <mergeCell ref="O26:O27"/>
    <mergeCell ref="O28:O29"/>
    <mergeCell ref="O52:O53"/>
    <mergeCell ref="O54:O55"/>
    <mergeCell ref="O56:O57"/>
    <mergeCell ref="O58:O59"/>
    <mergeCell ref="O44:O45"/>
    <mergeCell ref="O46:O47"/>
    <mergeCell ref="O30:O31"/>
    <mergeCell ref="O32:O33"/>
    <mergeCell ref="O34:O35"/>
    <mergeCell ref="O36:O37"/>
    <mergeCell ref="Q56:Q57"/>
    <mergeCell ref="Q58:Q59"/>
    <mergeCell ref="Q44:Q45"/>
    <mergeCell ref="Q46:Q47"/>
    <mergeCell ref="Q60:Q61"/>
    <mergeCell ref="Q62:Q63"/>
    <mergeCell ref="Q64:Q65"/>
    <mergeCell ref="G66:G67"/>
    <mergeCell ref="G14:G15"/>
    <mergeCell ref="G16:G17"/>
    <mergeCell ref="G18:G19"/>
    <mergeCell ref="G20:G21"/>
    <mergeCell ref="L30:L31"/>
    <mergeCell ref="L32:L33"/>
    <mergeCell ref="L34:L35"/>
    <mergeCell ref="L36:L37"/>
    <mergeCell ref="L52:L53"/>
    <mergeCell ref="L54:L55"/>
    <mergeCell ref="L56:L57"/>
    <mergeCell ref="L58:L59"/>
    <mergeCell ref="L44:L45"/>
    <mergeCell ref="L46:L47"/>
    <mergeCell ref="L48:L49"/>
    <mergeCell ref="L50:L51"/>
    <mergeCell ref="Y64:Y65"/>
    <mergeCell ref="Y66:Y67"/>
    <mergeCell ref="Y14:Y15"/>
    <mergeCell ref="Y16:Y17"/>
    <mergeCell ref="Y18:Y19"/>
    <mergeCell ref="Y20:Y21"/>
    <mergeCell ref="Y22:Y23"/>
    <mergeCell ref="Y24:Y25"/>
    <mergeCell ref="U14:U15"/>
    <mergeCell ref="U16:U17"/>
    <mergeCell ref="U18:U19"/>
    <mergeCell ref="U20:U21"/>
    <mergeCell ref="U22:U23"/>
    <mergeCell ref="U24:U25"/>
    <mergeCell ref="V14:V15"/>
    <mergeCell ref="V16:V17"/>
    <mergeCell ref="V18:V19"/>
    <mergeCell ref="V20:V21"/>
    <mergeCell ref="V38:V39"/>
    <mergeCell ref="U58:U59"/>
    <mergeCell ref="U44:U45"/>
    <mergeCell ref="U46:U47"/>
    <mergeCell ref="U48:U49"/>
    <mergeCell ref="U50:U5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7D98A-6230-4E1F-8E1E-11B34DBD2BCD}">
  <dimension ref="A1:T30"/>
  <sheetViews>
    <sheetView topLeftCell="A31" workbookViewId="0">
      <selection activeCell="F2" sqref="F2"/>
    </sheetView>
  </sheetViews>
  <sheetFormatPr defaultRowHeight="13.8"/>
  <cols>
    <col min="1" max="1" width="22.44140625" customWidth="1"/>
    <col min="3" max="3" width="11.109375" customWidth="1"/>
    <col min="8" max="8" width="16.33203125" customWidth="1"/>
    <col min="15" max="15" width="18.77734375" customWidth="1"/>
  </cols>
  <sheetData>
    <row r="1" spans="1:20" ht="27.6">
      <c r="A1" s="70" t="s">
        <v>59</v>
      </c>
      <c r="H1" s="71" t="s">
        <v>60</v>
      </c>
      <c r="O1" s="70" t="s">
        <v>61</v>
      </c>
    </row>
    <row r="2" spans="1:20">
      <c r="A2" s="70" t="s">
        <v>58</v>
      </c>
      <c r="B2" t="s">
        <v>62</v>
      </c>
      <c r="C2" t="s">
        <v>63</v>
      </c>
      <c r="D2" t="s">
        <v>64</v>
      </c>
      <c r="E2" t="s">
        <v>21</v>
      </c>
      <c r="F2" t="s">
        <v>39</v>
      </c>
      <c r="H2" s="70" t="s">
        <v>58</v>
      </c>
      <c r="I2" t="s">
        <v>62</v>
      </c>
      <c r="J2" t="s">
        <v>63</v>
      </c>
      <c r="K2" t="s">
        <v>64</v>
      </c>
      <c r="L2" t="s">
        <v>21</v>
      </c>
      <c r="M2" t="s">
        <v>39</v>
      </c>
      <c r="O2" s="70" t="s">
        <v>58</v>
      </c>
      <c r="P2" t="s">
        <v>62</v>
      </c>
      <c r="Q2" t="s">
        <v>63</v>
      </c>
      <c r="R2" t="s">
        <v>64</v>
      </c>
      <c r="S2" t="s">
        <v>40</v>
      </c>
      <c r="T2" t="s">
        <v>48</v>
      </c>
    </row>
    <row r="3" spans="1:20">
      <c r="A3" t="s">
        <v>42</v>
      </c>
      <c r="B3">
        <v>1</v>
      </c>
      <c r="C3" s="6">
        <v>269.54000000000002</v>
      </c>
      <c r="D3" s="82">
        <f>AVERAGE(C3:C8)</f>
        <v>264.9733333333333</v>
      </c>
      <c r="E3" s="82">
        <f>STDEV(C3:C8)</f>
        <v>2.5895070315924462</v>
      </c>
      <c r="F3" s="82">
        <f>E3/D3*100</f>
        <v>0.97727080646824083</v>
      </c>
      <c r="H3" t="s">
        <v>41</v>
      </c>
      <c r="I3">
        <v>1</v>
      </c>
      <c r="J3">
        <v>269.54000000000002</v>
      </c>
      <c r="K3" s="73">
        <f>AVERAGE(J3:J8)</f>
        <v>268.18166666666667</v>
      </c>
      <c r="L3" s="73">
        <f>STDEV(J3:J8)</f>
        <v>5.4908848710081948</v>
      </c>
      <c r="M3" s="73">
        <f>L3/K3*100</f>
        <v>2.0474497527204303</v>
      </c>
      <c r="O3" t="s">
        <v>41</v>
      </c>
      <c r="P3">
        <v>1</v>
      </c>
      <c r="Q3">
        <v>269.54000000000002</v>
      </c>
      <c r="R3" s="73">
        <f>AVERAGE(Q3:Q9)</f>
        <v>267.7342857142857</v>
      </c>
      <c r="S3" s="73">
        <f>STDEV(Q3:Q9)</f>
        <v>3.52427229908462</v>
      </c>
      <c r="T3" s="73">
        <f>S3/R3*100</f>
        <v>1.3163320826401625</v>
      </c>
    </row>
    <row r="4" spans="1:20">
      <c r="B4">
        <v>2</v>
      </c>
      <c r="C4" s="6">
        <v>265.45</v>
      </c>
      <c r="D4" s="82"/>
      <c r="E4" s="82"/>
      <c r="F4" s="82"/>
      <c r="I4">
        <v>2</v>
      </c>
      <c r="J4">
        <v>272.07</v>
      </c>
      <c r="K4" s="73"/>
      <c r="L4" s="73"/>
      <c r="M4" s="73"/>
      <c r="P4">
        <v>2</v>
      </c>
      <c r="Q4">
        <v>265.43</v>
      </c>
      <c r="R4" s="73"/>
      <c r="S4" s="73"/>
      <c r="T4" s="73"/>
    </row>
    <row r="5" spans="1:20">
      <c r="B5">
        <v>3</v>
      </c>
      <c r="C5" s="6">
        <v>265.43</v>
      </c>
      <c r="D5" s="82"/>
      <c r="E5" s="82"/>
      <c r="F5" s="82"/>
      <c r="I5">
        <v>3</v>
      </c>
      <c r="J5">
        <v>275.23</v>
      </c>
      <c r="K5" s="73"/>
      <c r="L5" s="73"/>
      <c r="M5" s="73"/>
      <c r="P5">
        <v>3</v>
      </c>
      <c r="Q5">
        <v>262.25</v>
      </c>
      <c r="R5" s="73"/>
      <c r="S5" s="73"/>
      <c r="T5" s="73"/>
    </row>
    <row r="6" spans="1:20">
      <c r="B6">
        <v>4</v>
      </c>
      <c r="C6" s="6">
        <v>262.89</v>
      </c>
      <c r="D6" s="82"/>
      <c r="E6" s="82"/>
      <c r="F6" s="82"/>
      <c r="I6">
        <v>4</v>
      </c>
      <c r="J6">
        <v>266.8</v>
      </c>
      <c r="K6" s="73"/>
      <c r="L6" s="73"/>
      <c r="M6" s="73"/>
      <c r="P6">
        <v>4</v>
      </c>
      <c r="Q6">
        <v>266.25</v>
      </c>
      <c r="R6" s="73"/>
      <c r="S6" s="73"/>
      <c r="T6" s="73"/>
    </row>
    <row r="7" spans="1:20">
      <c r="B7">
        <v>5</v>
      </c>
      <c r="C7" s="6">
        <v>262.25</v>
      </c>
      <c r="D7" s="82"/>
      <c r="E7" s="82"/>
      <c r="F7" s="82"/>
      <c r="I7">
        <v>5</v>
      </c>
      <c r="J7">
        <v>259.36</v>
      </c>
      <c r="K7" s="73"/>
      <c r="L7" s="73"/>
      <c r="M7" s="73"/>
      <c r="P7">
        <v>5</v>
      </c>
      <c r="Q7">
        <v>272.77999999999997</v>
      </c>
      <c r="R7" s="73"/>
      <c r="S7" s="73"/>
      <c r="T7" s="73"/>
    </row>
    <row r="8" spans="1:20">
      <c r="B8">
        <v>6</v>
      </c>
      <c r="C8" s="6">
        <v>264.27999999999997</v>
      </c>
      <c r="D8" s="82"/>
      <c r="E8" s="82"/>
      <c r="F8" s="82"/>
      <c r="I8">
        <v>6</v>
      </c>
      <c r="J8">
        <v>266.08999999999997</v>
      </c>
      <c r="K8" s="73"/>
      <c r="L8" s="73"/>
      <c r="M8" s="73"/>
      <c r="P8">
        <v>6</v>
      </c>
      <c r="Q8">
        <v>270.57</v>
      </c>
      <c r="R8" s="73"/>
      <c r="S8" s="73"/>
      <c r="T8" s="73"/>
    </row>
    <row r="9" spans="1:20">
      <c r="A9" t="s">
        <v>44</v>
      </c>
      <c r="B9">
        <v>1</v>
      </c>
      <c r="C9" s="6">
        <v>267.72000000000003</v>
      </c>
      <c r="D9" s="82">
        <f>AVERAGE(C9:C14)</f>
        <v>268.40333333333336</v>
      </c>
      <c r="E9" s="82">
        <f>STDEV(C9:C14)</f>
        <v>7.9109763409244662</v>
      </c>
      <c r="F9" s="82">
        <f>E9/D9*100</f>
        <v>2.9474210482698173</v>
      </c>
      <c r="H9" t="s">
        <v>43</v>
      </c>
      <c r="I9">
        <v>1</v>
      </c>
      <c r="J9">
        <v>287.72000000000003</v>
      </c>
      <c r="K9" s="73">
        <f>AVERAGE(J9:J14)</f>
        <v>278.04833333333335</v>
      </c>
      <c r="L9" s="73">
        <f>STDEV(J9:J14)</f>
        <v>5.57785054180074</v>
      </c>
      <c r="M9" s="73">
        <f>L9/K9*100</f>
        <v>2.006072280646916</v>
      </c>
      <c r="P9">
        <v>7</v>
      </c>
      <c r="Q9">
        <v>267.32</v>
      </c>
      <c r="R9" s="73"/>
      <c r="S9" s="73"/>
      <c r="T9" s="73"/>
    </row>
    <row r="10" spans="1:20">
      <c r="B10">
        <v>2</v>
      </c>
      <c r="C10" s="6">
        <v>265.82</v>
      </c>
      <c r="D10" s="82"/>
      <c r="E10" s="82"/>
      <c r="F10" s="82"/>
      <c r="I10">
        <v>2</v>
      </c>
      <c r="J10">
        <v>277.08</v>
      </c>
      <c r="K10" s="73"/>
      <c r="L10" s="73"/>
      <c r="M10" s="73"/>
      <c r="O10" t="s">
        <v>43</v>
      </c>
      <c r="P10">
        <v>1</v>
      </c>
      <c r="Q10">
        <v>287.72000000000003</v>
      </c>
      <c r="R10" s="73">
        <f>AVERAGE(Q10:Q16)</f>
        <v>285.97571428571433</v>
      </c>
      <c r="S10" s="73">
        <f>STDEV(Q10:Q16)</f>
        <v>7.745333771897462</v>
      </c>
      <c r="T10" s="73">
        <f>S10/R10*100</f>
        <v>2.7083886445543439</v>
      </c>
    </row>
    <row r="11" spans="1:20">
      <c r="B11">
        <v>3</v>
      </c>
      <c r="C11" s="6">
        <v>277.93</v>
      </c>
      <c r="D11" s="82"/>
      <c r="E11" s="82"/>
      <c r="F11" s="82"/>
      <c r="I11">
        <v>3</v>
      </c>
      <c r="J11">
        <v>277.88</v>
      </c>
      <c r="K11" s="73"/>
      <c r="L11" s="73"/>
      <c r="M11" s="73"/>
      <c r="P11">
        <v>2</v>
      </c>
      <c r="Q11">
        <v>277.93</v>
      </c>
      <c r="R11" s="73"/>
      <c r="S11" s="73"/>
      <c r="T11" s="73"/>
    </row>
    <row r="12" spans="1:20">
      <c r="B12">
        <v>4</v>
      </c>
      <c r="C12" s="6">
        <v>260.54000000000002</v>
      </c>
      <c r="D12" s="82"/>
      <c r="E12" s="82"/>
      <c r="F12" s="82"/>
      <c r="I12">
        <v>4</v>
      </c>
      <c r="J12">
        <v>271.01</v>
      </c>
      <c r="K12" s="73"/>
      <c r="L12" s="73"/>
      <c r="M12" s="73"/>
      <c r="P12">
        <v>3</v>
      </c>
      <c r="Q12">
        <v>280.49</v>
      </c>
      <c r="R12" s="73"/>
      <c r="S12" s="73"/>
      <c r="T12" s="73"/>
    </row>
    <row r="13" spans="1:20">
      <c r="B13">
        <v>5</v>
      </c>
      <c r="C13" s="6">
        <v>260.49</v>
      </c>
      <c r="D13" s="82"/>
      <c r="E13" s="82"/>
      <c r="F13" s="82"/>
      <c r="I13">
        <v>5</v>
      </c>
      <c r="J13">
        <v>275.02</v>
      </c>
      <c r="K13" s="73"/>
      <c r="L13" s="73"/>
      <c r="M13" s="73"/>
      <c r="P13">
        <v>4</v>
      </c>
      <c r="Q13">
        <v>279.33</v>
      </c>
      <c r="R13" s="73"/>
      <c r="S13" s="73"/>
      <c r="T13" s="73"/>
    </row>
    <row r="14" spans="1:20">
      <c r="B14">
        <v>6</v>
      </c>
      <c r="C14" s="6">
        <v>277.92</v>
      </c>
      <c r="D14" s="82"/>
      <c r="E14" s="82"/>
      <c r="F14" s="82"/>
      <c r="I14">
        <v>6</v>
      </c>
      <c r="J14">
        <v>279.58</v>
      </c>
      <c r="K14" s="73"/>
      <c r="L14" s="73"/>
      <c r="M14" s="73"/>
      <c r="P14">
        <v>5</v>
      </c>
      <c r="Q14">
        <v>300.35000000000002</v>
      </c>
      <c r="R14" s="73"/>
      <c r="S14" s="73"/>
      <c r="T14" s="73"/>
    </row>
    <row r="15" spans="1:20">
      <c r="A15" t="s">
        <v>46</v>
      </c>
      <c r="B15">
        <v>1</v>
      </c>
      <c r="C15" s="6">
        <v>209.08</v>
      </c>
      <c r="D15" s="73">
        <f>AVERAGE(C15:C20)</f>
        <v>206.95333333333329</v>
      </c>
      <c r="E15" s="73">
        <f>STDEV(C15:C20)</f>
        <v>4.2115586979961064</v>
      </c>
      <c r="F15" s="73">
        <f>E15/D15*100</f>
        <v>2.0350282018471675</v>
      </c>
      <c r="H15" t="s">
        <v>45</v>
      </c>
      <c r="I15">
        <v>1</v>
      </c>
      <c r="J15">
        <v>209.08</v>
      </c>
      <c r="K15" s="73">
        <f>AVERAGE(J15:J20)</f>
        <v>203.68666666666664</v>
      </c>
      <c r="L15" s="73">
        <f>STDEV(J15:J20)</f>
        <v>4.9926973337732665</v>
      </c>
      <c r="M15" s="73">
        <f>L15/J15*100</f>
        <v>2.3879363563101519</v>
      </c>
      <c r="P15">
        <v>6</v>
      </c>
      <c r="Q15">
        <v>289.24</v>
      </c>
      <c r="R15" s="73"/>
      <c r="S15" s="73"/>
      <c r="T15" s="73"/>
    </row>
    <row r="16" spans="1:20">
      <c r="B16">
        <v>2</v>
      </c>
      <c r="C16" s="6">
        <v>210.17</v>
      </c>
      <c r="D16" s="73"/>
      <c r="E16" s="73"/>
      <c r="F16" s="73"/>
      <c r="I16">
        <v>2</v>
      </c>
      <c r="J16">
        <v>203.94</v>
      </c>
      <c r="K16" s="73"/>
      <c r="L16" s="73"/>
      <c r="M16" s="73"/>
      <c r="P16">
        <v>7</v>
      </c>
      <c r="Q16">
        <v>286.77</v>
      </c>
      <c r="R16" s="73"/>
      <c r="S16" s="73"/>
      <c r="T16" s="73"/>
    </row>
    <row r="17" spans="1:20">
      <c r="B17">
        <v>3</v>
      </c>
      <c r="C17" s="6">
        <v>211.41</v>
      </c>
      <c r="D17" s="73"/>
      <c r="E17" s="73"/>
      <c r="F17" s="73"/>
      <c r="I17">
        <v>3</v>
      </c>
      <c r="J17">
        <v>208.09</v>
      </c>
      <c r="K17" s="73"/>
      <c r="L17" s="73"/>
      <c r="M17" s="73"/>
      <c r="O17" t="s">
        <v>45</v>
      </c>
      <c r="P17">
        <v>1</v>
      </c>
      <c r="Q17">
        <v>219.08</v>
      </c>
      <c r="R17" s="73">
        <f>AVERAGE(Q17:Q23)</f>
        <v>211.28857142857143</v>
      </c>
      <c r="S17" s="73">
        <f>STDEV(Q17:Q23)</f>
        <v>5.3330711245067466</v>
      </c>
      <c r="T17" s="73">
        <f>S17/R17*100</f>
        <v>2.5240698483825255</v>
      </c>
    </row>
    <row r="18" spans="1:20">
      <c r="B18">
        <v>4</v>
      </c>
      <c r="C18" s="6">
        <v>206.63</v>
      </c>
      <c r="D18" s="73"/>
      <c r="E18" s="73"/>
      <c r="F18" s="73"/>
      <c r="I18">
        <v>4</v>
      </c>
      <c r="J18">
        <v>200.24</v>
      </c>
      <c r="K18" s="73"/>
      <c r="L18" s="73"/>
      <c r="M18" s="73"/>
      <c r="P18">
        <v>2</v>
      </c>
      <c r="Q18">
        <v>211.41</v>
      </c>
      <c r="R18" s="73"/>
      <c r="S18" s="73"/>
      <c r="T18" s="73"/>
    </row>
    <row r="19" spans="1:20">
      <c r="B19">
        <v>5</v>
      </c>
      <c r="C19" s="6">
        <v>204.33</v>
      </c>
      <c r="D19" s="73"/>
      <c r="E19" s="73"/>
      <c r="F19" s="73"/>
      <c r="I19">
        <v>5</v>
      </c>
      <c r="J19">
        <v>195.78</v>
      </c>
      <c r="K19" s="73"/>
      <c r="L19" s="73"/>
      <c r="M19" s="73"/>
      <c r="P19">
        <v>3</v>
      </c>
      <c r="Q19">
        <v>204.33</v>
      </c>
      <c r="R19" s="73"/>
      <c r="S19" s="73"/>
      <c r="T19" s="73"/>
    </row>
    <row r="20" spans="1:20">
      <c r="B20">
        <v>6</v>
      </c>
      <c r="C20" s="6">
        <v>200.1</v>
      </c>
      <c r="D20" s="73"/>
      <c r="E20" s="73"/>
      <c r="F20" s="73"/>
      <c r="I20">
        <v>6</v>
      </c>
      <c r="J20">
        <v>204.99</v>
      </c>
      <c r="K20" s="73"/>
      <c r="L20" s="73"/>
      <c r="M20" s="73"/>
      <c r="P20">
        <v>4</v>
      </c>
      <c r="Q20">
        <v>207.41</v>
      </c>
      <c r="R20" s="73"/>
      <c r="S20" s="73"/>
      <c r="T20" s="73"/>
    </row>
    <row r="21" spans="1:20">
      <c r="A21" t="s">
        <v>47</v>
      </c>
      <c r="B21">
        <v>1</v>
      </c>
      <c r="C21" s="6">
        <v>2706.85</v>
      </c>
      <c r="D21" s="73">
        <f>AVERAGE(C21:C26)</f>
        <v>2767.9883333333332</v>
      </c>
      <c r="E21" s="73">
        <f>STDEV(C21:C26)</f>
        <v>74.632503754508178</v>
      </c>
      <c r="F21" s="73">
        <f>E21/D21*100</f>
        <v>2.6962723381363545</v>
      </c>
      <c r="H21" t="s">
        <v>35</v>
      </c>
      <c r="I21">
        <v>1</v>
      </c>
      <c r="J21">
        <v>2896.85</v>
      </c>
      <c r="K21" s="73">
        <f>AVERAGE(J21:J26)</f>
        <v>2784.0466666666666</v>
      </c>
      <c r="L21" s="73">
        <f>STDEV(J21:J26)</f>
        <v>387.39033517457028</v>
      </c>
      <c r="M21" s="73">
        <f>L21/J21*100</f>
        <v>13.372813061586561</v>
      </c>
      <c r="P21">
        <v>5</v>
      </c>
      <c r="Q21">
        <v>217.05</v>
      </c>
      <c r="R21" s="73"/>
      <c r="S21" s="73"/>
      <c r="T21" s="73"/>
    </row>
    <row r="22" spans="1:20">
      <c r="B22">
        <v>2</v>
      </c>
      <c r="C22" s="6">
        <v>2647.14</v>
      </c>
      <c r="D22" s="73"/>
      <c r="E22" s="73"/>
      <c r="F22" s="73"/>
      <c r="I22">
        <v>2</v>
      </c>
      <c r="J22">
        <v>2847.31</v>
      </c>
      <c r="K22" s="73"/>
      <c r="L22" s="73"/>
      <c r="M22" s="73"/>
      <c r="P22">
        <v>6</v>
      </c>
      <c r="Q22">
        <v>212.02</v>
      </c>
      <c r="R22" s="73"/>
      <c r="S22" s="73"/>
      <c r="T22" s="73"/>
    </row>
    <row r="23" spans="1:20">
      <c r="B23">
        <v>3</v>
      </c>
      <c r="C23" s="6">
        <v>2793.73</v>
      </c>
      <c r="D23" s="73"/>
      <c r="E23" s="73"/>
      <c r="F23" s="73"/>
      <c r="I23">
        <v>3</v>
      </c>
      <c r="J23">
        <v>3047.56</v>
      </c>
      <c r="K23" s="73"/>
      <c r="L23" s="73"/>
      <c r="M23" s="73"/>
      <c r="P23">
        <v>7</v>
      </c>
      <c r="Q23">
        <v>207.72</v>
      </c>
      <c r="R23" s="73"/>
      <c r="S23" s="73"/>
      <c r="T23" s="73"/>
    </row>
    <row r="24" spans="1:20">
      <c r="B24">
        <v>4</v>
      </c>
      <c r="C24" s="6">
        <v>2802.31</v>
      </c>
      <c r="D24" s="73"/>
      <c r="E24" s="73"/>
      <c r="F24" s="73"/>
      <c r="I24">
        <v>4</v>
      </c>
      <c r="J24">
        <v>2938.18</v>
      </c>
      <c r="K24" s="73"/>
      <c r="L24" s="73"/>
      <c r="M24" s="73"/>
      <c r="O24" t="s">
        <v>35</v>
      </c>
      <c r="P24">
        <v>1</v>
      </c>
      <c r="Q24">
        <v>2906.85</v>
      </c>
      <c r="R24" s="73">
        <f>AVERAGE(Q24:Q30)</f>
        <v>2933.505714285714</v>
      </c>
      <c r="S24" s="73">
        <f>STDEV(Q24:Q30)</f>
        <v>70.576386479979405</v>
      </c>
      <c r="T24" s="73">
        <f>S24/R24*100</f>
        <v>2.4058717914297367</v>
      </c>
    </row>
    <row r="25" spans="1:20">
      <c r="B25">
        <v>5</v>
      </c>
      <c r="C25" s="6">
        <v>2839.78</v>
      </c>
      <c r="D25" s="73"/>
      <c r="E25" s="73"/>
      <c r="F25" s="73"/>
      <c r="I25">
        <v>5</v>
      </c>
      <c r="J25">
        <v>2968.95</v>
      </c>
      <c r="K25" s="73"/>
      <c r="L25" s="73"/>
      <c r="M25" s="73"/>
      <c r="P25">
        <v>2</v>
      </c>
      <c r="Q25">
        <v>2893.73</v>
      </c>
      <c r="R25" s="73"/>
      <c r="S25" s="73"/>
      <c r="T25" s="73"/>
    </row>
    <row r="26" spans="1:20">
      <c r="B26">
        <v>6</v>
      </c>
      <c r="C26" s="6">
        <v>2818.12</v>
      </c>
      <c r="D26" s="73"/>
      <c r="E26" s="73"/>
      <c r="F26" s="73"/>
      <c r="I26">
        <v>6</v>
      </c>
      <c r="J26">
        <v>2005.43</v>
      </c>
      <c r="K26" s="73"/>
      <c r="L26" s="73"/>
      <c r="M26" s="73"/>
      <c r="P26">
        <v>3</v>
      </c>
      <c r="Q26">
        <v>2839.78</v>
      </c>
      <c r="R26" s="73"/>
      <c r="S26" s="73"/>
      <c r="T26" s="73"/>
    </row>
    <row r="27" spans="1:20">
      <c r="P27">
        <v>4</v>
      </c>
      <c r="Q27">
        <v>2939.37</v>
      </c>
      <c r="R27" s="73"/>
      <c r="S27" s="73"/>
      <c r="T27" s="73"/>
    </row>
    <row r="28" spans="1:20">
      <c r="P28">
        <v>5</v>
      </c>
      <c r="Q28">
        <v>3007.15</v>
      </c>
      <c r="R28" s="73"/>
      <c r="S28" s="73"/>
      <c r="T28" s="73"/>
    </row>
    <row r="29" spans="1:20">
      <c r="P29">
        <v>6</v>
      </c>
      <c r="Q29">
        <v>2902.77</v>
      </c>
      <c r="R29" s="73"/>
      <c r="S29" s="73"/>
      <c r="T29" s="73"/>
    </row>
    <row r="30" spans="1:20">
      <c r="P30">
        <v>7</v>
      </c>
      <c r="Q30">
        <v>3044.89</v>
      </c>
      <c r="R30" s="73"/>
      <c r="S30" s="73"/>
      <c r="T30" s="73"/>
    </row>
  </sheetData>
  <mergeCells count="36">
    <mergeCell ref="R17:R23"/>
    <mergeCell ref="S17:S23"/>
    <mergeCell ref="T17:T23"/>
    <mergeCell ref="R24:R30"/>
    <mergeCell ref="S24:S30"/>
    <mergeCell ref="T24:T30"/>
    <mergeCell ref="R3:R9"/>
    <mergeCell ref="S3:S9"/>
    <mergeCell ref="T3:T9"/>
    <mergeCell ref="R10:R16"/>
    <mergeCell ref="S10:S16"/>
    <mergeCell ref="T10:T16"/>
    <mergeCell ref="K15:K20"/>
    <mergeCell ref="L15:L20"/>
    <mergeCell ref="M15:M20"/>
    <mergeCell ref="K21:K26"/>
    <mergeCell ref="L21:L26"/>
    <mergeCell ref="M21:M26"/>
    <mergeCell ref="K3:K8"/>
    <mergeCell ref="L3:L8"/>
    <mergeCell ref="M3:M8"/>
    <mergeCell ref="K9:K14"/>
    <mergeCell ref="L9:L14"/>
    <mergeCell ref="M9:M14"/>
    <mergeCell ref="D15:D20"/>
    <mergeCell ref="E15:E20"/>
    <mergeCell ref="F15:F20"/>
    <mergeCell ref="D21:D26"/>
    <mergeCell ref="E21:E26"/>
    <mergeCell ref="F21:F26"/>
    <mergeCell ref="D3:D8"/>
    <mergeCell ref="E3:E8"/>
    <mergeCell ref="F3:F8"/>
    <mergeCell ref="D9:D14"/>
    <mergeCell ref="E9:E14"/>
    <mergeCell ref="F9:F1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B4F56-BB32-4395-8C7C-EAA187D5DD11}">
  <dimension ref="A1:Z41"/>
  <sheetViews>
    <sheetView topLeftCell="A34" workbookViewId="0">
      <selection sqref="A1:Z1"/>
    </sheetView>
  </sheetViews>
  <sheetFormatPr defaultRowHeight="13.8"/>
  <cols>
    <col min="2" max="2" width="8.6640625" style="8"/>
    <col min="3" max="5" width="10.109375" customWidth="1"/>
    <col min="6" max="6" width="10.109375" style="8" customWidth="1"/>
    <col min="7" max="7" width="9.77734375" customWidth="1"/>
    <col min="8" max="9" width="10.109375" customWidth="1"/>
    <col min="10" max="10" width="10.109375" style="8" customWidth="1"/>
    <col min="11" max="13" width="10.109375" customWidth="1"/>
    <col min="14" max="14" width="10.109375" style="8" customWidth="1"/>
    <col min="15" max="15" width="9.21875" customWidth="1"/>
    <col min="16" max="17" width="10.109375" customWidth="1"/>
    <col min="18" max="18" width="9.5546875" customWidth="1"/>
    <col min="19" max="19" width="10.109375" customWidth="1"/>
    <col min="20" max="20" width="11.44140625" customWidth="1"/>
    <col min="21" max="22" width="11.109375" customWidth="1"/>
    <col min="23" max="23" width="11.44140625" customWidth="1"/>
    <col min="26" max="26" width="8.6640625" style="35"/>
  </cols>
  <sheetData>
    <row r="1" spans="1:26" s="7" customFormat="1" ht="42" customHeight="1" thickBot="1">
      <c r="A1" s="7" t="s">
        <v>75</v>
      </c>
      <c r="B1" s="69" t="s">
        <v>51</v>
      </c>
      <c r="C1" s="69" t="s">
        <v>76</v>
      </c>
      <c r="D1" s="7" t="s">
        <v>21</v>
      </c>
      <c r="E1" s="7" t="s">
        <v>22</v>
      </c>
      <c r="F1" s="69" t="s">
        <v>53</v>
      </c>
      <c r="G1" s="69" t="s">
        <v>77</v>
      </c>
      <c r="H1" s="7" t="s">
        <v>21</v>
      </c>
      <c r="I1" s="7" t="s">
        <v>22</v>
      </c>
      <c r="J1" s="69" t="s">
        <v>55</v>
      </c>
      <c r="K1" s="69" t="s">
        <v>78</v>
      </c>
      <c r="L1" s="7" t="s">
        <v>21</v>
      </c>
      <c r="M1" s="7" t="s">
        <v>22</v>
      </c>
      <c r="N1" s="69" t="s">
        <v>57</v>
      </c>
      <c r="O1" s="69" t="s">
        <v>79</v>
      </c>
      <c r="P1" s="7" t="s">
        <v>21</v>
      </c>
      <c r="Q1" s="7" t="s">
        <v>22</v>
      </c>
      <c r="R1" s="2" t="s">
        <v>80</v>
      </c>
      <c r="S1" s="2" t="s">
        <v>81</v>
      </c>
      <c r="T1" s="2" t="s">
        <v>82</v>
      </c>
      <c r="U1" s="2" t="s">
        <v>83</v>
      </c>
      <c r="V1" s="2" t="s">
        <v>84</v>
      </c>
      <c r="W1" s="2" t="s">
        <v>85</v>
      </c>
      <c r="X1" s="2" t="s">
        <v>86</v>
      </c>
      <c r="Y1" s="2" t="s">
        <v>87</v>
      </c>
      <c r="Z1" s="34" t="s">
        <v>88</v>
      </c>
    </row>
    <row r="2" spans="1:26" s="38" customFormat="1">
      <c r="A2" s="36" t="s">
        <v>1</v>
      </c>
      <c r="B2" s="37">
        <v>265.65499999999997</v>
      </c>
      <c r="C2" s="91">
        <f>AVERAGE(B2:B3)</f>
        <v>267.49549999999999</v>
      </c>
      <c r="D2" s="91">
        <f>STDEV(B2:B3)</f>
        <v>2.6028600615477098</v>
      </c>
      <c r="E2" s="91">
        <f>D2/C2*100</f>
        <v>0.97304816774402181</v>
      </c>
      <c r="F2" s="37">
        <v>288.577</v>
      </c>
      <c r="G2" s="91">
        <f>AVERAGE(F2:F3)</f>
        <v>288.24649999999997</v>
      </c>
      <c r="H2" s="91">
        <f>STDEV(F2:F3)</f>
        <v>0.46739758236430884</v>
      </c>
      <c r="I2" s="91">
        <f>H2/G2*100</f>
        <v>0.16215204082766274</v>
      </c>
      <c r="J2" s="37">
        <v>209.78899999999999</v>
      </c>
      <c r="K2" s="91">
        <f>AVERAGE(J2:J3)</f>
        <v>207.75799999999998</v>
      </c>
      <c r="L2" s="91">
        <f>STDEV(J2:J3)</f>
        <v>2.872267745179744</v>
      </c>
      <c r="M2" s="91">
        <f>L2/K2*100</f>
        <v>1.3825064474916704</v>
      </c>
      <c r="N2" s="37">
        <v>2615.8139999999999</v>
      </c>
      <c r="O2" s="91">
        <f>AVERAGE(N2:N3)</f>
        <v>2631.8</v>
      </c>
      <c r="P2" s="91">
        <f>STDEV(N2:N3)</f>
        <v>22.607618008096445</v>
      </c>
      <c r="Q2" s="91">
        <f>P2/O2*100</f>
        <v>0.85901732685220933</v>
      </c>
      <c r="R2" s="96">
        <f>(C2+27.568)/12.589</f>
        <v>23.438200015886881</v>
      </c>
      <c r="S2" s="96">
        <f>(G2+39.748)/16.656</f>
        <v>19.692273054755042</v>
      </c>
      <c r="T2" s="96">
        <f>(K2+35.367)/18.269</f>
        <v>13.308062838688489</v>
      </c>
      <c r="U2" s="96">
        <f>(O2+172.4)/14.997</f>
        <v>186.98406347936256</v>
      </c>
      <c r="V2" s="96">
        <f>R2*2*(1-Z2/100)</f>
        <v>43.084099269203264</v>
      </c>
      <c r="W2" s="96">
        <f>S2*2*(1-Z2/100)</f>
        <v>36.198336329250715</v>
      </c>
      <c r="X2" s="96">
        <f>T2*2*(1-Z2/100)</f>
        <v>24.462881110077181</v>
      </c>
      <c r="Y2" s="96">
        <f>U2*2*(1-Z2/100)</f>
        <v>343.71410548776424</v>
      </c>
      <c r="Z2" s="122">
        <v>8.09</v>
      </c>
    </row>
    <row r="3" spans="1:26" s="11" customFormat="1">
      <c r="A3" s="39"/>
      <c r="B3" s="10">
        <v>269.33600000000001</v>
      </c>
      <c r="C3" s="89"/>
      <c r="D3" s="89"/>
      <c r="E3" s="89"/>
      <c r="F3" s="10">
        <v>287.916</v>
      </c>
      <c r="G3" s="89"/>
      <c r="H3" s="89"/>
      <c r="I3" s="89"/>
      <c r="J3" s="10">
        <v>205.727</v>
      </c>
      <c r="K3" s="89"/>
      <c r="L3" s="89"/>
      <c r="M3" s="89"/>
      <c r="N3" s="10">
        <v>2647.7860000000001</v>
      </c>
      <c r="O3" s="89"/>
      <c r="P3" s="89"/>
      <c r="Q3" s="89"/>
      <c r="R3" s="75"/>
      <c r="S3" s="75"/>
      <c r="T3" s="75"/>
      <c r="U3" s="75"/>
      <c r="V3" s="75"/>
      <c r="W3" s="75"/>
      <c r="X3" s="75"/>
      <c r="Y3" s="75"/>
      <c r="Z3" s="123"/>
    </row>
    <row r="4" spans="1:26" s="11" customFormat="1">
      <c r="A4" s="42" t="s">
        <v>9</v>
      </c>
      <c r="B4" s="18">
        <v>122.121</v>
      </c>
      <c r="C4" s="83">
        <f t="shared" ref="C4:C38" si="0">AVERAGE(B4:B5)</f>
        <v>119.8095</v>
      </c>
      <c r="D4" s="83">
        <f t="shared" ref="D4:D38" si="1">STDEV(B4:B5)</f>
        <v>3.2689546494254027</v>
      </c>
      <c r="E4" s="98">
        <f t="shared" ref="E4:E40" si="2">D4/C4*100</f>
        <v>2.7284603052557626</v>
      </c>
      <c r="F4" s="18">
        <v>54.982999999999997</v>
      </c>
      <c r="G4" s="83">
        <f t="shared" ref="G4:G38" si="3">AVERAGE(F4:F5)</f>
        <v>55.346499999999999</v>
      </c>
      <c r="H4" s="83">
        <f t="shared" ref="H4:H38" si="4">STDEV(F4:F5)</f>
        <v>0.51406662992262275</v>
      </c>
      <c r="I4" s="98">
        <f t="shared" ref="I4:I40" si="5">H4/G4*100</f>
        <v>0.92881506495012833</v>
      </c>
      <c r="J4" s="19">
        <v>27.777000000000001</v>
      </c>
      <c r="K4" s="83">
        <f t="shared" ref="K4:K38" si="6">AVERAGE(J4:J5)</f>
        <v>27.718499999999999</v>
      </c>
      <c r="L4" s="83">
        <f t="shared" ref="L4:L38" si="7">STDEV(J4:J5)</f>
        <v>8.2731493398826683E-2</v>
      </c>
      <c r="M4" s="98">
        <f t="shared" ref="M4:M40" si="8">L4/K4*100</f>
        <v>0.29847031188133083</v>
      </c>
      <c r="N4" s="19">
        <v>2704.2510000000002</v>
      </c>
      <c r="O4" s="83">
        <f t="shared" ref="O4:O38" si="9">AVERAGE(N4:N5)</f>
        <v>2745.1325000000002</v>
      </c>
      <c r="P4" s="83">
        <f t="shared" ref="P4:P38" si="10">STDEV(N4:N5)</f>
        <v>57.815171750155628</v>
      </c>
      <c r="Q4" s="83">
        <f t="shared" ref="Q4:Q40" si="11">P4/O4*100</f>
        <v>2.1060976747080744</v>
      </c>
      <c r="R4" s="79">
        <f t="shared" ref="R4:R40" si="12">(C4+27.568)/12.589</f>
        <v>11.706847247597109</v>
      </c>
      <c r="S4" s="79">
        <f t="shared" ref="S4:S40" si="13">(G4+39.748)/16.656</f>
        <v>5.7093239673390972</v>
      </c>
      <c r="T4" s="79">
        <f t="shared" ref="T4:T40" si="14">(K4+35.367)/18.269</f>
        <v>3.4531446713011111</v>
      </c>
      <c r="U4" s="79">
        <f t="shared" ref="U4:U40" si="15">(O4+172.4)/14.997</f>
        <v>194.54107488164303</v>
      </c>
      <c r="V4" s="74">
        <f t="shared" ref="V4" si="16">R4*2*(1-Z4/100)</f>
        <v>23.413694495194218</v>
      </c>
      <c r="W4" s="74">
        <f t="shared" ref="W4" si="17">S4*2*(1-Z4/100)</f>
        <v>11.418647934678194</v>
      </c>
      <c r="X4" s="74">
        <f t="shared" ref="X4" si="18">T4*2*(1-Z4/100)</f>
        <v>6.9062893426022223</v>
      </c>
      <c r="Y4" s="74">
        <f t="shared" ref="Y4" si="19">U4*2*(1-Z4/100)</f>
        <v>389.08214976328605</v>
      </c>
      <c r="Z4" s="123"/>
    </row>
    <row r="5" spans="1:26" s="22" customFormat="1">
      <c r="A5" s="43"/>
      <c r="B5" s="20">
        <v>117.498</v>
      </c>
      <c r="C5" s="84"/>
      <c r="D5" s="84"/>
      <c r="E5" s="99"/>
      <c r="F5" s="20">
        <v>55.71</v>
      </c>
      <c r="G5" s="84"/>
      <c r="H5" s="84"/>
      <c r="I5" s="99"/>
      <c r="J5" s="21">
        <v>27.66</v>
      </c>
      <c r="K5" s="84"/>
      <c r="L5" s="84"/>
      <c r="M5" s="99"/>
      <c r="N5" s="21">
        <v>2786.0140000000001</v>
      </c>
      <c r="O5" s="84"/>
      <c r="P5" s="84"/>
      <c r="Q5" s="84"/>
      <c r="R5" s="80"/>
      <c r="S5" s="80"/>
      <c r="T5" s="80"/>
      <c r="U5" s="80"/>
      <c r="V5" s="75"/>
      <c r="W5" s="75"/>
      <c r="X5" s="75"/>
      <c r="Y5" s="75"/>
      <c r="Z5" s="124"/>
    </row>
    <row r="6" spans="1:26" s="11" customFormat="1">
      <c r="A6" s="42" t="s">
        <v>8</v>
      </c>
      <c r="B6" s="18">
        <v>71.715999999999994</v>
      </c>
      <c r="C6" s="83">
        <f>AVERAGE(B6:B7)</f>
        <v>72.9375</v>
      </c>
      <c r="D6" s="83">
        <f>STDEV(B6:B7)</f>
        <v>1.727461866438744</v>
      </c>
      <c r="E6" s="98">
        <f t="shared" si="2"/>
        <v>2.3684138700102748</v>
      </c>
      <c r="F6" s="18">
        <v>84.191999999999993</v>
      </c>
      <c r="G6" s="83">
        <f>AVERAGE(F6:F7)</f>
        <v>85.561999999999998</v>
      </c>
      <c r="H6" s="83">
        <f>STDEV(F6:F7)</f>
        <v>1.9374725804511466</v>
      </c>
      <c r="I6" s="98">
        <f t="shared" si="5"/>
        <v>2.2644077750065996</v>
      </c>
      <c r="J6" s="18">
        <v>54.311999999999998</v>
      </c>
      <c r="K6" s="83">
        <f>AVERAGE(J6:J7)</f>
        <v>55.415499999999994</v>
      </c>
      <c r="L6" s="83">
        <f>STDEV(J6:J7)</f>
        <v>1.5605846660787108</v>
      </c>
      <c r="M6" s="98">
        <f t="shared" si="8"/>
        <v>2.8161519179267733</v>
      </c>
      <c r="N6" s="18">
        <v>202.29300000000001</v>
      </c>
      <c r="O6" s="83">
        <f>AVERAGE(N6:N7)</f>
        <v>202.81700000000001</v>
      </c>
      <c r="P6" s="83">
        <f>STDEV(N6:N7)</f>
        <v>0.74104790668350307</v>
      </c>
      <c r="Q6" s="83">
        <f t="shared" si="11"/>
        <v>0.36537760970900024</v>
      </c>
      <c r="R6" s="79">
        <f t="shared" si="12"/>
        <v>7.9835967908491536</v>
      </c>
      <c r="S6" s="79">
        <f t="shared" si="13"/>
        <v>7.5234149855907786</v>
      </c>
      <c r="T6" s="79">
        <f t="shared" si="14"/>
        <v>4.9692101373912099</v>
      </c>
      <c r="U6" s="79">
        <f t="shared" si="15"/>
        <v>25.019470560778821</v>
      </c>
      <c r="V6" s="74">
        <f t="shared" ref="V6" si="20">R6*2*(1-Z6/100)</f>
        <v>15.967193581698307</v>
      </c>
      <c r="W6" s="74">
        <f t="shared" ref="W6:W18" si="21">S6*2*(1-Z6/100)</f>
        <v>15.046829971181557</v>
      </c>
      <c r="X6" s="74">
        <f t="shared" ref="X6" si="22">T6*2*(1-Z6/100)</f>
        <v>9.9384202747824197</v>
      </c>
      <c r="Y6" s="74">
        <f t="shared" ref="Y6" si="23">U6*2*(1-Z6/100)</f>
        <v>50.038941121557642</v>
      </c>
      <c r="Z6" s="127"/>
    </row>
    <row r="7" spans="1:26" s="22" customFormat="1">
      <c r="A7" s="43"/>
      <c r="B7" s="20">
        <v>74.159000000000006</v>
      </c>
      <c r="C7" s="84"/>
      <c r="D7" s="84"/>
      <c r="E7" s="99"/>
      <c r="F7" s="20">
        <v>86.932000000000002</v>
      </c>
      <c r="G7" s="84"/>
      <c r="H7" s="84"/>
      <c r="I7" s="99"/>
      <c r="J7" s="20">
        <v>56.518999999999998</v>
      </c>
      <c r="K7" s="84"/>
      <c r="L7" s="84"/>
      <c r="M7" s="99"/>
      <c r="N7" s="20">
        <v>203.34100000000001</v>
      </c>
      <c r="O7" s="84"/>
      <c r="P7" s="84"/>
      <c r="Q7" s="84"/>
      <c r="R7" s="80"/>
      <c r="S7" s="80"/>
      <c r="T7" s="80"/>
      <c r="U7" s="80"/>
      <c r="V7" s="75"/>
      <c r="W7" s="75"/>
      <c r="X7" s="75"/>
      <c r="Y7" s="75"/>
      <c r="Z7" s="128"/>
    </row>
    <row r="8" spans="1:26" s="23" customFormat="1">
      <c r="A8" s="44" t="s">
        <v>19</v>
      </c>
      <c r="B8" s="26">
        <v>500.017</v>
      </c>
      <c r="C8" s="88">
        <f>AVERAGE(B8:B9)</f>
        <v>510.25199999999995</v>
      </c>
      <c r="D8" s="88">
        <f>STDEV(B8:B9)</f>
        <v>14.474475810888608</v>
      </c>
      <c r="E8" s="107">
        <f>D8/C8*100</f>
        <v>2.836730833174316</v>
      </c>
      <c r="F8" s="26">
        <v>235.667</v>
      </c>
      <c r="G8" s="88">
        <f>AVERAGE(F8:F9)</f>
        <v>238.59</v>
      </c>
      <c r="H8" s="88">
        <f>STDEV(F8:F9)</f>
        <v>4.1337462428165592</v>
      </c>
      <c r="I8" s="107">
        <f>H8/G8*100</f>
        <v>1.7325731350084073</v>
      </c>
      <c r="J8" s="26">
        <v>181.67099999999999</v>
      </c>
      <c r="K8" s="88">
        <f>AVERAGE(J8:J9)</f>
        <v>178.81900000000002</v>
      </c>
      <c r="L8" s="88">
        <f>STDEV(J8:J9)</f>
        <v>4.0333370798880521</v>
      </c>
      <c r="M8" s="107">
        <f>L8/K8*100</f>
        <v>2.2555416817497309</v>
      </c>
      <c r="N8" s="26">
        <v>376.95299999999997</v>
      </c>
      <c r="O8" s="88">
        <f>AVERAGE(N8:N9)</f>
        <v>385.20499999999998</v>
      </c>
      <c r="P8" s="88">
        <f>STDEV(N8:N9)</f>
        <v>11.670090316702794</v>
      </c>
      <c r="Q8" s="88">
        <f>P8/O8*100</f>
        <v>3.0295791375249008</v>
      </c>
      <c r="R8" s="74">
        <f>(C8+27.568)/12.589</f>
        <v>42.721423464929693</v>
      </c>
      <c r="S8" s="74">
        <f>(G8+39.748)/16.656</f>
        <v>16.710975024015372</v>
      </c>
      <c r="T8" s="74">
        <f>(K8+35.367)/18.269</f>
        <v>11.724013355958181</v>
      </c>
      <c r="U8" s="74">
        <f>(O8+172.4)/14.997</f>
        <v>37.181102887244116</v>
      </c>
      <c r="V8" s="74">
        <f>R8*2*(1-Z8/100)</f>
        <v>80.564060370164412</v>
      </c>
      <c r="W8" s="74">
        <f>S8*2*(1-Z8/100)</f>
        <v>31.513556700288188</v>
      </c>
      <c r="X8" s="74">
        <f>T8*2*(1-Z8/100)</f>
        <v>22.109144386665939</v>
      </c>
      <c r="Y8" s="74">
        <f t="shared" ref="Y8" si="24">U8*2*(1-Z8/100)</f>
        <v>70.116123824764955</v>
      </c>
      <c r="Z8" s="132">
        <v>5.71</v>
      </c>
    </row>
    <row r="9" spans="1:26" s="24" customFormat="1">
      <c r="A9" s="45"/>
      <c r="B9" s="19">
        <v>520.48699999999997</v>
      </c>
      <c r="C9" s="89"/>
      <c r="D9" s="89"/>
      <c r="E9" s="101"/>
      <c r="F9" s="19">
        <v>241.51300000000001</v>
      </c>
      <c r="G9" s="89"/>
      <c r="H9" s="89"/>
      <c r="I9" s="101"/>
      <c r="J9" s="19">
        <v>175.96700000000001</v>
      </c>
      <c r="K9" s="89"/>
      <c r="L9" s="89"/>
      <c r="M9" s="101"/>
      <c r="N9" s="19">
        <v>393.45699999999999</v>
      </c>
      <c r="O9" s="89"/>
      <c r="P9" s="89"/>
      <c r="Q9" s="89"/>
      <c r="R9" s="75"/>
      <c r="S9" s="75"/>
      <c r="T9" s="75"/>
      <c r="U9" s="75"/>
      <c r="V9" s="75"/>
      <c r="W9" s="75"/>
      <c r="X9" s="75"/>
      <c r="Y9" s="75"/>
      <c r="Z9" s="130"/>
    </row>
    <row r="10" spans="1:26" s="23" customFormat="1">
      <c r="A10" s="44" t="s">
        <v>20</v>
      </c>
      <c r="B10" s="26">
        <v>103.251</v>
      </c>
      <c r="C10" s="88">
        <f>AVERAGE(B10:B11)</f>
        <v>103.36449999999999</v>
      </c>
      <c r="D10" s="88">
        <f>STDEV(B10:B11)</f>
        <v>0.16051323932933897</v>
      </c>
      <c r="E10" s="107">
        <f>D10/C10*100</f>
        <v>0.15528855586718746</v>
      </c>
      <c r="F10" s="26">
        <v>46.631999999999998</v>
      </c>
      <c r="G10" s="88">
        <f>AVERAGE(F10:F11)</f>
        <v>46.164000000000001</v>
      </c>
      <c r="H10" s="88">
        <f>STDEV(F10:F11)</f>
        <v>0.66185194719060847</v>
      </c>
      <c r="I10" s="107">
        <f>H10/G10*100</f>
        <v>1.4336971388757658</v>
      </c>
      <c r="J10" s="26">
        <v>43.661000000000001</v>
      </c>
      <c r="K10" s="88">
        <f>AVERAGE(J10:J11)</f>
        <v>42.956500000000005</v>
      </c>
      <c r="L10" s="88">
        <f>STDEV(J10:J11)</f>
        <v>0.99631345469184474</v>
      </c>
      <c r="M10" s="107">
        <f>L10/K10*100</f>
        <v>2.3193543577615601</v>
      </c>
      <c r="N10" s="26">
        <v>461.41300000000001</v>
      </c>
      <c r="O10" s="88">
        <f>AVERAGE(N10:N11)</f>
        <v>462.411</v>
      </c>
      <c r="P10" s="88">
        <f>STDEV(N10:N11)</f>
        <v>1.4113851352483353</v>
      </c>
      <c r="Q10" s="88">
        <f>P10/O10*100</f>
        <v>0.30522308838854079</v>
      </c>
      <c r="R10" s="74">
        <f>(C10+27.568)/12.589</f>
        <v>10.400548097545476</v>
      </c>
      <c r="S10" s="74">
        <f>(G10+39.748)/16.656</f>
        <v>5.1580211335254571</v>
      </c>
      <c r="T10" s="74">
        <f>(K10+35.367)/18.269</f>
        <v>4.2872352071815643</v>
      </c>
      <c r="U10" s="74">
        <f>(O10+172.4)/14.997</f>
        <v>42.329199173167972</v>
      </c>
      <c r="V10" s="74">
        <f>R10*2*(1-Z10/100)</f>
        <v>19.569671300341568</v>
      </c>
      <c r="W10" s="74">
        <f>S10*2*(1-Z10/100)</f>
        <v>9.7053325648415001</v>
      </c>
      <c r="X10" s="74">
        <f>T10*2*(1-Z10/100)</f>
        <v>8.0668617658328312</v>
      </c>
      <c r="Y10" s="74">
        <f t="shared" ref="Y10" si="25">U10*2*(1-Z10/100)</f>
        <v>79.646621164232855</v>
      </c>
      <c r="Z10" s="132">
        <v>5.92</v>
      </c>
    </row>
    <row r="11" spans="1:26" s="24" customFormat="1">
      <c r="A11" s="45"/>
      <c r="B11" s="19">
        <v>103.47799999999999</v>
      </c>
      <c r="C11" s="89"/>
      <c r="D11" s="89"/>
      <c r="E11" s="101"/>
      <c r="F11" s="19">
        <v>45.695999999999998</v>
      </c>
      <c r="G11" s="89"/>
      <c r="H11" s="89"/>
      <c r="I11" s="101"/>
      <c r="J11" s="19">
        <v>42.252000000000002</v>
      </c>
      <c r="K11" s="89"/>
      <c r="L11" s="89"/>
      <c r="M11" s="101"/>
      <c r="N11" s="19">
        <v>463.40899999999999</v>
      </c>
      <c r="O11" s="89"/>
      <c r="P11" s="89"/>
      <c r="Q11" s="89"/>
      <c r="R11" s="75"/>
      <c r="S11" s="75"/>
      <c r="T11" s="75"/>
      <c r="U11" s="75"/>
      <c r="V11" s="75"/>
      <c r="W11" s="75"/>
      <c r="X11" s="75"/>
      <c r="Y11" s="75"/>
      <c r="Z11" s="130"/>
    </row>
    <row r="12" spans="1:26">
      <c r="A12" s="40" t="s">
        <v>31</v>
      </c>
      <c r="B12" s="6">
        <v>104.03700000000001</v>
      </c>
      <c r="C12" s="82">
        <f t="shared" ref="C12" si="26">AVERAGE(B12:B13)</f>
        <v>104.07650000000001</v>
      </c>
      <c r="D12" s="82">
        <f t="shared" ref="D12" si="27">STDEV(B12:B13)</f>
        <v>5.5861435713732671E-2</v>
      </c>
      <c r="E12" s="94">
        <f t="shared" ref="E12" si="28">D12/C12*100</f>
        <v>5.3673438013127517E-2</v>
      </c>
      <c r="F12" s="6">
        <v>38.146999999999998</v>
      </c>
      <c r="G12" s="82">
        <f t="shared" ref="G12" si="29">AVERAGE(F12:F13)</f>
        <v>38.816000000000003</v>
      </c>
      <c r="H12" s="82">
        <f t="shared" ref="H12" si="30">STDEV(F12:F13)</f>
        <v>0.94610887322760129</v>
      </c>
      <c r="I12" s="98">
        <f t="shared" ref="I12" si="31">H12/G12*100</f>
        <v>2.4374198094280741</v>
      </c>
      <c r="J12" s="6">
        <v>145.90199999999999</v>
      </c>
      <c r="K12" s="82">
        <f t="shared" ref="K12" si="32">AVERAGE(J12:J13)</f>
        <v>146.71949999999998</v>
      </c>
      <c r="L12" s="82">
        <f t="shared" ref="L12" si="33">STDEV(J12:J13)</f>
        <v>1.156119587240019</v>
      </c>
      <c r="M12" s="98">
        <f t="shared" ref="M12" si="34">L12/K12*100</f>
        <v>0.78797950322896348</v>
      </c>
      <c r="N12" s="6">
        <v>185.36699999999999</v>
      </c>
      <c r="O12" s="82">
        <f t="shared" ref="O12" si="35">AVERAGE(N12:N13)</f>
        <v>177.83799999999999</v>
      </c>
      <c r="P12" s="82">
        <f t="shared" ref="P12" si="36">STDEV(N12:N13)</f>
        <v>10.647613911107028</v>
      </c>
      <c r="Q12" s="82">
        <f t="shared" ref="Q12" si="37">P12/O12*100</f>
        <v>5.9872546424875601</v>
      </c>
      <c r="R12" s="73">
        <f t="shared" ref="R12" si="38">(C12+27.568)/12.589</f>
        <v>10.457105409484472</v>
      </c>
      <c r="S12" s="73">
        <f t="shared" ref="S12" si="39">(G12+39.748)/16.656</f>
        <v>4.71685878962536</v>
      </c>
      <c r="T12" s="73">
        <f t="shared" ref="T12" si="40">(K12+35.367)/18.269</f>
        <v>9.9669658985166123</v>
      </c>
      <c r="U12" s="73">
        <f t="shared" ref="U12" si="41">(O12+172.4)/14.997</f>
        <v>23.353870774154831</v>
      </c>
      <c r="V12" s="74">
        <f t="shared" ref="V12" si="42">R12*2*(1-Z12/100)</f>
        <v>20.914210818968943</v>
      </c>
      <c r="W12" s="74">
        <f t="shared" ref="W12" si="43">S12*2*(1-Z12/100)</f>
        <v>9.43371757925072</v>
      </c>
      <c r="X12" s="74">
        <f t="shared" ref="X12" si="44">T12*2*(1-Z12/100)</f>
        <v>19.933931797033225</v>
      </c>
      <c r="Y12" s="74">
        <f t="shared" ref="Y12" si="45">U12*2*(1-Z12/100)</f>
        <v>46.707741548309663</v>
      </c>
      <c r="Z12" s="127"/>
    </row>
    <row r="13" spans="1:26" s="50" customFormat="1" ht="14.4" thickBot="1">
      <c r="A13" s="48"/>
      <c r="B13" s="49">
        <v>104.116</v>
      </c>
      <c r="C13" s="112"/>
      <c r="D13" s="112"/>
      <c r="E13" s="138"/>
      <c r="F13" s="49">
        <v>39.484999999999999</v>
      </c>
      <c r="G13" s="112"/>
      <c r="H13" s="112"/>
      <c r="I13" s="139"/>
      <c r="J13" s="49">
        <v>147.53700000000001</v>
      </c>
      <c r="K13" s="112"/>
      <c r="L13" s="112"/>
      <c r="M13" s="139"/>
      <c r="N13" s="49">
        <v>170.309</v>
      </c>
      <c r="O13" s="112"/>
      <c r="P13" s="112"/>
      <c r="Q13" s="112"/>
      <c r="R13" s="78"/>
      <c r="S13" s="78"/>
      <c r="T13" s="78"/>
      <c r="U13" s="78"/>
      <c r="V13" s="76"/>
      <c r="W13" s="76"/>
      <c r="X13" s="76"/>
      <c r="Y13" s="76"/>
      <c r="Z13" s="133"/>
    </row>
    <row r="14" spans="1:26" s="52" customFormat="1">
      <c r="A14" s="51" t="s">
        <v>10</v>
      </c>
      <c r="B14" s="52">
        <v>831.03899999999999</v>
      </c>
      <c r="C14" s="91">
        <f t="shared" si="0"/>
        <v>838.54549999999995</v>
      </c>
      <c r="D14" s="91">
        <f t="shared" si="1"/>
        <v>10.615794105953661</v>
      </c>
      <c r="E14" s="100">
        <f t="shared" si="2"/>
        <v>1.2659771122680477</v>
      </c>
      <c r="F14" s="52">
        <v>911.19</v>
      </c>
      <c r="G14" s="91">
        <f t="shared" si="3"/>
        <v>905.7595</v>
      </c>
      <c r="H14" s="91">
        <f t="shared" si="4"/>
        <v>7.6798867504671664</v>
      </c>
      <c r="I14" s="100">
        <f t="shared" si="5"/>
        <v>0.84789469505615633</v>
      </c>
      <c r="J14" s="52">
        <v>712.54300000000001</v>
      </c>
      <c r="K14" s="91">
        <f t="shared" si="6"/>
        <v>720.66849999999999</v>
      </c>
      <c r="L14" s="91">
        <f t="shared" si="7"/>
        <v>11.491192301062567</v>
      </c>
      <c r="M14" s="100">
        <f t="shared" si="8"/>
        <v>1.5945184646009321</v>
      </c>
      <c r="N14" s="52">
        <v>1210.396</v>
      </c>
      <c r="O14" s="91">
        <f t="shared" si="9"/>
        <v>1235.5664999999999</v>
      </c>
      <c r="P14" s="91">
        <f t="shared" si="10"/>
        <v>35.596462471712073</v>
      </c>
      <c r="Q14" s="91">
        <f t="shared" si="11"/>
        <v>2.880983133786168</v>
      </c>
      <c r="R14" s="96">
        <f t="shared" si="12"/>
        <v>68.799229486059247</v>
      </c>
      <c r="S14" s="96">
        <f t="shared" si="13"/>
        <v>56.766780739673401</v>
      </c>
      <c r="T14" s="96">
        <f t="shared" si="14"/>
        <v>41.383518528655102</v>
      </c>
      <c r="U14" s="96">
        <f t="shared" si="15"/>
        <v>93.883209975328398</v>
      </c>
      <c r="V14" s="96">
        <f t="shared" ref="V14" si="46">R14*2*(1-Z14/100)</f>
        <v>127.34737377869567</v>
      </c>
      <c r="W14" s="96">
        <f t="shared" ref="W14" si="47">S14*2*(1-Z14/100)</f>
        <v>105.07531114913546</v>
      </c>
      <c r="X14" s="96">
        <f t="shared" ref="X14" si="48">T14*2*(1-Z14/100)</f>
        <v>76.600892796540592</v>
      </c>
      <c r="Y14" s="96">
        <f t="shared" ref="Y14" si="49">U14*2*(1-Z14/100)</f>
        <v>173.77782166433286</v>
      </c>
      <c r="Z14" s="129">
        <v>7.45</v>
      </c>
    </row>
    <row r="15" spans="1:26" s="24" customFormat="1">
      <c r="A15" s="45"/>
      <c r="B15" s="24">
        <v>846.05200000000002</v>
      </c>
      <c r="C15" s="89"/>
      <c r="D15" s="89"/>
      <c r="E15" s="101"/>
      <c r="F15" s="24">
        <v>900.32899999999995</v>
      </c>
      <c r="G15" s="89"/>
      <c r="H15" s="89"/>
      <c r="I15" s="101"/>
      <c r="J15" s="24">
        <v>728.79399999999998</v>
      </c>
      <c r="K15" s="89"/>
      <c r="L15" s="89"/>
      <c r="M15" s="101"/>
      <c r="N15" s="24">
        <v>1260.7370000000001</v>
      </c>
      <c r="O15" s="89"/>
      <c r="P15" s="89"/>
      <c r="Q15" s="89"/>
      <c r="R15" s="75"/>
      <c r="S15" s="75"/>
      <c r="T15" s="75"/>
      <c r="U15" s="75"/>
      <c r="V15" s="75"/>
      <c r="W15" s="75"/>
      <c r="X15" s="75"/>
      <c r="Y15" s="75"/>
      <c r="Z15" s="130"/>
    </row>
    <row r="16" spans="1:26" s="24" customFormat="1">
      <c r="A16" s="45"/>
      <c r="B16" s="24">
        <v>874.25199999999995</v>
      </c>
      <c r="C16" s="89">
        <f t="shared" si="0"/>
        <v>870.84999999999991</v>
      </c>
      <c r="D16" s="89">
        <f t="shared" si="1"/>
        <v>4.8111545391932511</v>
      </c>
      <c r="E16" s="101">
        <f t="shared" si="2"/>
        <v>0.55246650274941167</v>
      </c>
      <c r="F16" s="24">
        <v>922.98900000000003</v>
      </c>
      <c r="G16" s="89">
        <f t="shared" si="3"/>
        <v>923.15750000000003</v>
      </c>
      <c r="H16" s="89">
        <f t="shared" si="4"/>
        <v>0.23829498525985882</v>
      </c>
      <c r="I16" s="101">
        <f t="shared" si="5"/>
        <v>2.5813036806813443E-2</v>
      </c>
      <c r="J16" s="24">
        <v>737.18200000000002</v>
      </c>
      <c r="K16" s="89">
        <f t="shared" si="6"/>
        <v>730.19949999999994</v>
      </c>
      <c r="L16" s="89">
        <f t="shared" si="7"/>
        <v>9.8747461992701577</v>
      </c>
      <c r="M16" s="101">
        <f t="shared" si="8"/>
        <v>1.3523353822167996</v>
      </c>
      <c r="N16" s="24">
        <v>1334.1759999999999</v>
      </c>
      <c r="O16" s="89">
        <f t="shared" si="9"/>
        <v>1336.6025</v>
      </c>
      <c r="P16" s="89">
        <f t="shared" si="10"/>
        <v>3.4315892090983615</v>
      </c>
      <c r="Q16" s="89">
        <f t="shared" si="11"/>
        <v>0.25673969703770277</v>
      </c>
      <c r="R16" s="75">
        <f t="shared" si="12"/>
        <v>71.365318929223918</v>
      </c>
      <c r="S16" s="75">
        <f t="shared" si="13"/>
        <v>57.811329250720469</v>
      </c>
      <c r="T16" s="75">
        <f t="shared" si="14"/>
        <v>41.905221960698448</v>
      </c>
      <c r="U16" s="75">
        <f t="shared" si="15"/>
        <v>100.62029072481164</v>
      </c>
      <c r="V16" s="74">
        <f t="shared" ref="V16" si="50">R16*2*(1-Z16/100)</f>
        <v>142.73063785844784</v>
      </c>
      <c r="W16" s="74">
        <f t="shared" ref="W16:W40" si="51">S16*2*(1-Z16/100)</f>
        <v>115.62265850144094</v>
      </c>
      <c r="X16" s="74">
        <f t="shared" ref="X16" si="52">T16*2*(1-Z16/100)</f>
        <v>83.810443921396896</v>
      </c>
      <c r="Y16" s="74">
        <f t="shared" ref="Y16" si="53">U16*2*(1-Z16/100)</f>
        <v>201.24058144962328</v>
      </c>
      <c r="Z16" s="130"/>
    </row>
    <row r="17" spans="1:26" s="25" customFormat="1">
      <c r="A17" s="53"/>
      <c r="B17" s="25">
        <v>867.44799999999998</v>
      </c>
      <c r="C17" s="90"/>
      <c r="D17" s="90"/>
      <c r="E17" s="102"/>
      <c r="F17" s="25">
        <v>923.32600000000002</v>
      </c>
      <c r="G17" s="90"/>
      <c r="H17" s="90"/>
      <c r="I17" s="102"/>
      <c r="J17" s="25">
        <v>723.21699999999998</v>
      </c>
      <c r="K17" s="90"/>
      <c r="L17" s="90"/>
      <c r="M17" s="102"/>
      <c r="N17" s="25">
        <v>1339.029</v>
      </c>
      <c r="O17" s="90"/>
      <c r="P17" s="90"/>
      <c r="Q17" s="90"/>
      <c r="R17" s="113"/>
      <c r="S17" s="113"/>
      <c r="T17" s="113"/>
      <c r="U17" s="113"/>
      <c r="V17" s="75"/>
      <c r="W17" s="75"/>
      <c r="X17" s="75"/>
      <c r="Y17" s="75"/>
      <c r="Z17" s="131"/>
    </row>
    <row r="18" spans="1:26" s="9" customFormat="1">
      <c r="A18" s="54" t="s">
        <v>11</v>
      </c>
      <c r="B18" s="9">
        <v>247.541</v>
      </c>
      <c r="C18" s="88">
        <f t="shared" si="0"/>
        <v>247.77249999999998</v>
      </c>
      <c r="D18" s="88">
        <f t="shared" si="1"/>
        <v>0.32739043968936715</v>
      </c>
      <c r="E18" s="107">
        <f t="shared" si="2"/>
        <v>0.13213348522913851</v>
      </c>
      <c r="F18" s="9">
        <v>395.97500000000002</v>
      </c>
      <c r="G18" s="88">
        <f t="shared" si="3"/>
        <v>395.83450000000005</v>
      </c>
      <c r="H18" s="88">
        <f t="shared" si="4"/>
        <v>0.19869700551342404</v>
      </c>
      <c r="I18" s="107">
        <f t="shared" si="5"/>
        <v>5.0196990285946277E-2</v>
      </c>
      <c r="J18" s="9">
        <v>279.75299999999999</v>
      </c>
      <c r="K18" s="88">
        <f t="shared" si="6"/>
        <v>280.82</v>
      </c>
      <c r="L18" s="88">
        <f t="shared" si="7"/>
        <v>1.5089658710521028</v>
      </c>
      <c r="M18" s="107">
        <f t="shared" si="8"/>
        <v>0.53734273593479909</v>
      </c>
      <c r="N18" s="9">
        <v>210.495</v>
      </c>
      <c r="O18" s="88">
        <f t="shared" si="9"/>
        <v>209.06700000000001</v>
      </c>
      <c r="P18" s="88">
        <f t="shared" si="10"/>
        <v>2.0194969670687759</v>
      </c>
      <c r="Q18" s="88">
        <f t="shared" si="11"/>
        <v>0.96595683061830706</v>
      </c>
      <c r="R18" s="74">
        <f t="shared" si="12"/>
        <v>21.871514814520609</v>
      </c>
      <c r="S18" s="74">
        <f t="shared" si="13"/>
        <v>26.151687079731033</v>
      </c>
      <c r="T18" s="74">
        <f t="shared" si="14"/>
        <v>17.307296513219118</v>
      </c>
      <c r="U18" s="74">
        <f t="shared" si="15"/>
        <v>25.436220577448822</v>
      </c>
      <c r="V18" s="74">
        <f t="shared" ref="V18" si="54">R18*2*(1-Z18/100)</f>
        <v>40.606654404638959</v>
      </c>
      <c r="W18" s="74">
        <f t="shared" si="21"/>
        <v>48.553222232228634</v>
      </c>
      <c r="X18" s="74">
        <f t="shared" ref="X18" si="55">T18*2*(1-Z18/100)</f>
        <v>32.132726706442618</v>
      </c>
      <c r="Y18" s="74">
        <f t="shared" ref="Y18" si="56">U18*2*(1-Z18/100)</f>
        <v>47.224887124091481</v>
      </c>
      <c r="Z18" s="125">
        <v>7.17</v>
      </c>
    </row>
    <row r="19" spans="1:26" s="11" customFormat="1">
      <c r="A19" s="39"/>
      <c r="B19" s="11">
        <v>248.00399999999999</v>
      </c>
      <c r="C19" s="89"/>
      <c r="D19" s="89"/>
      <c r="E19" s="101"/>
      <c r="F19" s="11">
        <v>395.69400000000002</v>
      </c>
      <c r="G19" s="89"/>
      <c r="H19" s="89"/>
      <c r="I19" s="101"/>
      <c r="J19" s="11">
        <v>281.887</v>
      </c>
      <c r="K19" s="89"/>
      <c r="L19" s="89"/>
      <c r="M19" s="101"/>
      <c r="N19" s="11">
        <v>207.63900000000001</v>
      </c>
      <c r="O19" s="89"/>
      <c r="P19" s="89"/>
      <c r="Q19" s="89"/>
      <c r="R19" s="75"/>
      <c r="S19" s="75"/>
      <c r="T19" s="75"/>
      <c r="U19" s="75"/>
      <c r="V19" s="75"/>
      <c r="W19" s="75"/>
      <c r="X19" s="75"/>
      <c r="Y19" s="75"/>
      <c r="Z19" s="123"/>
    </row>
    <row r="20" spans="1:26" s="11" customFormat="1">
      <c r="A20" s="39"/>
      <c r="B20" s="11">
        <v>259.02800000000002</v>
      </c>
      <c r="C20" s="89">
        <f t="shared" si="0"/>
        <v>257.61400000000003</v>
      </c>
      <c r="D20" s="89">
        <f t="shared" si="1"/>
        <v>1.9996979771955785</v>
      </c>
      <c r="E20" s="101">
        <f t="shared" si="2"/>
        <v>0.77623808379807713</v>
      </c>
      <c r="F20" s="11">
        <v>409.29399999999998</v>
      </c>
      <c r="G20" s="89">
        <f t="shared" si="3"/>
        <v>409.31899999999996</v>
      </c>
      <c r="H20" s="89">
        <f t="shared" si="4"/>
        <v>3.5355339059335411E-2</v>
      </c>
      <c r="I20" s="101">
        <f t="shared" si="5"/>
        <v>8.6376002724856196E-3</v>
      </c>
      <c r="J20" s="11">
        <v>294.82100000000003</v>
      </c>
      <c r="K20" s="89">
        <f t="shared" si="6"/>
        <v>295.76949999999999</v>
      </c>
      <c r="L20" s="89">
        <f t="shared" si="7"/>
        <v>1.3413815639108744</v>
      </c>
      <c r="M20" s="101">
        <f t="shared" si="8"/>
        <v>0.45352261268010202</v>
      </c>
      <c r="N20" s="11">
        <v>235.57900000000001</v>
      </c>
      <c r="O20" s="89">
        <f t="shared" si="9"/>
        <v>238.70050000000001</v>
      </c>
      <c r="P20" s="89">
        <f t="shared" si="10"/>
        <v>4.4144676349476129</v>
      </c>
      <c r="Q20" s="89">
        <f t="shared" si="11"/>
        <v>1.8493751102103317</v>
      </c>
      <c r="R20" s="75">
        <f t="shared" si="12"/>
        <v>22.653268726666138</v>
      </c>
      <c r="S20" s="75">
        <f t="shared" si="13"/>
        <v>26.961275216138329</v>
      </c>
      <c r="T20" s="75">
        <f t="shared" si="14"/>
        <v>18.125595270677106</v>
      </c>
      <c r="U20" s="75">
        <f t="shared" si="15"/>
        <v>27.412182436487299</v>
      </c>
      <c r="V20" s="74">
        <f t="shared" ref="V20" si="57">R20*2*(1-Z20/100)</f>
        <v>45.306537453332275</v>
      </c>
      <c r="W20" s="74">
        <f t="shared" ref="W20" si="58">S20*2*(1-Z20/100)</f>
        <v>53.922550432276658</v>
      </c>
      <c r="X20" s="74">
        <f t="shared" ref="X20" si="59">T20*2*(1-Z20/100)</f>
        <v>36.251190541354212</v>
      </c>
      <c r="Y20" s="74">
        <f t="shared" ref="Y20" si="60">U20*2*(1-Z20/100)</f>
        <v>54.824364872974598</v>
      </c>
      <c r="Z20" s="123"/>
    </row>
    <row r="21" spans="1:26" s="22" customFormat="1">
      <c r="A21" s="43"/>
      <c r="B21" s="22">
        <v>256.2</v>
      </c>
      <c r="C21" s="90"/>
      <c r="D21" s="90"/>
      <c r="E21" s="102"/>
      <c r="F21" s="22">
        <v>409.34399999999999</v>
      </c>
      <c r="G21" s="90"/>
      <c r="H21" s="90"/>
      <c r="I21" s="102"/>
      <c r="J21" s="22">
        <v>296.71800000000002</v>
      </c>
      <c r="K21" s="90"/>
      <c r="L21" s="90"/>
      <c r="M21" s="102"/>
      <c r="N21" s="22">
        <v>241.822</v>
      </c>
      <c r="O21" s="90"/>
      <c r="P21" s="90"/>
      <c r="Q21" s="90"/>
      <c r="R21" s="113"/>
      <c r="S21" s="113"/>
      <c r="T21" s="113"/>
      <c r="U21" s="113"/>
      <c r="V21" s="75"/>
      <c r="W21" s="75"/>
      <c r="X21" s="75"/>
      <c r="Y21" s="75"/>
      <c r="Z21" s="124"/>
    </row>
    <row r="22" spans="1:26" s="23" customFormat="1">
      <c r="A22" s="44" t="s">
        <v>12</v>
      </c>
      <c r="B22" s="26">
        <v>557.79899999999998</v>
      </c>
      <c r="C22" s="88">
        <f t="shared" si="0"/>
        <v>558.11649999999997</v>
      </c>
      <c r="D22" s="88">
        <f t="shared" si="1"/>
        <v>0.44901280605345123</v>
      </c>
      <c r="E22" s="107">
        <f t="shared" si="2"/>
        <v>8.0451448049547222E-2</v>
      </c>
      <c r="F22" s="26">
        <v>389.54899999999998</v>
      </c>
      <c r="G22" s="88">
        <f t="shared" si="3"/>
        <v>387.39300000000003</v>
      </c>
      <c r="H22" s="88">
        <f t="shared" si="4"/>
        <v>3.049044440476361</v>
      </c>
      <c r="I22" s="107">
        <f t="shared" si="5"/>
        <v>0.7870675103774103</v>
      </c>
      <c r="J22" s="26">
        <v>311.24</v>
      </c>
      <c r="K22" s="88">
        <f t="shared" si="6"/>
        <v>305.81150000000002</v>
      </c>
      <c r="L22" s="88">
        <f t="shared" si="7"/>
        <v>7.6770583233423659</v>
      </c>
      <c r="M22" s="107">
        <f t="shared" si="8"/>
        <v>2.5103890217805298</v>
      </c>
      <c r="N22" s="26">
        <v>226.107</v>
      </c>
      <c r="O22" s="88">
        <f t="shared" si="9"/>
        <v>222.46100000000001</v>
      </c>
      <c r="P22" s="88">
        <f t="shared" si="10"/>
        <v>5.1562226484123057</v>
      </c>
      <c r="Q22" s="88">
        <f t="shared" si="11"/>
        <v>2.3178097052572384</v>
      </c>
      <c r="R22" s="74">
        <f t="shared" si="12"/>
        <v>46.523512590356653</v>
      </c>
      <c r="S22" s="74">
        <f t="shared" si="13"/>
        <v>25.644872718539869</v>
      </c>
      <c r="T22" s="74">
        <f t="shared" si="14"/>
        <v>18.675269582352623</v>
      </c>
      <c r="U22" s="74">
        <f t="shared" si="15"/>
        <v>26.3293325331733</v>
      </c>
      <c r="V22" s="74">
        <f t="shared" ref="V22" si="61">R22*2*(1-Z22/100)</f>
        <v>86.971054436412729</v>
      </c>
      <c r="W22" s="74">
        <f t="shared" si="51"/>
        <v>47.940525060038432</v>
      </c>
      <c r="X22" s="74">
        <f t="shared" ref="X22" si="62">T22*2*(1-Z22/100)</f>
        <v>34.911548957249991</v>
      </c>
      <c r="Y22" s="74">
        <f t="shared" ref="Y22" si="63">U22*2*(1-Z22/100)</f>
        <v>49.220054237514169</v>
      </c>
      <c r="Z22" s="132">
        <v>6.53</v>
      </c>
    </row>
    <row r="23" spans="1:26" s="24" customFormat="1">
      <c r="A23" s="45"/>
      <c r="B23" s="19">
        <v>558.43399999999997</v>
      </c>
      <c r="C23" s="89"/>
      <c r="D23" s="89"/>
      <c r="E23" s="101"/>
      <c r="F23" s="19">
        <v>385.23700000000002</v>
      </c>
      <c r="G23" s="89"/>
      <c r="H23" s="89"/>
      <c r="I23" s="101"/>
      <c r="J23" s="19">
        <v>300.38299999999998</v>
      </c>
      <c r="K23" s="89"/>
      <c r="L23" s="89"/>
      <c r="M23" s="101"/>
      <c r="N23" s="19">
        <v>218.815</v>
      </c>
      <c r="O23" s="89"/>
      <c r="P23" s="89"/>
      <c r="Q23" s="89"/>
      <c r="R23" s="75"/>
      <c r="S23" s="75"/>
      <c r="T23" s="75"/>
      <c r="U23" s="75"/>
      <c r="V23" s="75"/>
      <c r="W23" s="75"/>
      <c r="X23" s="75"/>
      <c r="Y23" s="75"/>
      <c r="Z23" s="130"/>
    </row>
    <row r="24" spans="1:26" s="9" customFormat="1">
      <c r="A24" s="54" t="s">
        <v>28</v>
      </c>
      <c r="B24" s="32">
        <v>153.59100000000001</v>
      </c>
      <c r="C24" s="88">
        <f>AVERAGE(B24:B25)</f>
        <v>153.04650000000001</v>
      </c>
      <c r="D24" s="88">
        <f>STDEV(B24:B25)</f>
        <v>0.77003928471214933</v>
      </c>
      <c r="E24" s="107">
        <f>D24/C24*100</f>
        <v>0.5031407348172936</v>
      </c>
      <c r="F24" s="32">
        <v>135.64599999999999</v>
      </c>
      <c r="G24" s="88">
        <f>AVERAGE(F24:F25)</f>
        <v>133.29499999999999</v>
      </c>
      <c r="H24" s="88">
        <f>STDEV(F24:F25)</f>
        <v>3.3248160851391453</v>
      </c>
      <c r="I24" s="107">
        <f>H24/G24*100</f>
        <v>2.4943291834946137</v>
      </c>
      <c r="J24" s="32">
        <v>83.927999999999997</v>
      </c>
      <c r="K24" s="88">
        <f>AVERAGE(J24:J25)</f>
        <v>82.784999999999997</v>
      </c>
      <c r="L24" s="88">
        <f>STDEV(J24:J25)</f>
        <v>1.6164461017924485</v>
      </c>
      <c r="M24" s="107">
        <f>L24/K24*100</f>
        <v>1.9525833203991649</v>
      </c>
      <c r="N24" s="32">
        <v>241.76499999999999</v>
      </c>
      <c r="O24" s="88">
        <f>AVERAGE(N24:N25)</f>
        <v>243.9365</v>
      </c>
      <c r="P24" s="88">
        <f>STDEV(N24:N25)</f>
        <v>3.0709647506931885</v>
      </c>
      <c r="Q24" s="88">
        <f>P24/O24*100</f>
        <v>1.2589197396425662</v>
      </c>
      <c r="R24" s="74">
        <f>(C24+27.568)/12.589</f>
        <v>14.347009293827947</v>
      </c>
      <c r="S24" s="74">
        <f>(G24+39.748)/16.656</f>
        <v>10.389229106628241</v>
      </c>
      <c r="T24" s="74">
        <f>(K24+35.367)/18.269</f>
        <v>6.4673490612512996</v>
      </c>
      <c r="U24" s="74">
        <f>(O24+172.4)/14.997</f>
        <v>27.761318930452756</v>
      </c>
      <c r="V24" s="74">
        <f>R24*2*(1-Z24/100)</f>
        <v>26.874817809198511</v>
      </c>
      <c r="W24" s="74">
        <f>S24*2*(1-Z24/100)</f>
        <v>19.461103962536022</v>
      </c>
      <c r="X24" s="74">
        <f>T24*2*(1-Z24/100)</f>
        <v>12.114638261535934</v>
      </c>
      <c r="Y24" s="74">
        <f t="shared" ref="Y24" si="64">U24*2*(1-Z24/100)</f>
        <v>52.002502620524105</v>
      </c>
      <c r="Z24" s="125">
        <v>6.34</v>
      </c>
    </row>
    <row r="25" spans="1:26" s="11" customFormat="1">
      <c r="A25" s="39"/>
      <c r="B25" s="33">
        <v>152.50200000000001</v>
      </c>
      <c r="C25" s="89"/>
      <c r="D25" s="89"/>
      <c r="E25" s="101"/>
      <c r="F25" s="33">
        <v>130.94399999999999</v>
      </c>
      <c r="G25" s="89"/>
      <c r="H25" s="89"/>
      <c r="I25" s="101"/>
      <c r="J25" s="33">
        <v>81.641999999999996</v>
      </c>
      <c r="K25" s="89"/>
      <c r="L25" s="89"/>
      <c r="M25" s="101"/>
      <c r="N25" s="33">
        <v>246.108</v>
      </c>
      <c r="O25" s="89"/>
      <c r="P25" s="89"/>
      <c r="Q25" s="89"/>
      <c r="R25" s="75"/>
      <c r="S25" s="75"/>
      <c r="T25" s="75"/>
      <c r="U25" s="75"/>
      <c r="V25" s="75"/>
      <c r="W25" s="75"/>
      <c r="X25" s="75"/>
      <c r="Y25" s="75"/>
      <c r="Z25" s="123"/>
    </row>
    <row r="26" spans="1:26" s="23" customFormat="1">
      <c r="A26" s="44" t="s">
        <v>15</v>
      </c>
      <c r="B26" s="26">
        <v>922.32399999999996</v>
      </c>
      <c r="C26" s="88">
        <f>AVERAGE(B26:B27)</f>
        <v>914.99350000000004</v>
      </c>
      <c r="D26" s="88">
        <f>STDEV(B26:B27)</f>
        <v>10.366892518975934</v>
      </c>
      <c r="E26" s="107">
        <f>D26/C26*100</f>
        <v>1.1330017665672962</v>
      </c>
      <c r="F26" s="26">
        <v>1209.895</v>
      </c>
      <c r="G26" s="88">
        <f>AVERAGE(F26:F27)</f>
        <v>1210.2845</v>
      </c>
      <c r="H26" s="88">
        <f>STDEV(F26:F27)</f>
        <v>0.55083618254431799</v>
      </c>
      <c r="I26" s="107">
        <f>H26/G26*100</f>
        <v>4.55129502645302E-2</v>
      </c>
      <c r="J26" s="26">
        <v>929.68799999999999</v>
      </c>
      <c r="K26" s="88">
        <f>AVERAGE(J26:J27)</f>
        <v>913.36450000000002</v>
      </c>
      <c r="L26" s="88">
        <f>STDEV(J26:J27)</f>
        <v>23.084915085397171</v>
      </c>
      <c r="M26" s="107">
        <f>L26/K26*100</f>
        <v>2.5274592000671334</v>
      </c>
      <c r="N26" s="26">
        <v>178.999</v>
      </c>
      <c r="O26" s="88">
        <f>AVERAGE(N26:N27)</f>
        <v>181.89999999999998</v>
      </c>
      <c r="P26" s="88">
        <f>STDEV(N26:N27)</f>
        <v>4.1026335444443429</v>
      </c>
      <c r="Q26" s="88">
        <f>P26/O26*100</f>
        <v>2.2554335043674234</v>
      </c>
      <c r="R26" s="74">
        <f>(C26+27.568)/12.589</f>
        <v>74.871832552228142</v>
      </c>
      <c r="S26" s="74">
        <f>(G26+39.748)/16.656</f>
        <v>75.049981988472624</v>
      </c>
      <c r="T26" s="74">
        <f>(K26+35.367)/18.269</f>
        <v>51.931222289123653</v>
      </c>
      <c r="U26" s="74">
        <f>(O26+172.4)/14.997</f>
        <v>23.624724944988994</v>
      </c>
      <c r="V26" s="74">
        <f t="shared" ref="V26" si="65">R26*2*(1-Z26/100)</f>
        <v>138.49791585511161</v>
      </c>
      <c r="W26" s="74">
        <f>S26*2*(1-Z26/100)</f>
        <v>138.82745668227668</v>
      </c>
      <c r="X26" s="74">
        <f t="shared" ref="X26" si="66">T26*2*(1-Z26/100)</f>
        <v>96.062374990420935</v>
      </c>
      <c r="Y26" s="74">
        <f t="shared" ref="Y26" si="67">U26*2*(1-Z26/100)</f>
        <v>43.701016203240641</v>
      </c>
      <c r="Z26" s="132">
        <v>7.51</v>
      </c>
    </row>
    <row r="27" spans="1:26" s="24" customFormat="1">
      <c r="A27" s="45"/>
      <c r="B27" s="19">
        <v>907.66300000000001</v>
      </c>
      <c r="C27" s="89"/>
      <c r="D27" s="89"/>
      <c r="E27" s="101"/>
      <c r="F27" s="19">
        <v>1210.674</v>
      </c>
      <c r="G27" s="89"/>
      <c r="H27" s="89"/>
      <c r="I27" s="101"/>
      <c r="J27" s="19">
        <v>897.04100000000005</v>
      </c>
      <c r="K27" s="89"/>
      <c r="L27" s="89"/>
      <c r="M27" s="101"/>
      <c r="N27" s="19">
        <v>184.80099999999999</v>
      </c>
      <c r="O27" s="89"/>
      <c r="P27" s="89"/>
      <c r="Q27" s="89"/>
      <c r="R27" s="75"/>
      <c r="S27" s="75"/>
      <c r="T27" s="75"/>
      <c r="U27" s="75"/>
      <c r="V27" s="75"/>
      <c r="W27" s="75"/>
      <c r="X27" s="75"/>
      <c r="Y27" s="75"/>
      <c r="Z27" s="130"/>
    </row>
    <row r="28" spans="1:26" s="24" customFormat="1">
      <c r="A28" s="55" t="s">
        <v>16</v>
      </c>
      <c r="B28" s="19">
        <v>343.13</v>
      </c>
      <c r="C28" s="89">
        <f>AVERAGE(B28:B29)</f>
        <v>342.89049999999997</v>
      </c>
      <c r="D28" s="89">
        <f>STDEV(B28:B29)</f>
        <v>0.33870414818834566</v>
      </c>
      <c r="E28" s="101">
        <f>D28/C28*100</f>
        <v>9.8779099505044821E-2</v>
      </c>
      <c r="F28" s="19">
        <v>268.32</v>
      </c>
      <c r="G28" s="89">
        <f>AVERAGE(F28:F29)</f>
        <v>268.80599999999998</v>
      </c>
      <c r="H28" s="89">
        <f>STDEV(F28:F29)</f>
        <v>0.68730779131330999</v>
      </c>
      <c r="I28" s="101">
        <f>H28/G28*100</f>
        <v>0.25568915549255228</v>
      </c>
      <c r="J28" s="19">
        <v>162.41300000000001</v>
      </c>
      <c r="K28" s="89">
        <f>AVERAGE(J28:J29)</f>
        <v>161.09950000000001</v>
      </c>
      <c r="L28" s="89">
        <f>STDEV(J28:J29)</f>
        <v>1.8575695141770669</v>
      </c>
      <c r="M28" s="101">
        <f>L28/K28*100</f>
        <v>1.1530572808587654</v>
      </c>
      <c r="N28" s="19">
        <v>2211.913</v>
      </c>
      <c r="O28" s="89">
        <f>AVERAGE(N28:N29)</f>
        <v>2200.7325000000001</v>
      </c>
      <c r="P28" s="89">
        <f>STDEV(N28:N29)</f>
        <v>15.811614734112302</v>
      </c>
      <c r="Q28" s="89">
        <f>P28/O28*100</f>
        <v>0.7184705426085316</v>
      </c>
      <c r="R28" s="75">
        <f>(C28+27.568)/12.589</f>
        <v>29.427158630550476</v>
      </c>
      <c r="S28" s="75">
        <f>(G28+39.748)/16.656</f>
        <v>18.525096061479346</v>
      </c>
      <c r="T28" s="75">
        <f>(K28+35.367)/18.269</f>
        <v>10.754091630631125</v>
      </c>
      <c r="U28" s="75">
        <f>(O28+172.4)/14.997</f>
        <v>158.24048142961928</v>
      </c>
      <c r="V28" s="74">
        <f t="shared" ref="V28" si="68">R28*2*(1-Z28/100)</f>
        <v>54.534410374136144</v>
      </c>
      <c r="W28" s="74">
        <f t="shared" ref="W28" si="69">S28*2*(1-Z28/100)</f>
        <v>34.330708021133525</v>
      </c>
      <c r="X28" s="74">
        <f t="shared" ref="X28" si="70">T28*2*(1-Z28/100)</f>
        <v>19.9294826098856</v>
      </c>
      <c r="Y28" s="74">
        <f t="shared" ref="Y28" si="71">U28*2*(1-Z28/100)</f>
        <v>293.25126018537043</v>
      </c>
      <c r="Z28" s="132">
        <v>7.34</v>
      </c>
    </row>
    <row r="29" spans="1:26" s="24" customFormat="1">
      <c r="A29" s="45"/>
      <c r="B29" s="19">
        <v>342.65100000000001</v>
      </c>
      <c r="C29" s="89"/>
      <c r="D29" s="89"/>
      <c r="E29" s="101"/>
      <c r="F29" s="19">
        <v>269.29199999999997</v>
      </c>
      <c r="G29" s="89"/>
      <c r="H29" s="89"/>
      <c r="I29" s="101"/>
      <c r="J29" s="19">
        <v>159.786</v>
      </c>
      <c r="K29" s="89"/>
      <c r="L29" s="89"/>
      <c r="M29" s="101"/>
      <c r="N29" s="19">
        <v>2189.5520000000001</v>
      </c>
      <c r="O29" s="89"/>
      <c r="P29" s="89"/>
      <c r="Q29" s="89"/>
      <c r="R29" s="75"/>
      <c r="S29" s="75"/>
      <c r="T29" s="75"/>
      <c r="U29" s="75"/>
      <c r="V29" s="75"/>
      <c r="W29" s="75"/>
      <c r="X29" s="75"/>
      <c r="Y29" s="75"/>
      <c r="Z29" s="130"/>
    </row>
    <row r="30" spans="1:26" s="24" customFormat="1">
      <c r="A30" s="45"/>
      <c r="B30" s="33">
        <v>319.767</v>
      </c>
      <c r="C30" s="89">
        <f>AVERAGE(B30:B31)</f>
        <v>315.80250000000001</v>
      </c>
      <c r="D30" s="89">
        <f>STDEV(B30:B31)</f>
        <v>5.6066496680281164</v>
      </c>
      <c r="E30" s="101">
        <f>D30/C30*100</f>
        <v>1.7753658277018443</v>
      </c>
      <c r="F30" s="33">
        <v>215.90100000000001</v>
      </c>
      <c r="G30" s="89">
        <f>AVERAGE(F30:F31)</f>
        <v>213.50299999999999</v>
      </c>
      <c r="H30" s="89">
        <f>STDEV(F30:F31)</f>
        <v>3.3912841225706964</v>
      </c>
      <c r="I30" s="101">
        <f>H30/G30*100</f>
        <v>1.5884011571597108</v>
      </c>
      <c r="J30" s="33">
        <v>144.15100000000001</v>
      </c>
      <c r="K30" s="89">
        <f>AVERAGE(J30:J31)</f>
        <v>145.25850000000003</v>
      </c>
      <c r="L30" s="89">
        <f>STDEV(J30:J31)</f>
        <v>1.5662415203282052</v>
      </c>
      <c r="M30" s="101">
        <f>L30/K30*100</f>
        <v>1.0782443163933297</v>
      </c>
      <c r="N30" s="33">
        <v>2050.7080000000001</v>
      </c>
      <c r="O30" s="89">
        <f>AVERAGE(N30:N31)</f>
        <v>2009.2225000000001</v>
      </c>
      <c r="P30" s="89">
        <f>STDEV(N30:N31)</f>
        <v>58.669356741829034</v>
      </c>
      <c r="Q30" s="89">
        <f>P30/O30*100</f>
        <v>2.9200029733804511</v>
      </c>
      <c r="R30" s="75">
        <f>(C30+27.568)/12.589</f>
        <v>27.275438875208515</v>
      </c>
      <c r="S30" s="75">
        <f>(G30+39.748)/16.656</f>
        <v>15.20479106628242</v>
      </c>
      <c r="T30" s="75">
        <f>(K30+35.367)/18.269</f>
        <v>9.8869943620340486</v>
      </c>
      <c r="U30" s="75">
        <f>(O30+172.4)/14.997</f>
        <v>145.47059411882375</v>
      </c>
      <c r="V30" s="74">
        <f t="shared" ref="V30" si="72">R30*2*(1-Z30/100)</f>
        <v>54.55087775041703</v>
      </c>
      <c r="W30" s="74">
        <f>S30*2*(1-Z30/100)</f>
        <v>30.409582132564839</v>
      </c>
      <c r="X30" s="74">
        <f t="shared" ref="X30" si="73">T30*2*(1-Z30/100)</f>
        <v>19.773988724068097</v>
      </c>
      <c r="Y30" s="74">
        <f t="shared" ref="Y30" si="74">U30*2*(1-Z30/100)</f>
        <v>290.94118823764751</v>
      </c>
      <c r="Z30" s="130"/>
    </row>
    <row r="31" spans="1:26" s="58" customFormat="1" ht="14.4" thickBot="1">
      <c r="A31" s="56"/>
      <c r="B31" s="57">
        <v>311.83800000000002</v>
      </c>
      <c r="C31" s="92"/>
      <c r="D31" s="92"/>
      <c r="E31" s="116"/>
      <c r="F31" s="57">
        <v>211.10499999999999</v>
      </c>
      <c r="G31" s="92"/>
      <c r="H31" s="92"/>
      <c r="I31" s="116"/>
      <c r="J31" s="57">
        <v>146.36600000000001</v>
      </c>
      <c r="K31" s="92"/>
      <c r="L31" s="92"/>
      <c r="M31" s="116"/>
      <c r="N31" s="57">
        <v>1967.7370000000001</v>
      </c>
      <c r="O31" s="92"/>
      <c r="P31" s="92"/>
      <c r="Q31" s="92"/>
      <c r="R31" s="76"/>
      <c r="S31" s="76"/>
      <c r="T31" s="76"/>
      <c r="U31" s="76"/>
      <c r="V31" s="76"/>
      <c r="W31" s="76"/>
      <c r="X31" s="76"/>
      <c r="Y31" s="76"/>
      <c r="Z31" s="134"/>
    </row>
    <row r="32" spans="1:26" s="52" customFormat="1">
      <c r="A32" s="59" t="s">
        <v>13</v>
      </c>
      <c r="B32" s="60">
        <v>616.29200000000003</v>
      </c>
      <c r="C32" s="91">
        <f t="shared" si="0"/>
        <v>627.76850000000002</v>
      </c>
      <c r="D32" s="91">
        <f t="shared" si="1"/>
        <v>16.230221948574808</v>
      </c>
      <c r="E32" s="100">
        <f t="shared" si="2"/>
        <v>2.5853832979155227</v>
      </c>
      <c r="F32" s="60">
        <v>186.66300000000001</v>
      </c>
      <c r="G32" s="91">
        <f t="shared" si="3"/>
        <v>183.99549999999999</v>
      </c>
      <c r="H32" s="91">
        <f t="shared" si="4"/>
        <v>3.7724146776302367</v>
      </c>
      <c r="I32" s="100">
        <f t="shared" si="5"/>
        <v>2.050275510884906</v>
      </c>
      <c r="J32" s="60">
        <v>225.47200000000001</v>
      </c>
      <c r="K32" s="91">
        <f t="shared" si="6"/>
        <v>228.71199999999999</v>
      </c>
      <c r="L32" s="91">
        <f t="shared" si="7"/>
        <v>4.5820519420888211</v>
      </c>
      <c r="M32" s="100">
        <f t="shared" si="8"/>
        <v>2.0034156240550653</v>
      </c>
      <c r="N32" s="60">
        <v>648</v>
      </c>
      <c r="O32" s="91">
        <f t="shared" si="9"/>
        <v>654.76250000000005</v>
      </c>
      <c r="P32" s="91">
        <f t="shared" si="10"/>
        <v>9.5636192155480391</v>
      </c>
      <c r="Q32" s="91">
        <f t="shared" si="11"/>
        <v>1.4606241523526529</v>
      </c>
      <c r="R32" s="96">
        <f t="shared" si="12"/>
        <v>52.056279291444909</v>
      </c>
      <c r="S32" s="96">
        <f t="shared" si="13"/>
        <v>13.43320725264169</v>
      </c>
      <c r="T32" s="96">
        <f t="shared" si="14"/>
        <v>14.455033116207785</v>
      </c>
      <c r="U32" s="96">
        <f t="shared" si="15"/>
        <v>55.155197706207908</v>
      </c>
      <c r="V32" s="96">
        <f t="shared" ref="V32" si="75">R32*2*(1-Z32/100)</f>
        <v>99.219268329493985</v>
      </c>
      <c r="W32" s="96">
        <f t="shared" ref="W32" si="76">S32*2*(1-Z32/100)</f>
        <v>25.603693023535062</v>
      </c>
      <c r="X32" s="96">
        <f t="shared" ref="X32" si="77">T32*2*(1-Z32/100)</f>
        <v>27.551293119492037</v>
      </c>
      <c r="Y32" s="96">
        <f t="shared" ref="Y32" si="78">U32*2*(1-Z32/100)</f>
        <v>105.12580682803227</v>
      </c>
      <c r="Z32" s="129">
        <v>4.7</v>
      </c>
    </row>
    <row r="33" spans="1:26" s="24" customFormat="1">
      <c r="A33" s="45"/>
      <c r="B33" s="19">
        <v>639.245</v>
      </c>
      <c r="C33" s="89"/>
      <c r="D33" s="89"/>
      <c r="E33" s="101"/>
      <c r="F33" s="19">
        <v>181.328</v>
      </c>
      <c r="G33" s="89"/>
      <c r="H33" s="89"/>
      <c r="I33" s="101"/>
      <c r="J33" s="19">
        <v>231.952</v>
      </c>
      <c r="K33" s="89"/>
      <c r="L33" s="89"/>
      <c r="M33" s="101"/>
      <c r="N33" s="19">
        <v>661.52499999999998</v>
      </c>
      <c r="O33" s="89"/>
      <c r="P33" s="89"/>
      <c r="Q33" s="89"/>
      <c r="R33" s="75"/>
      <c r="S33" s="75"/>
      <c r="T33" s="75"/>
      <c r="U33" s="75"/>
      <c r="V33" s="75"/>
      <c r="W33" s="75"/>
      <c r="X33" s="75"/>
      <c r="Y33" s="75"/>
      <c r="Z33" s="130"/>
    </row>
    <row r="34" spans="1:26" s="11" customFormat="1">
      <c r="A34" s="61" t="s">
        <v>14</v>
      </c>
      <c r="B34" s="19">
        <v>484.71899999999999</v>
      </c>
      <c r="C34" s="83">
        <f t="shared" si="0"/>
        <v>492.85249999999996</v>
      </c>
      <c r="D34" s="83">
        <f t="shared" si="1"/>
        <v>11.502506009561566</v>
      </c>
      <c r="E34" s="98">
        <f t="shared" si="2"/>
        <v>2.3338637847148118</v>
      </c>
      <c r="F34" s="19">
        <v>421.601</v>
      </c>
      <c r="G34" s="83">
        <f t="shared" si="3"/>
        <v>419.62450000000001</v>
      </c>
      <c r="H34" s="83">
        <f t="shared" si="4"/>
        <v>2.7951931060304043</v>
      </c>
      <c r="I34" s="98">
        <f t="shared" si="5"/>
        <v>0.6661177090542626</v>
      </c>
      <c r="J34" s="19">
        <v>417.471</v>
      </c>
      <c r="K34" s="83">
        <f t="shared" si="6"/>
        <v>418.24</v>
      </c>
      <c r="L34" s="83">
        <f t="shared" si="7"/>
        <v>1.0875302294649178</v>
      </c>
      <c r="M34" s="98">
        <f t="shared" si="8"/>
        <v>0.26002539916433576</v>
      </c>
      <c r="N34" s="19">
        <v>355.26600000000002</v>
      </c>
      <c r="O34" s="83">
        <f t="shared" si="9"/>
        <v>357.82500000000005</v>
      </c>
      <c r="P34" s="83">
        <f t="shared" si="10"/>
        <v>3.6189725061127467</v>
      </c>
      <c r="Q34" s="83">
        <f t="shared" si="11"/>
        <v>1.0113805648327385</v>
      </c>
      <c r="R34" s="79">
        <f t="shared" si="12"/>
        <v>41.339304154420518</v>
      </c>
      <c r="S34" s="79">
        <f t="shared" si="13"/>
        <v>27.580001200768493</v>
      </c>
      <c r="T34" s="79">
        <f t="shared" si="14"/>
        <v>24.829328370463632</v>
      </c>
      <c r="U34" s="79">
        <f t="shared" si="15"/>
        <v>35.355404414216181</v>
      </c>
      <c r="V34" s="74">
        <f t="shared" ref="V34" si="79">R34*2*(1-Z34/100)</f>
        <v>82.678608308841035</v>
      </c>
      <c r="W34" s="74">
        <f t="shared" ref="W34" si="80">S34*2*(1-Z34/100)</f>
        <v>55.160002401536985</v>
      </c>
      <c r="X34" s="74">
        <f t="shared" ref="X34" si="81">T34*2*(1-Z34/100)</f>
        <v>49.658656740927263</v>
      </c>
      <c r="Y34" s="74">
        <f t="shared" ref="Y34" si="82">U34*2*(1-Z34/100)</f>
        <v>70.710808828432363</v>
      </c>
      <c r="Z34" s="127"/>
    </row>
    <row r="35" spans="1:26" s="22" customFormat="1">
      <c r="A35" s="43"/>
      <c r="B35" s="21">
        <v>500.98599999999999</v>
      </c>
      <c r="C35" s="84"/>
      <c r="D35" s="84"/>
      <c r="E35" s="99"/>
      <c r="F35" s="21">
        <v>417.64800000000002</v>
      </c>
      <c r="G35" s="84"/>
      <c r="H35" s="84"/>
      <c r="I35" s="99"/>
      <c r="J35" s="21">
        <v>419.00900000000001</v>
      </c>
      <c r="K35" s="84"/>
      <c r="L35" s="84"/>
      <c r="M35" s="99"/>
      <c r="N35" s="21">
        <v>360.38400000000001</v>
      </c>
      <c r="O35" s="84"/>
      <c r="P35" s="84"/>
      <c r="Q35" s="84"/>
      <c r="R35" s="80"/>
      <c r="S35" s="80"/>
      <c r="T35" s="80"/>
      <c r="U35" s="80"/>
      <c r="V35" s="75"/>
      <c r="W35" s="75"/>
      <c r="X35" s="75"/>
      <c r="Y35" s="75"/>
      <c r="Z35" s="128"/>
    </row>
    <row r="36" spans="1:26" s="11" customFormat="1">
      <c r="A36" s="62" t="s">
        <v>17</v>
      </c>
      <c r="B36" s="19">
        <v>465.77600000000001</v>
      </c>
      <c r="C36" s="83">
        <f t="shared" si="0"/>
        <v>469.67650000000003</v>
      </c>
      <c r="D36" s="83">
        <f t="shared" si="1"/>
        <v>5.5161400000362484</v>
      </c>
      <c r="E36" s="98">
        <f t="shared" si="2"/>
        <v>1.1744551835223282</v>
      </c>
      <c r="F36" s="19">
        <v>347.08100000000002</v>
      </c>
      <c r="G36" s="83">
        <f t="shared" si="3"/>
        <v>341.50200000000001</v>
      </c>
      <c r="H36" s="83">
        <f t="shared" si="4"/>
        <v>7.8898974644795086</v>
      </c>
      <c r="I36" s="98">
        <f t="shared" si="5"/>
        <v>2.3103517591345026</v>
      </c>
      <c r="J36" s="19">
        <v>316.53899999999999</v>
      </c>
      <c r="K36" s="83">
        <f t="shared" si="6"/>
        <v>312.73599999999999</v>
      </c>
      <c r="L36" s="83">
        <f t="shared" si="7"/>
        <v>5.3782541777048767</v>
      </c>
      <c r="M36" s="98">
        <f t="shared" si="8"/>
        <v>1.7197425872636591</v>
      </c>
      <c r="N36" s="19">
        <v>1629.9169999999999</v>
      </c>
      <c r="O36" s="83">
        <f t="shared" si="9"/>
        <v>1632.1635000000001</v>
      </c>
      <c r="P36" s="83">
        <f t="shared" si="10"/>
        <v>3.1770307678712748</v>
      </c>
      <c r="Q36" s="83">
        <f t="shared" si="11"/>
        <v>0.19465150200156264</v>
      </c>
      <c r="R36" s="79">
        <f t="shared" si="12"/>
        <v>39.498331877035504</v>
      </c>
      <c r="S36" s="79">
        <f t="shared" si="13"/>
        <v>22.889649375600385</v>
      </c>
      <c r="T36" s="79">
        <f t="shared" si="14"/>
        <v>19.054299633258527</v>
      </c>
      <c r="U36" s="79">
        <f t="shared" si="15"/>
        <v>120.32829899313198</v>
      </c>
      <c r="V36" s="74">
        <f t="shared" ref="V36" si="83">R36*2*(1-Z36/100)</f>
        <v>78.996663754071008</v>
      </c>
      <c r="W36" s="74">
        <f t="shared" ref="W36" si="84">S36*2*(1-Z36/100)</f>
        <v>45.77929875120077</v>
      </c>
      <c r="X36" s="74">
        <f t="shared" ref="X36" si="85">T36*2*(1-Z36/100)</f>
        <v>38.108599266517054</v>
      </c>
      <c r="Y36" s="74">
        <f t="shared" ref="Y36" si="86">U36*2*(1-Z36/100)</f>
        <v>240.65659798626396</v>
      </c>
      <c r="Z36" s="127"/>
    </row>
    <row r="37" spans="1:26" s="22" customFormat="1">
      <c r="A37" s="43"/>
      <c r="B37" s="21">
        <v>473.577</v>
      </c>
      <c r="C37" s="84"/>
      <c r="D37" s="84"/>
      <c r="E37" s="99"/>
      <c r="F37" s="21">
        <v>335.923</v>
      </c>
      <c r="G37" s="84"/>
      <c r="H37" s="84"/>
      <c r="I37" s="99"/>
      <c r="J37" s="21">
        <v>308.93299999999999</v>
      </c>
      <c r="K37" s="84"/>
      <c r="L37" s="84"/>
      <c r="M37" s="99"/>
      <c r="N37" s="21">
        <v>1634.41</v>
      </c>
      <c r="O37" s="84"/>
      <c r="P37" s="84"/>
      <c r="Q37" s="84"/>
      <c r="R37" s="80"/>
      <c r="S37" s="80"/>
      <c r="T37" s="80"/>
      <c r="U37" s="80"/>
      <c r="V37" s="75"/>
      <c r="W37" s="75"/>
      <c r="X37" s="75"/>
      <c r="Y37" s="75"/>
      <c r="Z37" s="128"/>
    </row>
    <row r="38" spans="1:26" s="23" customFormat="1">
      <c r="A38" s="44" t="s">
        <v>18</v>
      </c>
      <c r="B38" s="26">
        <v>643.26599999999996</v>
      </c>
      <c r="C38" s="88">
        <f t="shared" si="0"/>
        <v>637.04199999999992</v>
      </c>
      <c r="D38" s="88">
        <f t="shared" si="1"/>
        <v>8.8020652122101293</v>
      </c>
      <c r="E38" s="107">
        <f t="shared" si="2"/>
        <v>1.3817087746506715</v>
      </c>
      <c r="F38" s="26">
        <v>304.42399999999998</v>
      </c>
      <c r="G38" s="88">
        <f t="shared" si="3"/>
        <v>300.39749999999998</v>
      </c>
      <c r="H38" s="88">
        <f t="shared" si="4"/>
        <v>5.6943309088952656</v>
      </c>
      <c r="I38" s="107">
        <f t="shared" si="5"/>
        <v>1.895598634774013</v>
      </c>
      <c r="J38" s="26">
        <v>158.95099999999999</v>
      </c>
      <c r="K38" s="88">
        <f t="shared" si="6"/>
        <v>158.2235</v>
      </c>
      <c r="L38" s="88">
        <f t="shared" si="7"/>
        <v>1.0288403666264154</v>
      </c>
      <c r="M38" s="107">
        <f t="shared" si="8"/>
        <v>0.65024498043995704</v>
      </c>
      <c r="N38" s="26">
        <v>1369.2729999999999</v>
      </c>
      <c r="O38" s="88">
        <f t="shared" si="9"/>
        <v>1350.71</v>
      </c>
      <c r="P38" s="88">
        <f t="shared" si="10"/>
        <v>26.252046358331746</v>
      </c>
      <c r="Q38" s="88">
        <f t="shared" si="11"/>
        <v>1.9435738506660754</v>
      </c>
      <c r="R38" s="74">
        <f t="shared" si="12"/>
        <v>52.792914449122243</v>
      </c>
      <c r="S38" s="74">
        <f t="shared" si="13"/>
        <v>20.421799951969259</v>
      </c>
      <c r="T38" s="74">
        <f t="shared" si="14"/>
        <v>10.596666484208223</v>
      </c>
      <c r="U38" s="74">
        <f t="shared" si="15"/>
        <v>101.56097886243916</v>
      </c>
      <c r="V38" s="74">
        <f t="shared" ref="V38" si="87">R38*2*(1-Z38/100)</f>
        <v>99.810284057510515</v>
      </c>
      <c r="W38" s="74">
        <f t="shared" si="51"/>
        <v>38.609454989193082</v>
      </c>
      <c r="X38" s="74">
        <f t="shared" ref="X38" si="88">T38*2*(1-Z38/100)</f>
        <v>20.034057655044066</v>
      </c>
      <c r="Y38" s="74">
        <f t="shared" ref="Y38" si="89">U38*2*(1-Z38/100)</f>
        <v>192.01118663732748</v>
      </c>
      <c r="Z38" s="132">
        <v>5.47</v>
      </c>
    </row>
    <row r="39" spans="1:26" s="24" customFormat="1">
      <c r="A39" s="45"/>
      <c r="B39" s="19">
        <v>630.81799999999998</v>
      </c>
      <c r="C39" s="89"/>
      <c r="D39" s="89"/>
      <c r="E39" s="101"/>
      <c r="F39" s="19">
        <v>296.37099999999998</v>
      </c>
      <c r="G39" s="89"/>
      <c r="H39" s="89"/>
      <c r="I39" s="101"/>
      <c r="J39" s="19">
        <v>157.49600000000001</v>
      </c>
      <c r="K39" s="89"/>
      <c r="L39" s="89"/>
      <c r="M39" s="101"/>
      <c r="N39" s="19">
        <v>1332.1469999999999</v>
      </c>
      <c r="O39" s="89"/>
      <c r="P39" s="89"/>
      <c r="Q39" s="89"/>
      <c r="R39" s="75"/>
      <c r="S39" s="75"/>
      <c r="T39" s="75"/>
      <c r="U39" s="75"/>
      <c r="V39" s="75"/>
      <c r="W39" s="75"/>
      <c r="X39" s="75"/>
      <c r="Y39" s="75"/>
      <c r="Z39" s="130"/>
    </row>
    <row r="40" spans="1:26" s="24" customFormat="1">
      <c r="A40" s="45" t="s">
        <v>30</v>
      </c>
      <c r="B40" s="33">
        <v>380.75900000000001</v>
      </c>
      <c r="C40" s="89">
        <f>AVERAGE(B40:B41)</f>
        <v>385.49400000000003</v>
      </c>
      <c r="D40" s="89">
        <f>STDEV(B40:B41)</f>
        <v>6.6963012178365844</v>
      </c>
      <c r="E40" s="101">
        <f t="shared" si="2"/>
        <v>1.7370701535786768</v>
      </c>
      <c r="F40" s="33">
        <v>329.23099999999999</v>
      </c>
      <c r="G40" s="89">
        <f>AVERAGE(F40:F41)</f>
        <v>324.99950000000001</v>
      </c>
      <c r="H40" s="89">
        <f>STDEV(F40:F41)</f>
        <v>5.9842446891817671</v>
      </c>
      <c r="I40" s="101">
        <f t="shared" si="5"/>
        <v>1.8413088909926836</v>
      </c>
      <c r="J40" s="33">
        <v>248.83099999999999</v>
      </c>
      <c r="K40" s="89">
        <f>AVERAGE(J40:J41)</f>
        <v>252.27699999999999</v>
      </c>
      <c r="L40" s="89">
        <f>STDEV(J40:J41)</f>
        <v>4.8733799359377032</v>
      </c>
      <c r="M40" s="101">
        <f t="shared" si="8"/>
        <v>1.9317575268207976</v>
      </c>
      <c r="N40" s="33">
        <v>509.42700000000002</v>
      </c>
      <c r="O40" s="89">
        <f>AVERAGE(N40:N41)</f>
        <v>515.17499999999995</v>
      </c>
      <c r="P40" s="89">
        <f>STDEV(N40:N41)</f>
        <v>8.1288995565205369</v>
      </c>
      <c r="Q40" s="89">
        <f t="shared" si="11"/>
        <v>1.5778909218266679</v>
      </c>
      <c r="R40" s="75">
        <f t="shared" si="12"/>
        <v>32.81134323615855</v>
      </c>
      <c r="S40" s="75">
        <f t="shared" si="13"/>
        <v>21.898865273775218</v>
      </c>
      <c r="T40" s="75">
        <f t="shared" si="14"/>
        <v>15.744923093765397</v>
      </c>
      <c r="U40" s="75">
        <f t="shared" si="15"/>
        <v>45.847502833900108</v>
      </c>
      <c r="V40" s="74">
        <f t="shared" ref="V40" si="90">R40*2*(1-Z40/100)</f>
        <v>62.453110715704184</v>
      </c>
      <c r="W40" s="74">
        <f t="shared" si="51"/>
        <v>41.682300162103751</v>
      </c>
      <c r="X40" s="74">
        <f t="shared" ref="X40" si="91">T40*2*(1-Z40/100)</f>
        <v>29.968886616673057</v>
      </c>
      <c r="Y40" s="74">
        <f t="shared" ref="Y40" si="92">U40*2*(1-Z40/100)</f>
        <v>87.266136894045459</v>
      </c>
      <c r="Z40" s="132">
        <v>4.83</v>
      </c>
    </row>
    <row r="41" spans="1:26" s="24" customFormat="1">
      <c r="A41" s="45"/>
      <c r="B41" s="33">
        <v>390.22899999999998</v>
      </c>
      <c r="C41" s="89"/>
      <c r="D41" s="89"/>
      <c r="E41" s="101"/>
      <c r="F41" s="33">
        <v>320.76799999999997</v>
      </c>
      <c r="G41" s="89"/>
      <c r="H41" s="89"/>
      <c r="I41" s="101"/>
      <c r="J41" s="33">
        <v>255.72300000000001</v>
      </c>
      <c r="K41" s="89"/>
      <c r="L41" s="89"/>
      <c r="M41" s="101"/>
      <c r="N41" s="33">
        <v>520.923</v>
      </c>
      <c r="O41" s="89"/>
      <c r="P41" s="89"/>
      <c r="Q41" s="89"/>
      <c r="R41" s="75"/>
      <c r="S41" s="75"/>
      <c r="T41" s="75"/>
      <c r="U41" s="75"/>
      <c r="V41" s="75"/>
      <c r="W41" s="75"/>
      <c r="X41" s="75"/>
      <c r="Y41" s="75"/>
      <c r="Z41" s="130"/>
    </row>
  </sheetData>
  <mergeCells count="417">
    <mergeCell ref="Z40:Z41"/>
    <mergeCell ref="V40:V41"/>
    <mergeCell ref="W40:W41"/>
    <mergeCell ref="X40:X41"/>
    <mergeCell ref="Y40:Y41"/>
    <mergeCell ref="Y36:Y37"/>
    <mergeCell ref="G38:G39"/>
    <mergeCell ref="H38:H39"/>
    <mergeCell ref="I38:I39"/>
    <mergeCell ref="K38:K39"/>
    <mergeCell ref="L38:L39"/>
    <mergeCell ref="M38:M39"/>
    <mergeCell ref="V38:V39"/>
    <mergeCell ref="W38:W39"/>
    <mergeCell ref="X38:X39"/>
    <mergeCell ref="Z36:Z37"/>
    <mergeCell ref="G36:G37"/>
    <mergeCell ref="H36:H37"/>
    <mergeCell ref="I36:I37"/>
    <mergeCell ref="K36:K37"/>
    <mergeCell ref="V36:V37"/>
    <mergeCell ref="W36:W37"/>
    <mergeCell ref="X36:X37"/>
    <mergeCell ref="Z34:Z35"/>
    <mergeCell ref="V34:V35"/>
    <mergeCell ref="W34:W35"/>
    <mergeCell ref="X34:X35"/>
    <mergeCell ref="Y34:Y35"/>
    <mergeCell ref="Z32:Z33"/>
    <mergeCell ref="X30:X31"/>
    <mergeCell ref="Y30:Y31"/>
    <mergeCell ref="V32:V33"/>
    <mergeCell ref="W32:W33"/>
    <mergeCell ref="X32:X33"/>
    <mergeCell ref="Y32:Y33"/>
    <mergeCell ref="G28:G29"/>
    <mergeCell ref="H28:H29"/>
    <mergeCell ref="I28:I29"/>
    <mergeCell ref="K28:K29"/>
    <mergeCell ref="L28:L29"/>
    <mergeCell ref="M28:M29"/>
    <mergeCell ref="V28:V29"/>
    <mergeCell ref="W28:W29"/>
    <mergeCell ref="X28:X29"/>
    <mergeCell ref="U28:U29"/>
    <mergeCell ref="X26:X27"/>
    <mergeCell ref="Y26:Y27"/>
    <mergeCell ref="Z26:Z27"/>
    <mergeCell ref="Y24:Y25"/>
    <mergeCell ref="Z24:Z25"/>
    <mergeCell ref="G24:G25"/>
    <mergeCell ref="H24:H25"/>
    <mergeCell ref="I24:I25"/>
    <mergeCell ref="K24:K25"/>
    <mergeCell ref="L24:L25"/>
    <mergeCell ref="M24:M25"/>
    <mergeCell ref="V24:V25"/>
    <mergeCell ref="W24:W25"/>
    <mergeCell ref="X24:X25"/>
    <mergeCell ref="U24:U25"/>
    <mergeCell ref="X22:X23"/>
    <mergeCell ref="Y22:Y23"/>
    <mergeCell ref="Z22:Z23"/>
    <mergeCell ref="X18:X19"/>
    <mergeCell ref="Y18:Y19"/>
    <mergeCell ref="Z18:Z21"/>
    <mergeCell ref="V20:V21"/>
    <mergeCell ref="W20:W21"/>
    <mergeCell ref="X20:X21"/>
    <mergeCell ref="Y20:Y21"/>
    <mergeCell ref="V18:V19"/>
    <mergeCell ref="W18:W19"/>
    <mergeCell ref="Z14:Z17"/>
    <mergeCell ref="G16:G17"/>
    <mergeCell ref="H16:H17"/>
    <mergeCell ref="I16:I17"/>
    <mergeCell ref="K16:K17"/>
    <mergeCell ref="V16:V17"/>
    <mergeCell ref="W16:W17"/>
    <mergeCell ref="X16:X17"/>
    <mergeCell ref="Y16:Y17"/>
    <mergeCell ref="U18:U19"/>
    <mergeCell ref="S18:S19"/>
    <mergeCell ref="T18:T19"/>
    <mergeCell ref="X12:X13"/>
    <mergeCell ref="Y12:Y13"/>
    <mergeCell ref="V14:V15"/>
    <mergeCell ref="W14:W15"/>
    <mergeCell ref="X14:X15"/>
    <mergeCell ref="Y14:Y15"/>
    <mergeCell ref="X10:X11"/>
    <mergeCell ref="Y10:Y11"/>
    <mergeCell ref="Z10:Z11"/>
    <mergeCell ref="Z12:Z13"/>
    <mergeCell ref="X8:X9"/>
    <mergeCell ref="Y8:Y9"/>
    <mergeCell ref="Z8:Z9"/>
    <mergeCell ref="I8:I9"/>
    <mergeCell ref="K8:K9"/>
    <mergeCell ref="L8:L9"/>
    <mergeCell ref="M8:M9"/>
    <mergeCell ref="V8:V9"/>
    <mergeCell ref="W8:W9"/>
    <mergeCell ref="U8:U9"/>
    <mergeCell ref="S8:S9"/>
    <mergeCell ref="T8:T9"/>
    <mergeCell ref="R12:R13"/>
    <mergeCell ref="S12:S13"/>
    <mergeCell ref="T12:T13"/>
    <mergeCell ref="U12:U13"/>
    <mergeCell ref="Z6:Z7"/>
    <mergeCell ref="G6:G7"/>
    <mergeCell ref="H6:H7"/>
    <mergeCell ref="I6:I7"/>
    <mergeCell ref="K6:K7"/>
    <mergeCell ref="V6:V7"/>
    <mergeCell ref="W6:W7"/>
    <mergeCell ref="X6:X7"/>
    <mergeCell ref="Y6:Y7"/>
    <mergeCell ref="X4:X5"/>
    <mergeCell ref="Y4:Y5"/>
    <mergeCell ref="V2:V3"/>
    <mergeCell ref="W2:W3"/>
    <mergeCell ref="X2:X3"/>
    <mergeCell ref="Y2:Y3"/>
    <mergeCell ref="Z2:Z3"/>
    <mergeCell ref="D40:D41"/>
    <mergeCell ref="E40:E41"/>
    <mergeCell ref="R40:R41"/>
    <mergeCell ref="S40:S41"/>
    <mergeCell ref="T40:T41"/>
    <mergeCell ref="U40:U41"/>
    <mergeCell ref="U38:U39"/>
    <mergeCell ref="E36:E37"/>
    <mergeCell ref="S36:S37"/>
    <mergeCell ref="T36:T37"/>
    <mergeCell ref="U36:U37"/>
    <mergeCell ref="S34:S35"/>
    <mergeCell ref="T34:T35"/>
    <mergeCell ref="U34:U35"/>
    <mergeCell ref="D32:D33"/>
    <mergeCell ref="E32:E33"/>
    <mergeCell ref="R32:R33"/>
    <mergeCell ref="C40:C41"/>
    <mergeCell ref="K40:K41"/>
    <mergeCell ref="L40:L41"/>
    <mergeCell ref="M40:M41"/>
    <mergeCell ref="O40:O41"/>
    <mergeCell ref="P40:P41"/>
    <mergeCell ref="Q40:Q41"/>
    <mergeCell ref="G40:G41"/>
    <mergeCell ref="H40:H41"/>
    <mergeCell ref="I40:I41"/>
    <mergeCell ref="C38:C39"/>
    <mergeCell ref="D38:D39"/>
    <mergeCell ref="E38:E39"/>
    <mergeCell ref="Y38:Y39"/>
    <mergeCell ref="Z38:Z39"/>
    <mergeCell ref="O38:O39"/>
    <mergeCell ref="P38:P39"/>
    <mergeCell ref="Q38:Q39"/>
    <mergeCell ref="R38:R39"/>
    <mergeCell ref="S38:S39"/>
    <mergeCell ref="T38:T39"/>
    <mergeCell ref="C36:C37"/>
    <mergeCell ref="D36:D37"/>
    <mergeCell ref="L36:L37"/>
    <mergeCell ref="M36:M37"/>
    <mergeCell ref="O36:O37"/>
    <mergeCell ref="P36:P37"/>
    <mergeCell ref="Q36:Q37"/>
    <mergeCell ref="R36:R37"/>
    <mergeCell ref="R34:R35"/>
    <mergeCell ref="C34:C35"/>
    <mergeCell ref="K34:K35"/>
    <mergeCell ref="L34:L35"/>
    <mergeCell ref="M34:M35"/>
    <mergeCell ref="O34:O35"/>
    <mergeCell ref="P34:P35"/>
    <mergeCell ref="Q34:Q35"/>
    <mergeCell ref="D34:D35"/>
    <mergeCell ref="E34:E35"/>
    <mergeCell ref="G34:G35"/>
    <mergeCell ref="H34:H35"/>
    <mergeCell ref="I34:I35"/>
    <mergeCell ref="D30:D31"/>
    <mergeCell ref="E30:E31"/>
    <mergeCell ref="G30:G31"/>
    <mergeCell ref="H30:H31"/>
    <mergeCell ref="I30:I31"/>
    <mergeCell ref="S32:S33"/>
    <mergeCell ref="T32:T33"/>
    <mergeCell ref="U32:U33"/>
    <mergeCell ref="C32:C33"/>
    <mergeCell ref="K32:K33"/>
    <mergeCell ref="L32:L33"/>
    <mergeCell ref="M32:M33"/>
    <mergeCell ref="O32:O33"/>
    <mergeCell ref="P32:P33"/>
    <mergeCell ref="Q32:Q33"/>
    <mergeCell ref="G32:G33"/>
    <mergeCell ref="H32:H33"/>
    <mergeCell ref="I32:I33"/>
    <mergeCell ref="C28:C29"/>
    <mergeCell ref="D28:D29"/>
    <mergeCell ref="E28:E29"/>
    <mergeCell ref="Y28:Y29"/>
    <mergeCell ref="Z28:Z31"/>
    <mergeCell ref="O28:O29"/>
    <mergeCell ref="P28:P29"/>
    <mergeCell ref="Q28:Q29"/>
    <mergeCell ref="R28:R29"/>
    <mergeCell ref="S28:S29"/>
    <mergeCell ref="T28:T29"/>
    <mergeCell ref="R30:R31"/>
    <mergeCell ref="S30:S31"/>
    <mergeCell ref="T30:T31"/>
    <mergeCell ref="U30:U31"/>
    <mergeCell ref="C30:C31"/>
    <mergeCell ref="V30:V31"/>
    <mergeCell ref="W30:W31"/>
    <mergeCell ref="K30:K31"/>
    <mergeCell ref="L30:L31"/>
    <mergeCell ref="M30:M31"/>
    <mergeCell ref="O30:O31"/>
    <mergeCell ref="P30:P31"/>
    <mergeCell ref="Q30:Q31"/>
    <mergeCell ref="D26:D27"/>
    <mergeCell ref="E26:E27"/>
    <mergeCell ref="R26:R27"/>
    <mergeCell ref="S26:S27"/>
    <mergeCell ref="T26:T27"/>
    <mergeCell ref="U26:U27"/>
    <mergeCell ref="C26:C27"/>
    <mergeCell ref="V26:V27"/>
    <mergeCell ref="W26:W27"/>
    <mergeCell ref="K26:K27"/>
    <mergeCell ref="L26:L27"/>
    <mergeCell ref="M26:M27"/>
    <mergeCell ref="O26:O27"/>
    <mergeCell ref="P26:P27"/>
    <mergeCell ref="Q26:Q27"/>
    <mergeCell ref="G26:G27"/>
    <mergeCell ref="H26:H27"/>
    <mergeCell ref="I26:I27"/>
    <mergeCell ref="C24:C25"/>
    <mergeCell ref="D24:D25"/>
    <mergeCell ref="E24:E25"/>
    <mergeCell ref="O24:O25"/>
    <mergeCell ref="P24:P25"/>
    <mergeCell ref="Q24:Q25"/>
    <mergeCell ref="R24:R25"/>
    <mergeCell ref="S24:S25"/>
    <mergeCell ref="T24:T25"/>
    <mergeCell ref="D22:D23"/>
    <mergeCell ref="E22:E23"/>
    <mergeCell ref="R22:R23"/>
    <mergeCell ref="S22:S23"/>
    <mergeCell ref="T22:T23"/>
    <mergeCell ref="U22:U23"/>
    <mergeCell ref="C22:C23"/>
    <mergeCell ref="V22:V23"/>
    <mergeCell ref="W22:W23"/>
    <mergeCell ref="K22:K23"/>
    <mergeCell ref="L22:L23"/>
    <mergeCell ref="M22:M23"/>
    <mergeCell ref="O22:O23"/>
    <mergeCell ref="P22:P23"/>
    <mergeCell ref="Q22:Q23"/>
    <mergeCell ref="G22:G23"/>
    <mergeCell ref="H22:H23"/>
    <mergeCell ref="I22:I23"/>
    <mergeCell ref="R20:R21"/>
    <mergeCell ref="S20:S21"/>
    <mergeCell ref="T20:T21"/>
    <mergeCell ref="U20:U21"/>
    <mergeCell ref="C20:C21"/>
    <mergeCell ref="K20:K21"/>
    <mergeCell ref="L20:L21"/>
    <mergeCell ref="M20:M21"/>
    <mergeCell ref="O20:O21"/>
    <mergeCell ref="P20:P21"/>
    <mergeCell ref="Q20:Q21"/>
    <mergeCell ref="D20:D21"/>
    <mergeCell ref="E20:E21"/>
    <mergeCell ref="G20:G21"/>
    <mergeCell ref="H20:H21"/>
    <mergeCell ref="I20:I21"/>
    <mergeCell ref="C18:C19"/>
    <mergeCell ref="D18:D19"/>
    <mergeCell ref="E18:E19"/>
    <mergeCell ref="G18:G19"/>
    <mergeCell ref="H18:H19"/>
    <mergeCell ref="O18:O19"/>
    <mergeCell ref="P18:P19"/>
    <mergeCell ref="Q18:Q19"/>
    <mergeCell ref="R18:R19"/>
    <mergeCell ref="I18:I19"/>
    <mergeCell ref="K18:K19"/>
    <mergeCell ref="L18:L19"/>
    <mergeCell ref="M18:M19"/>
    <mergeCell ref="E16:E17"/>
    <mergeCell ref="S16:S17"/>
    <mergeCell ref="T16:T17"/>
    <mergeCell ref="U16:U17"/>
    <mergeCell ref="C16:C17"/>
    <mergeCell ref="D16:D17"/>
    <mergeCell ref="L16:L17"/>
    <mergeCell ref="M16:M17"/>
    <mergeCell ref="O16:O17"/>
    <mergeCell ref="P16:P17"/>
    <mergeCell ref="Q16:Q17"/>
    <mergeCell ref="R16:R17"/>
    <mergeCell ref="D14:D15"/>
    <mergeCell ref="E14:E15"/>
    <mergeCell ref="R14:R15"/>
    <mergeCell ref="S14:S15"/>
    <mergeCell ref="T14:T15"/>
    <mergeCell ref="U14:U15"/>
    <mergeCell ref="C14:C15"/>
    <mergeCell ref="K14:K15"/>
    <mergeCell ref="L14:L15"/>
    <mergeCell ref="M14:M15"/>
    <mergeCell ref="O14:O15"/>
    <mergeCell ref="P14:P15"/>
    <mergeCell ref="Q14:Q15"/>
    <mergeCell ref="G14:G15"/>
    <mergeCell ref="H14:H15"/>
    <mergeCell ref="I14:I15"/>
    <mergeCell ref="C12:C13"/>
    <mergeCell ref="V12:V13"/>
    <mergeCell ref="W12:W13"/>
    <mergeCell ref="K12:K13"/>
    <mergeCell ref="L12:L13"/>
    <mergeCell ref="M12:M13"/>
    <mergeCell ref="O12:O13"/>
    <mergeCell ref="P12:P13"/>
    <mergeCell ref="Q12:Q13"/>
    <mergeCell ref="D12:D13"/>
    <mergeCell ref="E12:E13"/>
    <mergeCell ref="G12:G13"/>
    <mergeCell ref="H12:H13"/>
    <mergeCell ref="I12:I13"/>
    <mergeCell ref="D10:D11"/>
    <mergeCell ref="E10:E11"/>
    <mergeCell ref="R10:R11"/>
    <mergeCell ref="S10:S11"/>
    <mergeCell ref="T10:T11"/>
    <mergeCell ref="U10:U11"/>
    <mergeCell ref="C10:C11"/>
    <mergeCell ref="V10:V11"/>
    <mergeCell ref="W10:W11"/>
    <mergeCell ref="K10:K11"/>
    <mergeCell ref="L10:L11"/>
    <mergeCell ref="M10:M11"/>
    <mergeCell ref="O10:O11"/>
    <mergeCell ref="P10:P11"/>
    <mergeCell ref="Q10:Q11"/>
    <mergeCell ref="G10:G11"/>
    <mergeCell ref="H10:H11"/>
    <mergeCell ref="I10:I11"/>
    <mergeCell ref="C8:C9"/>
    <mergeCell ref="D8:D9"/>
    <mergeCell ref="E8:E9"/>
    <mergeCell ref="G8:G9"/>
    <mergeCell ref="H8:H9"/>
    <mergeCell ref="O8:O9"/>
    <mergeCell ref="P8:P9"/>
    <mergeCell ref="Q8:Q9"/>
    <mergeCell ref="R8:R9"/>
    <mergeCell ref="E6:E7"/>
    <mergeCell ref="S6:S7"/>
    <mergeCell ref="T6:T7"/>
    <mergeCell ref="U6:U7"/>
    <mergeCell ref="C6:C7"/>
    <mergeCell ref="D6:D7"/>
    <mergeCell ref="L6:L7"/>
    <mergeCell ref="M6:M7"/>
    <mergeCell ref="O6:O7"/>
    <mergeCell ref="P6:P7"/>
    <mergeCell ref="Q6:Q7"/>
    <mergeCell ref="R6:R7"/>
    <mergeCell ref="K4:K5"/>
    <mergeCell ref="L4:L5"/>
    <mergeCell ref="M4:M5"/>
    <mergeCell ref="O4:O5"/>
    <mergeCell ref="P4:P5"/>
    <mergeCell ref="Q4:Q5"/>
    <mergeCell ref="D4:D5"/>
    <mergeCell ref="E4:E5"/>
    <mergeCell ref="G4:G5"/>
    <mergeCell ref="H4:H5"/>
    <mergeCell ref="I4:I5"/>
    <mergeCell ref="Z4:Z5"/>
    <mergeCell ref="D2:D3"/>
    <mergeCell ref="E2:E3"/>
    <mergeCell ref="R2:R3"/>
    <mergeCell ref="S2:S3"/>
    <mergeCell ref="T2:T3"/>
    <mergeCell ref="U2:U3"/>
    <mergeCell ref="C2:C3"/>
    <mergeCell ref="K2:K3"/>
    <mergeCell ref="L2:L3"/>
    <mergeCell ref="M2:M3"/>
    <mergeCell ref="O2:O3"/>
    <mergeCell ref="P2:P3"/>
    <mergeCell ref="Q2:Q3"/>
    <mergeCell ref="G2:G3"/>
    <mergeCell ref="H2:H3"/>
    <mergeCell ref="I2:I3"/>
    <mergeCell ref="R4:R5"/>
    <mergeCell ref="S4:S5"/>
    <mergeCell ref="T4:T5"/>
    <mergeCell ref="U4:U5"/>
    <mergeCell ref="C4:C5"/>
    <mergeCell ref="V4:V5"/>
    <mergeCell ref="W4:W5"/>
  </mergeCells>
  <phoneticPr fontId="1" type="noConversion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785C3-69E6-461E-8DED-B2B857CE351B}">
  <dimension ref="A1:I38"/>
  <sheetViews>
    <sheetView workbookViewId="0">
      <selection activeCell="B5" sqref="B5:E18"/>
    </sheetView>
  </sheetViews>
  <sheetFormatPr defaultRowHeight="13.8"/>
  <cols>
    <col min="6" max="6" width="18.109375" customWidth="1"/>
    <col min="7" max="7" width="17.109375" customWidth="1"/>
    <col min="8" max="8" width="17.44140625" customWidth="1"/>
    <col min="9" max="9" width="19.44140625" customWidth="1"/>
  </cols>
  <sheetData>
    <row r="1" spans="1:9" s="68" customFormat="1" ht="42" customHeight="1" thickBot="1">
      <c r="A1" s="67" t="s">
        <v>65</v>
      </c>
      <c r="B1" s="68" t="s">
        <v>66</v>
      </c>
      <c r="C1" s="68" t="s">
        <v>67</v>
      </c>
      <c r="D1" s="68" t="s">
        <v>68</v>
      </c>
      <c r="E1" s="68" t="s">
        <v>69</v>
      </c>
      <c r="F1" s="68" t="s">
        <v>70</v>
      </c>
      <c r="G1" s="68" t="s">
        <v>71</v>
      </c>
      <c r="H1" s="68" t="s">
        <v>72</v>
      </c>
      <c r="I1" s="68" t="s">
        <v>73</v>
      </c>
    </row>
    <row r="2" spans="1:9">
      <c r="A2" s="36" t="s">
        <v>1</v>
      </c>
      <c r="B2">
        <v>43.084099269203264</v>
      </c>
      <c r="C2">
        <v>36.198336329250715</v>
      </c>
      <c r="D2">
        <v>24.462881110077181</v>
      </c>
      <c r="E2">
        <v>343.71410548776424</v>
      </c>
      <c r="F2" s="73">
        <f>AVERAGE(B2:B7)</f>
        <v>33.918821639261786</v>
      </c>
      <c r="G2" s="73">
        <f>AVERAGE(C2:C7)</f>
        <v>18.886070179915148</v>
      </c>
      <c r="H2" s="73">
        <f>AVERAGE(D2:D7)</f>
        <v>15.236254779498969</v>
      </c>
      <c r="I2" s="73">
        <f>AVERAGE(E2:E7)</f>
        <v>163.21761381831922</v>
      </c>
    </row>
    <row r="3" spans="1:9">
      <c r="A3" s="42" t="s">
        <v>9</v>
      </c>
      <c r="B3">
        <v>23.413694495194218</v>
      </c>
      <c r="C3">
        <v>11.418647934678194</v>
      </c>
      <c r="D3">
        <v>6.9062893426022223</v>
      </c>
      <c r="E3">
        <v>389.08214976328605</v>
      </c>
      <c r="F3" s="73"/>
      <c r="G3" s="73"/>
      <c r="H3" s="73"/>
      <c r="I3" s="73"/>
    </row>
    <row r="4" spans="1:9">
      <c r="A4" s="42" t="s">
        <v>8</v>
      </c>
      <c r="B4">
        <v>15.967193581698307</v>
      </c>
      <c r="C4">
        <v>15.046829971181557</v>
      </c>
      <c r="D4">
        <v>9.9384202747824197</v>
      </c>
      <c r="E4">
        <v>50.038941121557642</v>
      </c>
      <c r="F4" s="73"/>
      <c r="G4" s="73"/>
      <c r="H4" s="73"/>
      <c r="I4" s="73"/>
    </row>
    <row r="5" spans="1:9">
      <c r="A5" s="44" t="s">
        <v>19</v>
      </c>
      <c r="B5" s="140">
        <v>80.564060370164412</v>
      </c>
      <c r="C5" s="140">
        <v>31.513556700288188</v>
      </c>
      <c r="D5" s="140">
        <v>22.109144386665939</v>
      </c>
      <c r="E5" s="140">
        <v>70.116123824764955</v>
      </c>
      <c r="F5" s="73"/>
      <c r="G5" s="73"/>
      <c r="H5" s="73"/>
      <c r="I5" s="73"/>
    </row>
    <row r="6" spans="1:9">
      <c r="A6" s="44" t="s">
        <v>20</v>
      </c>
      <c r="B6" s="140">
        <v>19.569671300341568</v>
      </c>
      <c r="C6" s="140">
        <v>9.7053325648415001</v>
      </c>
      <c r="D6" s="140">
        <v>8.0668617658328312</v>
      </c>
      <c r="E6" s="140">
        <v>79.646621164232855</v>
      </c>
      <c r="F6" s="73"/>
      <c r="G6" s="73"/>
      <c r="H6" s="73"/>
      <c r="I6" s="73"/>
    </row>
    <row r="7" spans="1:9" ht="14.4" thickBot="1">
      <c r="A7" s="40" t="s">
        <v>31</v>
      </c>
      <c r="B7" s="140">
        <v>20.914210818968943</v>
      </c>
      <c r="C7" s="140">
        <v>9.43371757925072</v>
      </c>
      <c r="D7" s="140">
        <v>19.933931797033225</v>
      </c>
      <c r="E7" s="140">
        <v>46.707741548309663</v>
      </c>
      <c r="F7" s="73"/>
      <c r="G7" s="73"/>
      <c r="H7" s="73"/>
      <c r="I7" s="73"/>
    </row>
    <row r="8" spans="1:9">
      <c r="A8" s="51" t="s">
        <v>10</v>
      </c>
      <c r="B8" s="140">
        <v>127.34737377869567</v>
      </c>
      <c r="C8" s="140">
        <v>105.07531114913546</v>
      </c>
      <c r="D8" s="140">
        <v>76.600892796540592</v>
      </c>
      <c r="E8" s="140">
        <v>173.77782166433286</v>
      </c>
      <c r="F8" s="73">
        <f>AVERAGE(B8:B13)</f>
        <v>85.24014860857362</v>
      </c>
      <c r="G8" s="73">
        <f>AVERAGE(C8:C13)</f>
        <v>64.550222549431638</v>
      </c>
      <c r="H8" s="73">
        <f>AVERAGE(D8:D13)</f>
        <v>45.212924591749236</v>
      </c>
      <c r="I8" s="73">
        <f>AVERAGE(E8:E13)</f>
        <v>177.20921177457714</v>
      </c>
    </row>
    <row r="9" spans="1:9">
      <c r="A9" s="45"/>
      <c r="B9" s="140">
        <v>142.73063785844784</v>
      </c>
      <c r="C9" s="140">
        <v>115.62265850144094</v>
      </c>
      <c r="D9" s="140">
        <v>83.810443921396896</v>
      </c>
      <c r="E9" s="140">
        <v>201.24058144962328</v>
      </c>
      <c r="F9" s="73"/>
      <c r="G9" s="73"/>
      <c r="H9" s="73"/>
      <c r="I9" s="73"/>
    </row>
    <row r="10" spans="1:9">
      <c r="A10" s="54" t="s">
        <v>11</v>
      </c>
      <c r="B10" s="140">
        <v>45.306537453332275</v>
      </c>
      <c r="C10" s="140">
        <v>53.922550432276658</v>
      </c>
      <c r="D10" s="140">
        <v>36.251190541354212</v>
      </c>
      <c r="E10" s="140">
        <v>54.824364872974598</v>
      </c>
      <c r="F10" s="73"/>
      <c r="G10" s="73"/>
      <c r="H10" s="73"/>
      <c r="I10" s="73"/>
    </row>
    <row r="11" spans="1:9">
      <c r="A11" s="44" t="s">
        <v>12</v>
      </c>
      <c r="B11" s="140">
        <v>86.971054436412729</v>
      </c>
      <c r="C11" s="140">
        <v>47.940525060038432</v>
      </c>
      <c r="D11" s="140">
        <v>34.911548957249991</v>
      </c>
      <c r="E11" s="140">
        <v>49.220054237514169</v>
      </c>
      <c r="F11" s="73"/>
      <c r="G11" s="73"/>
      <c r="H11" s="73"/>
      <c r="I11" s="73"/>
    </row>
    <row r="12" spans="1:9">
      <c r="A12" s="55" t="s">
        <v>16</v>
      </c>
      <c r="B12" s="140">
        <v>54.534410374136144</v>
      </c>
      <c r="C12" s="140">
        <v>34.330708021133525</v>
      </c>
      <c r="D12" s="140">
        <v>19.9294826098856</v>
      </c>
      <c r="E12" s="140">
        <v>293.25126018537043</v>
      </c>
      <c r="F12" s="73"/>
      <c r="G12" s="73"/>
      <c r="H12" s="73"/>
      <c r="I12" s="73"/>
    </row>
    <row r="13" spans="1:9" ht="14.4" thickBot="1">
      <c r="A13" s="45"/>
      <c r="B13" s="140">
        <v>54.55087775041703</v>
      </c>
      <c r="C13" s="140">
        <v>30.409582132564839</v>
      </c>
      <c r="D13" s="140">
        <v>19.773988724068097</v>
      </c>
      <c r="E13" s="140">
        <v>290.94118823764751</v>
      </c>
      <c r="F13" s="73"/>
      <c r="G13" s="73"/>
      <c r="H13" s="73"/>
      <c r="I13" s="73"/>
    </row>
    <row r="14" spans="1:9">
      <c r="A14" s="59" t="s">
        <v>13</v>
      </c>
      <c r="B14" s="140">
        <v>99.219268329493985</v>
      </c>
      <c r="C14" s="140">
        <v>25.603693023535062</v>
      </c>
      <c r="D14" s="140">
        <v>27.551293119492037</v>
      </c>
      <c r="E14" s="140">
        <v>105.12580682803227</v>
      </c>
      <c r="F14" s="73">
        <f>AVERAGE(B14:B18)</f>
        <v>84.631587033124148</v>
      </c>
      <c r="G14" s="73">
        <f>AVERAGE(C14:C18)</f>
        <v>41.366949865513931</v>
      </c>
      <c r="H14" s="73">
        <f>AVERAGE(D14:D18)</f>
        <v>33.06429867973069</v>
      </c>
      <c r="I14" s="73">
        <f>AVERAGE(E14:E18)</f>
        <v>139.1541074348203</v>
      </c>
    </row>
    <row r="15" spans="1:9">
      <c r="A15" s="61" t="s">
        <v>14</v>
      </c>
      <c r="B15" s="140">
        <v>82.678608308841035</v>
      </c>
      <c r="C15" s="140">
        <v>55.160002401536985</v>
      </c>
      <c r="D15" s="140">
        <v>49.658656740927263</v>
      </c>
      <c r="E15" s="140">
        <v>70.710808828432363</v>
      </c>
      <c r="F15" s="73"/>
      <c r="G15" s="73"/>
      <c r="H15" s="73"/>
      <c r="I15" s="73"/>
    </row>
    <row r="16" spans="1:9">
      <c r="A16" s="62" t="s">
        <v>17</v>
      </c>
      <c r="B16" s="140">
        <v>78.996663754071008</v>
      </c>
      <c r="C16" s="140">
        <v>45.77929875120077</v>
      </c>
      <c r="D16" s="140">
        <v>38.108599266517054</v>
      </c>
      <c r="E16" s="140">
        <v>240.65659798626396</v>
      </c>
      <c r="F16" s="73"/>
      <c r="G16" s="73"/>
      <c r="H16" s="73"/>
      <c r="I16" s="73"/>
    </row>
    <row r="17" spans="1:9">
      <c r="A17" s="44" t="s">
        <v>18</v>
      </c>
      <c r="B17" s="140">
        <v>99.810284057510515</v>
      </c>
      <c r="C17" s="140">
        <v>38.609454989193082</v>
      </c>
      <c r="D17" s="140">
        <v>20.034057655044066</v>
      </c>
      <c r="E17" s="140">
        <v>192.01118663732748</v>
      </c>
      <c r="F17" s="73"/>
      <c r="G17" s="73"/>
      <c r="H17" s="73"/>
      <c r="I17" s="73"/>
    </row>
    <row r="18" spans="1:9">
      <c r="A18" s="45" t="s">
        <v>30</v>
      </c>
      <c r="B18" s="140">
        <v>62.453110715704184</v>
      </c>
      <c r="C18" s="140">
        <v>41.682300162103751</v>
      </c>
      <c r="D18" s="140">
        <v>29.968886616673057</v>
      </c>
      <c r="E18" s="140">
        <v>87.266136894045459</v>
      </c>
      <c r="F18" s="73"/>
      <c r="G18" s="73"/>
      <c r="H18" s="73"/>
      <c r="I18" s="73"/>
    </row>
    <row r="19" spans="1:9">
      <c r="A19" s="45"/>
    </row>
    <row r="35" spans="1:6">
      <c r="B35" t="s">
        <v>32</v>
      </c>
      <c r="C35" t="s">
        <v>33</v>
      </c>
      <c r="D35" t="s">
        <v>34</v>
      </c>
      <c r="E35" t="s">
        <v>35</v>
      </c>
    </row>
    <row r="36" spans="1:6">
      <c r="A36" t="s">
        <v>36</v>
      </c>
      <c r="B36">
        <v>33.9188216392618</v>
      </c>
      <c r="C36">
        <v>18.886070179915148</v>
      </c>
      <c r="D36">
        <v>15.236254779498969</v>
      </c>
      <c r="E36">
        <v>163.21761381831922</v>
      </c>
      <c r="F36">
        <f>SUM(B36:E36)</f>
        <v>231.25876041699513</v>
      </c>
    </row>
    <row r="37" spans="1:6">
      <c r="A37" t="s">
        <v>37</v>
      </c>
      <c r="B37">
        <v>84.631587033124148</v>
      </c>
      <c r="C37">
        <v>41.366949865513931</v>
      </c>
      <c r="D37">
        <v>33.06429867973069</v>
      </c>
      <c r="E37">
        <v>139.1541074348203</v>
      </c>
      <c r="F37">
        <f t="shared" ref="F37:F38" si="0">SUM(B37:E37)</f>
        <v>298.21694301318905</v>
      </c>
    </row>
    <row r="38" spans="1:6">
      <c r="A38" t="s">
        <v>38</v>
      </c>
      <c r="B38">
        <v>85.24014860857362</v>
      </c>
      <c r="C38">
        <v>64.550222549431638</v>
      </c>
      <c r="D38">
        <v>45.212924591749236</v>
      </c>
      <c r="E38">
        <v>177.20921177457714</v>
      </c>
      <c r="F38">
        <f t="shared" si="0"/>
        <v>372.21250752433161</v>
      </c>
    </row>
  </sheetData>
  <mergeCells count="12">
    <mergeCell ref="F2:F7"/>
    <mergeCell ref="F8:F13"/>
    <mergeCell ref="F14:F18"/>
    <mergeCell ref="G14:G18"/>
    <mergeCell ref="H14:H18"/>
    <mergeCell ref="I14:I18"/>
    <mergeCell ref="G8:G13"/>
    <mergeCell ref="H8:H13"/>
    <mergeCell ref="I8:I13"/>
    <mergeCell ref="G2:G7"/>
    <mergeCell ref="H2:H7"/>
    <mergeCell ref="I2:I7"/>
  </mergeCells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43799-7468-44A9-BE26-DB8089CFBDF2}">
  <dimension ref="A1:M109"/>
  <sheetViews>
    <sheetView topLeftCell="A55" workbookViewId="0">
      <selection activeCell="H108" sqref="H108"/>
    </sheetView>
  </sheetViews>
  <sheetFormatPr defaultRowHeight="13.8"/>
  <cols>
    <col min="1" max="1" width="32.109375" customWidth="1"/>
    <col min="2" max="2" width="15.77734375" customWidth="1"/>
    <col min="8" max="8" width="26.33203125" customWidth="1"/>
    <col min="9" max="9" width="18.77734375" customWidth="1"/>
    <col min="10" max="10" width="16.109375" customWidth="1"/>
    <col min="12" max="12" width="15.21875" customWidth="1"/>
  </cols>
  <sheetData>
    <row r="1" spans="1:10">
      <c r="A1" t="s">
        <v>74</v>
      </c>
    </row>
    <row r="2" spans="1:10">
      <c r="A2" t="s">
        <v>1</v>
      </c>
      <c r="B2" t="s">
        <v>89</v>
      </c>
    </row>
    <row r="3" spans="1:10">
      <c r="B3" s="6" t="s">
        <v>90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91</v>
      </c>
    </row>
    <row r="4" spans="1:10">
      <c r="A4">
        <v>0</v>
      </c>
      <c r="B4">
        <v>14.988</v>
      </c>
      <c r="C4">
        <v>265.65499999999997</v>
      </c>
      <c r="D4">
        <v>269.33600000000001</v>
      </c>
      <c r="E4">
        <v>248.53100000000001</v>
      </c>
      <c r="F4">
        <v>239.03399999999999</v>
      </c>
      <c r="G4">
        <v>1871.8040000000001</v>
      </c>
      <c r="H4">
        <v>578.87199999999996</v>
      </c>
    </row>
    <row r="5" spans="1:10">
      <c r="A5">
        <v>1</v>
      </c>
      <c r="B5">
        <v>19.722999999999999</v>
      </c>
      <c r="C5">
        <v>288.577</v>
      </c>
      <c r="D5">
        <v>287.916</v>
      </c>
      <c r="E5">
        <v>270.35700000000003</v>
      </c>
      <c r="F5">
        <v>251.149</v>
      </c>
      <c r="G5">
        <v>4700.951</v>
      </c>
      <c r="H5">
        <v>1159.79</v>
      </c>
    </row>
    <row r="6" spans="1:10">
      <c r="A6">
        <v>2</v>
      </c>
      <c r="B6">
        <v>29.576000000000001</v>
      </c>
      <c r="C6">
        <v>209.78899999999999</v>
      </c>
      <c r="D6">
        <v>205.727</v>
      </c>
      <c r="E6">
        <v>194.10900000000001</v>
      </c>
      <c r="F6">
        <v>184.50200000000001</v>
      </c>
      <c r="G6">
        <v>5277.1270000000004</v>
      </c>
      <c r="H6">
        <v>1214.251</v>
      </c>
    </row>
    <row r="7" spans="1:10">
      <c r="A7">
        <v>3</v>
      </c>
      <c r="B7">
        <v>39.100999999999999</v>
      </c>
      <c r="C7">
        <v>2615.8139999999999</v>
      </c>
      <c r="D7">
        <v>2647.7860000000001</v>
      </c>
      <c r="E7">
        <v>2467.0990000000002</v>
      </c>
      <c r="F7">
        <v>2344.1210000000001</v>
      </c>
      <c r="G7">
        <v>3361.1869999999999</v>
      </c>
      <c r="H7">
        <v>2687.201</v>
      </c>
    </row>
    <row r="8" spans="1:10">
      <c r="A8" s="6" t="s">
        <v>8</v>
      </c>
      <c r="B8" s="6" t="s">
        <v>89</v>
      </c>
      <c r="C8" s="6"/>
      <c r="D8" s="6"/>
      <c r="E8" s="6"/>
      <c r="F8" s="6"/>
      <c r="G8" s="6"/>
      <c r="H8" s="6"/>
      <c r="I8" s="6"/>
      <c r="J8" s="6"/>
    </row>
    <row r="9" spans="1:10">
      <c r="B9" s="6" t="s">
        <v>90</v>
      </c>
      <c r="C9" s="6" t="s">
        <v>2</v>
      </c>
      <c r="D9" s="6" t="s">
        <v>3</v>
      </c>
      <c r="E9" s="6" t="s">
        <v>4</v>
      </c>
      <c r="F9" s="6" t="s">
        <v>5</v>
      </c>
      <c r="G9" s="6" t="s">
        <v>6</v>
      </c>
      <c r="H9" t="s">
        <v>91</v>
      </c>
      <c r="I9" s="6"/>
      <c r="J9" s="6"/>
    </row>
    <row r="10" spans="1:10">
      <c r="A10" s="6">
        <v>0</v>
      </c>
      <c r="B10" s="6">
        <v>15.178000000000001</v>
      </c>
      <c r="C10" s="6">
        <v>70.058999999999997</v>
      </c>
      <c r="D10" s="6">
        <v>71.715999999999994</v>
      </c>
      <c r="E10" s="6">
        <v>73.245000000000005</v>
      </c>
      <c r="F10" s="6">
        <v>74.159000000000006</v>
      </c>
      <c r="G10" s="6">
        <v>1871.8040000000001</v>
      </c>
      <c r="H10" s="6">
        <v>432.197</v>
      </c>
      <c r="I10" s="6"/>
      <c r="J10" s="6"/>
    </row>
    <row r="11" spans="1:10">
      <c r="A11" s="6">
        <v>1</v>
      </c>
      <c r="B11" s="6">
        <v>19.951000000000001</v>
      </c>
      <c r="C11" s="6">
        <v>83.944999999999993</v>
      </c>
      <c r="D11" s="6">
        <v>84.191999999999993</v>
      </c>
      <c r="E11" s="6">
        <v>88.795000000000002</v>
      </c>
      <c r="F11" s="6">
        <v>88.932000000000002</v>
      </c>
      <c r="G11" s="6">
        <v>4700.951</v>
      </c>
      <c r="H11" s="6">
        <v>1009.3630000000001</v>
      </c>
      <c r="I11" s="6"/>
      <c r="J11" s="6"/>
    </row>
    <row r="12" spans="1:10">
      <c r="A12" s="6">
        <v>2</v>
      </c>
      <c r="B12" s="6">
        <v>29.814</v>
      </c>
      <c r="C12" s="6">
        <v>53.737000000000002</v>
      </c>
      <c r="D12" s="6">
        <v>54.311999999999998</v>
      </c>
      <c r="E12" s="6">
        <v>56.411000000000001</v>
      </c>
      <c r="F12" s="6">
        <v>56.518999999999998</v>
      </c>
      <c r="G12" s="6">
        <v>5277.1270000000004</v>
      </c>
      <c r="H12" s="6">
        <v>1099.6210000000001</v>
      </c>
      <c r="I12" s="6"/>
      <c r="J12" s="6"/>
    </row>
    <row r="13" spans="1:10">
      <c r="A13" s="6">
        <v>3</v>
      </c>
      <c r="B13" s="6">
        <v>39.576000000000001</v>
      </c>
      <c r="C13" s="6">
        <v>129.92699999999999</v>
      </c>
      <c r="D13" s="6">
        <v>202.29300000000001</v>
      </c>
      <c r="E13" s="6">
        <v>190.233</v>
      </c>
      <c r="F13" s="6">
        <v>213.34100000000001</v>
      </c>
      <c r="G13" s="6">
        <v>3361.1869999999999</v>
      </c>
      <c r="H13" s="6">
        <v>819.39599999999996</v>
      </c>
      <c r="I13" s="6"/>
      <c r="J13" s="6"/>
    </row>
    <row r="14" spans="1:10" s="6" customFormat="1">
      <c r="A14" s="6" t="s">
        <v>9</v>
      </c>
      <c r="B14" s="6" t="s">
        <v>89</v>
      </c>
    </row>
    <row r="15" spans="1:10" s="6" customFormat="1">
      <c r="A15"/>
      <c r="B15" s="6" t="s">
        <v>90</v>
      </c>
      <c r="C15" s="6" t="s">
        <v>2</v>
      </c>
      <c r="D15" s="6" t="s">
        <v>3</v>
      </c>
      <c r="E15" s="6" t="s">
        <v>4</v>
      </c>
      <c r="F15" s="6" t="s">
        <v>5</v>
      </c>
      <c r="G15" s="6" t="s">
        <v>6</v>
      </c>
      <c r="H15" t="s">
        <v>91</v>
      </c>
    </row>
    <row r="16" spans="1:10" s="6" customFormat="1">
      <c r="A16" s="6">
        <v>0</v>
      </c>
      <c r="B16" s="6">
        <v>15.03</v>
      </c>
      <c r="C16" s="6">
        <v>108.711</v>
      </c>
      <c r="D16" s="6">
        <v>108.77</v>
      </c>
      <c r="E16" s="6">
        <v>122.121</v>
      </c>
      <c r="F16" s="6">
        <v>117.498</v>
      </c>
      <c r="G16" s="6">
        <v>1871.8040000000001</v>
      </c>
      <c r="H16" s="6">
        <v>465.78100000000001</v>
      </c>
    </row>
    <row r="17" spans="1:8" s="6" customFormat="1">
      <c r="A17" s="6">
        <v>1</v>
      </c>
      <c r="B17" s="6">
        <v>19.747</v>
      </c>
      <c r="C17" s="6">
        <v>48.776000000000003</v>
      </c>
      <c r="D17" s="6">
        <v>51.786000000000001</v>
      </c>
      <c r="E17" s="6">
        <v>54.982999999999997</v>
      </c>
      <c r="F17" s="6">
        <v>55.71</v>
      </c>
      <c r="G17" s="6">
        <v>4700.951</v>
      </c>
      <c r="H17" s="6">
        <v>982.44100000000003</v>
      </c>
    </row>
    <row r="18" spans="1:8" s="6" customFormat="1">
      <c r="A18" s="6">
        <v>2</v>
      </c>
      <c r="B18" s="6">
        <v>29.559000000000001</v>
      </c>
      <c r="C18" s="6">
        <v>23.285</v>
      </c>
      <c r="D18" s="6">
        <v>25.161999999999999</v>
      </c>
      <c r="E18" s="6">
        <v>27.777000000000001</v>
      </c>
      <c r="F18" s="6">
        <v>27.66</v>
      </c>
      <c r="G18" s="6">
        <v>5277.1270000000004</v>
      </c>
      <c r="H18" s="6">
        <v>1076.202</v>
      </c>
    </row>
    <row r="19" spans="1:8" s="6" customFormat="1">
      <c r="A19" s="6">
        <v>3</v>
      </c>
      <c r="B19" s="6">
        <v>39.112000000000002</v>
      </c>
      <c r="C19" s="6">
        <v>2419.8620000000001</v>
      </c>
      <c r="D19" s="6">
        <v>2383.6750000000002</v>
      </c>
      <c r="E19" s="6">
        <v>2704.2510000000002</v>
      </c>
      <c r="F19" s="6">
        <v>2786.0140000000001</v>
      </c>
      <c r="G19" s="6">
        <v>3361.1869999999999</v>
      </c>
      <c r="H19" s="6">
        <v>2730.998</v>
      </c>
    </row>
    <row r="20" spans="1:8">
      <c r="A20" t="s">
        <v>10</v>
      </c>
      <c r="B20" t="s">
        <v>89</v>
      </c>
    </row>
    <row r="21" spans="1:8">
      <c r="B21" s="6" t="s">
        <v>90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91</v>
      </c>
    </row>
    <row r="22" spans="1:8">
      <c r="B22">
        <v>15.253</v>
      </c>
      <c r="C22">
        <v>831.03899999999999</v>
      </c>
      <c r="D22">
        <v>846.05200000000002</v>
      </c>
      <c r="E22">
        <v>874.25199999999995</v>
      </c>
      <c r="F22">
        <v>867.44799999999998</v>
      </c>
      <c r="G22">
        <v>1871.8040000000001</v>
      </c>
      <c r="H22">
        <v>1058.1189999999999</v>
      </c>
    </row>
    <row r="23" spans="1:8">
      <c r="A23">
        <v>1</v>
      </c>
      <c r="B23">
        <v>19.98</v>
      </c>
      <c r="C23">
        <v>911.19</v>
      </c>
      <c r="D23">
        <v>900.32899999999995</v>
      </c>
      <c r="E23">
        <v>922.98900000000003</v>
      </c>
      <c r="F23">
        <v>923.32600000000002</v>
      </c>
      <c r="G23">
        <v>4700.951</v>
      </c>
      <c r="H23">
        <v>1671.7570000000001</v>
      </c>
    </row>
    <row r="24" spans="1:8">
      <c r="A24">
        <v>2</v>
      </c>
      <c r="B24">
        <v>29.856999999999999</v>
      </c>
      <c r="C24">
        <v>712.54300000000001</v>
      </c>
      <c r="D24">
        <v>728.79399999999998</v>
      </c>
      <c r="E24">
        <v>737.18200000000002</v>
      </c>
      <c r="F24">
        <v>723.21699999999998</v>
      </c>
      <c r="G24">
        <v>5277.1270000000004</v>
      </c>
      <c r="H24">
        <v>1635.7729999999999</v>
      </c>
    </row>
    <row r="25" spans="1:8">
      <c r="A25">
        <v>3</v>
      </c>
      <c r="B25">
        <v>39.387</v>
      </c>
      <c r="C25">
        <v>1210.396</v>
      </c>
      <c r="D25">
        <v>1285.7370000000001</v>
      </c>
      <c r="E25">
        <v>1334.1759999999999</v>
      </c>
      <c r="F25">
        <v>1339.029</v>
      </c>
      <c r="G25">
        <v>3361.1869999999999</v>
      </c>
      <c r="H25">
        <v>1706.105</v>
      </c>
    </row>
    <row r="26" spans="1:8">
      <c r="A26" t="s">
        <v>11</v>
      </c>
      <c r="B26" t="s">
        <v>89</v>
      </c>
    </row>
    <row r="27" spans="1:8">
      <c r="B27" s="6" t="s">
        <v>90</v>
      </c>
      <c r="C27" t="s">
        <v>2</v>
      </c>
      <c r="D27" t="s">
        <v>3</v>
      </c>
      <c r="E27" t="s">
        <v>4</v>
      </c>
      <c r="F27" t="s">
        <v>5</v>
      </c>
      <c r="G27" t="s">
        <v>6</v>
      </c>
      <c r="H27" t="s">
        <v>91</v>
      </c>
    </row>
    <row r="28" spans="1:8">
      <c r="A28">
        <v>0</v>
      </c>
      <c r="B28">
        <v>14.93</v>
      </c>
      <c r="C28">
        <v>247.541</v>
      </c>
      <c r="D28">
        <v>248.00399999999999</v>
      </c>
      <c r="E28">
        <v>259.02800000000002</v>
      </c>
      <c r="F28">
        <v>256.2</v>
      </c>
      <c r="G28">
        <v>1871.8040000000001</v>
      </c>
      <c r="H28">
        <v>576.51499999999999</v>
      </c>
    </row>
    <row r="29" spans="1:8">
      <c r="A29">
        <v>1</v>
      </c>
      <c r="B29">
        <v>19.649000000000001</v>
      </c>
      <c r="C29">
        <v>395.97500000000002</v>
      </c>
      <c r="D29">
        <v>395.69400000000002</v>
      </c>
      <c r="E29">
        <v>409.29399999999998</v>
      </c>
      <c r="F29">
        <v>409.34399999999999</v>
      </c>
      <c r="G29">
        <v>4700.951</v>
      </c>
      <c r="H29">
        <v>1262.252</v>
      </c>
    </row>
    <row r="30" spans="1:8">
      <c r="A30">
        <v>2</v>
      </c>
      <c r="B30">
        <v>29.454999999999998</v>
      </c>
      <c r="C30">
        <v>279.75299999999999</v>
      </c>
      <c r="D30">
        <v>281.887</v>
      </c>
      <c r="E30">
        <v>294.82100000000003</v>
      </c>
      <c r="F30">
        <v>296.71800000000002</v>
      </c>
      <c r="G30">
        <v>5277.1270000000004</v>
      </c>
      <c r="H30">
        <v>1286.0609999999999</v>
      </c>
    </row>
    <row r="31" spans="1:8">
      <c r="A31">
        <v>3</v>
      </c>
      <c r="B31">
        <v>39.128999999999998</v>
      </c>
      <c r="C31">
        <v>210.495</v>
      </c>
      <c r="D31">
        <v>207.63900000000001</v>
      </c>
      <c r="E31">
        <v>235.57900000000001</v>
      </c>
      <c r="F31">
        <v>241.822</v>
      </c>
      <c r="G31">
        <v>3361.1869999999999</v>
      </c>
      <c r="H31">
        <v>851.34400000000005</v>
      </c>
    </row>
    <row r="32" spans="1:8" s="6" customFormat="1">
      <c r="A32" s="6" t="s">
        <v>12</v>
      </c>
      <c r="B32" t="s">
        <v>89</v>
      </c>
    </row>
    <row r="33" spans="1:10" s="6" customFormat="1">
      <c r="A33"/>
      <c r="B33" s="6" t="s">
        <v>90</v>
      </c>
      <c r="C33" s="6" t="s">
        <v>2</v>
      </c>
      <c r="D33" s="6" t="s">
        <v>3</v>
      </c>
      <c r="E33" s="6" t="s">
        <v>4</v>
      </c>
      <c r="F33" s="6" t="s">
        <v>5</v>
      </c>
      <c r="G33" s="6" t="s">
        <v>6</v>
      </c>
      <c r="H33" t="s">
        <v>91</v>
      </c>
    </row>
    <row r="34" spans="1:10" s="6" customFormat="1">
      <c r="A34" s="6">
        <v>0</v>
      </c>
      <c r="B34" s="6">
        <v>14.957000000000001</v>
      </c>
      <c r="C34" s="6">
        <v>557.79899999999998</v>
      </c>
      <c r="D34" s="6">
        <v>558.43399999999997</v>
      </c>
      <c r="E34" s="6">
        <v>605.755</v>
      </c>
      <c r="F34" s="6">
        <v>601.59100000000001</v>
      </c>
      <c r="G34" s="6">
        <v>1871.8040000000001</v>
      </c>
      <c r="H34" s="6">
        <v>839.077</v>
      </c>
    </row>
    <row r="35" spans="1:10" s="6" customFormat="1">
      <c r="A35" s="6">
        <v>1</v>
      </c>
      <c r="B35" s="6">
        <v>19.649999999999999</v>
      </c>
      <c r="C35" s="6">
        <v>389.54899999999998</v>
      </c>
      <c r="D35" s="6">
        <v>385.23700000000002</v>
      </c>
      <c r="E35" s="6">
        <v>425.94200000000001</v>
      </c>
      <c r="F35" s="6">
        <v>424.29500000000002</v>
      </c>
      <c r="G35" s="6">
        <v>4700.951</v>
      </c>
      <c r="H35" s="6">
        <v>1265.1949999999999</v>
      </c>
    </row>
    <row r="36" spans="1:10" s="6" customFormat="1">
      <c r="A36" s="6">
        <v>2</v>
      </c>
      <c r="B36" s="6">
        <v>29.486999999999998</v>
      </c>
      <c r="C36" s="6">
        <v>321.24</v>
      </c>
      <c r="D36" s="6">
        <v>300.38299999999998</v>
      </c>
      <c r="E36" s="6">
        <v>326.82900000000001</v>
      </c>
      <c r="F36" s="6">
        <v>352.78399999999999</v>
      </c>
      <c r="G36" s="6">
        <v>5277.1270000000004</v>
      </c>
      <c r="H36" s="6">
        <v>1315.673</v>
      </c>
    </row>
    <row r="37" spans="1:10" s="6" customFormat="1">
      <c r="A37" s="6">
        <v>3</v>
      </c>
      <c r="B37" s="6">
        <v>39.103999999999999</v>
      </c>
      <c r="C37" s="6">
        <v>226.107</v>
      </c>
      <c r="D37" s="6">
        <v>218.815</v>
      </c>
      <c r="E37" s="6">
        <v>238.09100000000001</v>
      </c>
      <c r="F37" s="6">
        <v>250.23599999999999</v>
      </c>
      <c r="G37" s="6">
        <v>3361.1869999999999</v>
      </c>
      <c r="H37" s="6">
        <v>858.88699999999994</v>
      </c>
    </row>
    <row r="38" spans="1:10">
      <c r="A38" s="6" t="s">
        <v>13</v>
      </c>
      <c r="B38" t="s">
        <v>89</v>
      </c>
      <c r="C38" s="6"/>
      <c r="D38" s="6"/>
      <c r="E38" s="6"/>
      <c r="F38" s="6"/>
      <c r="G38" s="6"/>
      <c r="H38" s="6"/>
      <c r="I38" s="6"/>
      <c r="J38" s="6"/>
    </row>
    <row r="39" spans="1:10">
      <c r="B39" s="6" t="s">
        <v>90</v>
      </c>
      <c r="C39" s="6" t="s">
        <v>2</v>
      </c>
      <c r="D39" s="6" t="s">
        <v>3</v>
      </c>
      <c r="E39" s="6" t="s">
        <v>4</v>
      </c>
      <c r="F39" s="6" t="s">
        <v>5</v>
      </c>
      <c r="G39" s="6" t="s">
        <v>6</v>
      </c>
      <c r="H39" t="s">
        <v>91</v>
      </c>
      <c r="I39" s="6"/>
      <c r="J39" s="6"/>
    </row>
    <row r="40" spans="1:10">
      <c r="A40" s="6">
        <v>0</v>
      </c>
      <c r="B40" s="6">
        <v>14.997999999999999</v>
      </c>
      <c r="C40" s="6">
        <v>616.29200000000003</v>
      </c>
      <c r="D40" s="6">
        <v>639.245</v>
      </c>
      <c r="E40" s="6">
        <v>622.68700000000001</v>
      </c>
      <c r="F40" s="6">
        <v>586.4</v>
      </c>
      <c r="G40" s="6">
        <v>1871.8040000000001</v>
      </c>
      <c r="H40" s="6">
        <v>867.28599999999994</v>
      </c>
      <c r="I40" s="6"/>
      <c r="J40" s="6"/>
    </row>
    <row r="41" spans="1:10">
      <c r="A41" s="6">
        <v>1</v>
      </c>
      <c r="B41" s="6">
        <v>19.696999999999999</v>
      </c>
      <c r="C41" s="6">
        <v>186.66300000000001</v>
      </c>
      <c r="D41" s="6">
        <v>181.328</v>
      </c>
      <c r="E41" s="6">
        <v>219.90700000000001</v>
      </c>
      <c r="F41" s="6">
        <v>224.101</v>
      </c>
      <c r="G41" s="6">
        <v>4700.951</v>
      </c>
      <c r="H41" s="6">
        <v>1102.5899999999999</v>
      </c>
      <c r="I41" s="6"/>
      <c r="J41" s="6"/>
    </row>
    <row r="42" spans="1:10">
      <c r="A42" s="6">
        <v>2</v>
      </c>
      <c r="B42" s="6">
        <v>29.457000000000001</v>
      </c>
      <c r="C42" s="6">
        <v>225.47200000000001</v>
      </c>
      <c r="D42" s="6">
        <v>240.952</v>
      </c>
      <c r="E42" s="6">
        <v>189.69200000000001</v>
      </c>
      <c r="F42" s="6">
        <v>203.17599999999999</v>
      </c>
      <c r="G42" s="6">
        <v>5277.1270000000004</v>
      </c>
      <c r="H42" s="6">
        <v>1227.2840000000001</v>
      </c>
      <c r="I42" s="6"/>
      <c r="J42" s="6"/>
    </row>
    <row r="43" spans="1:10">
      <c r="A43" s="6">
        <v>3</v>
      </c>
      <c r="B43" s="6">
        <v>38.877000000000002</v>
      </c>
      <c r="C43" s="6">
        <v>648</v>
      </c>
      <c r="D43" s="6">
        <v>661.52499999999998</v>
      </c>
      <c r="E43" s="6">
        <v>720.98199999999997</v>
      </c>
      <c r="F43" s="6">
        <v>744.24699999999996</v>
      </c>
      <c r="G43" s="6">
        <v>3361.1869999999999</v>
      </c>
      <c r="H43" s="6">
        <v>1227.1890000000001</v>
      </c>
      <c r="I43" s="6"/>
      <c r="J43" s="6"/>
    </row>
    <row r="44" spans="1:10">
      <c r="A44" s="6" t="s">
        <v>14</v>
      </c>
      <c r="B44" t="s">
        <v>89</v>
      </c>
      <c r="C44" s="6"/>
      <c r="D44" s="6"/>
      <c r="E44" s="6"/>
      <c r="F44" s="6"/>
      <c r="G44" s="6"/>
      <c r="H44" s="6"/>
      <c r="I44" s="6"/>
      <c r="J44" s="6"/>
    </row>
    <row r="45" spans="1:10">
      <c r="B45" s="6" t="s">
        <v>90</v>
      </c>
      <c r="C45" s="6" t="s">
        <v>2</v>
      </c>
      <c r="D45" s="6" t="s">
        <v>3</v>
      </c>
      <c r="E45" s="6" t="s">
        <v>4</v>
      </c>
      <c r="F45" s="6" t="s">
        <v>5</v>
      </c>
      <c r="G45" s="6" t="s">
        <v>6</v>
      </c>
      <c r="H45" t="s">
        <v>91</v>
      </c>
      <c r="I45" s="6"/>
      <c r="J45" s="6"/>
    </row>
    <row r="46" spans="1:10">
      <c r="A46" s="6">
        <v>0</v>
      </c>
      <c r="B46" s="6">
        <v>14.891999999999999</v>
      </c>
      <c r="C46" s="6">
        <v>582.77300000000002</v>
      </c>
      <c r="D46" s="6">
        <v>500.30700000000002</v>
      </c>
      <c r="E46" s="6">
        <v>484.71899999999999</v>
      </c>
      <c r="F46" s="6">
        <v>580.98599999999999</v>
      </c>
      <c r="G46" s="6">
        <v>1871.8040000000001</v>
      </c>
      <c r="H46" s="6">
        <v>804.11800000000005</v>
      </c>
      <c r="I46" s="6"/>
      <c r="J46" s="6"/>
    </row>
    <row r="47" spans="1:10">
      <c r="A47" s="6">
        <v>1</v>
      </c>
      <c r="B47" s="6">
        <v>19.582000000000001</v>
      </c>
      <c r="C47" s="6">
        <v>481.21499999999997</v>
      </c>
      <c r="D47" s="6">
        <v>416.61500000000001</v>
      </c>
      <c r="E47" s="6">
        <v>421.601</v>
      </c>
      <c r="F47" s="6">
        <v>417.64800000000002</v>
      </c>
      <c r="G47" s="6">
        <v>4700.951</v>
      </c>
      <c r="H47" s="6">
        <v>1287.606</v>
      </c>
      <c r="I47" s="6"/>
      <c r="J47" s="6"/>
    </row>
    <row r="48" spans="1:10">
      <c r="A48" s="6">
        <v>2</v>
      </c>
      <c r="B48" s="6">
        <v>29.398</v>
      </c>
      <c r="C48" s="6">
        <v>435.82799999999997</v>
      </c>
      <c r="D48" s="6">
        <v>373.69200000000001</v>
      </c>
      <c r="E48" s="6">
        <v>417.471</v>
      </c>
      <c r="F48" s="6">
        <v>419.00900000000001</v>
      </c>
      <c r="G48" s="6">
        <v>5277.1270000000004</v>
      </c>
      <c r="H48" s="6">
        <v>1384.625</v>
      </c>
      <c r="I48" s="6"/>
      <c r="J48" s="6"/>
    </row>
    <row r="49" spans="1:10">
      <c r="A49" s="6">
        <v>3</v>
      </c>
      <c r="B49" s="6">
        <v>38.793999999999997</v>
      </c>
      <c r="C49" s="6">
        <v>329.20499999999998</v>
      </c>
      <c r="D49" s="6">
        <v>321.33600000000001</v>
      </c>
      <c r="E49" s="6">
        <v>355.26600000000002</v>
      </c>
      <c r="F49" s="6">
        <v>360.38400000000001</v>
      </c>
      <c r="G49" s="6">
        <v>3361.1869999999999</v>
      </c>
      <c r="H49" s="6">
        <v>945.476</v>
      </c>
      <c r="I49" s="6"/>
      <c r="J49" s="6"/>
    </row>
    <row r="50" spans="1:10">
      <c r="A50" s="6" t="s">
        <v>29</v>
      </c>
      <c r="B50" t="s">
        <v>89</v>
      </c>
      <c r="C50" s="6"/>
      <c r="D50" s="6"/>
      <c r="E50" s="6"/>
      <c r="F50" s="6"/>
      <c r="G50" s="6"/>
      <c r="H50" s="6"/>
      <c r="I50" s="6"/>
      <c r="J50" s="6"/>
    </row>
    <row r="51" spans="1:10">
      <c r="B51" s="6" t="s">
        <v>90</v>
      </c>
      <c r="C51" s="6" t="s">
        <v>2</v>
      </c>
      <c r="D51" s="6" t="s">
        <v>3</v>
      </c>
      <c r="E51" s="6" t="s">
        <v>4</v>
      </c>
      <c r="F51" s="6" t="s">
        <v>5</v>
      </c>
      <c r="G51" s="6" t="s">
        <v>6</v>
      </c>
      <c r="H51" t="s">
        <v>91</v>
      </c>
      <c r="I51" s="6"/>
      <c r="J51" s="6"/>
    </row>
    <row r="52" spans="1:10">
      <c r="A52" s="6">
        <v>0</v>
      </c>
      <c r="B52" s="6">
        <v>15.276999999999999</v>
      </c>
      <c r="C52" s="6">
        <v>922.32399999999996</v>
      </c>
      <c r="D52" s="6">
        <v>907.66300000000001</v>
      </c>
      <c r="E52" s="6">
        <v>692.11699999999996</v>
      </c>
      <c r="F52" s="6">
        <v>692.11699999999996</v>
      </c>
      <c r="G52" s="6">
        <v>1871.8040000000001</v>
      </c>
      <c r="H52" s="6">
        <v>1017.205</v>
      </c>
      <c r="I52" s="6"/>
      <c r="J52" s="6"/>
    </row>
    <row r="53" spans="1:10">
      <c r="A53" s="6">
        <v>1</v>
      </c>
      <c r="B53" s="6">
        <v>20.079999999999998</v>
      </c>
      <c r="C53" s="6">
        <v>1209.895</v>
      </c>
      <c r="D53" s="6">
        <v>1210.674</v>
      </c>
      <c r="E53" s="6">
        <v>976.21400000000006</v>
      </c>
      <c r="F53" s="6">
        <v>976.21400000000006</v>
      </c>
      <c r="G53" s="6">
        <v>4700.951</v>
      </c>
      <c r="H53" s="6">
        <v>1814.79</v>
      </c>
      <c r="I53" s="6"/>
      <c r="J53" s="6"/>
    </row>
    <row r="54" spans="1:10">
      <c r="A54" s="6">
        <v>2</v>
      </c>
      <c r="B54" s="6">
        <v>29.93</v>
      </c>
      <c r="C54" s="6">
        <v>949.68799999999999</v>
      </c>
      <c r="D54" s="6">
        <v>897.04100000000005</v>
      </c>
      <c r="E54" s="6">
        <v>665.72900000000004</v>
      </c>
      <c r="F54" s="6">
        <v>665.72900000000004</v>
      </c>
      <c r="G54" s="6">
        <v>5277.1270000000004</v>
      </c>
      <c r="H54" s="6">
        <v>1691.0630000000001</v>
      </c>
      <c r="I54" s="6"/>
      <c r="J54" s="6"/>
    </row>
    <row r="55" spans="1:10">
      <c r="A55" s="6">
        <v>3</v>
      </c>
      <c r="B55" s="6">
        <v>39.450000000000003</v>
      </c>
      <c r="C55" s="6">
        <v>178.999</v>
      </c>
      <c r="D55" s="6">
        <v>224.80099999999999</v>
      </c>
      <c r="E55" s="6">
        <v>176.977</v>
      </c>
      <c r="F55" s="6">
        <v>176.977</v>
      </c>
      <c r="G55" s="6">
        <v>3361.1869999999999</v>
      </c>
      <c r="H55" s="6">
        <v>823.78800000000001</v>
      </c>
      <c r="I55" s="6"/>
      <c r="J55" s="6"/>
    </row>
    <row r="56" spans="1:10">
      <c r="A56" s="6" t="s">
        <v>16</v>
      </c>
      <c r="B56" t="s">
        <v>89</v>
      </c>
      <c r="C56" s="6"/>
      <c r="D56" s="6"/>
      <c r="E56" s="6"/>
      <c r="F56" s="6"/>
      <c r="G56" s="6"/>
      <c r="H56" s="6"/>
      <c r="I56" s="6"/>
      <c r="J56" s="6"/>
    </row>
    <row r="57" spans="1:10">
      <c r="B57" s="6" t="s">
        <v>90</v>
      </c>
      <c r="C57" s="6" t="s">
        <v>2</v>
      </c>
      <c r="D57" s="6" t="s">
        <v>3</v>
      </c>
      <c r="E57" s="6" t="s">
        <v>4</v>
      </c>
      <c r="F57" s="6" t="s">
        <v>5</v>
      </c>
      <c r="G57" s="6" t="s">
        <v>6</v>
      </c>
      <c r="H57" t="s">
        <v>91</v>
      </c>
      <c r="I57" s="6"/>
      <c r="J57" s="6"/>
    </row>
    <row r="58" spans="1:10">
      <c r="A58" s="6">
        <v>0</v>
      </c>
      <c r="B58" s="6">
        <v>15.077</v>
      </c>
      <c r="C58" s="6">
        <v>343.13</v>
      </c>
      <c r="D58" s="6">
        <v>342.65100000000001</v>
      </c>
      <c r="E58" s="6">
        <v>319.767</v>
      </c>
      <c r="F58" s="6">
        <v>311.83800000000002</v>
      </c>
      <c r="G58" s="6">
        <v>1871.8040000000001</v>
      </c>
      <c r="H58" s="6">
        <v>637.83799999999997</v>
      </c>
      <c r="I58" s="6"/>
      <c r="J58" s="6"/>
    </row>
    <row r="59" spans="1:10">
      <c r="A59" s="6">
        <v>1</v>
      </c>
      <c r="B59" s="6">
        <v>19.803000000000001</v>
      </c>
      <c r="C59" s="6">
        <v>268.32</v>
      </c>
      <c r="D59" s="6">
        <v>269.29199999999997</v>
      </c>
      <c r="E59" s="6">
        <v>215.90100000000001</v>
      </c>
      <c r="F59" s="6">
        <v>201.10499999999999</v>
      </c>
      <c r="G59" s="6">
        <v>4700.951</v>
      </c>
      <c r="H59" s="6">
        <v>1131.114</v>
      </c>
      <c r="I59" s="6"/>
      <c r="J59" s="6"/>
    </row>
    <row r="60" spans="1:10">
      <c r="A60" s="6">
        <v>2</v>
      </c>
      <c r="B60" s="6">
        <v>29.709</v>
      </c>
      <c r="C60" s="6">
        <v>152.41300000000001</v>
      </c>
      <c r="D60" s="6">
        <v>172.786</v>
      </c>
      <c r="E60" s="6">
        <v>144.15100000000001</v>
      </c>
      <c r="F60" s="6">
        <v>146.36600000000001</v>
      </c>
      <c r="G60" s="6">
        <v>5277.1270000000004</v>
      </c>
      <c r="H60" s="6">
        <v>1178.569</v>
      </c>
      <c r="I60" s="6"/>
      <c r="J60" s="6"/>
    </row>
    <row r="61" spans="1:10">
      <c r="A61" s="6">
        <v>3</v>
      </c>
      <c r="B61" s="6">
        <v>39.243000000000002</v>
      </c>
      <c r="C61" s="6">
        <v>2211.913</v>
      </c>
      <c r="D61" s="6">
        <v>2189.5520000000001</v>
      </c>
      <c r="E61" s="6">
        <v>2050.7080000000001</v>
      </c>
      <c r="F61" s="6">
        <v>1907.7370000000001</v>
      </c>
      <c r="G61" s="6">
        <v>3361.1869999999999</v>
      </c>
      <c r="H61" s="6">
        <v>2344.2190000000001</v>
      </c>
      <c r="I61" s="6"/>
      <c r="J61" s="6"/>
    </row>
    <row r="62" spans="1:10">
      <c r="A62" s="6" t="s">
        <v>17</v>
      </c>
      <c r="B62" t="s">
        <v>89</v>
      </c>
      <c r="C62" s="6"/>
      <c r="D62" s="6"/>
      <c r="E62" s="6"/>
      <c r="F62" s="6"/>
      <c r="G62" s="6"/>
      <c r="H62" s="6"/>
      <c r="I62" s="6"/>
      <c r="J62" s="6"/>
    </row>
    <row r="63" spans="1:10">
      <c r="B63" s="6" t="s">
        <v>90</v>
      </c>
      <c r="C63" s="6" t="s">
        <v>2</v>
      </c>
      <c r="D63" s="6" t="s">
        <v>3</v>
      </c>
      <c r="E63" s="6" t="s">
        <v>4</v>
      </c>
      <c r="F63" s="6" t="s">
        <v>5</v>
      </c>
      <c r="G63" s="6" t="s">
        <v>6</v>
      </c>
      <c r="H63" t="s">
        <v>91</v>
      </c>
      <c r="I63" s="6"/>
      <c r="J63" s="6"/>
    </row>
    <row r="64" spans="1:10">
      <c r="A64" s="6">
        <v>0</v>
      </c>
      <c r="B64" s="6">
        <v>14.909000000000001</v>
      </c>
      <c r="C64" s="6">
        <v>452.09399999999999</v>
      </c>
      <c r="D64" s="6">
        <v>439.87099999999998</v>
      </c>
      <c r="E64" s="6">
        <v>465.77600000000001</v>
      </c>
      <c r="F64" s="6">
        <v>673.577</v>
      </c>
      <c r="G64" s="6">
        <v>1871.8040000000001</v>
      </c>
      <c r="H64" s="6">
        <v>780.625</v>
      </c>
      <c r="I64" s="6"/>
      <c r="J64" s="6"/>
    </row>
    <row r="65" spans="1:10">
      <c r="A65" s="6">
        <v>1</v>
      </c>
      <c r="B65" s="6">
        <v>19.605</v>
      </c>
      <c r="C65" s="6">
        <v>260.64299999999997</v>
      </c>
      <c r="D65" s="6">
        <v>347.34500000000003</v>
      </c>
      <c r="E65" s="6">
        <v>367.08100000000002</v>
      </c>
      <c r="F65" s="6">
        <v>335.923</v>
      </c>
      <c r="G65" s="6">
        <v>4700.951</v>
      </c>
      <c r="H65" s="6">
        <v>1202.3889999999999</v>
      </c>
      <c r="I65" s="6"/>
      <c r="J65" s="6"/>
    </row>
    <row r="66" spans="1:10">
      <c r="A66" s="6">
        <v>2</v>
      </c>
      <c r="B66" s="6">
        <v>29.338999999999999</v>
      </c>
      <c r="C66" s="6">
        <v>319.47300000000001</v>
      </c>
      <c r="D66" s="6">
        <v>279.97800000000001</v>
      </c>
      <c r="E66" s="6">
        <v>316.53899999999999</v>
      </c>
      <c r="F66" s="6">
        <v>308.93299999999999</v>
      </c>
      <c r="G66" s="6">
        <v>5277.1270000000004</v>
      </c>
      <c r="H66" s="6">
        <v>1300.4100000000001</v>
      </c>
      <c r="I66" s="6"/>
      <c r="J66" s="6"/>
    </row>
    <row r="67" spans="1:10">
      <c r="A67" s="6">
        <v>3</v>
      </c>
      <c r="B67" s="6">
        <v>38.768999999999998</v>
      </c>
      <c r="C67" s="6">
        <v>1407.835</v>
      </c>
      <c r="D67" s="6">
        <v>1389.5170000000001</v>
      </c>
      <c r="E67" s="6">
        <v>1629.9169999999999</v>
      </c>
      <c r="F67" s="6">
        <v>1634.41</v>
      </c>
      <c r="G67" s="6">
        <v>3361.1869999999999</v>
      </c>
      <c r="H67" s="6">
        <v>1884.5730000000001</v>
      </c>
      <c r="I67" s="6"/>
      <c r="J67" s="6"/>
    </row>
    <row r="68" spans="1:10">
      <c r="A68" s="6" t="s">
        <v>18</v>
      </c>
      <c r="B68" t="s">
        <v>89</v>
      </c>
      <c r="C68" s="6"/>
      <c r="D68" s="6"/>
      <c r="E68" s="6"/>
      <c r="F68" s="6"/>
      <c r="G68" s="6"/>
      <c r="H68" s="6"/>
      <c r="I68" s="6"/>
      <c r="J68" s="6"/>
    </row>
    <row r="69" spans="1:10">
      <c r="B69" s="6" t="s">
        <v>90</v>
      </c>
      <c r="C69" s="6" t="s">
        <v>2</v>
      </c>
      <c r="D69" s="6" t="s">
        <v>3</v>
      </c>
      <c r="E69" s="6" t="s">
        <v>4</v>
      </c>
      <c r="F69" s="6" t="s">
        <v>5</v>
      </c>
      <c r="G69" s="6" t="s">
        <v>6</v>
      </c>
      <c r="H69" t="s">
        <v>91</v>
      </c>
      <c r="I69" s="6"/>
      <c r="J69" s="6"/>
    </row>
    <row r="70" spans="1:10">
      <c r="A70" s="6">
        <v>0</v>
      </c>
      <c r="B70" s="6">
        <v>15.095000000000001</v>
      </c>
      <c r="C70" s="6">
        <v>643.26599999999996</v>
      </c>
      <c r="D70" s="6">
        <v>630.81799999999998</v>
      </c>
      <c r="E70" s="6">
        <v>714.18399999999997</v>
      </c>
      <c r="F70" s="6">
        <v>711.57500000000005</v>
      </c>
      <c r="G70" s="6">
        <v>1871.8040000000001</v>
      </c>
      <c r="H70" s="6">
        <v>914.33</v>
      </c>
      <c r="I70" s="6"/>
      <c r="J70" s="6"/>
    </row>
    <row r="71" spans="1:10">
      <c r="A71" s="6">
        <v>1</v>
      </c>
      <c r="B71" s="6">
        <v>19.782</v>
      </c>
      <c r="C71" s="6">
        <v>304.42399999999998</v>
      </c>
      <c r="D71" s="6">
        <v>296.37099999999998</v>
      </c>
      <c r="E71" s="6">
        <v>337.92399999999998</v>
      </c>
      <c r="F71" s="6">
        <v>336.53899999999999</v>
      </c>
      <c r="G71" s="6">
        <v>4700.951</v>
      </c>
      <c r="H71" s="6">
        <v>1195.242</v>
      </c>
      <c r="I71" s="6"/>
      <c r="J71" s="6"/>
    </row>
    <row r="72" spans="1:10">
      <c r="A72" s="6">
        <v>2</v>
      </c>
      <c r="B72" s="6">
        <v>29.68</v>
      </c>
      <c r="C72" s="6">
        <v>158.95099999999999</v>
      </c>
      <c r="D72" s="6">
        <v>157.49600000000001</v>
      </c>
      <c r="E72" s="6">
        <v>180.58799999999999</v>
      </c>
      <c r="F72" s="6">
        <v>204.114</v>
      </c>
      <c r="G72" s="6">
        <v>5277.1270000000004</v>
      </c>
      <c r="H72" s="6">
        <v>1195.655</v>
      </c>
      <c r="I72" s="6"/>
      <c r="J72" s="6"/>
    </row>
    <row r="73" spans="1:10">
      <c r="A73" s="6">
        <v>3</v>
      </c>
      <c r="B73" s="6">
        <v>39.271999999999998</v>
      </c>
      <c r="C73" s="6">
        <v>1469.2729999999999</v>
      </c>
      <c r="D73" s="6">
        <v>1332.1469999999999</v>
      </c>
      <c r="E73" s="6">
        <v>1530.1469999999999</v>
      </c>
      <c r="F73" s="6">
        <v>1523.8040000000001</v>
      </c>
      <c r="G73" s="6">
        <v>3361.1869999999999</v>
      </c>
      <c r="H73" s="6">
        <v>1843.3119999999999</v>
      </c>
      <c r="I73" s="6"/>
      <c r="J73" s="6"/>
    </row>
    <row r="74" spans="1:10">
      <c r="A74" s="6" t="s">
        <v>19</v>
      </c>
      <c r="B74" t="s">
        <v>89</v>
      </c>
      <c r="C74" s="6"/>
      <c r="D74" s="6"/>
      <c r="E74" s="6"/>
      <c r="F74" s="6"/>
      <c r="G74" s="6"/>
      <c r="H74" s="6"/>
      <c r="I74" s="6"/>
      <c r="J74" s="6"/>
    </row>
    <row r="75" spans="1:10">
      <c r="B75" s="6" t="s">
        <v>90</v>
      </c>
      <c r="C75" s="6" t="s">
        <v>2</v>
      </c>
      <c r="D75" s="6" t="s">
        <v>3</v>
      </c>
      <c r="E75" s="6" t="s">
        <v>4</v>
      </c>
      <c r="F75" s="6" t="s">
        <v>5</v>
      </c>
      <c r="G75" s="6" t="s">
        <v>6</v>
      </c>
      <c r="H75" t="s">
        <v>91</v>
      </c>
      <c r="I75" s="6"/>
      <c r="J75" s="6"/>
    </row>
    <row r="76" spans="1:10">
      <c r="A76" s="6">
        <v>0</v>
      </c>
      <c r="B76" s="6">
        <v>15.279</v>
      </c>
      <c r="C76" s="6">
        <v>500.017</v>
      </c>
      <c r="D76" s="6">
        <v>543.48699999999997</v>
      </c>
      <c r="E76" s="6">
        <v>573.88099999999997</v>
      </c>
      <c r="F76" s="6">
        <v>573.88099999999997</v>
      </c>
      <c r="G76" s="6">
        <v>1871.8040000000001</v>
      </c>
      <c r="H76" s="6">
        <v>812.61400000000003</v>
      </c>
      <c r="I76" s="6"/>
      <c r="J76" s="6"/>
    </row>
    <row r="77" spans="1:10">
      <c r="A77" s="6">
        <v>1</v>
      </c>
      <c r="B77" s="6">
        <v>20.030999999999999</v>
      </c>
      <c r="C77" s="6">
        <v>235.667</v>
      </c>
      <c r="D77" s="6">
        <v>241.51300000000001</v>
      </c>
      <c r="E77" s="6">
        <v>257.18900000000002</v>
      </c>
      <c r="F77" s="6">
        <v>257.18900000000002</v>
      </c>
      <c r="G77" s="6">
        <v>4700.951</v>
      </c>
      <c r="H77" s="6">
        <v>1138.502</v>
      </c>
      <c r="I77" s="6"/>
      <c r="J77" s="6"/>
    </row>
    <row r="78" spans="1:10">
      <c r="A78" s="6">
        <v>2</v>
      </c>
      <c r="B78" s="6">
        <v>29.931000000000001</v>
      </c>
      <c r="C78" s="6">
        <v>181.67099999999999</v>
      </c>
      <c r="D78" s="6">
        <v>175.96700000000001</v>
      </c>
      <c r="E78" s="6">
        <v>188.215</v>
      </c>
      <c r="F78" s="6">
        <v>188.215</v>
      </c>
      <c r="G78" s="6">
        <v>5277.1270000000004</v>
      </c>
      <c r="H78" s="6">
        <v>1202.239</v>
      </c>
      <c r="I78" s="6"/>
      <c r="J78" s="6"/>
    </row>
    <row r="79" spans="1:10">
      <c r="A79" s="6">
        <v>3</v>
      </c>
      <c r="B79" s="6">
        <v>39.481999999999999</v>
      </c>
      <c r="C79" s="6">
        <v>376.95299999999997</v>
      </c>
      <c r="D79" s="6">
        <v>393.45699999999999</v>
      </c>
      <c r="E79" s="6">
        <v>468.24799999999999</v>
      </c>
      <c r="F79" s="6">
        <v>468.24799999999999</v>
      </c>
      <c r="G79" s="6">
        <v>3361.1869999999999</v>
      </c>
      <c r="H79" s="6">
        <v>1013.619</v>
      </c>
      <c r="I79" s="6"/>
      <c r="J79" s="6"/>
    </row>
    <row r="80" spans="1:10">
      <c r="A80" s="6" t="s">
        <v>20</v>
      </c>
      <c r="B80" t="s">
        <v>89</v>
      </c>
      <c r="C80" s="6"/>
      <c r="D80" s="6"/>
      <c r="E80" s="6"/>
      <c r="F80" s="6"/>
      <c r="G80" s="6"/>
      <c r="H80" s="6"/>
      <c r="I80" s="6"/>
      <c r="J80" s="6"/>
    </row>
    <row r="81" spans="1:13">
      <c r="B81" s="6" t="s">
        <v>90</v>
      </c>
      <c r="C81" s="6" t="s">
        <v>2</v>
      </c>
      <c r="D81" s="6" t="s">
        <v>3</v>
      </c>
      <c r="E81" s="6" t="s">
        <v>4</v>
      </c>
      <c r="F81" s="6" t="s">
        <v>5</v>
      </c>
      <c r="G81" s="6" t="s">
        <v>6</v>
      </c>
      <c r="H81" t="s">
        <v>91</v>
      </c>
      <c r="I81" s="6"/>
      <c r="J81" s="6"/>
    </row>
    <row r="82" spans="1:13">
      <c r="A82" s="6">
        <v>0</v>
      </c>
      <c r="B82" s="6">
        <v>15.138999999999999</v>
      </c>
      <c r="C82" s="6">
        <v>103.251</v>
      </c>
      <c r="D82" s="6">
        <v>109.045</v>
      </c>
      <c r="E82" s="6">
        <v>104.97499999999999</v>
      </c>
      <c r="F82" s="6">
        <v>103.47799999999999</v>
      </c>
      <c r="G82" s="6">
        <v>1871.8040000000001</v>
      </c>
      <c r="H82" s="6">
        <v>458.51100000000002</v>
      </c>
      <c r="I82" s="6"/>
      <c r="J82" s="6"/>
    </row>
    <row r="83" spans="1:13">
      <c r="A83" s="6">
        <v>1</v>
      </c>
      <c r="B83" s="6">
        <v>19.93</v>
      </c>
      <c r="C83" s="6">
        <v>46.631999999999998</v>
      </c>
      <c r="D83" s="6">
        <v>43.459000000000003</v>
      </c>
      <c r="E83" s="6">
        <v>41</v>
      </c>
      <c r="F83" s="6">
        <v>40.695999999999998</v>
      </c>
      <c r="G83" s="6">
        <v>4700.951</v>
      </c>
      <c r="H83" s="6">
        <v>974.548</v>
      </c>
      <c r="I83" s="6"/>
      <c r="J83" s="6"/>
    </row>
    <row r="84" spans="1:13">
      <c r="A84" s="6">
        <v>2</v>
      </c>
      <c r="B84" s="6">
        <v>30.004999999999999</v>
      </c>
      <c r="C84" s="6">
        <v>43.661000000000001</v>
      </c>
      <c r="D84" s="6">
        <v>25.640999999999998</v>
      </c>
      <c r="E84" s="6">
        <v>11.743</v>
      </c>
      <c r="F84" s="6">
        <v>42.252000000000002</v>
      </c>
      <c r="G84" s="6">
        <v>5277.1270000000004</v>
      </c>
      <c r="H84" s="6">
        <v>1080.085</v>
      </c>
      <c r="I84" s="6"/>
      <c r="J84" s="6"/>
    </row>
    <row r="85" spans="1:13">
      <c r="A85" s="6">
        <v>3</v>
      </c>
      <c r="B85" s="6">
        <v>39.476999999999997</v>
      </c>
      <c r="C85" s="6">
        <v>461.41300000000001</v>
      </c>
      <c r="D85" s="6">
        <v>469.63200000000001</v>
      </c>
      <c r="E85" s="6">
        <v>468.13099999999997</v>
      </c>
      <c r="F85" s="6">
        <v>463.40899999999999</v>
      </c>
      <c r="G85" s="6">
        <v>3361.1869999999999</v>
      </c>
      <c r="H85" s="6">
        <v>1044.7539999999999</v>
      </c>
      <c r="I85" s="6"/>
      <c r="J85" s="6"/>
    </row>
    <row r="86" spans="1:13">
      <c r="A86" s="6" t="s">
        <v>28</v>
      </c>
      <c r="B86" t="s">
        <v>89</v>
      </c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>
      <c r="B87" s="6" t="s">
        <v>90</v>
      </c>
      <c r="C87" s="6" t="s">
        <v>2</v>
      </c>
      <c r="D87" s="6" t="s">
        <v>3</v>
      </c>
      <c r="E87" s="6" t="s">
        <v>4</v>
      </c>
      <c r="F87" s="6" t="s">
        <v>5</v>
      </c>
      <c r="G87" s="6" t="s">
        <v>6</v>
      </c>
      <c r="H87" s="6" t="s">
        <v>27</v>
      </c>
      <c r="I87" s="6" t="s">
        <v>26</v>
      </c>
      <c r="J87" t="s">
        <v>91</v>
      </c>
      <c r="K87" s="6"/>
      <c r="L87" s="6"/>
      <c r="M87" s="6"/>
    </row>
    <row r="88" spans="1:13">
      <c r="A88" s="6">
        <v>0</v>
      </c>
      <c r="B88" s="6">
        <v>15.266999999999999</v>
      </c>
      <c r="C88" s="6">
        <v>153.59100000000001</v>
      </c>
      <c r="D88" s="6">
        <v>152.50200000000001</v>
      </c>
      <c r="E88" s="6">
        <v>144.00899999999999</v>
      </c>
      <c r="F88" s="6">
        <v>176.22399999999999</v>
      </c>
      <c r="G88" s="6">
        <v>152.036</v>
      </c>
      <c r="H88" s="6">
        <v>164.78399999999999</v>
      </c>
      <c r="I88" s="6">
        <v>1871.8040000000001</v>
      </c>
      <c r="J88" s="6">
        <v>402.13600000000002</v>
      </c>
      <c r="K88" s="6"/>
      <c r="L88" s="6"/>
      <c r="M88" s="6"/>
    </row>
    <row r="89" spans="1:13">
      <c r="A89" s="6">
        <v>1</v>
      </c>
      <c r="B89" s="6">
        <v>20.007999999999999</v>
      </c>
      <c r="C89" s="6">
        <v>140.64599999999999</v>
      </c>
      <c r="D89" s="6">
        <v>130.94399999999999</v>
      </c>
      <c r="E89" s="6">
        <v>112.76900000000001</v>
      </c>
      <c r="F89" s="6">
        <v>145.17699999999999</v>
      </c>
      <c r="G89" s="6">
        <v>138.524</v>
      </c>
      <c r="H89" s="6">
        <v>135.43799999999999</v>
      </c>
      <c r="I89" s="6">
        <v>4700.951</v>
      </c>
      <c r="J89" s="6">
        <v>786.35</v>
      </c>
      <c r="K89" s="6"/>
      <c r="L89" s="6"/>
      <c r="M89" s="6"/>
    </row>
    <row r="90" spans="1:13">
      <c r="A90" s="6">
        <v>2</v>
      </c>
      <c r="B90" s="6">
        <v>29.847000000000001</v>
      </c>
      <c r="C90" s="6">
        <v>90.927999999999997</v>
      </c>
      <c r="D90" s="6">
        <v>81.641999999999996</v>
      </c>
      <c r="E90" s="6">
        <v>72.792000000000002</v>
      </c>
      <c r="F90" s="6">
        <v>89.793000000000006</v>
      </c>
      <c r="G90" s="6">
        <v>83.094999999999999</v>
      </c>
      <c r="H90" s="6">
        <v>83.572999999999993</v>
      </c>
      <c r="I90" s="6">
        <v>5277.1270000000004</v>
      </c>
      <c r="J90" s="6">
        <v>825.56399999999996</v>
      </c>
      <c r="K90" s="6"/>
      <c r="L90" s="6"/>
      <c r="M90" s="6"/>
    </row>
    <row r="91" spans="1:13">
      <c r="A91" s="6">
        <v>3</v>
      </c>
      <c r="B91" s="6">
        <v>39.484999999999999</v>
      </c>
      <c r="C91" s="6">
        <v>241.76499999999999</v>
      </c>
      <c r="D91" s="6">
        <v>256.108</v>
      </c>
      <c r="E91" s="6">
        <v>153.04499999999999</v>
      </c>
      <c r="F91" s="6">
        <v>235.018</v>
      </c>
      <c r="G91" s="6">
        <v>212.49100000000001</v>
      </c>
      <c r="H91" s="6">
        <v>241.649</v>
      </c>
      <c r="I91" s="6">
        <v>3361.1869999999999</v>
      </c>
      <c r="J91" s="6">
        <v>671.60900000000004</v>
      </c>
      <c r="K91" s="6"/>
      <c r="L91" s="6"/>
      <c r="M91" s="6"/>
    </row>
    <row r="92" spans="1:13">
      <c r="A92" s="6" t="s">
        <v>30</v>
      </c>
      <c r="B92" t="s">
        <v>89</v>
      </c>
      <c r="C92" s="6"/>
      <c r="D92" s="6"/>
      <c r="E92" s="6"/>
      <c r="F92" s="6"/>
      <c r="G92" s="6"/>
      <c r="H92" s="6"/>
      <c r="I92" s="6"/>
      <c r="J92" s="6"/>
      <c r="K92" s="6"/>
    </row>
    <row r="93" spans="1:13">
      <c r="B93" s="6" t="s">
        <v>90</v>
      </c>
      <c r="C93" s="6" t="s">
        <v>2</v>
      </c>
      <c r="D93" s="6" t="s">
        <v>3</v>
      </c>
      <c r="E93" s="6" t="s">
        <v>4</v>
      </c>
      <c r="F93" s="6" t="s">
        <v>5</v>
      </c>
      <c r="G93" s="6" t="s">
        <v>6</v>
      </c>
      <c r="H93" t="s">
        <v>91</v>
      </c>
      <c r="I93" s="6"/>
      <c r="J93" s="6"/>
      <c r="K93" s="6"/>
    </row>
    <row r="94" spans="1:13">
      <c r="A94" s="6">
        <v>0</v>
      </c>
      <c r="B94" s="6">
        <v>15.093999999999999</v>
      </c>
      <c r="C94" s="6">
        <v>330.75900000000001</v>
      </c>
      <c r="D94" s="6">
        <v>390.22899999999998</v>
      </c>
      <c r="E94" s="6">
        <v>354.69299999999998</v>
      </c>
      <c r="F94" s="6">
        <v>414.13299999999998</v>
      </c>
      <c r="G94" s="6">
        <v>1871.8040000000001</v>
      </c>
      <c r="H94" s="6">
        <v>640.73800000000006</v>
      </c>
      <c r="I94" s="6"/>
      <c r="J94" s="6"/>
      <c r="K94" s="6"/>
    </row>
    <row r="95" spans="1:13">
      <c r="A95" s="6">
        <v>1</v>
      </c>
      <c r="B95" s="6">
        <v>19.79</v>
      </c>
      <c r="C95" s="6">
        <v>329.23099999999999</v>
      </c>
      <c r="D95" s="6">
        <v>320.76799999999997</v>
      </c>
      <c r="E95" s="6">
        <v>292.959</v>
      </c>
      <c r="F95" s="6">
        <v>374.11099999999999</v>
      </c>
      <c r="G95" s="6">
        <v>4700.951</v>
      </c>
      <c r="H95" s="6">
        <v>1101.114</v>
      </c>
      <c r="I95" s="6"/>
      <c r="J95" s="6"/>
      <c r="K95" s="6"/>
    </row>
    <row r="96" spans="1:13">
      <c r="A96" s="6">
        <v>2</v>
      </c>
      <c r="B96" s="6">
        <v>29.626000000000001</v>
      </c>
      <c r="C96" s="6">
        <v>248.83099999999999</v>
      </c>
      <c r="D96" s="6">
        <v>260.72300000000001</v>
      </c>
      <c r="E96" s="6">
        <v>233.334</v>
      </c>
      <c r="F96" s="6">
        <v>266.887</v>
      </c>
      <c r="G96" s="6">
        <v>5277.1270000000004</v>
      </c>
      <c r="H96" s="6">
        <v>1198.569</v>
      </c>
      <c r="I96" s="6"/>
      <c r="J96" s="6"/>
      <c r="K96" s="6"/>
    </row>
    <row r="97" spans="1:13">
      <c r="A97" s="6">
        <v>3</v>
      </c>
      <c r="B97" s="6">
        <v>40.283000000000001</v>
      </c>
      <c r="C97" s="6">
        <v>509.42700000000002</v>
      </c>
      <c r="D97" s="6">
        <v>626.923</v>
      </c>
      <c r="E97" s="6">
        <v>601.88599999999997</v>
      </c>
      <c r="F97" s="6">
        <v>686.34299999999996</v>
      </c>
      <c r="G97" s="6">
        <v>3361.1869999999999</v>
      </c>
      <c r="H97" s="6">
        <v>1469.2190000000001</v>
      </c>
      <c r="I97" s="6"/>
      <c r="J97" s="6"/>
      <c r="K97" s="6"/>
    </row>
    <row r="98" spans="1:13">
      <c r="A98" s="6" t="s">
        <v>31</v>
      </c>
      <c r="B98" t="s">
        <v>89</v>
      </c>
      <c r="C98" s="6"/>
      <c r="D98" s="6"/>
      <c r="E98" s="6"/>
      <c r="F98" s="6"/>
      <c r="G98" s="6"/>
      <c r="H98" s="6"/>
      <c r="I98" s="6"/>
      <c r="J98" s="6"/>
      <c r="K98" s="6"/>
    </row>
    <row r="99" spans="1:13">
      <c r="B99" s="6" t="s">
        <v>90</v>
      </c>
      <c r="C99" s="6" t="s">
        <v>2</v>
      </c>
      <c r="D99" s="6" t="s">
        <v>3</v>
      </c>
      <c r="E99" s="6" t="s">
        <v>4</v>
      </c>
      <c r="F99" s="6" t="s">
        <v>5</v>
      </c>
      <c r="G99" s="6" t="s">
        <v>6</v>
      </c>
      <c r="H99" t="s">
        <v>91</v>
      </c>
      <c r="I99" s="6"/>
      <c r="J99" s="6"/>
      <c r="K99" s="6"/>
    </row>
    <row r="100" spans="1:13">
      <c r="A100" s="6">
        <v>0</v>
      </c>
      <c r="B100" s="6">
        <v>14.776</v>
      </c>
      <c r="C100" s="6">
        <v>124.846</v>
      </c>
      <c r="D100" s="6">
        <v>117.767</v>
      </c>
      <c r="E100" s="6">
        <v>104.03700000000001</v>
      </c>
      <c r="F100" s="6">
        <v>104.116</v>
      </c>
      <c r="G100" s="6">
        <v>1871.8040000000001</v>
      </c>
      <c r="H100" s="6">
        <v>464.51400000000001</v>
      </c>
      <c r="I100" s="6"/>
      <c r="J100" s="6"/>
      <c r="K100" s="6"/>
    </row>
    <row r="101" spans="1:13">
      <c r="A101" s="6">
        <v>1</v>
      </c>
      <c r="B101" s="6">
        <v>19.132999999999999</v>
      </c>
      <c r="C101" s="6">
        <v>24.780999999999999</v>
      </c>
      <c r="D101" s="6">
        <v>29.609000000000002</v>
      </c>
      <c r="E101" s="6">
        <v>37.146999999999998</v>
      </c>
      <c r="F101" s="6">
        <v>39.484999999999999</v>
      </c>
      <c r="G101" s="6">
        <v>4700.951</v>
      </c>
      <c r="H101" s="6">
        <v>966.39499999999998</v>
      </c>
      <c r="I101" s="6"/>
      <c r="J101" s="6"/>
      <c r="K101" s="6"/>
    </row>
    <row r="102" spans="1:13">
      <c r="A102" s="6">
        <v>2</v>
      </c>
      <c r="B102" s="6">
        <v>30.216999999999999</v>
      </c>
      <c r="C102" s="6">
        <v>123.417</v>
      </c>
      <c r="D102" s="6">
        <v>120.79300000000001</v>
      </c>
      <c r="E102" s="6">
        <v>145.90199999999999</v>
      </c>
      <c r="F102" s="6">
        <v>127.53700000000001</v>
      </c>
      <c r="G102" s="6">
        <v>5277.1270000000004</v>
      </c>
      <c r="H102" s="6">
        <v>1118.9549999999999</v>
      </c>
      <c r="I102" s="6"/>
      <c r="J102" s="6"/>
      <c r="K102" s="6"/>
    </row>
    <row r="103" spans="1:13">
      <c r="A103" s="6">
        <v>3</v>
      </c>
      <c r="B103" s="6">
        <v>38.81</v>
      </c>
      <c r="C103" s="6">
        <v>190.25800000000001</v>
      </c>
      <c r="D103" s="6">
        <v>189.36500000000001</v>
      </c>
      <c r="E103" s="6">
        <v>185.36699999999999</v>
      </c>
      <c r="F103" s="6">
        <v>170.309</v>
      </c>
      <c r="G103" s="6">
        <v>3361.1869999999999</v>
      </c>
      <c r="H103" s="6">
        <v>819.29700000000003</v>
      </c>
      <c r="I103" s="6"/>
      <c r="J103" s="6"/>
      <c r="K103" s="6"/>
    </row>
    <row r="104" spans="1:13">
      <c r="A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linear relation </vt:lpstr>
      <vt:lpstr>initial data</vt:lpstr>
      <vt:lpstr>RSD</vt:lpstr>
      <vt:lpstr>eligible data </vt:lpstr>
      <vt:lpstr>content calculation</vt:lpstr>
      <vt:lpstr>sample peak 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刘晨星</dc:creator>
  <cp:lastModifiedBy>蓝蓝蓝</cp:lastModifiedBy>
  <dcterms:created xsi:type="dcterms:W3CDTF">2015-06-05T18:19:34Z</dcterms:created>
  <dcterms:modified xsi:type="dcterms:W3CDTF">2022-09-14T08:00:09Z</dcterms:modified>
</cp:coreProperties>
</file>