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filterPrivacy="1"/>
  <xr:revisionPtr revIDLastSave="0" documentId="13_ncr:1_{6877157F-5E9F-44DA-AF74-7E8DD0580723}" xr6:coauthVersionLast="36" xr6:coauthVersionMax="36" xr10:uidLastSave="{00000000-0000-0000-0000-000000000000}"/>
  <bookViews>
    <workbookView xWindow="0" yWindow="0" windowWidth="15525" windowHeight="6540" tabRatio="825" xr2:uid="{00000000-000D-0000-FFFF-FFFF00000000}"/>
  </bookViews>
  <sheets>
    <sheet name="Table_S1_Tm_comparison" sheetId="21" r:id="rId1"/>
    <sheet name="Table_2_and_S2_EC50_ITDR-CETSA" sheetId="19" r:id="rId2"/>
    <sheet name="Table_S3_EC50-TPP-CCR" sheetId="24" r:id="rId3"/>
    <sheet name="Table_S4_PPI-UniProt" sheetId="23" r:id="rId4"/>
    <sheet name="Table_S5_pVal_inCell_CETSA-WB" sheetId="11" r:id="rId5"/>
    <sheet name="Table_S6_pVal_extract_CETSA-WB" sheetId="12" r:id="rId6"/>
    <sheet name="Table_S7_ExpProcDiff" sheetId="2" r:id="rId7"/>
    <sheet name="Table_1_Tm" sheetId="17" r:id="rId8"/>
    <sheet name="Table_3_and_S3_EC50-TPP-CCR" sheetId="20" r:id="rId9"/>
  </sheets>
  <definedNames>
    <definedName name="_xlnm._FilterDatabase" localSheetId="7" hidden="1">Table_1_Tm!$E$3:$CV$22</definedName>
    <definedName name="_xlnm._FilterDatabase" localSheetId="3" hidden="1">'Table_S4_PPI-UniProt'!$A$3:$Y$3</definedName>
    <definedName name="_xlnm._FilterDatabase" localSheetId="4" hidden="1">'Table_S5_pVal_inCell_CETSA-WB'!$A$10:$MF$10</definedName>
    <definedName name="_xlnm._FilterDatabase" localSheetId="5" hidden="1">'Table_S6_pVal_extract_CETSA-WB'!$A$4:$MA$4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27" i="19" l="1"/>
  <c r="R28" i="19" s="1"/>
  <c r="R29" i="19" s="1"/>
  <c r="S26" i="19"/>
  <c r="T14" i="19"/>
  <c r="O10" i="19"/>
  <c r="N10" i="19"/>
  <c r="T13" i="19"/>
  <c r="O9" i="19"/>
  <c r="N9" i="19"/>
  <c r="J13" i="19"/>
  <c r="K14" i="19" s="1"/>
  <c r="H13" i="19"/>
  <c r="I14" i="19" s="1"/>
  <c r="T10" i="19"/>
  <c r="S10" i="19"/>
  <c r="T9" i="19"/>
  <c r="S9" i="19"/>
  <c r="T8" i="19"/>
  <c r="O8" i="19"/>
  <c r="N8" i="19"/>
  <c r="T7" i="19"/>
  <c r="O7" i="19"/>
  <c r="N7" i="19"/>
  <c r="J7" i="19"/>
  <c r="K7" i="19" s="1"/>
  <c r="H7" i="19"/>
  <c r="I7" i="19" s="1"/>
  <c r="S27" i="19" l="1"/>
  <c r="I6" i="19"/>
  <c r="I8" i="19" s="1"/>
  <c r="S29" i="19"/>
  <c r="R30" i="19"/>
  <c r="I13" i="19"/>
  <c r="I15" i="19" s="1"/>
  <c r="S28" i="19"/>
  <c r="K6" i="19"/>
  <c r="K8" i="19" s="1"/>
  <c r="K13" i="19"/>
  <c r="K15" i="19" s="1"/>
  <c r="R31" i="19" l="1"/>
  <c r="S30" i="19"/>
  <c r="S31" i="19" l="1"/>
  <c r="R32" i="19"/>
  <c r="R33" i="19" l="1"/>
  <c r="S32" i="19"/>
  <c r="S33" i="19" l="1"/>
  <c r="R34" i="19"/>
  <c r="R35" i="19" l="1"/>
  <c r="S35" i="19" s="1"/>
  <c r="S34" i="19"/>
  <c r="K26" i="17" l="1"/>
  <c r="K25" i="17"/>
  <c r="K24" i="17"/>
  <c r="T22" i="17"/>
  <c r="S22" i="17"/>
  <c r="M22" i="17"/>
  <c r="T21" i="17"/>
  <c r="S21" i="17"/>
  <c r="Q21" i="17"/>
  <c r="M21" i="17"/>
  <c r="K21" i="17"/>
  <c r="S20" i="17"/>
  <c r="Q20" i="17"/>
  <c r="M20" i="17"/>
  <c r="Q19" i="17"/>
  <c r="M19" i="17"/>
  <c r="S17" i="17"/>
  <c r="M17" i="17"/>
  <c r="S16" i="17"/>
  <c r="Q16" i="17"/>
  <c r="M16" i="17"/>
  <c r="K16" i="17"/>
  <c r="S15" i="17"/>
  <c r="Q15" i="17"/>
  <c r="M15" i="17"/>
  <c r="K15" i="17"/>
  <c r="Q14" i="17"/>
  <c r="K14" i="17"/>
  <c r="T14" i="17" s="1"/>
  <c r="S12" i="17"/>
  <c r="M12" i="17"/>
  <c r="S11" i="17"/>
  <c r="Q11" i="17"/>
  <c r="M11" i="17"/>
  <c r="K11" i="17"/>
  <c r="S10" i="17"/>
  <c r="Q10" i="17"/>
  <c r="K10" i="17"/>
  <c r="Q9" i="17"/>
  <c r="K9" i="17"/>
  <c r="S7" i="17"/>
  <c r="M7" i="17"/>
  <c r="S6" i="17"/>
  <c r="Q6" i="17"/>
  <c r="M6" i="17"/>
  <c r="K6" i="17"/>
  <c r="T6" i="17" s="1"/>
  <c r="Q5" i="17"/>
  <c r="K5" i="17"/>
  <c r="Q4" i="17"/>
  <c r="K4" i="17"/>
  <c r="S27" i="17"/>
  <c r="M27" i="17"/>
  <c r="S26" i="17"/>
  <c r="Q26" i="17"/>
  <c r="M26" i="17"/>
  <c r="S25" i="17"/>
  <c r="Q25" i="17"/>
  <c r="M25" i="17"/>
  <c r="S24" i="17"/>
  <c r="Q24" i="17"/>
  <c r="M24" i="17"/>
  <c r="T4" i="17" l="1"/>
  <c r="T5" i="17"/>
  <c r="T15" i="17"/>
  <c r="T16" i="17"/>
  <c r="T24" i="17"/>
  <c r="T25" i="17"/>
  <c r="T26" i="17"/>
  <c r="T9" i="17"/>
  <c r="T10" i="17"/>
  <c r="T11" i="17"/>
  <c r="AC24" i="12" l="1"/>
  <c r="AB24" i="12"/>
  <c r="AA24" i="12"/>
  <c r="Z24" i="12"/>
  <c r="AW24" i="12" s="1"/>
  <c r="V24" i="12"/>
  <c r="U24" i="12"/>
  <c r="T24" i="12"/>
  <c r="S24" i="12"/>
  <c r="R24" i="12"/>
  <c r="Q24" i="12"/>
  <c r="P24" i="12"/>
  <c r="O24" i="12"/>
  <c r="N24" i="12"/>
  <c r="M24" i="12"/>
  <c r="L24" i="12"/>
  <c r="K24" i="12"/>
  <c r="J24" i="12"/>
  <c r="I24" i="12"/>
  <c r="H24" i="12"/>
  <c r="G24" i="12"/>
  <c r="F24" i="12"/>
  <c r="E24" i="12"/>
  <c r="D24" i="12"/>
  <c r="C24" i="12"/>
  <c r="AC23" i="12"/>
  <c r="AB23" i="12"/>
  <c r="AA23" i="12"/>
  <c r="Z23" i="12"/>
  <c r="AW23" i="12" s="1"/>
  <c r="V23" i="12"/>
  <c r="U23" i="12"/>
  <c r="T23" i="12"/>
  <c r="S23" i="12"/>
  <c r="R23" i="12"/>
  <c r="Q23" i="12"/>
  <c r="P23" i="12"/>
  <c r="O23" i="12"/>
  <c r="N23" i="12"/>
  <c r="M23" i="12"/>
  <c r="L23" i="12"/>
  <c r="K23" i="12"/>
  <c r="J23" i="12"/>
  <c r="I23" i="12"/>
  <c r="H23" i="12"/>
  <c r="G23" i="12"/>
  <c r="F23" i="12"/>
  <c r="E23" i="12"/>
  <c r="D23" i="12"/>
  <c r="C23" i="12"/>
  <c r="AC22" i="12"/>
  <c r="AB22" i="12"/>
  <c r="AA22" i="12"/>
  <c r="Z22" i="12"/>
  <c r="AW22" i="12" s="1"/>
  <c r="V22" i="12"/>
  <c r="U22" i="12"/>
  <c r="T22" i="12"/>
  <c r="S22" i="12"/>
  <c r="R22" i="12"/>
  <c r="Q22" i="12"/>
  <c r="P22" i="12"/>
  <c r="O22" i="12"/>
  <c r="N22" i="12"/>
  <c r="M22" i="12"/>
  <c r="L22" i="12"/>
  <c r="K22" i="12"/>
  <c r="J22" i="12"/>
  <c r="I22" i="12"/>
  <c r="H22" i="12"/>
  <c r="G22" i="12"/>
  <c r="F22" i="12"/>
  <c r="E22" i="12"/>
  <c r="D22" i="12"/>
  <c r="C22" i="12"/>
  <c r="AC21" i="12"/>
  <c r="AB21" i="12"/>
  <c r="AA21" i="12"/>
  <c r="Z21" i="12"/>
  <c r="AW21" i="12" s="1"/>
  <c r="V21" i="12"/>
  <c r="U21" i="12"/>
  <c r="T21" i="12"/>
  <c r="S21" i="12"/>
  <c r="R21" i="12"/>
  <c r="Q21" i="12"/>
  <c r="P21" i="12"/>
  <c r="O21" i="12"/>
  <c r="N21" i="12"/>
  <c r="M21" i="12"/>
  <c r="L21" i="12"/>
  <c r="K21" i="12"/>
  <c r="J21" i="12"/>
  <c r="I21" i="12"/>
  <c r="H21" i="12"/>
  <c r="G21" i="12"/>
  <c r="F21" i="12"/>
  <c r="E21" i="12"/>
  <c r="D21" i="12"/>
  <c r="C21" i="12"/>
  <c r="AC20" i="12"/>
  <c r="AB20" i="12"/>
  <c r="AA20" i="12"/>
  <c r="Z20" i="12"/>
  <c r="AW20" i="12" s="1"/>
  <c r="V20" i="12"/>
  <c r="U20" i="12"/>
  <c r="T20" i="12"/>
  <c r="S20" i="12"/>
  <c r="R20" i="12"/>
  <c r="Q20" i="12"/>
  <c r="P20" i="12"/>
  <c r="O20" i="12"/>
  <c r="N20" i="12"/>
  <c r="M20" i="12"/>
  <c r="L20" i="12"/>
  <c r="K20" i="12"/>
  <c r="J20" i="12"/>
  <c r="I20" i="12"/>
  <c r="H20" i="12"/>
  <c r="G20" i="12"/>
  <c r="F20" i="12"/>
  <c r="E20" i="12"/>
  <c r="D20" i="12"/>
  <c r="C20" i="12"/>
  <c r="AC19" i="12"/>
  <c r="AB19" i="12"/>
  <c r="AA19" i="12"/>
  <c r="Z19" i="12"/>
  <c r="AW19" i="12" s="1"/>
  <c r="V19" i="12"/>
  <c r="U19" i="12"/>
  <c r="T19" i="12"/>
  <c r="S19" i="12"/>
  <c r="R19" i="12"/>
  <c r="Q19" i="12"/>
  <c r="P19" i="12"/>
  <c r="O19" i="12"/>
  <c r="N19" i="12"/>
  <c r="M19" i="12"/>
  <c r="L19" i="12"/>
  <c r="K19" i="12"/>
  <c r="J19" i="12"/>
  <c r="I19" i="12"/>
  <c r="H19" i="12"/>
  <c r="G19" i="12"/>
  <c r="F19" i="12"/>
  <c r="E19" i="12"/>
  <c r="D19" i="12"/>
  <c r="C19" i="12"/>
  <c r="AC18" i="12"/>
  <c r="AB18" i="12"/>
  <c r="AA18" i="12"/>
  <c r="Z18" i="12"/>
  <c r="AW18" i="12" s="1"/>
  <c r="V18" i="12"/>
  <c r="U18" i="12"/>
  <c r="T18" i="12"/>
  <c r="S18" i="12"/>
  <c r="R18" i="12"/>
  <c r="Q18" i="12"/>
  <c r="P18" i="12"/>
  <c r="O18" i="12"/>
  <c r="N18" i="12"/>
  <c r="M18" i="12"/>
  <c r="L18" i="12"/>
  <c r="K18" i="12"/>
  <c r="J18" i="12"/>
  <c r="I18" i="12"/>
  <c r="H18" i="12"/>
  <c r="G18" i="12"/>
  <c r="F18" i="12"/>
  <c r="E18" i="12"/>
  <c r="D18" i="12"/>
  <c r="C18" i="12"/>
  <c r="AC17" i="12"/>
  <c r="AB17" i="12"/>
  <c r="AA17" i="12"/>
  <c r="Z17" i="12"/>
  <c r="AP17" i="12" s="1"/>
  <c r="V17" i="12"/>
  <c r="U17" i="12"/>
  <c r="T17" i="12"/>
  <c r="S17" i="12"/>
  <c r="R17" i="12"/>
  <c r="Q17" i="12"/>
  <c r="P17" i="12"/>
  <c r="O17" i="12"/>
  <c r="N17" i="12"/>
  <c r="M17" i="12"/>
  <c r="L17" i="12"/>
  <c r="K17" i="12"/>
  <c r="J17" i="12"/>
  <c r="I17" i="12"/>
  <c r="H17" i="12"/>
  <c r="G17" i="12"/>
  <c r="F17" i="12"/>
  <c r="E17" i="12"/>
  <c r="D17" i="12"/>
  <c r="C17" i="12"/>
  <c r="AC16" i="12"/>
  <c r="AB16" i="12"/>
  <c r="AA16" i="12"/>
  <c r="Z16" i="12"/>
  <c r="AP16" i="12" s="1"/>
  <c r="V16" i="12"/>
  <c r="U16" i="12"/>
  <c r="T16" i="12"/>
  <c r="S16" i="12"/>
  <c r="R16" i="12"/>
  <c r="Q16" i="12"/>
  <c r="P16" i="12"/>
  <c r="O16" i="12"/>
  <c r="N16" i="12"/>
  <c r="M16" i="12"/>
  <c r="L16" i="12"/>
  <c r="K16" i="12"/>
  <c r="J16" i="12"/>
  <c r="I16" i="12"/>
  <c r="H16" i="12"/>
  <c r="G16" i="12"/>
  <c r="F16" i="12"/>
  <c r="E16" i="12"/>
  <c r="D16" i="12"/>
  <c r="C16" i="12"/>
  <c r="AC15" i="12"/>
  <c r="AB15" i="12"/>
  <c r="AA15" i="12"/>
  <c r="Z15" i="12"/>
  <c r="AP15" i="12" s="1"/>
  <c r="V15" i="12"/>
  <c r="U15" i="12"/>
  <c r="T15" i="12"/>
  <c r="S15" i="12"/>
  <c r="R15" i="12"/>
  <c r="Q15" i="12"/>
  <c r="P15" i="12"/>
  <c r="O15" i="12"/>
  <c r="N15" i="12"/>
  <c r="M15" i="12"/>
  <c r="L15" i="12"/>
  <c r="K15" i="12"/>
  <c r="J15" i="12"/>
  <c r="I15" i="12"/>
  <c r="H15" i="12"/>
  <c r="G15" i="12"/>
  <c r="F15" i="12"/>
  <c r="E15" i="12"/>
  <c r="D15" i="12"/>
  <c r="C15" i="12"/>
  <c r="AC14" i="12"/>
  <c r="AB14" i="12"/>
  <c r="AA14" i="12"/>
  <c r="Z14" i="12"/>
  <c r="V14" i="12"/>
  <c r="U14" i="12"/>
  <c r="T14" i="12"/>
  <c r="S14" i="12"/>
  <c r="R14" i="12"/>
  <c r="Q14" i="12"/>
  <c r="P14" i="12"/>
  <c r="O14" i="12"/>
  <c r="N14" i="12"/>
  <c r="M14" i="12"/>
  <c r="L14" i="12"/>
  <c r="K14" i="12"/>
  <c r="J14" i="12"/>
  <c r="I14" i="12"/>
  <c r="H14" i="12"/>
  <c r="G14" i="12"/>
  <c r="F14" i="12"/>
  <c r="E14" i="12"/>
  <c r="D14" i="12"/>
  <c r="C14" i="12"/>
  <c r="AC13" i="12"/>
  <c r="AB13" i="12"/>
  <c r="AA13" i="12"/>
  <c r="Z13" i="12"/>
  <c r="AP13" i="12" s="1"/>
  <c r="V13" i="12"/>
  <c r="U13" i="12"/>
  <c r="T13" i="12"/>
  <c r="S13" i="12"/>
  <c r="R13" i="12"/>
  <c r="Q13" i="12"/>
  <c r="P13" i="12"/>
  <c r="O13" i="12"/>
  <c r="N13" i="12"/>
  <c r="M13" i="12"/>
  <c r="L13" i="12"/>
  <c r="K13" i="12"/>
  <c r="J13" i="12"/>
  <c r="I13" i="12"/>
  <c r="H13" i="12"/>
  <c r="G13" i="12"/>
  <c r="F13" i="12"/>
  <c r="E13" i="12"/>
  <c r="D13" i="12"/>
  <c r="C13" i="12"/>
  <c r="AC12" i="12"/>
  <c r="AB12" i="12"/>
  <c r="AA12" i="12"/>
  <c r="Z12" i="12"/>
  <c r="AP12" i="12" s="1"/>
  <c r="V12" i="12"/>
  <c r="U12" i="12"/>
  <c r="T12" i="12"/>
  <c r="S12" i="12"/>
  <c r="R12" i="12"/>
  <c r="Q12" i="12"/>
  <c r="P12" i="12"/>
  <c r="O12" i="12"/>
  <c r="N12" i="12"/>
  <c r="M12" i="12"/>
  <c r="L12" i="12"/>
  <c r="K12" i="12"/>
  <c r="J12" i="12"/>
  <c r="I12" i="12"/>
  <c r="H12" i="12"/>
  <c r="G12" i="12"/>
  <c r="F12" i="12"/>
  <c r="E12" i="12"/>
  <c r="D12" i="12"/>
  <c r="C12" i="12"/>
  <c r="AC11" i="12"/>
  <c r="AB11" i="12"/>
  <c r="AA11" i="12"/>
  <c r="Z11" i="12"/>
  <c r="V11" i="12"/>
  <c r="U11" i="12"/>
  <c r="T11" i="12"/>
  <c r="S11" i="12"/>
  <c r="R11" i="12"/>
  <c r="Q11" i="12"/>
  <c r="P11" i="12"/>
  <c r="O11" i="12"/>
  <c r="N11" i="12"/>
  <c r="M11" i="12"/>
  <c r="L11" i="12"/>
  <c r="K11" i="12"/>
  <c r="J11" i="12"/>
  <c r="I11" i="12"/>
  <c r="H11" i="12"/>
  <c r="G11" i="12"/>
  <c r="F11" i="12"/>
  <c r="E11" i="12"/>
  <c r="D11" i="12"/>
  <c r="C11" i="12"/>
  <c r="AP10" i="12"/>
  <c r="AC10" i="12"/>
  <c r="AB10" i="12"/>
  <c r="AA10" i="12"/>
  <c r="Z10" i="12"/>
  <c r="AS10" i="12" s="1"/>
  <c r="V10" i="12"/>
  <c r="U10" i="12"/>
  <c r="T10" i="12"/>
  <c r="S10" i="12"/>
  <c r="R10" i="12"/>
  <c r="Q10" i="12"/>
  <c r="P10" i="12"/>
  <c r="O10" i="12"/>
  <c r="N10" i="12"/>
  <c r="M10" i="12"/>
  <c r="L10" i="12"/>
  <c r="K10" i="12"/>
  <c r="J10" i="12"/>
  <c r="I10" i="12"/>
  <c r="H10" i="12"/>
  <c r="G10" i="12"/>
  <c r="F10" i="12"/>
  <c r="E10" i="12"/>
  <c r="D10" i="12"/>
  <c r="C10" i="12"/>
  <c r="AC9" i="12"/>
  <c r="AB9" i="12"/>
  <c r="AA9" i="12"/>
  <c r="Z9" i="12"/>
  <c r="V9" i="12"/>
  <c r="U9" i="12"/>
  <c r="T9" i="12"/>
  <c r="S9" i="12"/>
  <c r="R9" i="12"/>
  <c r="Q9" i="12"/>
  <c r="P9" i="12"/>
  <c r="O9" i="12"/>
  <c r="N9" i="12"/>
  <c r="M9" i="12"/>
  <c r="L9" i="12"/>
  <c r="K9" i="12"/>
  <c r="J9" i="12"/>
  <c r="I9" i="12"/>
  <c r="H9" i="12"/>
  <c r="G9" i="12"/>
  <c r="F9" i="12"/>
  <c r="E9" i="12"/>
  <c r="D9" i="12"/>
  <c r="C9" i="12"/>
  <c r="AR8" i="12"/>
  <c r="AC8" i="12"/>
  <c r="AB8" i="12"/>
  <c r="AA8" i="12"/>
  <c r="Z8" i="12"/>
  <c r="AS8" i="12" s="1"/>
  <c r="V8" i="12"/>
  <c r="U8" i="12"/>
  <c r="T8" i="12"/>
  <c r="S8" i="12"/>
  <c r="R8" i="12"/>
  <c r="Q8" i="12"/>
  <c r="P8" i="12"/>
  <c r="O8" i="12"/>
  <c r="N8" i="12"/>
  <c r="M8" i="12"/>
  <c r="L8" i="12"/>
  <c r="K8" i="12"/>
  <c r="J8" i="12"/>
  <c r="I8" i="12"/>
  <c r="H8" i="12"/>
  <c r="G8" i="12"/>
  <c r="F8" i="12"/>
  <c r="E8" i="12"/>
  <c r="D8" i="12"/>
  <c r="C8" i="12"/>
  <c r="AS7" i="12"/>
  <c r="AK7" i="12"/>
  <c r="AC7" i="12"/>
  <c r="AB7" i="12"/>
  <c r="AA7" i="12"/>
  <c r="Z7" i="12"/>
  <c r="AU7" i="12" s="1"/>
  <c r="V7" i="12"/>
  <c r="U7" i="12"/>
  <c r="T7" i="12"/>
  <c r="S7" i="12"/>
  <c r="R7" i="12"/>
  <c r="Q7" i="12"/>
  <c r="P7" i="12"/>
  <c r="O7" i="12"/>
  <c r="N7" i="12"/>
  <c r="M7" i="12"/>
  <c r="L7" i="12"/>
  <c r="K7" i="12"/>
  <c r="J7" i="12"/>
  <c r="I7" i="12"/>
  <c r="H7" i="12"/>
  <c r="G7" i="12"/>
  <c r="F7" i="12"/>
  <c r="E7" i="12"/>
  <c r="D7" i="12"/>
  <c r="C7" i="12"/>
  <c r="AC6" i="12"/>
  <c r="AB6" i="12"/>
  <c r="AA6" i="12"/>
  <c r="Z6" i="12"/>
  <c r="AU6" i="12" s="1"/>
  <c r="V6" i="12"/>
  <c r="U6" i="12"/>
  <c r="T6" i="12"/>
  <c r="S6" i="12"/>
  <c r="R6" i="12"/>
  <c r="Q6" i="12"/>
  <c r="P6" i="12"/>
  <c r="O6" i="12"/>
  <c r="N6" i="12"/>
  <c r="M6" i="12"/>
  <c r="L6" i="12"/>
  <c r="K6" i="12"/>
  <c r="J6" i="12"/>
  <c r="I6" i="12"/>
  <c r="H6" i="12"/>
  <c r="G6" i="12"/>
  <c r="F6" i="12"/>
  <c r="E6" i="12"/>
  <c r="D6" i="12"/>
  <c r="C6" i="12"/>
  <c r="AS5" i="12"/>
  <c r="AK5" i="12"/>
  <c r="AC5" i="12"/>
  <c r="AB5" i="12"/>
  <c r="AA5" i="12"/>
  <c r="Z5" i="12"/>
  <c r="AU5" i="12" s="1"/>
  <c r="V5" i="12"/>
  <c r="U5" i="12"/>
  <c r="T5" i="12"/>
  <c r="S5" i="12"/>
  <c r="R5" i="12"/>
  <c r="Q5" i="12"/>
  <c r="P5" i="12"/>
  <c r="O5" i="12"/>
  <c r="N5" i="12"/>
  <c r="M5" i="12"/>
  <c r="L5" i="12"/>
  <c r="K5" i="12"/>
  <c r="J5" i="12"/>
  <c r="I5" i="12"/>
  <c r="H5" i="12"/>
  <c r="G5" i="12"/>
  <c r="F5" i="12"/>
  <c r="E5" i="12"/>
  <c r="D5" i="12"/>
  <c r="C5" i="12"/>
  <c r="AG6" i="12" l="1"/>
  <c r="AW6" i="12"/>
  <c r="AO5" i="12"/>
  <c r="AK6" i="12"/>
  <c r="AG7" i="12"/>
  <c r="AW7" i="12"/>
  <c r="AW8" i="12"/>
  <c r="AL15" i="12"/>
  <c r="AH10" i="12"/>
  <c r="AO6" i="12"/>
  <c r="AG8" i="12"/>
  <c r="AG5" i="12"/>
  <c r="AW5" i="12"/>
  <c r="AS6" i="12"/>
  <c r="AO7" i="12"/>
  <c r="AL8" i="12"/>
  <c r="AO10" i="12"/>
  <c r="AJ5" i="12"/>
  <c r="AR5" i="12"/>
  <c r="AF6" i="12"/>
  <c r="AN6" i="12"/>
  <c r="AV6" i="12"/>
  <c r="AJ7" i="12"/>
  <c r="AR7" i="12"/>
  <c r="AF8" i="12"/>
  <c r="AN8" i="12"/>
  <c r="AG10" i="12"/>
  <c r="AW10" i="12"/>
  <c r="AH15" i="12"/>
  <c r="AL16" i="12"/>
  <c r="AH12" i="12"/>
  <c r="AH17" i="12"/>
  <c r="AH13" i="12"/>
  <c r="AH16" i="12"/>
  <c r="AF5" i="12"/>
  <c r="AN5" i="12"/>
  <c r="AV5" i="12"/>
  <c r="AJ6" i="12"/>
  <c r="AR6" i="12"/>
  <c r="AF7" i="12"/>
  <c r="AN7" i="12"/>
  <c r="AV7" i="12"/>
  <c r="AH8" i="12"/>
  <c r="AL12" i="12"/>
  <c r="AV9" i="12"/>
  <c r="AR9" i="12"/>
  <c r="AN9" i="12"/>
  <c r="AJ9" i="12"/>
  <c r="AF9" i="12"/>
  <c r="AU9" i="12"/>
  <c r="AQ9" i="12"/>
  <c r="AM9" i="12"/>
  <c r="AI9" i="12"/>
  <c r="AE9" i="12"/>
  <c r="AD9" i="12"/>
  <c r="AL9" i="12"/>
  <c r="AT9" i="12"/>
  <c r="AW11" i="12"/>
  <c r="AS11" i="12"/>
  <c r="AO11" i="12"/>
  <c r="AK11" i="12"/>
  <c r="AV11" i="12"/>
  <c r="AR11" i="12"/>
  <c r="AN11" i="12"/>
  <c r="AJ11" i="12"/>
  <c r="AF11" i="12"/>
  <c r="AU11" i="12"/>
  <c r="AQ11" i="12"/>
  <c r="AM11" i="12"/>
  <c r="AI11" i="12"/>
  <c r="AE11" i="12"/>
  <c r="AD11" i="12"/>
  <c r="AP11" i="12"/>
  <c r="AW14" i="12"/>
  <c r="AS14" i="12"/>
  <c r="AO14" i="12"/>
  <c r="AK14" i="12"/>
  <c r="AG14" i="12"/>
  <c r="AV14" i="12"/>
  <c r="AR14" i="12"/>
  <c r="AN14" i="12"/>
  <c r="AJ14" i="12"/>
  <c r="AF14" i="12"/>
  <c r="AU14" i="12"/>
  <c r="AQ14" i="12"/>
  <c r="AM14" i="12"/>
  <c r="AI14" i="12"/>
  <c r="AE14" i="12"/>
  <c r="AD14" i="12"/>
  <c r="AT14" i="12"/>
  <c r="AD5" i="12"/>
  <c r="AH5" i="12"/>
  <c r="AL5" i="12"/>
  <c r="AP5" i="12"/>
  <c r="AT5" i="12"/>
  <c r="AD6" i="12"/>
  <c r="AH6" i="12"/>
  <c r="AL6" i="12"/>
  <c r="AP6" i="12"/>
  <c r="AT6" i="12"/>
  <c r="AD7" i="12"/>
  <c r="AH7" i="12"/>
  <c r="AL7" i="12"/>
  <c r="AP7" i="12"/>
  <c r="AT7" i="12"/>
  <c r="AU8" i="12"/>
  <c r="AQ8" i="12"/>
  <c r="AM8" i="12"/>
  <c r="AI8" i="12"/>
  <c r="AE8" i="12"/>
  <c r="AD8" i="12"/>
  <c r="AJ8" i="12"/>
  <c r="AO8" i="12"/>
  <c r="AT8" i="12"/>
  <c r="AG9" i="12"/>
  <c r="AO9" i="12"/>
  <c r="AW9" i="12"/>
  <c r="AK10" i="12"/>
  <c r="AG11" i="12"/>
  <c r="AT11" i="12"/>
  <c r="AL13" i="12"/>
  <c r="AH14" i="12"/>
  <c r="AW15" i="12"/>
  <c r="AS15" i="12"/>
  <c r="AO15" i="12"/>
  <c r="AK15" i="12"/>
  <c r="AG15" i="12"/>
  <c r="AV15" i="12"/>
  <c r="AR15" i="12"/>
  <c r="AN15" i="12"/>
  <c r="AJ15" i="12"/>
  <c r="AF15" i="12"/>
  <c r="AU15" i="12"/>
  <c r="AQ15" i="12"/>
  <c r="AM15" i="12"/>
  <c r="AI15" i="12"/>
  <c r="AE15" i="12"/>
  <c r="AD15" i="12"/>
  <c r="AT15" i="12"/>
  <c r="AL17" i="12"/>
  <c r="AE5" i="12"/>
  <c r="AI5" i="12"/>
  <c r="AM5" i="12"/>
  <c r="AQ5" i="12"/>
  <c r="AE6" i="12"/>
  <c r="AI6" i="12"/>
  <c r="AM6" i="12"/>
  <c r="AQ6" i="12"/>
  <c r="AE7" i="12"/>
  <c r="AI7" i="12"/>
  <c r="AM7" i="12"/>
  <c r="AQ7" i="12"/>
  <c r="AK8" i="12"/>
  <c r="AP8" i="12"/>
  <c r="AV8" i="12"/>
  <c r="AH9" i="12"/>
  <c r="AP9" i="12"/>
  <c r="AV10" i="12"/>
  <c r="AR10" i="12"/>
  <c r="AN10" i="12"/>
  <c r="AJ10" i="12"/>
  <c r="AF10" i="12"/>
  <c r="AU10" i="12"/>
  <c r="AQ10" i="12"/>
  <c r="AM10" i="12"/>
  <c r="AI10" i="12"/>
  <c r="AE10" i="12"/>
  <c r="AD10" i="12"/>
  <c r="AL10" i="12"/>
  <c r="AT10" i="12"/>
  <c r="AH11" i="12"/>
  <c r="AW12" i="12"/>
  <c r="AS12" i="12"/>
  <c r="AO12" i="12"/>
  <c r="AK12" i="12"/>
  <c r="AG12" i="12"/>
  <c r="AV12" i="12"/>
  <c r="AR12" i="12"/>
  <c r="AN12" i="12"/>
  <c r="AJ12" i="12"/>
  <c r="AF12" i="12"/>
  <c r="AU12" i="12"/>
  <c r="AQ12" i="12"/>
  <c r="AM12" i="12"/>
  <c r="AI12" i="12"/>
  <c r="AE12" i="12"/>
  <c r="AD12" i="12"/>
  <c r="AT12" i="12"/>
  <c r="AL14" i="12"/>
  <c r="AW16" i="12"/>
  <c r="AS16" i="12"/>
  <c r="AO16" i="12"/>
  <c r="AK16" i="12"/>
  <c r="AG16" i="12"/>
  <c r="AV16" i="12"/>
  <c r="AR16" i="12"/>
  <c r="AN16" i="12"/>
  <c r="AJ16" i="12"/>
  <c r="AF16" i="12"/>
  <c r="AU16" i="12"/>
  <c r="AQ16" i="12"/>
  <c r="AM16" i="12"/>
  <c r="AI16" i="12"/>
  <c r="AE16" i="12"/>
  <c r="AD16" i="12"/>
  <c r="AT16" i="12"/>
  <c r="AK9" i="12"/>
  <c r="AS9" i="12"/>
  <c r="AL11" i="12"/>
  <c r="AW13" i="12"/>
  <c r="AS13" i="12"/>
  <c r="AO13" i="12"/>
  <c r="AK13" i="12"/>
  <c r="AG13" i="12"/>
  <c r="AV13" i="12"/>
  <c r="AR13" i="12"/>
  <c r="AN13" i="12"/>
  <c r="AJ13" i="12"/>
  <c r="AF13" i="12"/>
  <c r="AU13" i="12"/>
  <c r="AQ13" i="12"/>
  <c r="AM13" i="12"/>
  <c r="AI13" i="12"/>
  <c r="AE13" i="12"/>
  <c r="AD13" i="12"/>
  <c r="AT13" i="12"/>
  <c r="AP14" i="12"/>
  <c r="AW17" i="12"/>
  <c r="AS17" i="12"/>
  <c r="AO17" i="12"/>
  <c r="AK17" i="12"/>
  <c r="AG17" i="12"/>
  <c r="AV17" i="12"/>
  <c r="AR17" i="12"/>
  <c r="AN17" i="12"/>
  <c r="AJ17" i="12"/>
  <c r="AF17" i="12"/>
  <c r="AU17" i="12"/>
  <c r="AQ17" i="12"/>
  <c r="AM17" i="12"/>
  <c r="AI17" i="12"/>
  <c r="AE17" i="12"/>
  <c r="AD17" i="12"/>
  <c r="AT17" i="12"/>
  <c r="AD18" i="12"/>
  <c r="AH18" i="12"/>
  <c r="AL18" i="12"/>
  <c r="AP18" i="12"/>
  <c r="AT18" i="12"/>
  <c r="AD19" i="12"/>
  <c r="AH19" i="12"/>
  <c r="AL19" i="12"/>
  <c r="AP19" i="12"/>
  <c r="AT19" i="12"/>
  <c r="AD20" i="12"/>
  <c r="AH20" i="12"/>
  <c r="AL20" i="12"/>
  <c r="AP20" i="12"/>
  <c r="AT20" i="12"/>
  <c r="AD21" i="12"/>
  <c r="AH21" i="12"/>
  <c r="AL21" i="12"/>
  <c r="AP21" i="12"/>
  <c r="AT21" i="12"/>
  <c r="AD22" i="12"/>
  <c r="AH22" i="12"/>
  <c r="AL22" i="12"/>
  <c r="AP22" i="12"/>
  <c r="AT22" i="12"/>
  <c r="AD23" i="12"/>
  <c r="AH23" i="12"/>
  <c r="AL23" i="12"/>
  <c r="AP23" i="12"/>
  <c r="AT23" i="12"/>
  <c r="AD24" i="12"/>
  <c r="AH24" i="12"/>
  <c r="AL24" i="12"/>
  <c r="AP24" i="12"/>
  <c r="AT24" i="12"/>
  <c r="AE18" i="12"/>
  <c r="AI18" i="12"/>
  <c r="AM18" i="12"/>
  <c r="AQ18" i="12"/>
  <c r="AU18" i="12"/>
  <c r="AE19" i="12"/>
  <c r="AI19" i="12"/>
  <c r="AM19" i="12"/>
  <c r="AQ19" i="12"/>
  <c r="AU19" i="12"/>
  <c r="AE20" i="12"/>
  <c r="AI20" i="12"/>
  <c r="AM20" i="12"/>
  <c r="AQ20" i="12"/>
  <c r="AU20" i="12"/>
  <c r="AE21" i="12"/>
  <c r="AI21" i="12"/>
  <c r="AM21" i="12"/>
  <c r="AQ21" i="12"/>
  <c r="AU21" i="12"/>
  <c r="AE22" i="12"/>
  <c r="AI22" i="12"/>
  <c r="AM22" i="12"/>
  <c r="AQ22" i="12"/>
  <c r="AU22" i="12"/>
  <c r="AE23" i="12"/>
  <c r="AI23" i="12"/>
  <c r="AM23" i="12"/>
  <c r="AQ23" i="12"/>
  <c r="AU23" i="12"/>
  <c r="AE24" i="12"/>
  <c r="AI24" i="12"/>
  <c r="AM24" i="12"/>
  <c r="AQ24" i="12"/>
  <c r="AU24" i="12"/>
  <c r="AF18" i="12"/>
  <c r="AJ18" i="12"/>
  <c r="AN18" i="12"/>
  <c r="AR18" i="12"/>
  <c r="AV18" i="12"/>
  <c r="AF19" i="12"/>
  <c r="AJ19" i="12"/>
  <c r="AN19" i="12"/>
  <c r="AR19" i="12"/>
  <c r="AV19" i="12"/>
  <c r="AF20" i="12"/>
  <c r="AJ20" i="12"/>
  <c r="AN20" i="12"/>
  <c r="AR20" i="12"/>
  <c r="AV20" i="12"/>
  <c r="AF21" i="12"/>
  <c r="AJ21" i="12"/>
  <c r="AN21" i="12"/>
  <c r="AR21" i="12"/>
  <c r="AV21" i="12"/>
  <c r="AF22" i="12"/>
  <c r="AJ22" i="12"/>
  <c r="AN22" i="12"/>
  <c r="AR22" i="12"/>
  <c r="AV22" i="12"/>
  <c r="AF23" i="12"/>
  <c r="AJ23" i="12"/>
  <c r="AN23" i="12"/>
  <c r="AR23" i="12"/>
  <c r="AV23" i="12"/>
  <c r="AF24" i="12"/>
  <c r="AJ24" i="12"/>
  <c r="AN24" i="12"/>
  <c r="AR24" i="12"/>
  <c r="AV24" i="12"/>
  <c r="AG18" i="12"/>
  <c r="AK18" i="12"/>
  <c r="AO18" i="12"/>
  <c r="AS18" i="12"/>
  <c r="AG19" i="12"/>
  <c r="AK19" i="12"/>
  <c r="AO19" i="12"/>
  <c r="AS19" i="12"/>
  <c r="AG20" i="12"/>
  <c r="AK20" i="12"/>
  <c r="AO20" i="12"/>
  <c r="AS20" i="12"/>
  <c r="AG21" i="12"/>
  <c r="AK21" i="12"/>
  <c r="AO21" i="12"/>
  <c r="AS21" i="12"/>
  <c r="AG22" i="12"/>
  <c r="AK22" i="12"/>
  <c r="AO22" i="12"/>
  <c r="AS22" i="12"/>
  <c r="AG23" i="12"/>
  <c r="AK23" i="12"/>
  <c r="AO23" i="12"/>
  <c r="AS23" i="12"/>
  <c r="AG24" i="12"/>
  <c r="AK24" i="12"/>
  <c r="AO24" i="12"/>
  <c r="AS24" i="12"/>
  <c r="AK11" i="11" l="1"/>
  <c r="AL11" i="11"/>
  <c r="AM11" i="11"/>
  <c r="AN11" i="11"/>
  <c r="AO11" i="11"/>
  <c r="AP11" i="11"/>
  <c r="AQ11" i="11"/>
  <c r="AR11" i="11"/>
  <c r="AS11" i="11"/>
  <c r="AT11" i="11"/>
  <c r="AU11" i="11"/>
  <c r="AV11" i="11"/>
  <c r="AW11" i="11"/>
  <c r="AX11" i="11"/>
  <c r="AY11" i="11"/>
  <c r="AZ11" i="11"/>
  <c r="BA11" i="11"/>
  <c r="BB11" i="11"/>
  <c r="AK12" i="11"/>
  <c r="AL12" i="11"/>
  <c r="AM12" i="11"/>
  <c r="AN12" i="11"/>
  <c r="AO12" i="11"/>
  <c r="AP12" i="11"/>
  <c r="AQ12" i="11"/>
  <c r="AR12" i="11"/>
  <c r="AS12" i="11"/>
  <c r="AT12" i="11"/>
  <c r="AU12" i="11"/>
  <c r="AV12" i="11"/>
  <c r="AW12" i="11"/>
  <c r="AX12" i="11"/>
  <c r="AY12" i="11"/>
  <c r="AZ12" i="11"/>
  <c r="BA12" i="11"/>
  <c r="BB12" i="11"/>
  <c r="AK13" i="11"/>
  <c r="AL13" i="11"/>
  <c r="AM13" i="11"/>
  <c r="AN13" i="11"/>
  <c r="AO13" i="11"/>
  <c r="AP13" i="11"/>
  <c r="AQ13" i="11"/>
  <c r="AR13" i="11"/>
  <c r="AS13" i="11"/>
  <c r="AT13" i="11"/>
  <c r="AU13" i="11"/>
  <c r="AV13" i="11"/>
  <c r="AW13" i="11"/>
  <c r="AX13" i="11"/>
  <c r="AY13" i="11"/>
  <c r="AZ13" i="11"/>
  <c r="BA13" i="11"/>
  <c r="BB13" i="11"/>
  <c r="AK14" i="11"/>
  <c r="AL14" i="11"/>
  <c r="AM14" i="11"/>
  <c r="AN14" i="11"/>
  <c r="AO14" i="11"/>
  <c r="AP14" i="11"/>
  <c r="AQ14" i="11"/>
  <c r="AR14" i="11"/>
  <c r="AS14" i="11"/>
  <c r="AT14" i="11"/>
  <c r="AU14" i="11"/>
  <c r="AV14" i="11"/>
  <c r="AW14" i="11"/>
  <c r="AX14" i="11"/>
  <c r="AY14" i="11"/>
  <c r="AZ14" i="11"/>
  <c r="BA14" i="11"/>
  <c r="BB14" i="11"/>
  <c r="AK15" i="11"/>
  <c r="AL15" i="11"/>
  <c r="AM15" i="11"/>
  <c r="AN15" i="11"/>
  <c r="AO15" i="11"/>
  <c r="AP15" i="11"/>
  <c r="AQ15" i="11"/>
  <c r="AR15" i="11"/>
  <c r="AS15" i="11"/>
  <c r="AT15" i="11"/>
  <c r="AU15" i="11"/>
  <c r="AV15" i="11"/>
  <c r="AW15" i="11"/>
  <c r="AX15" i="11"/>
  <c r="AY15" i="11"/>
  <c r="AZ15" i="11"/>
  <c r="BA15" i="11"/>
  <c r="BB15" i="11"/>
  <c r="AK16" i="11"/>
  <c r="AL16" i="11"/>
  <c r="AM16" i="11"/>
  <c r="AN16" i="11"/>
  <c r="AO16" i="11"/>
  <c r="AP16" i="11"/>
  <c r="AQ16" i="11"/>
  <c r="AR16" i="11"/>
  <c r="AS16" i="11"/>
  <c r="AT16" i="11"/>
  <c r="AU16" i="11"/>
  <c r="AV16" i="11"/>
  <c r="AW16" i="11"/>
  <c r="AX16" i="11"/>
  <c r="AY16" i="11"/>
  <c r="AZ16" i="11"/>
  <c r="BA16" i="11"/>
  <c r="BB16" i="11"/>
  <c r="AK17" i="11"/>
  <c r="AL17" i="11"/>
  <c r="AM17" i="11"/>
  <c r="AN17" i="11"/>
  <c r="AO17" i="11"/>
  <c r="AP17" i="11"/>
  <c r="AQ17" i="11"/>
  <c r="AR17" i="11"/>
  <c r="AS17" i="11"/>
  <c r="AT17" i="11"/>
  <c r="AU17" i="11"/>
  <c r="AV17" i="11"/>
  <c r="AW17" i="11"/>
  <c r="AX17" i="11"/>
  <c r="AY17" i="11"/>
  <c r="AZ17" i="11"/>
  <c r="BA17" i="11"/>
  <c r="BB17" i="11"/>
  <c r="AK18" i="11"/>
  <c r="AL18" i="11"/>
  <c r="AM18" i="11"/>
  <c r="AN18" i="11"/>
  <c r="AO18" i="11"/>
  <c r="AP18" i="11"/>
  <c r="AQ18" i="11"/>
  <c r="AR18" i="11"/>
  <c r="AS18" i="11"/>
  <c r="AT18" i="11"/>
  <c r="AU18" i="11"/>
  <c r="AV18" i="11"/>
  <c r="AW18" i="11"/>
  <c r="AX18" i="11"/>
  <c r="AY18" i="11"/>
  <c r="AZ18" i="11"/>
  <c r="BA18" i="11"/>
  <c r="BB18" i="11"/>
  <c r="AK19" i="11"/>
  <c r="AL19" i="11"/>
  <c r="AM19" i="11"/>
  <c r="AN19" i="11"/>
  <c r="AO19" i="11"/>
  <c r="AP19" i="11"/>
  <c r="AQ19" i="11"/>
  <c r="AR19" i="11"/>
  <c r="AS19" i="11"/>
  <c r="AT19" i="11"/>
  <c r="AU19" i="11"/>
  <c r="AV19" i="11"/>
  <c r="AW19" i="11"/>
  <c r="AX19" i="11"/>
  <c r="AY19" i="11"/>
  <c r="AZ19" i="11"/>
  <c r="BA19" i="11"/>
  <c r="BB19" i="11"/>
  <c r="AK20" i="11"/>
  <c r="AL20" i="11"/>
  <c r="AM20" i="11"/>
  <c r="AN20" i="11"/>
  <c r="AO20" i="11"/>
  <c r="AP20" i="11"/>
  <c r="AQ20" i="11"/>
  <c r="AR20" i="11"/>
  <c r="AS20" i="11"/>
  <c r="AT20" i="11"/>
  <c r="AU20" i="11"/>
  <c r="AV20" i="11"/>
  <c r="AW20" i="11"/>
  <c r="AX20" i="11"/>
  <c r="AY20" i="11"/>
  <c r="AZ20" i="11"/>
  <c r="BA20" i="11"/>
  <c r="BB20" i="11"/>
  <c r="AK21" i="11"/>
  <c r="AL21" i="11"/>
  <c r="AM21" i="11"/>
  <c r="AN21" i="11"/>
  <c r="AO21" i="11"/>
  <c r="AP21" i="11"/>
  <c r="AQ21" i="11"/>
  <c r="AR21" i="11"/>
  <c r="AS21" i="11"/>
  <c r="AT21" i="11"/>
  <c r="AU21" i="11"/>
  <c r="AV21" i="11"/>
  <c r="AW21" i="11"/>
  <c r="AX21" i="11"/>
  <c r="AY21" i="11"/>
  <c r="AZ21" i="11"/>
  <c r="BA21" i="11"/>
  <c r="BB21" i="11"/>
  <c r="AK22" i="11"/>
  <c r="AL22" i="11"/>
  <c r="AM22" i="11"/>
  <c r="AN22" i="11"/>
  <c r="AO22" i="11"/>
  <c r="AP22" i="11"/>
  <c r="AQ22" i="11"/>
  <c r="AR22" i="11"/>
  <c r="AS22" i="11"/>
  <c r="AT22" i="11"/>
  <c r="AU22" i="11"/>
  <c r="AV22" i="11"/>
  <c r="AW22" i="11"/>
  <c r="AX22" i="11"/>
  <c r="AY22" i="11"/>
  <c r="AZ22" i="11"/>
  <c r="BA22" i="11"/>
  <c r="BB22" i="11"/>
  <c r="AK23" i="11"/>
  <c r="AL23" i="11"/>
  <c r="AM23" i="11"/>
  <c r="AN23" i="11"/>
  <c r="AO23" i="11"/>
  <c r="AP23" i="11"/>
  <c r="AQ23" i="11"/>
  <c r="AR23" i="11"/>
  <c r="AS23" i="11"/>
  <c r="AT23" i="11"/>
  <c r="AU23" i="11"/>
  <c r="AV23" i="11"/>
  <c r="AW23" i="11"/>
  <c r="AX23" i="11"/>
  <c r="AY23" i="11"/>
  <c r="AZ23" i="11"/>
  <c r="BA23" i="11"/>
  <c r="BB23" i="11"/>
  <c r="AK24" i="11"/>
  <c r="AL24" i="11"/>
  <c r="AM24" i="11"/>
  <c r="AN24" i="11"/>
  <c r="AO24" i="11"/>
  <c r="AP24" i="11"/>
  <c r="AQ24" i="11"/>
  <c r="AR24" i="11"/>
  <c r="AS24" i="11"/>
  <c r="AT24" i="11"/>
  <c r="AU24" i="11"/>
  <c r="AV24" i="11"/>
  <c r="AW24" i="11"/>
  <c r="AX24" i="11"/>
  <c r="AY24" i="11"/>
  <c r="AZ24" i="11"/>
  <c r="BA24" i="11"/>
  <c r="BB24" i="11"/>
  <c r="AK25" i="11"/>
  <c r="AL25" i="11"/>
  <c r="AM25" i="11"/>
  <c r="AN25" i="11"/>
  <c r="AO25" i="11"/>
  <c r="AP25" i="11"/>
  <c r="AQ25" i="11"/>
  <c r="AR25" i="11"/>
  <c r="AS25" i="11"/>
  <c r="AT25" i="11"/>
  <c r="AU25" i="11"/>
  <c r="AV25" i="11"/>
  <c r="AW25" i="11"/>
  <c r="AX25" i="11"/>
  <c r="AY25" i="11"/>
  <c r="AZ25" i="11"/>
  <c r="BA25" i="11"/>
  <c r="BB25" i="11"/>
  <c r="AK26" i="11"/>
  <c r="AL26" i="11"/>
  <c r="AM26" i="11"/>
  <c r="AN26" i="11"/>
  <c r="AO26" i="11"/>
  <c r="AP26" i="11"/>
  <c r="AQ26" i="11"/>
  <c r="AR26" i="11"/>
  <c r="AS26" i="11"/>
  <c r="AT26" i="11"/>
  <c r="AU26" i="11"/>
  <c r="AV26" i="11"/>
  <c r="AW26" i="11"/>
  <c r="AX26" i="11"/>
  <c r="AY26" i="11"/>
  <c r="AZ26" i="11"/>
  <c r="BA26" i="11"/>
  <c r="BB26" i="11"/>
  <c r="AK27" i="11"/>
  <c r="AL27" i="11"/>
  <c r="AM27" i="11"/>
  <c r="AN27" i="11"/>
  <c r="AO27" i="11"/>
  <c r="AP27" i="11"/>
  <c r="AQ27" i="11"/>
  <c r="AR27" i="11"/>
  <c r="AS27" i="11"/>
  <c r="AT27" i="11"/>
  <c r="AU27" i="11"/>
  <c r="AV27" i="11"/>
  <c r="AW27" i="11"/>
  <c r="AX27" i="11"/>
  <c r="AY27" i="11"/>
  <c r="AZ27" i="11"/>
  <c r="BA27" i="11"/>
  <c r="BB27" i="11"/>
  <c r="AK28" i="11"/>
  <c r="AL28" i="11"/>
  <c r="AM28" i="11"/>
  <c r="AN28" i="11"/>
  <c r="AO28" i="11"/>
  <c r="AP28" i="11"/>
  <c r="AQ28" i="11"/>
  <c r="AR28" i="11"/>
  <c r="AS28" i="11"/>
  <c r="AT28" i="11"/>
  <c r="AU28" i="11"/>
  <c r="AV28" i="11"/>
  <c r="AW28" i="11"/>
  <c r="AX28" i="11"/>
  <c r="AY28" i="11"/>
  <c r="AZ28" i="11"/>
  <c r="BA28" i="11"/>
  <c r="BB28" i="11"/>
</calcChain>
</file>

<file path=xl/sharedStrings.xml><?xml version="1.0" encoding="utf-8"?>
<sst xmlns="http://schemas.openxmlformats.org/spreadsheetml/2006/main" count="3510" uniqueCount="358">
  <si>
    <t>Incubate the plate for 30 min in the CO2 incubator at 37 °C. Carefully shake the plate manually every 10 min to promote compound access to the cells.</t>
  </si>
  <si>
    <t>heat the cells for 3 min at 50 °C.</t>
  </si>
  <si>
    <t>Remove the plate from the instrument and place it in an aluminum block at room temperature for 3 min to ensure consistent cooling between wells.</t>
  </si>
  <si>
    <t>Comment: --no washing: cell lysis in cell culture medium containing BSA and other additives</t>
  </si>
  <si>
    <t>Freeze-thaw the cells twice using liquid nitrogen and a thermal cycler or heating block set at 25 °C to ensure a uniform temperature between tubes. The tubes are vortexed briefly after each thawing. The resulting cell lysates are kept on ice (4 °C) after the last thawing step.</t>
  </si>
  <si>
    <t>Expand HL-60 cells in cell culture medium to a cell density of ∼2 million cells per ml using standard sterile cell culture procedures and supplies</t>
  </si>
  <si>
    <t>Collect the cell suspension with a serological pipette and transfer the cells to marked 15-ml conical tubes.</t>
  </si>
  <si>
    <t>Add 1 ml of PBS supplemented with protease inhibitors to each respective tube and carefully resuspend the cell pellet.</t>
  </si>
  <si>
    <t>Distribute each cell suspension, i.e., with DMSO control or with the test compound, into ten different 0.2-ml PCR tubes with 100 μl of cell suspension in each tube (∼3 million cells per tube). Mark each tube or strip with a designated temperature (40–67 °C). This yields a total of 40 PCR tubes divided into ten strips with four tubes per strip (this setup facilitates the tube handling during heat treatment). The tubes are kept at room temperature before the heat treatment step.</t>
  </si>
  <si>
    <t>Freeze-thaw the cells twice using liquid nitrogen and a thermal cycler or heating block set at 25 °C in order to ensure a uniform temperature between tubes. The tubes are vortexed briefly after each thawing. The resulting cell lysates are kept on (4 °C) ice after the last thawing step.</t>
  </si>
  <si>
    <t>Carefully transfer 90 μl of each supernatant with the soluble protein fraction to a new tube. The soluble fraction is now ready for analysis with the detection method of your choice.</t>
  </si>
  <si>
    <t>Add 30 μl each of the 10 mM DMSO stock solutions of AMG-548, SB203580 and ERK 11e to individual flasks to get a final concentration of 20 μM of each compound. Add the same volume of DMSO to the remaining flask serving as the vehicle or solvent control. Gently mix the cell suspension by pipetting up and down several times using a serological pipette. --&gt; 0.2% DMSO final</t>
  </si>
  <si>
    <t>K562</t>
  </si>
  <si>
    <t>HL-60</t>
  </si>
  <si>
    <t>Collect the cell suspension with a serological pipette andtransfer the cells to marked 50-ml conical tubes.</t>
  </si>
  <si>
    <t>Centrifuge the conical tubes at 300g for 3 min at room temperature to pellet the cells, and then carefully remove and discard all of the culture medium</t>
  </si>
  <si>
    <t>Gently resuspend the cell pellets with 20ml of ice cold PBS and centrifuge them at 300g for 3 min at room temperature to pellet the cells again. Carefully remove and discard all of the supernatant. Repeat this step.</t>
  </si>
  <si>
    <t>Transfer 12.5 μl of all diluted compound solutions to the corresponding labeled well of th 6-well plate containing the 2.5 ml of 1.4million cells per ml. --&gt; 0.5% DMSO final</t>
  </si>
  <si>
    <t>Add 120 μl each of a 200 μM solution of Panobinostat in DMSO to individual flasks toget a final concentration of 1 μM of each compound. Add the same volume of DMSO to the remaining flask serving as the vehicle control (0.5% final concentration).</t>
  </si>
  <si>
    <t>Transfer 10x 2.5ml cell suspension into to 10correspondingly labeled15mlconicaltubes.</t>
  </si>
  <si>
    <t>Centrifugethe conical tubes at 300g for 3min at room temperature to pellet the cells, and then carefully remove and discard all of the culture medium.</t>
  </si>
  <si>
    <t>Gently resuspend the cell pellets with 10ml of PBS and centrifuge them at 300g for 3 min at room temperature to pellet the cells again. Carefully remove and discard all of the supernatant. Repeat this step.</t>
  </si>
  <si>
    <t>Franken et al., Nature Protocols 2015.</t>
  </si>
  <si>
    <t>Jafari et al., Nature Protocols 2014.</t>
  </si>
  <si>
    <t>CETSA</t>
  </si>
  <si>
    <t>TPP-TR</t>
  </si>
  <si>
    <t>TPP-CCR</t>
  </si>
  <si>
    <t>Incubate the cell culture flasks for 5h in the CO2incubator at 37 °C.</t>
  </si>
  <si>
    <r>
      <t>ITDRF</t>
    </r>
    <r>
      <rPr>
        <vertAlign val="subscript"/>
        <sz val="12"/>
        <color theme="1"/>
        <rFont val="Calibri"/>
        <family val="2"/>
        <scheme val="minor"/>
      </rPr>
      <t>CETSA</t>
    </r>
  </si>
  <si>
    <r>
      <t>Incubate the cell culture flasks for 1 h in the CO</t>
    </r>
    <r>
      <rPr>
        <vertAlign val="subscript"/>
        <sz val="12"/>
        <color theme="1"/>
        <rFont val="Calibri"/>
        <family val="2"/>
        <scheme val="minor"/>
      </rPr>
      <t>2</t>
    </r>
    <r>
      <rPr>
        <sz val="12"/>
        <color theme="1"/>
        <rFont val="Calibri"/>
        <family val="2"/>
        <scheme val="minor"/>
      </rPr>
      <t xml:space="preserve"> incubator at 37 °C.</t>
    </r>
  </si>
  <si>
    <r>
      <t>Centrifuge the conical tubes at 300</t>
    </r>
    <r>
      <rPr>
        <i/>
        <sz val="12"/>
        <color theme="1"/>
        <rFont val="Calibri"/>
        <family val="2"/>
        <scheme val="minor"/>
      </rPr>
      <t>g</t>
    </r>
    <r>
      <rPr>
        <sz val="12"/>
        <color theme="1"/>
        <rFont val="Calibri"/>
        <family val="2"/>
        <scheme val="minor"/>
      </rPr>
      <t xml:space="preserve"> for 3 min at room temperature to pellet the cells, and then carefully remove and discard all of the culture medium.</t>
    </r>
  </si>
  <si>
    <r>
      <t>Gently resuspend the cell pellets with 15 ml of PBS and centrifuge them at 300</t>
    </r>
    <r>
      <rPr>
        <i/>
        <sz val="12"/>
        <color theme="1"/>
        <rFont val="Calibri"/>
        <family val="2"/>
        <scheme val="minor"/>
      </rPr>
      <t>g</t>
    </r>
    <r>
      <rPr>
        <sz val="12"/>
        <color theme="1"/>
        <rFont val="Calibri"/>
        <family val="2"/>
        <scheme val="minor"/>
      </rPr>
      <t xml:space="preserve"> for 3 min at room temperature to pellet the cells again. Carefully remove and discard all of the supernatant (repeat this step if necessary).</t>
    </r>
  </si>
  <si>
    <r>
      <t>Briefly vortex the tubes and centrifuge the cell lysate–containing tubes at 20,000</t>
    </r>
    <r>
      <rPr>
        <i/>
        <sz val="12"/>
        <color theme="1"/>
        <rFont val="Calibri"/>
        <family val="2"/>
        <scheme val="minor"/>
      </rPr>
      <t>g</t>
    </r>
    <r>
      <rPr>
        <sz val="12"/>
        <color theme="1"/>
        <rFont val="Calibri"/>
        <family val="2"/>
        <scheme val="minor"/>
      </rPr>
      <t xml:space="preserve"> for 20 min at 4 °C to pellet cell debris together with precipitated and aggregated proteins. Carefully remove the tubes from the centrifuge and avoid disturbing the pellets. Keep the samples on ice in a cooling block.</t>
    </r>
  </si>
  <si>
    <r>
      <t>Briefly vortex the tubes and centrifuge the cell lysate containing tubes at 20,000</t>
    </r>
    <r>
      <rPr>
        <i/>
        <sz val="12"/>
        <color theme="1"/>
        <rFont val="Calibri"/>
        <family val="2"/>
        <scheme val="minor"/>
      </rPr>
      <t>g</t>
    </r>
    <r>
      <rPr>
        <sz val="12"/>
        <color theme="1"/>
        <rFont val="Calibri"/>
        <family val="2"/>
        <scheme val="minor"/>
      </rPr>
      <t xml:space="preserve"> for 20 min at 4 °C to pellet cell debris together with precipitated and aggregated proteins. Carefully remove the tubes from the centrifuge so as not to disturb the pellet. Keep the samples on ice in a cooling block.</t>
    </r>
  </si>
  <si>
    <t>in cell</t>
  </si>
  <si>
    <t>MAPK14</t>
  </si>
  <si>
    <t>MAPKAPK3</t>
  </si>
  <si>
    <t>MAPKAPK2</t>
  </si>
  <si>
    <t>MAPK3</t>
  </si>
  <si>
    <t>AMG548</t>
  </si>
  <si>
    <t>SB203580</t>
  </si>
  <si>
    <t>ERK11e</t>
  </si>
  <si>
    <t>Std. Error</t>
  </si>
  <si>
    <t>Protein</t>
  </si>
  <si>
    <t>Inhibitor</t>
  </si>
  <si>
    <t>DMSO</t>
  </si>
  <si>
    <t>MAPKAPK2p</t>
  </si>
  <si>
    <t>GSK3a</t>
  </si>
  <si>
    <t>Living cells, TR, WB</t>
  </si>
  <si>
    <t>Parameter</t>
  </si>
  <si>
    <t>Top</t>
  </si>
  <si>
    <t>Tm</t>
  </si>
  <si>
    <t>STAT6</t>
  </si>
  <si>
    <t>MAPK1</t>
  </si>
  <si>
    <t>NA</t>
  </si>
  <si>
    <t>Living cells, TR, MS TMT</t>
  </si>
  <si>
    <t>Bottom_alt</t>
  </si>
  <si>
    <t>Tm_alt</t>
  </si>
  <si>
    <t>Slope_alt</t>
  </si>
  <si>
    <t>Top_alt</t>
  </si>
  <si>
    <t>Living cells, TR, LF MS</t>
  </si>
  <si>
    <t>X-biolRepl1</t>
  </si>
  <si>
    <t>ALL</t>
  </si>
  <si>
    <t>Cell extract, TR, WB</t>
  </si>
  <si>
    <t>a</t>
  </si>
  <si>
    <t>b</t>
  </si>
  <si>
    <t>c</t>
  </si>
  <si>
    <t>d</t>
  </si>
  <si>
    <t>e</t>
  </si>
  <si>
    <t>f</t>
  </si>
  <si>
    <t>Top / %</t>
  </si>
  <si>
    <t>p-val_ANOVA(model,model_0)</t>
  </si>
  <si>
    <r>
      <t>GSK-3</t>
    </r>
    <r>
      <rPr>
        <sz val="11"/>
        <color theme="1"/>
        <rFont val="Calibri"/>
        <family val="2"/>
      </rPr>
      <t>α</t>
    </r>
  </si>
  <si>
    <t>ERK1</t>
  </si>
  <si>
    <t>Inhibitor2</t>
  </si>
  <si>
    <t>Protein2</t>
  </si>
  <si>
    <t>Tm difference</t>
  </si>
  <si>
    <t>lysate</t>
  </si>
  <si>
    <t>Incubate the plate for 5 hrs in the CO2incubator at 37 °C.</t>
  </si>
  <si>
    <t>Expand HL-60 cells in cell culture medium to a cell density of 1.25 million cells per ml using standard sterile cell culture procedures and supplies</t>
  </si>
  <si>
    <t>Expand K562 cells in cell culture medium to a cell density of ~1.4 million cells per ml using standard sterile cell culture procedures and supplies</t>
  </si>
  <si>
    <t>Transfer the 10 * 2.5 ml cells with a density of ~ 1.4 million cells/ml to 6-well plates and label the wells with the compound concentration that will be applied (10, 2.5, 0.625, 0.15625, 0.03906, 0.00977, 0.00244, 0.00061, 0.00015 μM and vehicle).</t>
  </si>
  <si>
    <t>Add 40 μl each of the 10 mM DMSO stock solutions of AMG-548, SB203580 and ERK 11e to individual flasks to get a final concentration of 20 μM of each compound. Add the same volume of DMSO to the remaining flask serving as the vehicle or solvent control. Gently mix the cell suspension by pipetting up and down several times using a serological pipette. --&gt; 0.2% DMSO final</t>
  </si>
  <si>
    <r>
      <t>Incubate the Eppendorf tubes for 1 h in the CO</t>
    </r>
    <r>
      <rPr>
        <vertAlign val="subscript"/>
        <sz val="12"/>
        <color theme="1"/>
        <rFont val="Calibri"/>
        <family val="2"/>
        <scheme val="minor"/>
      </rPr>
      <t>2</t>
    </r>
    <r>
      <rPr>
        <sz val="12"/>
        <color theme="1"/>
        <rFont val="Calibri"/>
        <family val="2"/>
        <scheme val="minor"/>
      </rPr>
      <t xml:space="preserve"> incubator at 37 °C.</t>
    </r>
  </si>
  <si>
    <t>Centrifuge the 2 ml Eppendorf tubes at 300g for 3 min at room temperature to pellet the cells, and then carefully remove and discard all of the culture medium</t>
  </si>
  <si>
    <t>Centrifuge the conical tubes at 300g for 3 min at room temperature (r.t.) to pellet the cells, and then carefully remove and discard all of the culture medium</t>
  </si>
  <si>
    <r>
      <t>Gently resuspend the cell pellets with 20 ml of PBS (r.t.) and centrifuge them at 300</t>
    </r>
    <r>
      <rPr>
        <i/>
        <sz val="12"/>
        <color theme="1"/>
        <rFont val="Calibri"/>
        <family val="2"/>
        <scheme val="minor"/>
      </rPr>
      <t>g</t>
    </r>
    <r>
      <rPr>
        <sz val="12"/>
        <color theme="1"/>
        <rFont val="Calibri"/>
        <family val="2"/>
        <scheme val="minor"/>
      </rPr>
      <t xml:space="preserve"> for 3 min at room temperature to pellet the cells again. Carefully remove and discard all of the supernatant.</t>
    </r>
  </si>
  <si>
    <r>
      <t>Gently resuspend the cell pellets with 500 µl PBS (r.t.), transfer the cell suspension to pre-weighted and labeled 2 ml Eppendorf tubes and centrifuge at 300</t>
    </r>
    <r>
      <rPr>
        <i/>
        <sz val="12"/>
        <color theme="1"/>
        <rFont val="Calibri"/>
        <family val="2"/>
        <scheme val="minor"/>
      </rPr>
      <t>g</t>
    </r>
    <r>
      <rPr>
        <sz val="12"/>
        <color theme="1"/>
        <rFont val="Calibri"/>
        <family val="2"/>
        <scheme val="minor"/>
      </rPr>
      <t xml:space="preserve"> for 3 min at room temperature to pellet the cells again. Carefully remove and discard all of the supernatant. Determine the cell pellet wet weight.</t>
    </r>
  </si>
  <si>
    <t>Add 125 μl of ice-cold PBS supplemented with protease inhibitors to each respective tube and carefully resuspend the cell pellet.</t>
  </si>
  <si>
    <t>Add 1.2ml of ice-cold PBS supplemented with protease inhibitors to each respective tube and carefully resuspend the cell pellet.</t>
  </si>
  <si>
    <t>Distribute each cell suspension, i.e., with vehicle control or with the test compound, into ten different 0.2-ml PCR tubes with 100 μl of cell suspension in each tube (~3 million cells per tube). Mark each tube or strip with a designated temperature (37–67 °C). This yields a total of 40 PCR tubes.</t>
  </si>
  <si>
    <t>Add 20 ml of the 1.25 million HL-60 cells per milliliter of suspension into four separate T75 flasks. --&gt; 25 million cells</t>
  </si>
  <si>
    <t>Add 15 ml of the 2 million HL-60 cells per milliliter of suspension into four separate T75 flasks. --&gt; 30 million cells</t>
  </si>
  <si>
    <t>Add 24ml of the ~1.4million K562cells per milliliter of suspension into four separate T75 flasks. --&gt; 33.6 million cells</t>
  </si>
  <si>
    <t xml:space="preserve">Distribute each cell suspension, i.e., with vehicle (DMSO) control or with the test compound, into ten different 0.2-ml PCR tubes with 100 μl of cell suspension in each tube (∼2.5 million cells per tube). Mark each tube or strip with a designated temperature (36.5, 41.2, 44.0, 47.1, 49.8, 53.3, 56.0, 59.2, 64.0, 67.0°C). This yields a total of 40 PCR tubes divided into ten strips with four tubes per strip (this setup facilitates the tube handling during heat treatment). The tubes are kept at room temperature before the heat treatment step. Perform a very short spin using a table top centrifuge for PCR tubes to yield a uniform meniscus level and remove air trapped at the bottom of the tubes. </t>
  </si>
  <si>
    <t>Add 1 ml of ice-cold PBS supplemented with protease inhibitors to each respective tube and carefully resuspend the cell pellet. From now on, keep the samples on ice unless noted otherwise.</t>
  </si>
  <si>
    <t>Centrifuge the PCR tubes at 300g for 3 min at 4°C to pellet the cells, and then carefully remove 80 μl of PBS.Gently tapp the tubes to resuspend the cells. The tubes are kept at 4°C before the heat treatment step.</t>
  </si>
  <si>
    <t>Place the PCR tubes into the cycler and heat the cells for 3 min at 55°C.</t>
  </si>
  <si>
    <t>Centrifuge the PCR tubes at 300g for 3 min at 4°C to pellet the cells, and then carefully remove 80 μl of PBS. Gently tapp the tubes to resuspend the cells. The tubes are kept at 4°C before the heat treatment step.</t>
  </si>
  <si>
    <t xml:space="preserve">Distribute 100 μl of each cell suspension into ten different 0.2-ml PCR tubes (~3 million cells per tube). Mark each tube with a designated concentration. </t>
  </si>
  <si>
    <r>
      <t>Gently resuspend the cell pellets with 2 ml of PBS (r.t.) and centrifuge them at 300</t>
    </r>
    <r>
      <rPr>
        <i/>
        <sz val="12"/>
        <color theme="1"/>
        <rFont val="Calibri"/>
        <family val="2"/>
        <scheme val="minor"/>
      </rPr>
      <t>g</t>
    </r>
    <r>
      <rPr>
        <sz val="12"/>
        <color theme="1"/>
        <rFont val="Calibri"/>
        <family val="2"/>
        <scheme val="minor"/>
      </rPr>
      <t xml:space="preserve"> for 3 min at room temperature to pellet the cells again. Carefully remove and discard all of the supernatant.</t>
    </r>
  </si>
  <si>
    <r>
      <t>Gently resuspend the cell pellets with 500 µl PBS (r.t.) and centrifuge them at 300</t>
    </r>
    <r>
      <rPr>
        <i/>
        <sz val="12"/>
        <color theme="1"/>
        <rFont val="Calibri"/>
        <family val="2"/>
        <scheme val="minor"/>
      </rPr>
      <t>g</t>
    </r>
    <r>
      <rPr>
        <sz val="12"/>
        <color theme="1"/>
        <rFont val="Calibri"/>
        <family val="2"/>
        <scheme val="minor"/>
      </rPr>
      <t xml:space="preserve"> for 3 min at room temperature to pellet the cells again. Carefully remove and discard all of the supernatant. </t>
    </r>
  </si>
  <si>
    <t>Add 100 µl of ice-cold PBS supplemented with protease inhibitors to each respective tube and carefully resuspend the cell pellet. From now on, keep the samples on ice unless noted otherwise.</t>
  </si>
  <si>
    <t>Transfer 4 μl of all diluted compound solutions (10, 2.5, 0.625, 0.156, 0.0391, 0.00977, 0.00244, 0.000610, 0.000153 mM and vehicle (DMSO)) to 2 ml Eppendorf tubes labeled with the corresponding designated final concentrations (20, 5, 1.25, 0.313, 0.0781, 0.0195, 0.00488, 0.00122, 0.000305 μM and vehicle (DMSO))</t>
  </si>
  <si>
    <t xml:space="preserve">Transfer the 100 μl of each cell suspension into 0.2-ml PCR tubes (~2.5 million cells per tube). Mark each tube with the corresponding compound concentration. </t>
  </si>
  <si>
    <t>Remove the tubes from the instrument and place it in an aluminum block at room temperature for 3 min to ensureconsistent cooling between wells.</t>
  </si>
  <si>
    <t xml:space="preserve">Incubate PCR-tube strips at room temperature for 7 min, then heat the PCR-tube strips at their designated temperature for 3 min in the PCR cycler (DNA Engine Tetrad 2, Lid temperature 70°C, Gradient Block 1: 36-55°C, Gradient Block 2: 48-67°C). </t>
  </si>
  <si>
    <t xml:space="preserve"> </t>
  </si>
  <si>
    <t>Immediately after heating, remove and incubate the tubes at room temperature for 3 min. After this 3-min incubation, immediately snap-freeze the samples in liquid nitrogen.</t>
  </si>
  <si>
    <t>Heat the PCR-tube strips at their designated temperature for 3 min in the Veriti 96-well thermal cycler.</t>
  </si>
  <si>
    <t xml:space="preserve">Heat the PCR-tubes at their designated temperature for 3 min in the PTC-200 Peltier Thermal Cycler. </t>
  </si>
  <si>
    <t xml:space="preserve">Incubate PCR-tube strips at room temperature for 7 min, then heat the PCR-tube strips at 51°C for 3 min in the PCR cycler (DNA Engine Tetrad 2, Lid temperature 70°C, Block Temperature: 51°C). </t>
  </si>
  <si>
    <t>Immediately after heating, remove and incubate the tubes at room temperature for 3 min. After this 3-min incubation,  immediately snap-freeze the samples in liquid nitrogen.</t>
  </si>
  <si>
    <t>Freeze-thaw the cells four times using liquid nitrogen and a thermal cycler or heating block set at 25 °C to ensure a uniform temperature between tubes. The tubes are mixed by inversion after each thawing. The resulting cell lysates are kept on ice (4 °C) after the last thawing step.</t>
  </si>
  <si>
    <t>Briefly vortex the tubes, transfer the cell lysates to 0.2 ml polycarbonate thickwall tubes and centrifuge the cell lysate–containing tubes at 100,000g for 20 min at 4 °C to pellet cell debris together with precipitated and aggregated proteins. Carefully remove the tubes from the centrifuge and avoid disturbing the pellets. Keep the samples on ice in a cooling block.</t>
  </si>
  <si>
    <r>
      <t>Mix the lysates by inversion and centrifuge the cell lysate–containing tubes at 20,000</t>
    </r>
    <r>
      <rPr>
        <i/>
        <sz val="12"/>
        <color theme="1"/>
        <rFont val="Calibri"/>
        <family val="2"/>
        <scheme val="minor"/>
      </rPr>
      <t>g</t>
    </r>
    <r>
      <rPr>
        <sz val="12"/>
        <color theme="1"/>
        <rFont val="Calibri"/>
        <family val="2"/>
        <scheme val="minor"/>
      </rPr>
      <t xml:space="preserve"> for 20 min at 4 °C to pellet cell debris together with precipitated and aggregated proteins. Carefully remove the tubes from the centrifuge and avoid disturbing the pellets. Keep the samples on ice in a cooling block.</t>
    </r>
  </si>
  <si>
    <t>Carefully transfer 90 μl of each supernatant with the soluble protein fraction to a new tube. The soluble fraction (cell extract) is now ready for analysis with the detection method of your choice.</t>
  </si>
  <si>
    <t>Collect the cell suspension with a serological pipette and transfer the cells to 15-ml conical tubes.</t>
  </si>
  <si>
    <t>Centrifuge the conical tubes to pellet the cells at 300g for 3 min at room temperature and carefully remove and discard the culture medium. Resuspend the cell pellet in fresh cell culture medium to yield a cell density of ~40 million cells per milliliter.</t>
  </si>
  <si>
    <t>Transfer 10 * 2 ml cells with a density of ~ 1.25 million cells/ml to the 2 ml Eppendorf tubes containing the compound dilutions. --&gt; 2.5 million cells, 0.2% DMSO final</t>
  </si>
  <si>
    <t>Add 15 μl of the homogenous cell suspension (40 million cells per milliliter) to each well of the Twin.tec PCR plate. --&gt; 0.6 million cells, 0.5% DMSO final</t>
  </si>
  <si>
    <t>Briefly vortex the tubes, transfer the cell lysates to 0.2 ml polycarbonate thickwall tubes and centrifuge the cell lysate–containing tubes at 100,000g for 20 min at 4 °C to pellet cell debris together with precipitated and aggregated proteins. Carefully remove the tubes from the centrifuge and avoid disturbing the pellets. Keep the samples on ice in a cooling block</t>
  </si>
  <si>
    <t>Transfer 5 μl of all diluted compound solutions (50-fold dilution of compound DMSO solutions with cell culture medium; 80, 26.7, 8.89, 2.96, 0.988, 0.329, 0.110, 0.0366, 0.0122, 0.00406, 0.00135 µM and vehicle (DMSO:cell culture medium 1:49)) to a Twin.tec PCR plate (20, 6.67, 2.22, 0.741, 0.247, 0.0823, 0.0274, 0.00914, 0.00305, 0.00102, 0.000339 µM final and vehicle).</t>
  </si>
  <si>
    <t>Study</t>
  </si>
  <si>
    <t>Experiment type</t>
  </si>
  <si>
    <t>Cell line</t>
  </si>
  <si>
    <t>Compounds</t>
  </si>
  <si>
    <t>Panobinostat</t>
  </si>
  <si>
    <t>Living cells</t>
  </si>
  <si>
    <t>Cell extract</t>
  </si>
  <si>
    <t>AMG-548</t>
  </si>
  <si>
    <t>ERK 11e</t>
  </si>
  <si>
    <r>
      <rPr>
        <i/>
        <sz val="11"/>
        <color theme="1"/>
        <rFont val="Calibri"/>
        <family val="2"/>
        <scheme val="minor"/>
      </rPr>
      <t>p</t>
    </r>
    <r>
      <rPr>
        <sz val="11"/>
        <color theme="1"/>
        <rFont val="Calibri"/>
        <family val="2"/>
        <scheme val="minor"/>
      </rPr>
      <t>-value (ANOVA, to DMSO)</t>
    </r>
  </si>
  <si>
    <r>
      <rPr>
        <i/>
        <sz val="11"/>
        <color theme="1"/>
        <rFont val="Calibri"/>
        <family val="2"/>
        <scheme val="minor"/>
      </rPr>
      <t>p-</t>
    </r>
    <r>
      <rPr>
        <sz val="11"/>
        <color theme="1"/>
        <rFont val="Calibri"/>
        <family val="2"/>
        <scheme val="minor"/>
      </rPr>
      <t>value (ANOVA, to DMSO)</t>
    </r>
  </si>
  <si>
    <t>pEC50</t>
  </si>
  <si>
    <t>Global fit</t>
  </si>
  <si>
    <t>Global fit w/o MAPKAPK2p</t>
  </si>
  <si>
    <t>Present study</t>
  </si>
  <si>
    <t>AMG-548, SB203580, ERK 11e</t>
  </si>
  <si>
    <t>Immediately after heating, remove the tubes from the instrument and place them in an aluminum block at room temperature for 3 min to ensure consistent cooling between the tubes. After this 3-min incubation,  immediately snap-freeze the samples in liquid nitrogen.</t>
  </si>
  <si>
    <t>Seashore-Ludlow et al., Biochemistry 2018</t>
  </si>
  <si>
    <t>51°C</t>
  </si>
  <si>
    <t>Jafari et al., Nat. Protoc. 2014</t>
  </si>
  <si>
    <t>WB</t>
  </si>
  <si>
    <t>AlphaScreen</t>
  </si>
  <si>
    <t>***</t>
  </si>
  <si>
    <t>*</t>
  </si>
  <si>
    <r>
      <t>4.1</t>
    </r>
    <r>
      <rPr>
        <sz val="11"/>
        <color theme="1"/>
        <rFont val="Calibri"/>
        <family val="2"/>
      </rPr>
      <t>∙</t>
    </r>
    <r>
      <rPr>
        <sz val="11"/>
        <color theme="1"/>
        <rFont val="Calibri"/>
        <family val="2"/>
        <scheme val="minor"/>
      </rPr>
      <t>10</t>
    </r>
    <r>
      <rPr>
        <vertAlign val="superscript"/>
        <sz val="11"/>
        <color theme="1"/>
        <rFont val="Calibri"/>
        <family val="2"/>
        <scheme val="minor"/>
      </rPr>
      <t>-46</t>
    </r>
  </si>
  <si>
    <r>
      <t>4.3∙10</t>
    </r>
    <r>
      <rPr>
        <vertAlign val="superscript"/>
        <sz val="11"/>
        <color theme="1"/>
        <rFont val="Calibri"/>
        <family val="2"/>
        <scheme val="minor"/>
      </rPr>
      <t>-25</t>
    </r>
  </si>
  <si>
    <r>
      <t>3.7∙10</t>
    </r>
    <r>
      <rPr>
        <vertAlign val="superscript"/>
        <sz val="11"/>
        <color theme="1"/>
        <rFont val="Calibri"/>
        <family val="2"/>
        <scheme val="minor"/>
      </rPr>
      <t>-15</t>
    </r>
  </si>
  <si>
    <r>
      <t>2.2∙10</t>
    </r>
    <r>
      <rPr>
        <vertAlign val="superscript"/>
        <sz val="11"/>
        <color theme="1"/>
        <rFont val="Calibri"/>
        <family val="2"/>
        <scheme val="minor"/>
      </rPr>
      <t>-7</t>
    </r>
  </si>
  <si>
    <r>
      <t>5.8∙10</t>
    </r>
    <r>
      <rPr>
        <vertAlign val="superscript"/>
        <sz val="11"/>
        <color theme="1"/>
        <rFont val="Calibri"/>
        <family val="2"/>
        <scheme val="minor"/>
      </rPr>
      <t>-22</t>
    </r>
  </si>
  <si>
    <r>
      <t>2.7∙10</t>
    </r>
    <r>
      <rPr>
        <vertAlign val="superscript"/>
        <sz val="11"/>
        <color theme="1"/>
        <rFont val="Calibri"/>
        <family val="2"/>
        <scheme val="minor"/>
      </rPr>
      <t>-26</t>
    </r>
  </si>
  <si>
    <r>
      <t>9.0∙10</t>
    </r>
    <r>
      <rPr>
        <vertAlign val="superscript"/>
        <sz val="11"/>
        <color theme="1"/>
        <rFont val="Calibri"/>
        <family val="2"/>
        <scheme val="minor"/>
      </rPr>
      <t>-7</t>
    </r>
  </si>
  <si>
    <r>
      <t>5.2∙10</t>
    </r>
    <r>
      <rPr>
        <vertAlign val="superscript"/>
        <sz val="11"/>
        <color theme="1"/>
        <rFont val="Calibri"/>
        <family val="2"/>
        <scheme val="minor"/>
      </rPr>
      <t>-7</t>
    </r>
  </si>
  <si>
    <r>
      <t>3.5∙10</t>
    </r>
    <r>
      <rPr>
        <vertAlign val="superscript"/>
        <sz val="11"/>
        <color theme="1"/>
        <rFont val="Calibri"/>
        <family val="2"/>
        <scheme val="minor"/>
      </rPr>
      <t>-4</t>
    </r>
  </si>
  <si>
    <r>
      <rPr>
        <i/>
        <sz val="11"/>
        <color theme="1"/>
        <rFont val="Calibri"/>
        <family val="2"/>
        <scheme val="minor"/>
      </rPr>
      <t>T</t>
    </r>
    <r>
      <rPr>
        <i/>
        <vertAlign val="subscript"/>
        <sz val="11"/>
        <color theme="1"/>
        <rFont val="Calibri"/>
        <family val="2"/>
        <scheme val="minor"/>
      </rPr>
      <t>m</t>
    </r>
    <r>
      <rPr>
        <sz val="11"/>
        <color theme="1"/>
        <rFont val="Calibri"/>
        <family val="2"/>
        <scheme val="minor"/>
      </rPr>
      <t xml:space="preserve"> / °C</t>
    </r>
  </si>
  <si>
    <r>
      <rPr>
        <sz val="11"/>
        <color theme="1"/>
        <rFont val="Calibri"/>
        <family val="2"/>
      </rPr>
      <t>Δ</t>
    </r>
    <r>
      <rPr>
        <i/>
        <sz val="11"/>
        <color theme="1"/>
        <rFont val="Calibri"/>
        <family val="2"/>
        <scheme val="minor"/>
      </rPr>
      <t>T</t>
    </r>
    <r>
      <rPr>
        <i/>
        <vertAlign val="subscript"/>
        <sz val="11"/>
        <color theme="1"/>
        <rFont val="Calibri"/>
        <family val="2"/>
        <scheme val="minor"/>
      </rPr>
      <t>m</t>
    </r>
    <r>
      <rPr>
        <sz val="11"/>
        <color theme="1"/>
        <rFont val="Calibri"/>
        <family val="2"/>
        <scheme val="minor"/>
      </rPr>
      <t xml:space="preserve"> to DMSO / °C</t>
    </r>
  </si>
  <si>
    <r>
      <t>Δ</t>
    </r>
    <r>
      <rPr>
        <i/>
        <sz val="11"/>
        <color theme="1"/>
        <rFont val="Calibri"/>
        <family val="2"/>
        <scheme val="minor"/>
      </rPr>
      <t>T</t>
    </r>
    <r>
      <rPr>
        <i/>
        <vertAlign val="subscript"/>
        <sz val="11"/>
        <color theme="1"/>
        <rFont val="Calibri"/>
        <family val="2"/>
        <scheme val="minor"/>
      </rPr>
      <t>m</t>
    </r>
    <r>
      <rPr>
        <sz val="11"/>
        <color theme="1"/>
        <rFont val="Calibri"/>
        <family val="2"/>
        <scheme val="minor"/>
      </rPr>
      <t xml:space="preserve"> to DMSO in cell extract compared to living cells / °C</t>
    </r>
  </si>
  <si>
    <t xml:space="preserve">n </t>
  </si>
  <si>
    <r>
      <t>n.d.</t>
    </r>
    <r>
      <rPr>
        <i/>
        <vertAlign val="superscript"/>
        <sz val="11"/>
        <color theme="1"/>
        <rFont val="Calibri"/>
        <family val="2"/>
        <scheme val="minor"/>
      </rPr>
      <t>b</t>
    </r>
  </si>
  <si>
    <r>
      <rPr>
        <i/>
        <vertAlign val="superscript"/>
        <sz val="10"/>
        <color theme="1"/>
        <rFont val="Calibri"/>
        <family val="2"/>
        <scheme val="minor"/>
      </rPr>
      <t>a</t>
    </r>
    <r>
      <rPr>
        <sz val="10"/>
        <color theme="1"/>
        <rFont val="Calibri"/>
        <family val="2"/>
        <scheme val="minor"/>
      </rPr>
      <t xml:space="preserve">n=3 for incubation temperatures 36.5, 41.2, 44.0, 59.2, 64.0, and 67.0°C; n=4 for incubation temperatures 47.1, 49.8, 53.3, and 56.0°C
</t>
    </r>
    <r>
      <rPr>
        <i/>
        <vertAlign val="superscript"/>
        <sz val="10"/>
        <color theme="1"/>
        <rFont val="Calibri"/>
        <family val="2"/>
        <scheme val="minor"/>
      </rPr>
      <t>b</t>
    </r>
    <r>
      <rPr>
        <sz val="10"/>
        <color theme="1"/>
        <rFont val="Calibri"/>
        <family val="2"/>
        <scheme val="minor"/>
      </rPr>
      <t>Not determined because MAPKAPK2p was not detected upon treatment of living cells with AMG-548 or SB203580</t>
    </r>
  </si>
  <si>
    <t>MAPK14 only</t>
  </si>
  <si>
    <r>
      <rPr>
        <i/>
        <vertAlign val="superscript"/>
        <sz val="10"/>
        <color theme="1"/>
        <rFont val="Calibri"/>
        <family val="2"/>
        <scheme val="minor"/>
      </rPr>
      <t>a</t>
    </r>
    <r>
      <rPr>
        <sz val="10"/>
        <color theme="1"/>
        <rFont val="Calibri"/>
        <family val="2"/>
        <scheme val="minor"/>
      </rPr>
      <t>n=4</t>
    </r>
    <r>
      <rPr>
        <i/>
        <vertAlign val="superscript"/>
        <sz val="10"/>
        <color theme="1"/>
        <rFont val="Calibri"/>
        <family val="2"/>
        <scheme val="minor"/>
      </rPr>
      <t xml:space="preserve">
b</t>
    </r>
    <r>
      <rPr>
        <sz val="10"/>
        <color theme="1"/>
        <rFont val="Calibri"/>
        <family val="2"/>
        <scheme val="minor"/>
      </rPr>
      <t xml:space="preserve">Not determined due to lack of change in signal intensity
</t>
    </r>
  </si>
  <si>
    <r>
      <t>Living cells</t>
    </r>
    <r>
      <rPr>
        <i/>
        <vertAlign val="superscript"/>
        <sz val="11"/>
        <color theme="1"/>
        <rFont val="Calibri"/>
        <family val="2"/>
        <scheme val="minor"/>
      </rPr>
      <t>a</t>
    </r>
  </si>
  <si>
    <r>
      <t>Cell extract</t>
    </r>
    <r>
      <rPr>
        <i/>
        <vertAlign val="superscript"/>
        <sz val="11"/>
        <color theme="1"/>
        <rFont val="Calibri"/>
        <family val="2"/>
        <scheme val="minor"/>
      </rPr>
      <t>a</t>
    </r>
  </si>
  <si>
    <t>Q9NYU2</t>
  </si>
  <si>
    <t>UGGT1</t>
  </si>
  <si>
    <t>SCO1</t>
  </si>
  <si>
    <t>GANAB</t>
  </si>
  <si>
    <t>A6NIH7</t>
  </si>
  <si>
    <t>UNC119B</t>
  </si>
  <si>
    <t>Q15084</t>
  </si>
  <si>
    <t>PDIA6</t>
  </si>
  <si>
    <t>SMIM12</t>
  </si>
  <si>
    <t>MIA3</t>
  </si>
  <si>
    <t>FECH</t>
  </si>
  <si>
    <t>OGDH</t>
  </si>
  <si>
    <t>POR</t>
  </si>
  <si>
    <t>Q53EL6</t>
  </si>
  <si>
    <t>PDCD4</t>
  </si>
  <si>
    <t>O15067</t>
  </si>
  <si>
    <t>PFAS</t>
  </si>
  <si>
    <t>UBE2O</t>
  </si>
  <si>
    <t>Q96AG4</t>
  </si>
  <si>
    <t>LRRC59</t>
  </si>
  <si>
    <t>CANX</t>
  </si>
  <si>
    <t>P54136</t>
  </si>
  <si>
    <t>RARS</t>
  </si>
  <si>
    <t>HN1L</t>
  </si>
  <si>
    <t>Q9NVP1</t>
  </si>
  <si>
    <t>DDX18</t>
  </si>
  <si>
    <t>Q14249</t>
  </si>
  <si>
    <t>ENDOG</t>
  </si>
  <si>
    <t>Q9H444</t>
  </si>
  <si>
    <t>CHMP4B</t>
  </si>
  <si>
    <t>P46087</t>
  </si>
  <si>
    <t>NOP2</t>
  </si>
  <si>
    <t>Q9P0L0</t>
  </si>
  <si>
    <t>VAPA</t>
  </si>
  <si>
    <t>H0YCE2</t>
  </si>
  <si>
    <t>ANP32E</t>
  </si>
  <si>
    <t>Representative protein ID</t>
  </si>
  <si>
    <t>O75880</t>
  </si>
  <si>
    <t>Q14697</t>
  </si>
  <si>
    <t>P27361</t>
  </si>
  <si>
    <t>E5RH51</t>
  </si>
  <si>
    <t>Q5JRA6</t>
  </si>
  <si>
    <t>P22830</t>
  </si>
  <si>
    <t>Q02218</t>
  </si>
  <si>
    <t>P16435</t>
  </si>
  <si>
    <t>Q9C0C9</t>
  </si>
  <si>
    <t>P27824</t>
  </si>
  <si>
    <t>Q9H910</t>
  </si>
  <si>
    <t>P49137</t>
  </si>
  <si>
    <t>Q99747</t>
  </si>
  <si>
    <t>NAPG</t>
  </si>
  <si>
    <t>WDR46</t>
  </si>
  <si>
    <t>P45983</t>
  </si>
  <si>
    <t>MAPK8</t>
  </si>
  <si>
    <t>Q15746</t>
  </si>
  <si>
    <t>MYLK</t>
  </si>
  <si>
    <t>C14orf166</t>
  </si>
  <si>
    <t>Q16644</t>
  </si>
  <si>
    <t>Q16539</t>
  </si>
  <si>
    <t>A0A0G2JJL1</t>
  </si>
  <si>
    <t>Q9Y224</t>
  </si>
  <si>
    <t>USP24</t>
  </si>
  <si>
    <t>STX4</t>
  </si>
  <si>
    <t>MARS</t>
  </si>
  <si>
    <t>P36639</t>
  </si>
  <si>
    <t>NUDT1</t>
  </si>
  <si>
    <t>TRAPPC4</t>
  </si>
  <si>
    <t>MRPS34</t>
  </si>
  <si>
    <t>MTMR1</t>
  </si>
  <si>
    <t>Q9UPU5</t>
  </si>
  <si>
    <t>Q12846</t>
  </si>
  <si>
    <t>P56192</t>
  </si>
  <si>
    <t>Q9Y296</t>
  </si>
  <si>
    <t>P82930</t>
  </si>
  <si>
    <t>Q13613</t>
  </si>
  <si>
    <t>Hill slope</t>
  </si>
  <si>
    <r>
      <t>pseudo R</t>
    </r>
    <r>
      <rPr>
        <vertAlign val="superscript"/>
        <sz val="11"/>
        <color theme="1"/>
        <rFont val="Calibri"/>
        <family val="2"/>
        <scheme val="minor"/>
      </rPr>
      <t>2</t>
    </r>
  </si>
  <si>
    <t>remark</t>
  </si>
  <si>
    <t>TPP-CCR, Living cells</t>
  </si>
  <si>
    <r>
      <rPr>
        <i/>
        <vertAlign val="superscript"/>
        <sz val="10"/>
        <color theme="1"/>
        <rFont val="Calibri"/>
        <family val="2"/>
        <scheme val="minor"/>
      </rPr>
      <t>a</t>
    </r>
    <r>
      <rPr>
        <sz val="10"/>
        <color theme="1"/>
        <rFont val="Calibri"/>
        <family val="2"/>
        <scheme val="minor"/>
      </rPr>
      <t>Of the five or four replicates analyzed for AMG-548 or SB203580 treated living HL-60 cells, respectively, "n" datasets were obtained exhibiting a full set of reporter ion intensities, which were then used for fitting of dose response curves.</t>
    </r>
  </si>
  <si>
    <r>
      <t>n</t>
    </r>
    <r>
      <rPr>
        <i/>
        <vertAlign val="superscript"/>
        <sz val="11"/>
        <color theme="1"/>
        <rFont val="Calibri"/>
        <family val="2"/>
        <scheme val="minor"/>
      </rPr>
      <t>a</t>
    </r>
  </si>
  <si>
    <r>
      <rPr>
        <i/>
        <vertAlign val="superscript"/>
        <sz val="10"/>
        <color theme="1"/>
        <rFont val="Calibri"/>
        <family val="2"/>
        <scheme val="minor"/>
      </rPr>
      <t>a</t>
    </r>
    <r>
      <rPr>
        <sz val="10"/>
        <color theme="1"/>
        <rFont val="Calibri"/>
        <family val="2"/>
        <scheme val="minor"/>
      </rPr>
      <t>Of the four replicates analyzed for ERK 11e treated living HL-60 cells, "n" datasets were obtained exhibiting a full set of reporter ion intensities, which were then used for fitting of dose response curves.</t>
    </r>
  </si>
  <si>
    <t>extracted from figure 2b at 51°C of Seashore-Ludlow et al., Biochemistry 2018</t>
  </si>
  <si>
    <t>extrapolated to 50°C and extracted from figure 2b of Seashore-Ludlow et al., Biochemistry 2018</t>
  </si>
  <si>
    <t>extrapolated to 50°C and extracted from figure 3b of Seashore-Ludlow et al., Biochemistry 2018</t>
  </si>
  <si>
    <t>46.7 ± 0.7 °C</t>
  </si>
  <si>
    <t>60.6 ± 1.0 °C</t>
  </si>
  <si>
    <t>59.2 ± 0.9 °C</t>
  </si>
  <si>
    <t>54.8 ± 0.6 °C</t>
  </si>
  <si>
    <t>60.6 ± 0.5 °C</t>
  </si>
  <si>
    <t>52.9 ± 0.4 °C</t>
  </si>
  <si>
    <t>45.6 ± 0.4 °C</t>
  </si>
  <si>
    <t>45.8 ± 0.4 °C</t>
  </si>
  <si>
    <t>53.7 ± 0.6 °C</t>
  </si>
  <si>
    <t>48.0 ± 0.8 °C</t>
  </si>
  <si>
    <t>Western blot</t>
  </si>
  <si>
    <r>
      <rPr>
        <i/>
        <sz val="11"/>
        <color theme="1"/>
        <rFont val="Calibri"/>
        <family val="2"/>
        <scheme val="minor"/>
      </rPr>
      <t>T</t>
    </r>
    <r>
      <rPr>
        <i/>
        <vertAlign val="subscript"/>
        <sz val="11"/>
        <color theme="1"/>
        <rFont val="Calibri"/>
        <family val="2"/>
        <scheme val="minor"/>
      </rPr>
      <t>agg</t>
    </r>
    <r>
      <rPr>
        <sz val="11"/>
        <color theme="1"/>
        <rFont val="Calibri"/>
        <family val="2"/>
        <scheme val="minor"/>
      </rPr>
      <t xml:space="preserve"> values 
(given as averages ± s.d.) from Jafari et al., Nat. Protoc. 2014</t>
    </r>
  </si>
  <si>
    <r>
      <rPr>
        <i/>
        <sz val="11"/>
        <color theme="1"/>
        <rFont val="Calibri"/>
        <family val="2"/>
        <scheme val="minor"/>
      </rPr>
      <t>T</t>
    </r>
    <r>
      <rPr>
        <i/>
        <vertAlign val="subscript"/>
        <sz val="11"/>
        <color theme="1"/>
        <rFont val="Calibri"/>
        <family val="2"/>
        <scheme val="minor"/>
      </rPr>
      <t>m</t>
    </r>
    <r>
      <rPr>
        <sz val="11"/>
        <color theme="1"/>
        <rFont val="Calibri"/>
        <family val="2"/>
        <scheme val="minor"/>
      </rPr>
      <t xml:space="preserve"> values ± Std. Error from present study</t>
    </r>
  </si>
  <si>
    <t>s.d.</t>
  </si>
  <si>
    <t>pEC50*</t>
  </si>
  <si>
    <t>*reported EC50 values:</t>
  </si>
  <si>
    <t xml:space="preserve">AMG-548 binding to MAPK14: 
19 ± 7 nM (WB) and 35 ± 16 nM (AlphaScreen) </t>
  </si>
  <si>
    <t>SB203580 binding to MAPK14: 
0.41 ± 0.12 μM (WB) and 0.26 ± 0.11 μM (AlphaScreen)</t>
  </si>
  <si>
    <r>
      <t xml:space="preserve">50°C, </t>
    </r>
    <r>
      <rPr>
        <b/>
        <sz val="11"/>
        <color theme="1"/>
        <rFont val="Calibri"/>
        <family val="2"/>
        <scheme val="minor"/>
      </rPr>
      <t>MAPK14 only, living cells only</t>
    </r>
  </si>
  <si>
    <t>Nsmf from Mus musculus.</t>
  </si>
  <si>
    <t>Klf4 from Mus musculus.</t>
  </si>
  <si>
    <t>Eps8 from Mus musculus.</t>
  </si>
  <si>
    <t>NUP153</t>
  </si>
  <si>
    <t>SCRIB</t>
  </si>
  <si>
    <t>ZFP36L1</t>
  </si>
  <si>
    <t>PTPRB</t>
  </si>
  <si>
    <t>TSC1</t>
  </si>
  <si>
    <t>itself</t>
  </si>
  <si>
    <t>PPM1A</t>
  </si>
  <si>
    <t>MAP2K1</t>
  </si>
  <si>
    <t>DUSP9</t>
  </si>
  <si>
    <t>ELK1</t>
  </si>
  <si>
    <t>PTPRR</t>
  </si>
  <si>
    <t>Ptprr from Mus musculus.</t>
  </si>
  <si>
    <t>MKNK2</t>
  </si>
  <si>
    <t>UNG - isoform 1</t>
  </si>
  <si>
    <t>MKNK1</t>
  </si>
  <si>
    <t>PKM - isoform M2</t>
  </si>
  <si>
    <t>EEF1A1</t>
  </si>
  <si>
    <t>PADI3</t>
  </si>
  <si>
    <t>DUSP1</t>
  </si>
  <si>
    <t>OTUD7B - isoform 2</t>
  </si>
  <si>
    <t>CSNK1D - isoform 2</t>
  </si>
  <si>
    <t>MRFAP1L1</t>
  </si>
  <si>
    <t>RB1</t>
  </si>
  <si>
    <t>KLHL32</t>
  </si>
  <si>
    <t>JUN</t>
  </si>
  <si>
    <t>MAP2K3</t>
  </si>
  <si>
    <t>FAM135B - isoform 4</t>
  </si>
  <si>
    <t>Mapk8ip1 - isoform JIP-1b from Mus musculus.</t>
  </si>
  <si>
    <t>DUSP6</t>
  </si>
  <si>
    <t>CBL</t>
  </si>
  <si>
    <t>NR4A1 - isoform 1</t>
  </si>
  <si>
    <t>DUSP16</t>
  </si>
  <si>
    <t>SUPT20H</t>
  </si>
  <si>
    <t>CD248</t>
  </si>
  <si>
    <t>DUSP10</t>
  </si>
  <si>
    <t>MAPK3 (DR curve for ERK 11e)</t>
  </si>
  <si>
    <t>PNKD</t>
  </si>
  <si>
    <t>MAP2K7 - isoform 2</t>
  </si>
  <si>
    <t>Ptpn5 - isoform STEP61 from Mus musculus.</t>
  </si>
  <si>
    <t>PEA15</t>
  </si>
  <si>
    <t>H2AX</t>
  </si>
  <si>
    <t>Mapk14 from Mus musculus.</t>
  </si>
  <si>
    <t>PTPRR - isoform Alpha</t>
  </si>
  <si>
    <t>PTPRJ</t>
  </si>
  <si>
    <t>NCK1</t>
  </si>
  <si>
    <t>Phc2</t>
  </si>
  <si>
    <t>MAPK11</t>
  </si>
  <si>
    <t>RPS6KA4</t>
  </si>
  <si>
    <t>MAPK14 (DR curves for AMG-548 and SB203580)</t>
  </si>
  <si>
    <t>RPTOR</t>
  </si>
  <si>
    <t>APPBP2</t>
  </si>
  <si>
    <t>HSPB1</t>
  </si>
  <si>
    <t>ZNHIT1</t>
  </si>
  <si>
    <t>DAPK1</t>
  </si>
  <si>
    <t>PIK3R1</t>
  </si>
  <si>
    <t>GOPC</t>
  </si>
  <si>
    <t>HSF1</t>
  </si>
  <si>
    <t>Core protein precursor (PRO_0000037566) from Hepatitis C virus genotype 1a (isolate H77).</t>
  </si>
  <si>
    <t>MAPKAPK3 (DR curves for AMG-548 and SB203580)</t>
  </si>
  <si>
    <t>DHPS</t>
  </si>
  <si>
    <t>MAPK8IP1</t>
  </si>
  <si>
    <t>GOPC - isoform 2</t>
  </si>
  <si>
    <t>MAPKAPK2 (DR curves for AMG-548 and SB203580)</t>
  </si>
  <si>
    <t>JNK1</t>
  </si>
  <si>
    <t>MK2</t>
  </si>
  <si>
    <t>MK3</t>
  </si>
  <si>
    <t>p38alpha</t>
  </si>
  <si>
    <t>Synonym</t>
  </si>
  <si>
    <t>no substantial response (same as DMSO)</t>
  </si>
  <si>
    <t>present study, Table 2 of main text</t>
  </si>
  <si>
    <t xml:space="preserve"> Interactors</t>
  </si>
  <si>
    <t>extrapolated to 51°C and extracted from figure 3b of Seashore-Ludlow et al., Biochemistry 2018</t>
  </si>
  <si>
    <r>
      <rPr>
        <b/>
        <sz val="11"/>
        <color theme="1"/>
        <rFont val="Calibri"/>
        <family val="2"/>
        <scheme val="minor"/>
      </rPr>
      <t>Table S5.</t>
    </r>
    <r>
      <rPr>
        <sz val="11"/>
        <color theme="1"/>
        <rFont val="Calibri"/>
        <family val="2"/>
        <scheme val="minor"/>
      </rPr>
      <t xml:space="preserve"> ANOVA p-values for comparing the null model (fit using one melting curve for the two conditions compared) to the alternative model (fit using two melting curves for the two conditions compared) for </t>
    </r>
    <r>
      <rPr>
        <b/>
        <sz val="11"/>
        <color theme="1"/>
        <rFont val="Calibri"/>
        <family val="2"/>
        <scheme val="minor"/>
      </rPr>
      <t>CETSA in living cells</t>
    </r>
    <r>
      <rPr>
        <sz val="11"/>
        <color theme="1"/>
        <rFont val="Calibri"/>
        <family val="2"/>
        <scheme val="minor"/>
      </rPr>
      <t xml:space="preserve">. Cells are colored green for p ≤ 0.001, blue for 0.001 &lt; p ≤ 0.01, and yellow for 0.01 &lt; p ≤ 0.05, i.e. different alpha levels for statistical significance of rejecting the null model (meaning that the two conditions show different melting behavior). </t>
    </r>
  </si>
  <si>
    <r>
      <rPr>
        <b/>
        <sz val="11"/>
        <color theme="1"/>
        <rFont val="Calibri"/>
        <family val="2"/>
        <scheme val="minor"/>
      </rPr>
      <t>Table S6.</t>
    </r>
    <r>
      <rPr>
        <sz val="11"/>
        <color theme="1"/>
        <rFont val="Calibri"/>
        <family val="2"/>
        <scheme val="minor"/>
      </rPr>
      <t xml:space="preserve"> ANOVA p-values for comparing the null model (fit using one melting curve for the two conditions compared) to the alternative model (fit using two melting curves for the two conditions compared) for </t>
    </r>
    <r>
      <rPr>
        <b/>
        <sz val="11"/>
        <color theme="1"/>
        <rFont val="Calibri"/>
        <family val="2"/>
        <scheme val="minor"/>
      </rPr>
      <t>CETSA in cell extract</t>
    </r>
    <r>
      <rPr>
        <sz val="11"/>
        <color theme="1"/>
        <rFont val="Calibri"/>
        <family val="2"/>
        <scheme val="minor"/>
      </rPr>
      <t xml:space="preserve">. Cells are colored green for p ≤ 0.001, blue for 0.001 &lt; p ≤ 0.01, and yellow for 0.01 &lt; p ≤ 0.05, i.e. different alpha levels for statistical significance of rejecting the null model (meaning that the two conditions show different melting behavior). </t>
    </r>
  </si>
  <si>
    <r>
      <rPr>
        <b/>
        <sz val="11"/>
        <color theme="1"/>
        <rFont val="Calibri"/>
        <family val="2"/>
        <scheme val="minor"/>
      </rPr>
      <t>Table S1.</t>
    </r>
    <r>
      <rPr>
        <sz val="11"/>
        <color theme="1"/>
        <rFont val="Calibri"/>
        <family val="2"/>
        <scheme val="minor"/>
      </rPr>
      <t xml:space="preserve"> Comparison of melting temperatures for MAPK14 from different CETSA studies in living HL-60 cells treated with different inhibitors. </t>
    </r>
  </si>
  <si>
    <r>
      <t>Table S3.</t>
    </r>
    <r>
      <rPr>
        <sz val="11"/>
        <color theme="1"/>
        <rFont val="Calibri"/>
        <family val="2"/>
        <scheme val="minor"/>
      </rPr>
      <t xml:space="preserve"> Data of the ITDR-CETSA experiments for ERK 11e shown in Supplementary Figure S2.</t>
    </r>
  </si>
  <si>
    <r>
      <rPr>
        <b/>
        <sz val="10"/>
        <color rgb="FF000000"/>
        <rFont val="Palatino Linotype"/>
        <family val="1"/>
      </rPr>
      <t>Table S2.</t>
    </r>
    <r>
      <rPr>
        <sz val="10"/>
        <color rgb="FF000000"/>
        <rFont val="Palatino Linotype"/>
        <family val="1"/>
      </rPr>
      <t xml:space="preserve"> Comparison of pEC50 values from different ITDR-CETSA studies. </t>
    </r>
  </si>
  <si>
    <t>CETSA/TPP-TR</t>
  </si>
  <si>
    <t>ITDR-CETSA/TPP-CCR</t>
  </si>
  <si>
    <r>
      <rPr>
        <b/>
        <sz val="12"/>
        <color theme="1"/>
        <rFont val="Calibri"/>
        <family val="2"/>
        <scheme val="minor"/>
      </rPr>
      <t>Table S7.</t>
    </r>
    <r>
      <rPr>
        <sz val="12"/>
        <color theme="1"/>
        <rFont val="Calibri"/>
        <family val="2"/>
        <scheme val="minor"/>
      </rPr>
      <t xml:space="preserve"> Comparison of experimental conditions for compound and temperature treatment as well as cell lysis, centrifugation and recovery of the non-denatured protein fraction.</t>
    </r>
  </si>
  <si>
    <t>Transfer 50 μl (REMARK: There are only 20 µl) of the samples in individual wells of the Twin.tec PCR plate into individual 0.2-ml PCR tubes, preferably in strips. This yields a total of 36 PCR tubes or 12 tubes per compound (keeping the tubes in strips facilitates tube handling). Snap-freeze the heat-treated cell suspensions in liquid nitrogen.</t>
  </si>
  <si>
    <t>For each tube, transfer 40 μl (REMARK: There are only 20 µl) of each supernatant containing the soluble protein fraction to a new tube. The soluble fraction is now ready for analysis by western blotting.</t>
  </si>
  <si>
    <t>Take out ultracentrifuge tubes with the help of tweezers and place them into a precooled cooling rack. Carefully take off 30 µl (REMARK: There are only 20 µl)  of the supernatant containing the soluble protein fraction and transfer it to 1.5-ml Eppendorf tubes and keep them on ice.</t>
  </si>
  <si>
    <t>Take out ultracentrifuge tubes with the help of tweezers and place them into a precooled cooling rack. Carefully take off 30 µl (REMARK: there are only 20 µl)  of the supernatant containing the soluble protein fraction and transfer it to 1.5-ml Eppendorf tubes and keep them on ice.</t>
  </si>
  <si>
    <r>
      <rPr>
        <b/>
        <sz val="11"/>
        <color theme="1"/>
        <rFont val="Calibri"/>
        <family val="2"/>
        <scheme val="minor"/>
      </rPr>
      <t xml:space="preserve">Table S4. </t>
    </r>
    <r>
      <rPr>
        <sz val="11"/>
        <color theme="1"/>
        <rFont val="Calibri"/>
        <family val="2"/>
        <scheme val="minor"/>
      </rPr>
      <t xml:space="preserve">Protein-protein interactions listed in the UniProt database (release 2021_03) for MAPK14, MAPKAPK3, MAPKAPK2, MYLK, MAPK8, and MAPK3, ordered by the number of experimental evidences. Proteins identified in the present TPP-CCR experiments are underlined and proteins that exhibited acceptable stabilizing dose-response characteristics are underlined and written in bold letters.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</si>
</sst>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
    <numFmt numFmtId="166" formatCode="0.000"/>
    <numFmt numFmtId="168" formatCode="0.00000"/>
    <numFmt numFmtId="169" formatCode="0.000000"/>
  </numFmts>
  <fonts count="17" x14ac:knownFonts="1">
    <font>
      <sz val="11"/>
      <color theme="1"/>
      <name val="Calibri"/>
      <family val="2"/>
      <scheme val="minor"/>
    </font>
    <font>
      <sz val="12"/>
      <color theme="1"/>
      <name val="Calibri"/>
      <family val="2"/>
      <scheme val="minor"/>
    </font>
    <font>
      <vertAlign val="subscript"/>
      <sz val="12"/>
      <color theme="1"/>
      <name val="Calibri"/>
      <family val="2"/>
      <scheme val="minor"/>
    </font>
    <font>
      <i/>
      <sz val="12"/>
      <color theme="1"/>
      <name val="Calibri"/>
      <family val="2"/>
      <scheme val="minor"/>
    </font>
    <font>
      <sz val="11"/>
      <color theme="1"/>
      <name val="Calibri"/>
      <family val="2"/>
    </font>
    <font>
      <b/>
      <sz val="11"/>
      <color theme="1"/>
      <name val="Calibri"/>
      <family val="2"/>
      <scheme val="minor"/>
    </font>
    <font>
      <i/>
      <sz val="11"/>
      <color theme="1"/>
      <name val="Calibri"/>
      <family val="2"/>
      <scheme val="minor"/>
    </font>
    <font>
      <vertAlign val="superscript"/>
      <sz val="11"/>
      <color theme="1"/>
      <name val="Calibri"/>
      <family val="2"/>
      <scheme val="minor"/>
    </font>
    <font>
      <sz val="10"/>
      <color theme="1"/>
      <name val="Calibri"/>
      <family val="2"/>
      <scheme val="minor"/>
    </font>
    <font>
      <i/>
      <vertAlign val="subscript"/>
      <sz val="11"/>
      <color theme="1"/>
      <name val="Calibri"/>
      <family val="2"/>
      <scheme val="minor"/>
    </font>
    <font>
      <i/>
      <vertAlign val="superscript"/>
      <sz val="11"/>
      <color theme="1"/>
      <name val="Calibri"/>
      <family val="2"/>
      <scheme val="minor"/>
    </font>
    <font>
      <i/>
      <vertAlign val="superscript"/>
      <sz val="10"/>
      <color theme="1"/>
      <name val="Calibri"/>
      <family val="2"/>
      <scheme val="minor"/>
    </font>
    <font>
      <u/>
      <sz val="11"/>
      <color theme="1"/>
      <name val="Calibri"/>
      <family val="2"/>
      <scheme val="minor"/>
    </font>
    <font>
      <b/>
      <u/>
      <sz val="11"/>
      <color theme="1"/>
      <name val="Calibri"/>
      <family val="2"/>
      <scheme val="minor"/>
    </font>
    <font>
      <sz val="10"/>
      <color rgb="FF000000"/>
      <name val="Palatino Linotype"/>
      <family val="1"/>
    </font>
    <font>
      <b/>
      <sz val="10"/>
      <color rgb="FF000000"/>
      <name val="Palatino Linotype"/>
      <family val="1"/>
    </font>
    <font>
      <b/>
      <sz val="12"/>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00B0F0"/>
        <bgColor indexed="64"/>
      </patternFill>
    </fill>
  </fills>
  <borders count="18">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98">
    <xf numFmtId="0" fontId="0" fillId="0" borderId="0" xfId="0"/>
    <xf numFmtId="0" fontId="1" fillId="0" borderId="0" xfId="0" applyFont="1"/>
    <xf numFmtId="0" fontId="0" fillId="0" borderId="1" xfId="0" applyBorder="1" applyAlignment="1">
      <alignment vertical="center"/>
    </xf>
    <xf numFmtId="0" fontId="0" fillId="0" borderId="0" xfId="0" applyAlignment="1">
      <alignment horizontal="center" vertical="center"/>
    </xf>
    <xf numFmtId="0" fontId="0" fillId="0" borderId="0" xfId="0" applyBorder="1"/>
    <xf numFmtId="164" fontId="0" fillId="0" borderId="0" xfId="0" applyNumberFormat="1"/>
    <xf numFmtId="0" fontId="0" fillId="0" borderId="2" xfId="0" applyBorder="1"/>
    <xf numFmtId="0" fontId="0" fillId="0" borderId="0" xfId="0" applyBorder="1" applyAlignment="1">
      <alignment horizontal="center"/>
    </xf>
    <xf numFmtId="0" fontId="0" fillId="0" borderId="1" xfId="0" applyBorder="1"/>
    <xf numFmtId="2" fontId="0" fillId="0" borderId="0" xfId="0" applyNumberFormat="1" applyAlignment="1">
      <alignment horizontal="center" vertical="center" wrapText="1"/>
    </xf>
    <xf numFmtId="2" fontId="0" fillId="0" borderId="0" xfId="0" applyNumberFormat="1" applyAlignment="1">
      <alignment horizontal="center" vertical="center"/>
    </xf>
    <xf numFmtId="2" fontId="0" fillId="0" borderId="0" xfId="0" applyNumberFormat="1" applyBorder="1" applyAlignment="1">
      <alignment horizontal="center" vertical="center"/>
    </xf>
    <xf numFmtId="0" fontId="0" fillId="0" borderId="0" xfId="0"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11" fontId="0" fillId="0" borderId="0" xfId="0" applyNumberFormat="1"/>
    <xf numFmtId="0" fontId="0" fillId="0" borderId="0" xfId="0" applyNumberFormat="1"/>
    <xf numFmtId="0" fontId="0" fillId="2" borderId="0" xfId="0" applyFill="1"/>
    <xf numFmtId="165" fontId="0" fillId="0" borderId="0" xfId="0" applyNumberFormat="1"/>
    <xf numFmtId="166" fontId="0" fillId="0" borderId="0" xfId="0" applyNumberFormat="1"/>
    <xf numFmtId="2" fontId="0" fillId="0" borderId="0" xfId="0" applyNumberFormat="1"/>
    <xf numFmtId="2" fontId="0" fillId="0" borderId="0" xfId="0" applyNumberFormat="1" applyBorder="1"/>
    <xf numFmtId="2" fontId="0" fillId="0" borderId="1" xfId="0" applyNumberFormat="1" applyBorder="1"/>
    <xf numFmtId="165" fontId="0" fillId="0" borderId="0" xfId="0" applyNumberFormat="1" applyBorder="1"/>
    <xf numFmtId="165" fontId="0" fillId="2" borderId="0" xfId="0" applyNumberFormat="1" applyFill="1" applyBorder="1"/>
    <xf numFmtId="0" fontId="0" fillId="0" borderId="2" xfId="0" applyBorder="1" applyAlignment="1">
      <alignment horizontal="center"/>
    </xf>
    <xf numFmtId="165" fontId="0" fillId="0" borderId="1" xfId="0" applyNumberFormat="1" applyBorder="1"/>
    <xf numFmtId="165" fontId="0" fillId="3" borderId="0" xfId="0" applyNumberFormat="1" applyFill="1"/>
    <xf numFmtId="165" fontId="0" fillId="0" borderId="4" xfId="0" applyNumberFormat="1" applyBorder="1"/>
    <xf numFmtId="165" fontId="0" fillId="0" borderId="5" xfId="0" applyNumberFormat="1" applyBorder="1"/>
    <xf numFmtId="2" fontId="0" fillId="0" borderId="0" xfId="0" applyNumberFormat="1" applyFill="1" applyBorder="1"/>
    <xf numFmtId="0" fontId="0" fillId="0" borderId="0" xfId="0" applyFill="1"/>
    <xf numFmtId="0" fontId="0" fillId="0" borderId="0" xfId="0" applyFill="1" applyBorder="1" applyAlignment="1">
      <alignment horizontal="center" vertical="center"/>
    </xf>
    <xf numFmtId="2" fontId="7" fillId="0" borderId="0" xfId="0" applyNumberFormat="1" applyFont="1" applyFill="1" applyBorder="1" applyAlignment="1">
      <alignment horizontal="left" vertical="center"/>
    </xf>
    <xf numFmtId="0" fontId="0" fillId="0" borderId="0" xfId="0" applyAlignment="1">
      <alignment horizontal="left" vertical="center"/>
    </xf>
    <xf numFmtId="11" fontId="0" fillId="0" borderId="0" xfId="0" applyNumberFormat="1" applyAlignment="1">
      <alignment horizontal="left" vertical="center"/>
    </xf>
    <xf numFmtId="0" fontId="0" fillId="0" borderId="0" xfId="0" applyNumberFormat="1" applyAlignment="1">
      <alignment horizontal="left"/>
    </xf>
    <xf numFmtId="0" fontId="0" fillId="0" borderId="0" xfId="0" applyAlignment="1">
      <alignment horizontal="left"/>
    </xf>
    <xf numFmtId="11" fontId="0" fillId="0" borderId="0" xfId="0" applyNumberFormat="1" applyAlignment="1">
      <alignment horizontal="left"/>
    </xf>
    <xf numFmtId="0" fontId="0" fillId="4" borderId="0" xfId="0" applyFill="1"/>
    <xf numFmtId="0" fontId="0" fillId="0" borderId="0" xfId="0" applyAlignment="1">
      <alignment wrapText="1"/>
    </xf>
    <xf numFmtId="11" fontId="0" fillId="0" borderId="0" xfId="0" applyNumberFormat="1" applyFill="1"/>
    <xf numFmtId="11" fontId="0" fillId="3" borderId="0" xfId="0" applyNumberFormat="1" applyFill="1"/>
    <xf numFmtId="0" fontId="0" fillId="3" borderId="0" xfId="0" applyFill="1"/>
    <xf numFmtId="2" fontId="0" fillId="0" borderId="9" xfId="0" applyNumberFormat="1" applyBorder="1"/>
    <xf numFmtId="2" fontId="0" fillId="0" borderId="10" xfId="0" applyNumberFormat="1" applyBorder="1"/>
    <xf numFmtId="2" fontId="0" fillId="0" borderId="11" xfId="0" applyNumberFormat="1" applyBorder="1"/>
    <xf numFmtId="165" fontId="0" fillId="0" borderId="9" xfId="0" applyNumberFormat="1" applyBorder="1"/>
    <xf numFmtId="165" fontId="0" fillId="0" borderId="10" xfId="0" applyNumberFormat="1" applyBorder="1"/>
    <xf numFmtId="165" fontId="0" fillId="0" borderId="11" xfId="0" applyNumberFormat="1" applyBorder="1"/>
    <xf numFmtId="165" fontId="0" fillId="3" borderId="1" xfId="0" applyNumberFormat="1" applyFill="1" applyBorder="1"/>
    <xf numFmtId="165" fontId="0" fillId="4" borderId="1" xfId="0" applyNumberFormat="1" applyFill="1" applyBorder="1"/>
    <xf numFmtId="2" fontId="0" fillId="0" borderId="5" xfId="0" applyNumberFormat="1" applyBorder="1"/>
    <xf numFmtId="2" fontId="0" fillId="0" borderId="12" xfId="0" applyNumberFormat="1" applyBorder="1"/>
    <xf numFmtId="165" fontId="0" fillId="0" borderId="12" xfId="0" applyNumberFormat="1" applyBorder="1"/>
    <xf numFmtId="165" fontId="0" fillId="3" borderId="0" xfId="0" applyNumberFormat="1" applyFill="1" applyBorder="1"/>
    <xf numFmtId="2" fontId="0" fillId="0" borderId="4" xfId="0" applyNumberFormat="1" applyBorder="1"/>
    <xf numFmtId="2" fontId="0" fillId="0" borderId="13" xfId="0" applyNumberFormat="1" applyBorder="1"/>
    <xf numFmtId="2" fontId="0" fillId="0" borderId="14" xfId="0" applyNumberFormat="1" applyBorder="1"/>
    <xf numFmtId="165" fontId="0" fillId="0" borderId="13" xfId="0" applyNumberFormat="1" applyBorder="1"/>
    <xf numFmtId="165" fontId="0" fillId="0" borderId="14" xfId="0" applyNumberFormat="1" applyBorder="1"/>
    <xf numFmtId="165" fontId="0" fillId="4" borderId="0" xfId="0" applyNumberFormat="1" applyFill="1" applyBorder="1"/>
    <xf numFmtId="165" fontId="0" fillId="4" borderId="0" xfId="0" applyNumberFormat="1" applyFill="1"/>
    <xf numFmtId="165" fontId="0" fillId="2" borderId="0" xfId="0" applyNumberFormat="1" applyFill="1"/>
    <xf numFmtId="165" fontId="0" fillId="3" borderId="11" xfId="0" applyNumberFormat="1" applyFill="1" applyBorder="1"/>
    <xf numFmtId="165" fontId="0" fillId="3" borderId="12" xfId="0" applyNumberFormat="1" applyFill="1" applyBorder="1"/>
    <xf numFmtId="165" fontId="0" fillId="3" borderId="4" xfId="0" applyNumberFormat="1" applyFill="1" applyBorder="1"/>
    <xf numFmtId="165" fontId="0" fillId="3" borderId="13" xfId="0" applyNumberFormat="1" applyFill="1" applyBorder="1"/>
    <xf numFmtId="165" fontId="0" fillId="3" borderId="10" xfId="0" applyNumberFormat="1" applyFill="1" applyBorder="1"/>
    <xf numFmtId="165" fontId="0" fillId="3" borderId="5" xfId="0" applyNumberFormat="1" applyFill="1" applyBorder="1"/>
    <xf numFmtId="165" fontId="5" fillId="0" borderId="0" xfId="0" applyNumberFormat="1" applyFont="1" applyBorder="1"/>
    <xf numFmtId="165" fontId="5" fillId="0" borderId="5" xfId="0" applyNumberFormat="1" applyFont="1" applyBorder="1"/>
    <xf numFmtId="165" fontId="5" fillId="0" borderId="0" xfId="0" applyNumberFormat="1" applyFont="1"/>
    <xf numFmtId="165" fontId="5" fillId="0" borderId="10" xfId="0" applyNumberFormat="1" applyFont="1" applyBorder="1"/>
    <xf numFmtId="165" fontId="5" fillId="0" borderId="9" xfId="0" applyNumberFormat="1" applyFont="1" applyBorder="1"/>
    <xf numFmtId="165" fontId="5" fillId="0" borderId="14" xfId="0" applyNumberFormat="1" applyFont="1" applyBorder="1"/>
    <xf numFmtId="165" fontId="5" fillId="0" borderId="4" xfId="0" applyNumberFormat="1" applyFont="1" applyBorder="1"/>
    <xf numFmtId="165" fontId="5" fillId="0" borderId="11" xfId="0" applyNumberFormat="1" applyFont="1" applyBorder="1"/>
    <xf numFmtId="165" fontId="0" fillId="0" borderId="2" xfId="0" applyNumberFormat="1" applyBorder="1"/>
    <xf numFmtId="11" fontId="0" fillId="0" borderId="0" xfId="0" applyNumberFormat="1" applyAlignment="1">
      <alignment horizontal="center" vertical="center"/>
    </xf>
    <xf numFmtId="2" fontId="0" fillId="0" borderId="14" xfId="0" applyNumberFormat="1" applyFill="1" applyBorder="1"/>
    <xf numFmtId="2" fontId="0" fillId="0" borderId="13" xfId="0" applyNumberFormat="1" applyFill="1" applyBorder="1"/>
    <xf numFmtId="2" fontId="0" fillId="0" borderId="4" xfId="0" applyNumberFormat="1" applyFill="1" applyBorder="1"/>
    <xf numFmtId="2" fontId="0" fillId="0" borderId="12" xfId="0" applyNumberFormat="1" applyFill="1" applyBorder="1"/>
    <xf numFmtId="2" fontId="0" fillId="0" borderId="5" xfId="0" applyNumberFormat="1" applyFill="1" applyBorder="1"/>
    <xf numFmtId="2" fontId="0" fillId="0" borderId="11" xfId="0" applyNumberFormat="1" applyFill="1" applyBorder="1"/>
    <xf numFmtId="2" fontId="0" fillId="0" borderId="10" xfId="0" applyNumberFormat="1" applyFill="1" applyBorder="1"/>
    <xf numFmtId="2" fontId="0" fillId="0" borderId="9" xfId="0" applyNumberFormat="1" applyFill="1" applyBorder="1"/>
    <xf numFmtId="11" fontId="0" fillId="0" borderId="1" xfId="0" applyNumberForma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0" fillId="0" borderId="1" xfId="0" applyBorder="1" applyAlignment="1">
      <alignment wrapText="1"/>
    </xf>
    <xf numFmtId="2" fontId="0" fillId="0" borderId="0" xfId="0" applyNumberFormat="1" applyAlignment="1">
      <alignment horizontal="center"/>
    </xf>
    <xf numFmtId="2" fontId="0" fillId="0" borderId="0" xfId="0" applyNumberFormat="1" applyBorder="1" applyAlignment="1">
      <alignment horizontal="center"/>
    </xf>
    <xf numFmtId="0" fontId="0" fillId="0" borderId="1" xfId="0" applyBorder="1" applyAlignment="1">
      <alignment horizontal="center"/>
    </xf>
    <xf numFmtId="2" fontId="0" fillId="0" borderId="1" xfId="0" applyNumberFormat="1" applyBorder="1" applyAlignment="1">
      <alignment horizontal="center"/>
    </xf>
    <xf numFmtId="0" fontId="8" fillId="0" borderId="0" xfId="0" applyFont="1"/>
    <xf numFmtId="0" fontId="0" fillId="0" borderId="0" xfId="0" applyFill="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center" vertical="center" wrapText="1"/>
    </xf>
    <xf numFmtId="0" fontId="1" fillId="0" borderId="0" xfId="0" quotePrefix="1" applyFont="1" applyAlignment="1">
      <alignment horizontal="center" vertical="center" wrapText="1"/>
    </xf>
    <xf numFmtId="165" fontId="1" fillId="0" borderId="0" xfId="0" applyNumberFormat="1" applyFont="1"/>
    <xf numFmtId="166" fontId="1" fillId="0" borderId="0" xfId="0" applyNumberFormat="1" applyFont="1"/>
    <xf numFmtId="2" fontId="1" fillId="0" borderId="0" xfId="0" applyNumberFormat="1" applyFont="1"/>
    <xf numFmtId="168" fontId="1" fillId="0" borderId="0" xfId="0" applyNumberFormat="1" applyFont="1"/>
    <xf numFmtId="169" fontId="1" fillId="0" borderId="0" xfId="0" applyNumberFormat="1" applyFont="1"/>
    <xf numFmtId="0" fontId="0" fillId="0" borderId="0" xfId="0" applyBorder="1" applyAlignment="1">
      <alignment horizontal="center" vertical="center"/>
    </xf>
    <xf numFmtId="0" fontId="0" fillId="0" borderId="2" xfId="0" applyBorder="1" applyAlignment="1">
      <alignment horizont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3" xfId="0" applyBorder="1" applyAlignment="1">
      <alignment horizontal="center" vertical="center" wrapText="1"/>
    </xf>
    <xf numFmtId="0" fontId="1" fillId="0" borderId="0" xfId="0" applyFont="1" applyAlignment="1">
      <alignment wrapText="1"/>
    </xf>
    <xf numFmtId="2" fontId="0" fillId="0" borderId="0" xfId="0" applyNumberFormat="1" applyBorder="1" applyAlignment="1">
      <alignment vertical="center"/>
    </xf>
    <xf numFmtId="0" fontId="0" fillId="0" borderId="7" xfId="0" applyBorder="1" applyAlignment="1">
      <alignment vertical="center"/>
    </xf>
    <xf numFmtId="0" fontId="0" fillId="0" borderId="0" xfId="0" applyBorder="1" applyAlignment="1">
      <alignment vertical="center"/>
    </xf>
    <xf numFmtId="0" fontId="0" fillId="0" borderId="6" xfId="0" applyBorder="1" applyAlignment="1">
      <alignment vertical="center"/>
    </xf>
    <xf numFmtId="2" fontId="0" fillId="0" borderId="0" xfId="0" applyNumberFormat="1" applyFill="1" applyBorder="1" applyAlignment="1">
      <alignment horizontal="center"/>
    </xf>
    <xf numFmtId="165" fontId="0" fillId="0" borderId="0" xfId="0" quotePrefix="1" applyNumberFormat="1" applyFill="1" applyBorder="1" applyAlignment="1">
      <alignment horizontal="center"/>
    </xf>
    <xf numFmtId="0" fontId="0" fillId="0" borderId="0" xfId="0" applyFill="1" applyBorder="1" applyAlignment="1">
      <alignment horizontal="center"/>
    </xf>
    <xf numFmtId="165" fontId="0" fillId="0" borderId="0" xfId="0" applyNumberFormat="1" applyFill="1" applyBorder="1" applyAlignment="1">
      <alignment horizontal="center"/>
    </xf>
    <xf numFmtId="166" fontId="0" fillId="0" borderId="0" xfId="0" quotePrefix="1" applyNumberFormat="1" applyFill="1" applyBorder="1" applyAlignment="1">
      <alignment horizontal="center"/>
    </xf>
    <xf numFmtId="2" fontId="7" fillId="0" borderId="0" xfId="0" applyNumberFormat="1" applyFont="1" applyFill="1" applyBorder="1" applyAlignment="1">
      <alignment horizontal="center"/>
    </xf>
    <xf numFmtId="0" fontId="0" fillId="0" borderId="0" xfId="0" quotePrefix="1" applyFill="1" applyBorder="1" applyAlignment="1">
      <alignment horizontal="left"/>
    </xf>
    <xf numFmtId="0" fontId="0" fillId="0" borderId="0" xfId="0" applyFill="1" applyBorder="1" applyAlignment="1">
      <alignment horizontal="left"/>
    </xf>
    <xf numFmtId="0" fontId="0" fillId="0" borderId="2" xfId="0" applyBorder="1" applyAlignment="1">
      <alignment horizontal="left"/>
    </xf>
    <xf numFmtId="0" fontId="0" fillId="0" borderId="16" xfId="0" applyBorder="1" applyAlignment="1">
      <alignment horizontal="center" vertical="center"/>
    </xf>
    <xf numFmtId="2" fontId="0" fillId="0" borderId="0" xfId="0" applyNumberFormat="1" applyFill="1" applyBorder="1" applyAlignment="1">
      <alignment horizontal="center" vertical="top"/>
    </xf>
    <xf numFmtId="2" fontId="0" fillId="0" borderId="1" xfId="0" applyNumberFormat="1" applyFill="1" applyBorder="1" applyAlignment="1">
      <alignment horizontal="center" vertical="top"/>
    </xf>
    <xf numFmtId="0" fontId="0" fillId="0" borderId="3" xfId="0" applyBorder="1" applyAlignment="1">
      <alignment horizontal="center" vertical="center"/>
    </xf>
    <xf numFmtId="0" fontId="0" fillId="0" borderId="3" xfId="0" applyBorder="1"/>
    <xf numFmtId="0" fontId="0" fillId="0" borderId="3" xfId="0" applyBorder="1" applyAlignment="1">
      <alignment vertical="center"/>
    </xf>
    <xf numFmtId="2" fontId="0" fillId="0" borderId="3" xfId="0" applyNumberFormat="1" applyBorder="1" applyAlignment="1">
      <alignment horizontal="center" vertical="center" wrapText="1"/>
    </xf>
    <xf numFmtId="2" fontId="6" fillId="0" borderId="3" xfId="0" applyNumberFormat="1" applyFont="1" applyBorder="1" applyAlignment="1">
      <alignment horizontal="center" vertical="center" wrapText="1"/>
    </xf>
    <xf numFmtId="0" fontId="0" fillId="0" borderId="0" xfId="0" applyAlignment="1">
      <alignment horizontal="center" vertical="top"/>
    </xf>
    <xf numFmtId="0" fontId="0" fillId="0" borderId="1" xfId="0" applyBorder="1" applyAlignment="1">
      <alignment horizontal="center" vertical="center"/>
    </xf>
    <xf numFmtId="0" fontId="0" fillId="0" borderId="0"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xf>
    <xf numFmtId="0" fontId="0" fillId="0" borderId="0" xfId="0" applyBorder="1" applyAlignment="1">
      <alignment horizontal="center"/>
    </xf>
    <xf numFmtId="0" fontId="1" fillId="0" borderId="0" xfId="0" applyFont="1" applyAlignment="1">
      <alignment horizontal="center" vertical="center" wrapText="1"/>
    </xf>
    <xf numFmtId="0" fontId="0" fillId="0" borderId="0" xfId="0" applyAlignment="1">
      <alignment horizontal="center"/>
    </xf>
    <xf numFmtId="164" fontId="0" fillId="0" borderId="0" xfId="0" applyNumberFormat="1" applyFill="1" applyBorder="1" applyAlignment="1">
      <alignment horizontal="center"/>
    </xf>
    <xf numFmtId="164" fontId="0" fillId="0" borderId="1" xfId="0" applyNumberFormat="1" applyFill="1" applyBorder="1" applyAlignment="1">
      <alignment horizontal="center"/>
    </xf>
    <xf numFmtId="0" fontId="0" fillId="0" borderId="3" xfId="0" applyBorder="1" applyAlignment="1">
      <alignment horizontal="center" vertical="center" wrapText="1"/>
    </xf>
    <xf numFmtId="0" fontId="5" fillId="0" borderId="0" xfId="0" applyFont="1"/>
    <xf numFmtId="0" fontId="0" fillId="0" borderId="0" xfId="0" applyBorder="1" applyAlignment="1">
      <alignment wrapText="1"/>
    </xf>
    <xf numFmtId="0" fontId="0" fillId="0" borderId="15" xfId="0" applyBorder="1" applyAlignment="1">
      <alignment wrapText="1"/>
    </xf>
    <xf numFmtId="0" fontId="6" fillId="0" borderId="0" xfId="0" applyFont="1" applyBorder="1" applyAlignment="1">
      <alignment horizontal="center" vertical="center" wrapText="1"/>
    </xf>
    <xf numFmtId="0" fontId="0" fillId="0" borderId="15" xfId="0" applyBorder="1" applyAlignment="1">
      <alignment horizontal="center" vertical="center" wrapText="1"/>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5" xfId="0" applyFont="1" applyBorder="1" applyAlignment="1">
      <alignment horizontal="center" vertical="center" wrapText="1"/>
    </xf>
    <xf numFmtId="0" fontId="6" fillId="0" borderId="15" xfId="0" applyFont="1" applyBorder="1" applyAlignment="1">
      <alignment horizontal="center" vertical="center" wrapText="1"/>
    </xf>
    <xf numFmtId="0" fontId="0" fillId="0" borderId="16" xfId="0" applyBorder="1" applyAlignment="1">
      <alignment horizontal="center" vertical="center" wrapText="1"/>
    </xf>
    <xf numFmtId="0" fontId="13" fillId="0" borderId="2" xfId="0" applyFont="1" applyBorder="1" applyAlignment="1">
      <alignment horizontal="center" vertical="center" wrapText="1"/>
    </xf>
    <xf numFmtId="0" fontId="13" fillId="0" borderId="17" xfId="0" applyFont="1" applyBorder="1" applyAlignment="1">
      <alignment horizontal="center" vertical="center" wrapText="1"/>
    </xf>
    <xf numFmtId="164" fontId="0" fillId="0" borderId="0" xfId="0" applyNumberFormat="1" applyFill="1" applyBorder="1" applyAlignment="1">
      <alignment horizontal="center" vertical="center"/>
    </xf>
    <xf numFmtId="0" fontId="14" fillId="0" borderId="0" xfId="0" applyFont="1"/>
    <xf numFmtId="0" fontId="1" fillId="0" borderId="0" xfId="0" applyFont="1" applyBorder="1" applyAlignment="1">
      <alignment wrapText="1"/>
    </xf>
    <xf numFmtId="0" fontId="1" fillId="0" borderId="0" xfId="0" applyFont="1" applyBorder="1" applyAlignment="1">
      <alignment horizontal="center" vertical="center" wrapText="1"/>
    </xf>
    <xf numFmtId="0" fontId="1" fillId="0" borderId="1" xfId="0" applyFont="1" applyBorder="1" applyAlignment="1">
      <alignment wrapText="1"/>
    </xf>
    <xf numFmtId="0" fontId="1" fillId="0" borderId="1" xfId="0" applyFont="1" applyBorder="1" applyAlignment="1">
      <alignment horizontal="center" vertical="center" wrapText="1"/>
    </xf>
    <xf numFmtId="0" fontId="1" fillId="0" borderId="2" xfId="0" applyFont="1" applyBorder="1" applyAlignment="1">
      <alignment wrapText="1"/>
    </xf>
    <xf numFmtId="0" fontId="1"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left" vertical="top" wrapText="1"/>
    </xf>
    <xf numFmtId="0" fontId="0" fillId="0" borderId="3" xfId="0" applyBorder="1" applyAlignment="1">
      <alignment horizontal="center"/>
    </xf>
    <xf numFmtId="0" fontId="0" fillId="0" borderId="0" xfId="0" applyBorder="1" applyAlignment="1">
      <alignment horizontal="center"/>
    </xf>
    <xf numFmtId="2" fontId="0" fillId="0" borderId="7" xfId="0" applyNumberFormat="1" applyBorder="1" applyAlignment="1">
      <alignment horizontal="center" vertical="center"/>
    </xf>
    <xf numFmtId="0" fontId="8" fillId="0" borderId="0" xfId="0" applyFont="1" applyAlignment="1">
      <alignment horizontal="left" vertical="top" wrapText="1"/>
    </xf>
    <xf numFmtId="0" fontId="0" fillId="0" borderId="7"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2" fontId="0" fillId="0" borderId="6" xfId="0" applyNumberFormat="1" applyBorder="1" applyAlignment="1">
      <alignment horizontal="center" vertical="center"/>
    </xf>
    <xf numFmtId="2" fontId="8" fillId="0" borderId="0" xfId="0" applyNumberFormat="1" applyFont="1" applyFill="1" applyBorder="1" applyAlignment="1">
      <alignment horizontal="left" vertical="top" wrapText="1"/>
    </xf>
    <xf numFmtId="2" fontId="8" fillId="0" borderId="0" xfId="0" applyNumberFormat="1" applyFont="1" applyFill="1" applyBorder="1" applyAlignment="1">
      <alignment horizontal="left" vertical="top"/>
    </xf>
    <xf numFmtId="0" fontId="0" fillId="0" borderId="0" xfId="0" applyAlignment="1">
      <alignment horizontal="left" vertical="top" wrapText="1"/>
    </xf>
    <xf numFmtId="0" fontId="8" fillId="0" borderId="2" xfId="0" applyFont="1" applyBorder="1" applyAlignment="1">
      <alignment horizontal="left" vertical="top" wrapText="1"/>
    </xf>
    <xf numFmtId="0" fontId="5" fillId="0" borderId="1" xfId="0" applyFont="1" applyBorder="1" applyAlignment="1">
      <alignment horizontal="left" wrapText="1"/>
    </xf>
    <xf numFmtId="0" fontId="0" fillId="0" borderId="1" xfId="0" applyBorder="1" applyAlignment="1">
      <alignment horizontal="center" vertical="center"/>
    </xf>
    <xf numFmtId="0" fontId="0" fillId="0" borderId="16" xfId="0" applyBorder="1" applyAlignment="1">
      <alignment horizontal="left" wrapText="1"/>
    </xf>
    <xf numFmtId="0" fontId="0" fillId="0" borderId="1" xfId="0" applyBorder="1" applyAlignment="1">
      <alignment horizontal="left" wrapText="1"/>
    </xf>
    <xf numFmtId="0" fontId="0" fillId="0" borderId="0" xfId="0" applyAlignment="1">
      <alignment horizontal="left" wrapText="1"/>
    </xf>
    <xf numFmtId="0" fontId="0" fillId="0" borderId="0"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1" fillId="0" borderId="3" xfId="0" applyFont="1" applyBorder="1" applyAlignment="1">
      <alignment horizontal="center" vertical="center" wrapText="1"/>
    </xf>
    <xf numFmtId="0" fontId="0" fillId="0" borderId="7" xfId="0" applyFill="1" applyBorder="1" applyAlignment="1">
      <alignment horizontal="center" vertical="center" wrapText="1"/>
    </xf>
    <xf numFmtId="0" fontId="0" fillId="0" borderId="2" xfId="0" applyBorder="1" applyAlignment="1">
      <alignment horizontal="left" vertical="top" wrapText="1"/>
    </xf>
    <xf numFmtId="0" fontId="0" fillId="0" borderId="2" xfId="0" applyBorder="1" applyAlignment="1">
      <alignment horizontal="center" wrapText="1"/>
    </xf>
    <xf numFmtId="0" fontId="0" fillId="0" borderId="1" xfId="0" applyBorder="1" applyAlignment="1">
      <alignment horizontal="center" wrapText="1"/>
    </xf>
  </cellXfs>
  <cellStyles count="1">
    <cellStyle name="Standard" xfId="0" builtinId="0"/>
  </cellStyles>
  <dxfs count="6">
    <dxf>
      <numFmt numFmtId="170" formatCode="0.0E+00"/>
    </dxf>
    <dxf>
      <fill>
        <patternFill>
          <bgColor rgb="FF00B0F0"/>
        </patternFill>
      </fill>
    </dxf>
    <dxf>
      <fill>
        <patternFill>
          <bgColor rgb="FFFFFF00"/>
        </patternFill>
      </fill>
    </dxf>
    <dxf>
      <fill>
        <patternFill>
          <bgColor rgb="FF00B050"/>
        </patternFill>
      </fill>
    </dxf>
    <dxf>
      <numFmt numFmtId="170" formatCode="0.0E+00"/>
    </dxf>
    <dxf>
      <numFmt numFmtId="170" formatCode="0.0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strRef>
              <c:f>Table_1_Tm!$H$4:$H$22</c:f>
              <c:strCache>
                <c:ptCount val="19"/>
                <c:pt idx="0">
                  <c:v>60.58</c:v>
                </c:pt>
                <c:pt idx="1">
                  <c:v>52.86</c:v>
                </c:pt>
                <c:pt idx="2">
                  <c:v>45.56</c:v>
                </c:pt>
                <c:pt idx="3">
                  <c:v>45.82</c:v>
                </c:pt>
                <c:pt idx="5">
                  <c:v>54.68</c:v>
                </c:pt>
                <c:pt idx="6">
                  <c:v>51.56</c:v>
                </c:pt>
                <c:pt idx="7">
                  <c:v>48.32</c:v>
                </c:pt>
                <c:pt idx="8">
                  <c:v>48.06</c:v>
                </c:pt>
                <c:pt idx="10">
                  <c:v>54.39</c:v>
                </c:pt>
                <c:pt idx="11">
                  <c:v>50.96</c:v>
                </c:pt>
                <c:pt idx="12">
                  <c:v>49.19</c:v>
                </c:pt>
                <c:pt idx="13">
                  <c:v>49.20</c:v>
                </c:pt>
                <c:pt idx="15">
                  <c:v>n.d.b</c:v>
                </c:pt>
                <c:pt idx="16">
                  <c:v>n.d.b</c:v>
                </c:pt>
                <c:pt idx="17">
                  <c:v>47.18</c:v>
                </c:pt>
                <c:pt idx="18">
                  <c:v>48.25</c:v>
                </c:pt>
              </c:strCache>
            </c:strRef>
          </c:xVal>
          <c:yVal>
            <c:numRef>
              <c:f>Table_1_Tm!$N$4:$N$22</c:f>
              <c:numCache>
                <c:formatCode>0.00</c:formatCode>
                <c:ptCount val="19"/>
                <c:pt idx="0">
                  <c:v>59.147515690650799</c:v>
                </c:pt>
                <c:pt idx="1">
                  <c:v>56.861293612399301</c:v>
                </c:pt>
                <c:pt idx="2">
                  <c:v>45.1536752438397</c:v>
                </c:pt>
                <c:pt idx="3">
                  <c:v>45.543449397625999</c:v>
                </c:pt>
                <c:pt idx="5">
                  <c:v>49.307309417725101</c:v>
                </c:pt>
                <c:pt idx="6">
                  <c:v>47.419047910478596</c:v>
                </c:pt>
                <c:pt idx="7">
                  <c:v>46.1289371203166</c:v>
                </c:pt>
                <c:pt idx="8">
                  <c:v>46.680874084226403</c:v>
                </c:pt>
                <c:pt idx="10">
                  <c:v>51.064099571169997</c:v>
                </c:pt>
                <c:pt idx="11">
                  <c:v>49.347496879721596</c:v>
                </c:pt>
                <c:pt idx="12">
                  <c:v>48.330768840542703</c:v>
                </c:pt>
                <c:pt idx="13">
                  <c:v>48.102949171160802</c:v>
                </c:pt>
                <c:pt idx="15">
                  <c:v>50.948020578736802</c:v>
                </c:pt>
                <c:pt idx="16">
                  <c:v>49.025202209019</c:v>
                </c:pt>
                <c:pt idx="17">
                  <c:v>48.3359482722339</c:v>
                </c:pt>
                <c:pt idx="18">
                  <c:v>48.130484291973502</c:v>
                </c:pt>
              </c:numCache>
            </c:numRef>
          </c:yVal>
          <c:smooth val="0"/>
          <c:extLst>
            <c:ext xmlns:c16="http://schemas.microsoft.com/office/drawing/2014/chart" uri="{C3380CC4-5D6E-409C-BE32-E72D297353CC}">
              <c16:uniqueId val="{00000000-1488-4E22-9484-E2B35DED3B3B}"/>
            </c:ext>
          </c:extLst>
        </c:ser>
        <c:dLbls>
          <c:showLegendKey val="0"/>
          <c:showVal val="0"/>
          <c:showCatName val="0"/>
          <c:showSerName val="0"/>
          <c:showPercent val="0"/>
          <c:showBubbleSize val="0"/>
        </c:dLbls>
        <c:axId val="845607519"/>
        <c:axId val="847238671"/>
      </c:scatterChart>
      <c:valAx>
        <c:axId val="845607519"/>
        <c:scaling>
          <c:orientation val="minMax"/>
          <c:max val="65"/>
          <c:min val="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7238671"/>
        <c:crosses val="autoZero"/>
        <c:crossBetween val="midCat"/>
      </c:valAx>
      <c:valAx>
        <c:axId val="847238671"/>
        <c:scaling>
          <c:orientation val="minMax"/>
          <c:max val="65"/>
          <c:min val="4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60751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'Table1_Tm-newApproach'!#REF!</c:f>
            </c:numRef>
          </c:xVal>
          <c:yVal>
            <c:numRef>
              <c:f>Table_1_Tm!$H$4:$H$22</c:f>
              <c:numCache>
                <c:formatCode>0.00</c:formatCode>
                <c:ptCount val="19"/>
                <c:pt idx="0">
                  <c:v>60.581317460000001</c:v>
                </c:pt>
                <c:pt idx="1">
                  <c:v>52.858586359999997</c:v>
                </c:pt>
                <c:pt idx="2">
                  <c:v>45.561959610000002</c:v>
                </c:pt>
                <c:pt idx="3">
                  <c:v>45.819683439999999</c:v>
                </c:pt>
                <c:pt idx="5">
                  <c:v>54.678815550000003</c:v>
                </c:pt>
                <c:pt idx="6">
                  <c:v>51.561723360000002</c:v>
                </c:pt>
                <c:pt idx="7">
                  <c:v>48.323363149999999</c:v>
                </c:pt>
                <c:pt idx="8">
                  <c:v>48.06293737</c:v>
                </c:pt>
                <c:pt idx="10">
                  <c:v>54.387506340000002</c:v>
                </c:pt>
                <c:pt idx="11">
                  <c:v>50.958355750000003</c:v>
                </c:pt>
                <c:pt idx="12">
                  <c:v>49.185556910000003</c:v>
                </c:pt>
                <c:pt idx="13">
                  <c:v>49.204861819999998</c:v>
                </c:pt>
                <c:pt idx="15">
                  <c:v>0</c:v>
                </c:pt>
                <c:pt idx="16">
                  <c:v>0</c:v>
                </c:pt>
                <c:pt idx="17">
                  <c:v>47.179441349999998</c:v>
                </c:pt>
                <c:pt idx="18">
                  <c:v>48.246113010000002</c:v>
                </c:pt>
              </c:numCache>
            </c:numRef>
          </c:yVal>
          <c:smooth val="0"/>
          <c:extLst>
            <c:ext xmlns:c16="http://schemas.microsoft.com/office/drawing/2014/chart" uri="{C3380CC4-5D6E-409C-BE32-E72D297353CC}">
              <c16:uniqueId val="{00000000-1EA1-455B-97C6-B0C69F139A18}"/>
            </c:ext>
          </c:extLst>
        </c:ser>
        <c:dLbls>
          <c:showLegendKey val="0"/>
          <c:showVal val="0"/>
          <c:showCatName val="0"/>
          <c:showSerName val="0"/>
          <c:showPercent val="0"/>
          <c:showBubbleSize val="0"/>
        </c:dLbls>
        <c:axId val="845607519"/>
        <c:axId val="847238671"/>
      </c:scatterChart>
      <c:valAx>
        <c:axId val="845607519"/>
        <c:scaling>
          <c:orientation val="minMax"/>
          <c:max val="65"/>
          <c:min val="40"/>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7238671"/>
        <c:crosses val="autoZero"/>
        <c:crossBetween val="midCat"/>
      </c:valAx>
      <c:valAx>
        <c:axId val="847238671"/>
        <c:scaling>
          <c:orientation val="minMax"/>
          <c:max val="65"/>
          <c:min val="4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84560751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367393</xdr:colOff>
      <xdr:row>35</xdr:row>
      <xdr:rowOff>37420</xdr:rowOff>
    </xdr:from>
    <xdr:to>
      <xdr:col>13</xdr:col>
      <xdr:colOff>398010</xdr:colOff>
      <xdr:row>50</xdr:row>
      <xdr:rowOff>123145</xdr:rowOff>
    </xdr:to>
    <xdr:graphicFrame macro="">
      <xdr:nvGraphicFramePr>
        <xdr:cNvPr id="2" name="Diagramm 1">
          <a:extLst>
            <a:ext uri="{FF2B5EF4-FFF2-40B4-BE49-F238E27FC236}">
              <a16:creationId xmlns:a16="http://schemas.microsoft.com/office/drawing/2014/main" id="{1598F006-8D08-48C2-AA64-BFA7A2F260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35</xdr:row>
      <xdr:rowOff>37420</xdr:rowOff>
    </xdr:from>
    <xdr:to>
      <xdr:col>6</xdr:col>
      <xdr:colOff>388485</xdr:colOff>
      <xdr:row>50</xdr:row>
      <xdr:rowOff>123145</xdr:rowOff>
    </xdr:to>
    <xdr:graphicFrame macro="">
      <xdr:nvGraphicFramePr>
        <xdr:cNvPr id="3" name="Diagramm 2">
          <a:extLst>
            <a:ext uri="{FF2B5EF4-FFF2-40B4-BE49-F238E27FC236}">
              <a16:creationId xmlns:a16="http://schemas.microsoft.com/office/drawing/2014/main" id="{8819FAAD-5690-46C6-A4E4-65DD1E72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3A769-5DB5-4BE5-AB10-9018DFE29568}">
  <dimension ref="B2:E8"/>
  <sheetViews>
    <sheetView showGridLines="0" tabSelected="1" zoomScale="85" zoomScaleNormal="85" workbookViewId="0"/>
  </sheetViews>
  <sheetFormatPr baseColWidth="10" defaultRowHeight="15" x14ac:dyDescent="0.25"/>
  <cols>
    <col min="1" max="1" width="7.140625" customWidth="1"/>
    <col min="3" max="3" width="20.140625" customWidth="1"/>
    <col min="4" max="4" width="12.7109375" customWidth="1"/>
  </cols>
  <sheetData>
    <row r="2" spans="2:5" ht="47.25" customHeight="1" x14ac:dyDescent="0.25">
      <c r="B2" s="172" t="s">
        <v>347</v>
      </c>
      <c r="C2" s="172"/>
      <c r="D2" s="172"/>
      <c r="E2" s="172"/>
    </row>
    <row r="3" spans="2:5" ht="63.75" customHeight="1" x14ac:dyDescent="0.25">
      <c r="B3" s="6"/>
      <c r="C3" s="141" t="s">
        <v>263</v>
      </c>
      <c r="D3" s="170" t="s">
        <v>262</v>
      </c>
      <c r="E3" s="170"/>
    </row>
    <row r="4" spans="2:5" ht="18.75" customHeight="1" x14ac:dyDescent="0.25">
      <c r="B4" s="140" t="s">
        <v>44</v>
      </c>
      <c r="C4" s="138" t="s">
        <v>261</v>
      </c>
      <c r="D4" s="138" t="s">
        <v>261</v>
      </c>
      <c r="E4" s="138" t="s">
        <v>144</v>
      </c>
    </row>
    <row r="5" spans="2:5" x14ac:dyDescent="0.25">
      <c r="B5" s="142" t="s">
        <v>130</v>
      </c>
      <c r="C5" s="146" t="s">
        <v>255</v>
      </c>
      <c r="D5" s="142" t="s">
        <v>252</v>
      </c>
      <c r="E5" s="142" t="s">
        <v>253</v>
      </c>
    </row>
    <row r="6" spans="2:5" x14ac:dyDescent="0.25">
      <c r="B6" s="142" t="s">
        <v>40</v>
      </c>
      <c r="C6" s="146" t="s">
        <v>256</v>
      </c>
      <c r="D6" s="142" t="s">
        <v>254</v>
      </c>
      <c r="E6" s="142" t="s">
        <v>259</v>
      </c>
    </row>
    <row r="7" spans="2:5" ht="27.75" customHeight="1" x14ac:dyDescent="0.25">
      <c r="B7" s="32" t="s">
        <v>131</v>
      </c>
      <c r="C7" s="162" t="s">
        <v>257</v>
      </c>
      <c r="D7" s="171" t="s">
        <v>341</v>
      </c>
      <c r="E7" s="171"/>
    </row>
    <row r="8" spans="2:5" x14ac:dyDescent="0.25">
      <c r="B8" s="138" t="s">
        <v>45</v>
      </c>
      <c r="C8" s="147" t="s">
        <v>258</v>
      </c>
      <c r="D8" s="138" t="s">
        <v>260</v>
      </c>
      <c r="E8" s="138" t="s">
        <v>251</v>
      </c>
    </row>
  </sheetData>
  <mergeCells count="3">
    <mergeCell ref="D3:E3"/>
    <mergeCell ref="D7:E7"/>
    <mergeCell ref="B2:E2"/>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3079B-04CA-49A7-924C-80DABE8261BD}">
  <dimension ref="A1:AD41"/>
  <sheetViews>
    <sheetView showGridLines="0" zoomScale="85" zoomScaleNormal="85" workbookViewId="0"/>
  </sheetViews>
  <sheetFormatPr baseColWidth="10" defaultRowHeight="15" x14ac:dyDescent="0.25"/>
  <cols>
    <col min="1" max="1" width="10" customWidth="1"/>
    <col min="2" max="2" width="12.28515625" customWidth="1"/>
    <col min="3" max="3" width="6.5703125" customWidth="1"/>
    <col min="4" max="4" width="5.7109375" customWidth="1"/>
    <col min="5" max="5" width="0.7109375" customWidth="1"/>
    <col min="6" max="6" width="6.5703125" customWidth="1"/>
    <col min="7" max="7" width="5.7109375" customWidth="1"/>
    <col min="8" max="8" width="9.5703125" hidden="1" customWidth="1"/>
    <col min="9" max="9" width="8.7109375" hidden="1" customWidth="1"/>
    <col min="10" max="10" width="7.140625" hidden="1" customWidth="1"/>
    <col min="11" max="11" width="7" hidden="1" customWidth="1"/>
    <col min="12" max="12" width="7" customWidth="1"/>
    <col min="13" max="13" width="10.140625" customWidth="1"/>
    <col min="14" max="14" width="7.5703125" customWidth="1"/>
    <col min="15" max="15" width="5.7109375" customWidth="1"/>
    <col min="16" max="16" width="24.42578125" customWidth="1"/>
    <col min="17" max="17" width="6.5703125" customWidth="1"/>
    <col min="18" max="18" width="10.28515625" customWidth="1"/>
    <col min="19" max="19" width="10.5703125" customWidth="1"/>
    <col min="20" max="20" width="11.28515625" customWidth="1"/>
    <col min="21" max="22" width="9.140625" customWidth="1"/>
    <col min="25" max="30" width="7.7109375" customWidth="1"/>
  </cols>
  <sheetData>
    <row r="1" spans="1:30" ht="15.75" x14ac:dyDescent="0.3">
      <c r="A1" s="163" t="s">
        <v>349</v>
      </c>
    </row>
    <row r="2" spans="1:30" ht="15.75" x14ac:dyDescent="0.3">
      <c r="A2" s="163"/>
    </row>
    <row r="3" spans="1:30" x14ac:dyDescent="0.25">
      <c r="A3" t="s">
        <v>342</v>
      </c>
      <c r="M3" t="s">
        <v>142</v>
      </c>
      <c r="R3" t="s">
        <v>140</v>
      </c>
    </row>
    <row r="4" spans="1:30" x14ac:dyDescent="0.25">
      <c r="A4" t="s">
        <v>141</v>
      </c>
      <c r="M4" t="s">
        <v>269</v>
      </c>
      <c r="R4" s="149" t="s">
        <v>162</v>
      </c>
    </row>
    <row r="5" spans="1:30" ht="17.25" x14ac:dyDescent="0.25">
      <c r="A5" s="6"/>
      <c r="B5" s="6"/>
      <c r="C5" s="173" t="s">
        <v>164</v>
      </c>
      <c r="D5" s="173"/>
      <c r="E5" s="109"/>
      <c r="F5" s="173" t="s">
        <v>165</v>
      </c>
      <c r="G5" s="173"/>
      <c r="M5" s="112"/>
      <c r="N5" s="174"/>
      <c r="O5" s="174"/>
      <c r="R5" s="134"/>
      <c r="S5" s="132" t="s">
        <v>128</v>
      </c>
      <c r="T5" s="132" t="s">
        <v>129</v>
      </c>
      <c r="U5" s="20"/>
    </row>
    <row r="6" spans="1:30" ht="27" customHeight="1" x14ac:dyDescent="0.25">
      <c r="A6" s="111" t="s">
        <v>44</v>
      </c>
      <c r="B6" s="111" t="s">
        <v>43</v>
      </c>
      <c r="C6" s="110" t="s">
        <v>134</v>
      </c>
      <c r="D6" s="110" t="s">
        <v>42</v>
      </c>
      <c r="E6" s="93"/>
      <c r="F6" s="110" t="s">
        <v>134</v>
      </c>
      <c r="G6" s="110" t="s">
        <v>42</v>
      </c>
      <c r="I6" s="5">
        <f>10^-(C7-D7)*1000000000-H7</f>
        <v>0.48962830206212171</v>
      </c>
      <c r="K6" s="5">
        <f>10^-(F7-G7)*1000000000-J7</f>
        <v>1.6552185598439983</v>
      </c>
      <c r="L6" s="5"/>
      <c r="M6" s="132" t="s">
        <v>44</v>
      </c>
      <c r="N6" s="114" t="s">
        <v>265</v>
      </c>
      <c r="O6" s="114" t="s">
        <v>264</v>
      </c>
      <c r="P6" s="133"/>
      <c r="R6" s="111" t="s">
        <v>44</v>
      </c>
      <c r="S6" s="110" t="s">
        <v>134</v>
      </c>
      <c r="T6" s="110" t="s">
        <v>134</v>
      </c>
      <c r="U6" s="10" t="s">
        <v>243</v>
      </c>
    </row>
    <row r="7" spans="1:30" x14ac:dyDescent="0.25">
      <c r="A7" s="179" t="s">
        <v>130</v>
      </c>
      <c r="B7" s="112" t="s">
        <v>35</v>
      </c>
      <c r="C7" s="10">
        <v>8.9277156539140723</v>
      </c>
      <c r="D7" s="10">
        <v>0.15061984100119299</v>
      </c>
      <c r="E7" s="113"/>
      <c r="F7" s="10">
        <v>7.9007041019943101</v>
      </c>
      <c r="G7" s="94">
        <v>5.3728252368325402E-2</v>
      </c>
      <c r="H7" s="5">
        <f>10^-C7*1000000000</f>
        <v>1.1810936812719974</v>
      </c>
      <c r="I7" s="5">
        <f>10^-(C7+D7)*1000000000-H7</f>
        <v>-0.34613592177883201</v>
      </c>
      <c r="J7" s="5">
        <f>10^-F7*1000000000</f>
        <v>12.568860266109544</v>
      </c>
      <c r="K7" s="5">
        <f>10^-(F7+G7)*1000000000-J7</f>
        <v>-1.4626051390118828</v>
      </c>
      <c r="L7" s="5"/>
      <c r="M7" s="179" t="s">
        <v>130</v>
      </c>
      <c r="N7" s="10">
        <f>-LOG10(0.000000019)</f>
        <v>7.7212463990471711</v>
      </c>
      <c r="O7" s="10">
        <f>AVERAGE(ABS(-LOG10(0.000000019)+LOG10(0.000000019+0.000000007)),ABS(-LOG10(0.000000019)+LOG10(0.000000019-0.000000007)))</f>
        <v>0.16789605096159654</v>
      </c>
      <c r="P7" s="118" t="s">
        <v>143</v>
      </c>
      <c r="Q7" s="118"/>
      <c r="R7" s="175" t="s">
        <v>130</v>
      </c>
      <c r="S7" s="94"/>
      <c r="T7" s="94">
        <f>3+(6/7.4*5.91)</f>
        <v>7.7918918918918916</v>
      </c>
      <c r="U7" s="20" t="s">
        <v>248</v>
      </c>
      <c r="W7" s="20"/>
    </row>
    <row r="8" spans="1:30" x14ac:dyDescent="0.25">
      <c r="A8" s="177"/>
      <c r="B8" s="112" t="s">
        <v>36</v>
      </c>
      <c r="C8" s="10">
        <v>8.9650036683083272</v>
      </c>
      <c r="D8" s="10">
        <v>0.15976736847405401</v>
      </c>
      <c r="E8" s="113"/>
      <c r="F8" s="10">
        <v>8.0645348095508336</v>
      </c>
      <c r="G8" s="94">
        <v>0.13272692135913</v>
      </c>
      <c r="H8" s="20"/>
      <c r="I8" s="20">
        <f>AVERAGE(I6,-I7)</f>
        <v>0.41788211192047686</v>
      </c>
      <c r="K8" s="20">
        <f>AVERAGE(K6,-K7)</f>
        <v>1.5589118494279406</v>
      </c>
      <c r="L8" s="20"/>
      <c r="M8" s="177"/>
      <c r="N8" s="10">
        <f>-LOG10(0.000000035)</f>
        <v>7.4559319556497243</v>
      </c>
      <c r="O8" s="10">
        <f>AVERAGE(ABS(-LOG10(0.000000035)+LOG10(0.000000035+0.000000016)),ABS(-LOG10(0.000000035)+LOG10(0.000000035-0.000000016)))</f>
        <v>0.21440828757255392</v>
      </c>
      <c r="P8" s="118" t="s">
        <v>144</v>
      </c>
      <c r="Q8" s="118"/>
      <c r="R8" s="175"/>
      <c r="T8" s="95">
        <f>3+(6/7.4*6.3)</f>
        <v>8.1081081081081088</v>
      </c>
      <c r="U8" s="20" t="s">
        <v>249</v>
      </c>
      <c r="Y8" s="20"/>
      <c r="Z8" s="20"/>
      <c r="AA8" s="20"/>
      <c r="AB8" s="20"/>
      <c r="AC8" s="20"/>
      <c r="AD8" s="20"/>
    </row>
    <row r="9" spans="1:30" x14ac:dyDescent="0.25">
      <c r="A9" s="177"/>
      <c r="B9" s="112" t="s">
        <v>37</v>
      </c>
      <c r="C9" s="10">
        <v>8.7838152592997929</v>
      </c>
      <c r="D9" s="10">
        <v>0.17176418398659199</v>
      </c>
      <c r="E9" s="113"/>
      <c r="F9" s="10">
        <v>8.0290752669662311</v>
      </c>
      <c r="G9" s="94">
        <v>0.16902189305679699</v>
      </c>
      <c r="H9" s="20"/>
      <c r="I9" s="20"/>
      <c r="M9" s="177" t="s">
        <v>40</v>
      </c>
      <c r="N9" s="10">
        <f>-LOG10(0.00000041)</f>
        <v>6.3872161432802645</v>
      </c>
      <c r="O9" s="10">
        <f>AVERAGE(ABS(-LOG10(0.00000041)+LOG10(0.00000041+0.00000012)),ABS(-LOG10(0.00000041)+LOG10(0.00000041-0.00000012)))</f>
        <v>0.13093893585091676</v>
      </c>
      <c r="P9" s="118" t="s">
        <v>143</v>
      </c>
      <c r="Q9" s="118"/>
      <c r="R9" s="175"/>
      <c r="S9" s="94">
        <f>4+(5/7.95*6.72)</f>
        <v>8.2264150943396217</v>
      </c>
      <c r="T9" s="94">
        <f>4+(5/7.95*6.05)</f>
        <v>7.8050314465408803</v>
      </c>
      <c r="U9" s="20" t="s">
        <v>344</v>
      </c>
      <c r="W9" s="20"/>
    </row>
    <row r="10" spans="1:30" x14ac:dyDescent="0.25">
      <c r="A10" s="177"/>
      <c r="B10" s="112" t="s">
        <v>46</v>
      </c>
      <c r="C10" s="10">
        <v>8.8011696465293703</v>
      </c>
      <c r="D10" s="10">
        <v>0.123402858853346</v>
      </c>
      <c r="E10" s="113"/>
      <c r="F10" s="10">
        <v>7.7795158793054604</v>
      </c>
      <c r="G10" s="94">
        <v>0.183957806816961</v>
      </c>
      <c r="H10" s="20"/>
      <c r="I10" s="20"/>
      <c r="M10" s="178"/>
      <c r="N10" s="13">
        <f>-LOG10(0.00000026)</f>
        <v>6.5850266520291818</v>
      </c>
      <c r="O10" s="13">
        <f>AVERAGE(ABS(-LOG10(0.00000026)+LOG10(0.00000026+0.00000011)),ABS(-LOG10(0.00000026)+LOG10(0.00000026-0.00000011)))</f>
        <v>0.19605523250565682</v>
      </c>
      <c r="P10" s="2" t="s">
        <v>144</v>
      </c>
      <c r="Q10" s="118"/>
      <c r="R10" s="175"/>
      <c r="S10" s="94">
        <f>4+(5/7.95*7.27)</f>
        <v>8.5723270440251564</v>
      </c>
      <c r="T10" s="94">
        <f>4+(5/7.95*6.59)</f>
        <v>8.1446540880503129</v>
      </c>
      <c r="U10" s="20" t="s">
        <v>250</v>
      </c>
      <c r="W10" s="20"/>
    </row>
    <row r="11" spans="1:30" ht="15" hidden="1" customHeight="1" x14ac:dyDescent="0.25">
      <c r="A11" s="117"/>
      <c r="B11" s="112" t="s">
        <v>135</v>
      </c>
      <c r="C11" s="10">
        <v>8.8594751340580515</v>
      </c>
      <c r="D11" s="10">
        <v>7.2786212993438196E-2</v>
      </c>
      <c r="E11" s="113"/>
      <c r="F11" s="10">
        <v>7.9359270097129899</v>
      </c>
      <c r="G11" s="94">
        <v>5.6244820111467697E-2</v>
      </c>
      <c r="H11" s="20"/>
      <c r="I11" s="5"/>
      <c r="M11" s="117"/>
      <c r="N11" s="10"/>
      <c r="O11" s="10"/>
      <c r="P11" s="118"/>
      <c r="Q11" s="118"/>
      <c r="R11" s="175"/>
      <c r="S11" s="20"/>
      <c r="W11" s="20"/>
    </row>
    <row r="12" spans="1:30" ht="3.75" customHeight="1" x14ac:dyDescent="0.25">
      <c r="B12" s="112"/>
      <c r="C12" s="10"/>
      <c r="D12" s="10"/>
      <c r="E12" s="113"/>
      <c r="F12" s="10"/>
      <c r="G12" s="94"/>
      <c r="H12" s="20"/>
      <c r="N12" s="10"/>
      <c r="O12" s="10"/>
      <c r="P12" s="118"/>
      <c r="Q12" s="118"/>
      <c r="R12" s="116"/>
      <c r="S12" s="94"/>
      <c r="T12" s="94"/>
      <c r="U12" s="20"/>
      <c r="W12" s="20"/>
    </row>
    <row r="13" spans="1:30" x14ac:dyDescent="0.25">
      <c r="A13" s="177" t="s">
        <v>40</v>
      </c>
      <c r="B13" s="108" t="s">
        <v>35</v>
      </c>
      <c r="C13" s="11">
        <v>5.3355803791776495</v>
      </c>
      <c r="D13" s="11">
        <v>0.13055575393557201</v>
      </c>
      <c r="E13" s="7"/>
      <c r="F13" s="11">
        <v>5.8463047076527896</v>
      </c>
      <c r="G13" s="95">
        <v>8.0224456278112699E-2</v>
      </c>
      <c r="H13" s="5">
        <f>10^-C13*1000000000</f>
        <v>4617.6352084147957</v>
      </c>
      <c r="I13" s="5">
        <f>10^-(C13-D13)*1000000000-H13</f>
        <v>1619.3594880852452</v>
      </c>
      <c r="J13" s="5">
        <f>10^-F13*1000000000</f>
        <v>1424.6077163097148</v>
      </c>
      <c r="K13" s="5">
        <f>10^-(F13-G13)*1000000000-J13</f>
        <v>289.03290579701434</v>
      </c>
      <c r="L13" s="5"/>
      <c r="M13" t="s">
        <v>266</v>
      </c>
      <c r="Q13" s="118"/>
      <c r="R13" s="175" t="s">
        <v>40</v>
      </c>
      <c r="S13" s="94"/>
      <c r="T13" s="95">
        <f>3+(6/7.4*3.89)</f>
        <v>6.154054054054054</v>
      </c>
      <c r="U13" s="20" t="s">
        <v>248</v>
      </c>
      <c r="W13" s="20"/>
    </row>
    <row r="14" spans="1:30" ht="15" customHeight="1" x14ac:dyDescent="0.25">
      <c r="A14" s="177"/>
      <c r="B14" s="108" t="s">
        <v>36</v>
      </c>
      <c r="C14" s="11">
        <v>4.9798726572240897</v>
      </c>
      <c r="D14" s="11">
        <v>0.29468935067959401</v>
      </c>
      <c r="E14" s="7"/>
      <c r="F14" s="130" t="s">
        <v>160</v>
      </c>
      <c r="G14" s="95"/>
      <c r="H14" s="20"/>
      <c r="I14" s="5">
        <f>10^-(C13+D13)*1000000000-H13</f>
        <v>-1198.9125774724698</v>
      </c>
      <c r="K14" s="5">
        <f>10^-(F13+G13)*1000000000-J13</f>
        <v>-240.2828822764684</v>
      </c>
      <c r="L14" s="5"/>
      <c r="M14" s="183" t="s">
        <v>267</v>
      </c>
      <c r="N14" s="183"/>
      <c r="O14" s="183"/>
      <c r="P14" s="183"/>
      <c r="R14" s="180"/>
      <c r="S14" s="97"/>
      <c r="T14" s="97">
        <f>3+(6/7.4*4.2)</f>
        <v>6.4054054054054053</v>
      </c>
      <c r="U14" s="20" t="s">
        <v>249</v>
      </c>
      <c r="W14" s="20"/>
    </row>
    <row r="15" spans="1:30" ht="15" customHeight="1" x14ac:dyDescent="0.25">
      <c r="A15" s="177"/>
      <c r="B15" s="108" t="s">
        <v>37</v>
      </c>
      <c r="C15" s="11">
        <v>5.1982760604183103</v>
      </c>
      <c r="D15" s="11">
        <v>0.21499389798711599</v>
      </c>
      <c r="E15" s="7"/>
      <c r="F15" s="130" t="s">
        <v>160</v>
      </c>
      <c r="G15" s="95"/>
      <c r="H15" s="20"/>
      <c r="I15" s="20">
        <f>AVERAGE(I13,-I14)</f>
        <v>1409.1360327788575</v>
      </c>
      <c r="K15" s="20">
        <f>AVERAGE(K13,-K14)</f>
        <v>264.65789403674137</v>
      </c>
      <c r="L15" s="20"/>
      <c r="M15" s="183"/>
      <c r="N15" s="183"/>
      <c r="O15" s="183"/>
      <c r="P15" s="183"/>
      <c r="R15" s="20"/>
      <c r="S15" s="20"/>
      <c r="U15" s="20"/>
      <c r="W15" s="20"/>
      <c r="Y15" s="5"/>
      <c r="Z15" s="5"/>
      <c r="AA15" s="5"/>
      <c r="AB15" s="5"/>
      <c r="AC15" s="5"/>
      <c r="AD15" s="5"/>
    </row>
    <row r="16" spans="1:30" ht="15" customHeight="1" x14ac:dyDescent="0.25">
      <c r="A16" s="178"/>
      <c r="B16" s="129" t="s">
        <v>46</v>
      </c>
      <c r="C16" s="13">
        <v>6.3854722089720299</v>
      </c>
      <c r="D16" s="13">
        <v>0.219996422625125</v>
      </c>
      <c r="E16" s="96"/>
      <c r="F16" s="131" t="s">
        <v>160</v>
      </c>
      <c r="G16" s="97"/>
      <c r="I16" s="20"/>
      <c r="J16" s="20"/>
      <c r="M16" s="183" t="s">
        <v>268</v>
      </c>
      <c r="N16" s="183"/>
      <c r="O16" s="183"/>
      <c r="P16" s="183"/>
      <c r="R16" s="20"/>
      <c r="S16" s="20"/>
      <c r="T16" s="20"/>
      <c r="U16" s="20"/>
    </row>
    <row r="17" spans="1:19" ht="15" hidden="1" customHeight="1" x14ac:dyDescent="0.25">
      <c r="A17" s="117"/>
      <c r="B17" s="108" t="s">
        <v>135</v>
      </c>
      <c r="C17" s="11">
        <v>5.4831266867072195</v>
      </c>
      <c r="D17" s="11">
        <v>8.4485934331496995E-2</v>
      </c>
      <c r="E17" s="4"/>
      <c r="F17" s="4"/>
      <c r="G17" s="4"/>
      <c r="I17" s="20"/>
      <c r="J17" s="20"/>
      <c r="M17" s="183"/>
      <c r="N17" s="183"/>
      <c r="O17" s="183"/>
      <c r="P17" s="183"/>
    </row>
    <row r="18" spans="1:19" ht="45" hidden="1" customHeight="1" x14ac:dyDescent="0.25">
      <c r="A18" s="119"/>
      <c r="B18" s="110" t="s">
        <v>136</v>
      </c>
      <c r="C18" s="13">
        <v>5.1992296095618507</v>
      </c>
      <c r="D18" s="13">
        <v>6.5923541391703699E-2</v>
      </c>
      <c r="E18" s="8"/>
      <c r="F18" s="8"/>
      <c r="G18" s="8"/>
      <c r="I18" s="20"/>
      <c r="J18" s="20"/>
      <c r="M18" s="183"/>
      <c r="N18" s="183"/>
      <c r="O18" s="183"/>
      <c r="P18" s="183"/>
    </row>
    <row r="19" spans="1:19" ht="0.75" hidden="1" customHeight="1" x14ac:dyDescent="0.25">
      <c r="B19" s="112"/>
      <c r="C19" s="10"/>
      <c r="D19" s="10"/>
      <c r="E19" s="113"/>
      <c r="F19" s="10"/>
      <c r="G19" s="94"/>
      <c r="I19" s="20"/>
      <c r="J19" s="20"/>
      <c r="M19" s="183"/>
      <c r="N19" s="183"/>
      <c r="O19" s="183"/>
      <c r="P19" s="183"/>
    </row>
    <row r="20" spans="1:19" ht="30.75" customHeight="1" x14ac:dyDescent="0.25">
      <c r="A20" s="181" t="s">
        <v>163</v>
      </c>
      <c r="B20" s="182"/>
      <c r="C20" s="182"/>
      <c r="D20" s="182"/>
      <c r="E20" s="182"/>
      <c r="F20" s="182"/>
      <c r="G20" s="182"/>
      <c r="M20" s="183"/>
      <c r="N20" s="183"/>
      <c r="O20" s="183"/>
      <c r="P20" s="183"/>
    </row>
    <row r="21" spans="1:19" ht="29.25" customHeight="1" x14ac:dyDescent="0.25">
      <c r="A21" s="98"/>
      <c r="B21" s="98"/>
      <c r="C21" s="98"/>
      <c r="D21" s="98"/>
      <c r="E21" s="98"/>
      <c r="F21" s="98"/>
      <c r="G21" s="98"/>
    </row>
    <row r="22" spans="1:19" ht="13.5" customHeight="1" x14ac:dyDescent="0.25">
      <c r="A22" s="98"/>
      <c r="B22" s="98"/>
      <c r="C22" s="98"/>
      <c r="D22" s="98"/>
      <c r="E22" s="98"/>
      <c r="F22" s="98"/>
      <c r="G22" s="98"/>
    </row>
    <row r="23" spans="1:19" ht="42" hidden="1" customHeight="1" x14ac:dyDescent="0.25">
      <c r="A23" s="176"/>
      <c r="B23" s="176"/>
      <c r="C23" s="176"/>
      <c r="D23" s="176"/>
      <c r="E23" s="176"/>
      <c r="F23" s="176"/>
      <c r="G23" s="176"/>
    </row>
    <row r="24" spans="1:19" hidden="1" x14ac:dyDescent="0.25"/>
    <row r="25" spans="1:19" hidden="1" x14ac:dyDescent="0.25">
      <c r="P25">
        <v>273.14999999999998</v>
      </c>
    </row>
    <row r="26" spans="1:19" hidden="1" x14ac:dyDescent="0.25">
      <c r="R26">
        <v>48</v>
      </c>
      <c r="S26">
        <f t="shared" ref="S26:S35" si="0">1/($P$25+R26)</f>
        <v>3.1138097462245057E-3</v>
      </c>
    </row>
    <row r="27" spans="1:19" hidden="1" x14ac:dyDescent="0.25">
      <c r="R27">
        <f>R26+1.5</f>
        <v>49.5</v>
      </c>
      <c r="S27">
        <f t="shared" si="0"/>
        <v>3.0993336432666978E-3</v>
      </c>
    </row>
    <row r="28" spans="1:19" hidden="1" x14ac:dyDescent="0.25">
      <c r="R28">
        <f t="shared" ref="R28:R35" si="1">R27+1.5</f>
        <v>51</v>
      </c>
      <c r="S28">
        <f t="shared" si="0"/>
        <v>3.0849915162733305E-3</v>
      </c>
    </row>
    <row r="29" spans="1:19" hidden="1" x14ac:dyDescent="0.25">
      <c r="R29">
        <f t="shared" si="1"/>
        <v>52.5</v>
      </c>
      <c r="S29">
        <f t="shared" si="0"/>
        <v>3.0707815138952864E-3</v>
      </c>
    </row>
    <row r="30" spans="1:19" hidden="1" x14ac:dyDescent="0.25">
      <c r="R30">
        <f t="shared" si="1"/>
        <v>54</v>
      </c>
      <c r="S30">
        <f t="shared" si="0"/>
        <v>3.0567018187375823E-3</v>
      </c>
    </row>
    <row r="31" spans="1:19" hidden="1" x14ac:dyDescent="0.25">
      <c r="R31">
        <f t="shared" si="1"/>
        <v>55.5</v>
      </c>
      <c r="S31">
        <f t="shared" si="0"/>
        <v>3.0427506465845128E-3</v>
      </c>
    </row>
    <row r="32" spans="1:19" hidden="1" x14ac:dyDescent="0.25">
      <c r="R32">
        <f t="shared" si="1"/>
        <v>57</v>
      </c>
      <c r="S32">
        <f t="shared" si="0"/>
        <v>3.0289262456459189E-3</v>
      </c>
    </row>
    <row r="33" spans="18:19" hidden="1" x14ac:dyDescent="0.25">
      <c r="R33">
        <f t="shared" si="1"/>
        <v>58.5</v>
      </c>
      <c r="S33">
        <f t="shared" si="0"/>
        <v>3.0152268958239109E-3</v>
      </c>
    </row>
    <row r="34" spans="18:19" hidden="1" x14ac:dyDescent="0.25">
      <c r="R34">
        <f t="shared" si="1"/>
        <v>60</v>
      </c>
      <c r="S34">
        <f t="shared" si="0"/>
        <v>3.0016509079993999E-3</v>
      </c>
    </row>
    <row r="35" spans="18:19" hidden="1" x14ac:dyDescent="0.25">
      <c r="R35">
        <f t="shared" si="1"/>
        <v>61.5</v>
      </c>
      <c r="S35">
        <f t="shared" si="0"/>
        <v>2.9881966233378156E-3</v>
      </c>
    </row>
    <row r="36" spans="18:19" hidden="1" x14ac:dyDescent="0.25"/>
    <row r="37" spans="18:19" hidden="1" x14ac:dyDescent="0.25"/>
    <row r="38" spans="18:19" hidden="1" x14ac:dyDescent="0.25"/>
    <row r="39" spans="18:19" hidden="1" x14ac:dyDescent="0.25"/>
    <row r="40" spans="18:19" hidden="1" x14ac:dyDescent="0.25"/>
    <row r="41" spans="18:19" hidden="1" x14ac:dyDescent="0.25"/>
  </sheetData>
  <mergeCells count="13">
    <mergeCell ref="C5:D5"/>
    <mergeCell ref="F5:G5"/>
    <mergeCell ref="N5:O5"/>
    <mergeCell ref="R7:R11"/>
    <mergeCell ref="A23:G23"/>
    <mergeCell ref="A13:A16"/>
    <mergeCell ref="A7:A10"/>
    <mergeCell ref="R13:R14"/>
    <mergeCell ref="M9:M10"/>
    <mergeCell ref="A20:G20"/>
    <mergeCell ref="M14:P15"/>
    <mergeCell ref="M16:P20"/>
    <mergeCell ref="M7:M8"/>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5971D-BEAA-474E-B4D7-7B68DCF8B144}">
  <dimension ref="B1:T53"/>
  <sheetViews>
    <sheetView showGridLines="0" topLeftCell="B26" zoomScale="85" zoomScaleNormal="85" workbookViewId="0">
      <selection activeCell="B27" sqref="B27:J27"/>
    </sheetView>
  </sheetViews>
  <sheetFormatPr baseColWidth="10" defaultRowHeight="15" x14ac:dyDescent="0.25"/>
  <cols>
    <col min="1" max="1" width="0" hidden="1" customWidth="1"/>
    <col min="2" max="2" width="9.42578125" style="145" customWidth="1"/>
    <col min="3" max="3" width="10.28515625" style="145" customWidth="1"/>
    <col min="4" max="4" width="0" style="145" hidden="1" customWidth="1"/>
    <col min="5" max="5" width="6.42578125" style="94" customWidth="1"/>
    <col min="6" max="6" width="5.42578125" style="94" customWidth="1"/>
    <col min="7" max="8" width="0" style="94" hidden="1" customWidth="1"/>
    <col min="9" max="9" width="7.5703125" style="94" customWidth="1"/>
    <col min="10" max="10" width="3.42578125" style="145" customWidth="1"/>
    <col min="12" max="12" width="9.42578125" style="145" customWidth="1"/>
    <col min="13" max="13" width="9.7109375" style="145" customWidth="1"/>
    <col min="14" max="14" width="0" style="145" hidden="1" customWidth="1"/>
    <col min="15" max="15" width="6.42578125" style="94" customWidth="1"/>
    <col min="16" max="16" width="5.42578125" style="94" customWidth="1"/>
    <col min="17" max="18" width="0" style="94" hidden="1" customWidth="1"/>
    <col min="19" max="19" width="7.5703125" style="94" customWidth="1"/>
    <col min="20" max="20" width="3.42578125" style="145" customWidth="1"/>
  </cols>
  <sheetData>
    <row r="1" spans="2:10" ht="18" hidden="1" customHeight="1" x14ac:dyDescent="0.25">
      <c r="B1" s="186" t="s">
        <v>244</v>
      </c>
      <c r="C1" s="186"/>
      <c r="D1" s="186"/>
      <c r="E1" s="186"/>
      <c r="F1" s="186"/>
      <c r="G1" s="186"/>
      <c r="H1" s="186"/>
      <c r="I1" s="186"/>
      <c r="J1" s="186"/>
    </row>
    <row r="2" spans="2:10" s="40" customFormat="1" ht="45" hidden="1" x14ac:dyDescent="0.25">
      <c r="B2" s="148" t="s">
        <v>44</v>
      </c>
      <c r="C2" s="148" t="s">
        <v>43</v>
      </c>
      <c r="D2" s="148" t="s">
        <v>202</v>
      </c>
      <c r="E2" s="148" t="s">
        <v>134</v>
      </c>
      <c r="F2" s="148" t="s">
        <v>42</v>
      </c>
      <c r="G2" s="135" t="s">
        <v>241</v>
      </c>
      <c r="H2" s="148" t="s">
        <v>42</v>
      </c>
      <c r="I2" s="136" t="s">
        <v>242</v>
      </c>
      <c r="J2" s="148" t="s">
        <v>246</v>
      </c>
    </row>
    <row r="3" spans="2:10" hidden="1" x14ac:dyDescent="0.25">
      <c r="B3" s="179" t="s">
        <v>130</v>
      </c>
      <c r="C3" s="145" t="s">
        <v>35</v>
      </c>
      <c r="D3" s="145" t="s">
        <v>224</v>
      </c>
      <c r="E3" s="94">
        <v>8.3341663278074183</v>
      </c>
      <c r="F3" s="94">
        <v>3.7322062418109203E-2</v>
      </c>
      <c r="G3" s="94">
        <v>0.56749941539028803</v>
      </c>
      <c r="H3" s="94">
        <v>2.7034864234115899E-2</v>
      </c>
      <c r="I3" s="94">
        <v>0.98107391625000995</v>
      </c>
      <c r="J3" s="145">
        <v>5</v>
      </c>
    </row>
    <row r="4" spans="2:10" hidden="1" x14ac:dyDescent="0.25">
      <c r="B4" s="177"/>
      <c r="C4" s="145" t="s">
        <v>36</v>
      </c>
      <c r="D4" s="145" t="s">
        <v>223</v>
      </c>
      <c r="E4" s="94">
        <v>8.5988656113154196</v>
      </c>
      <c r="F4" s="94">
        <v>5.1064484870116202E-2</v>
      </c>
      <c r="G4" s="94">
        <v>0.67948259507657105</v>
      </c>
      <c r="H4" s="94">
        <v>5.3120220961316002E-2</v>
      </c>
      <c r="I4" s="94">
        <v>0.95809816880255105</v>
      </c>
      <c r="J4" s="145">
        <v>5</v>
      </c>
    </row>
    <row r="5" spans="2:10" hidden="1" x14ac:dyDescent="0.25">
      <c r="B5" s="177"/>
      <c r="C5" s="145" t="s">
        <v>37</v>
      </c>
      <c r="D5" s="145" t="s">
        <v>214</v>
      </c>
      <c r="E5" s="94">
        <v>8.6035494355455793</v>
      </c>
      <c r="F5" s="94">
        <v>5.2352918366579897E-2</v>
      </c>
      <c r="G5" s="94">
        <v>0.71864590722419097</v>
      </c>
      <c r="H5" s="94">
        <v>6.0272184827651898E-2</v>
      </c>
      <c r="I5" s="94">
        <v>0.95377476199976297</v>
      </c>
      <c r="J5" s="145">
        <v>5</v>
      </c>
    </row>
    <row r="6" spans="2:10" hidden="1" x14ac:dyDescent="0.25">
      <c r="B6" s="177"/>
      <c r="C6" s="145" t="s">
        <v>221</v>
      </c>
      <c r="D6" s="145" t="s">
        <v>220</v>
      </c>
      <c r="E6" s="94">
        <v>8.2248683966338696</v>
      </c>
      <c r="F6" s="94">
        <v>0.152013874899176</v>
      </c>
      <c r="G6" s="94">
        <v>0.43800135747219199</v>
      </c>
      <c r="H6" s="94">
        <v>6.8691332096446803E-2</v>
      </c>
      <c r="I6" s="94">
        <v>0.77226832972469694</v>
      </c>
      <c r="J6" s="145">
        <v>5</v>
      </c>
    </row>
    <row r="7" spans="2:10" hidden="1" x14ac:dyDescent="0.25">
      <c r="B7" s="177"/>
      <c r="C7" s="145" t="s">
        <v>227</v>
      </c>
      <c r="D7" s="145" t="s">
        <v>235</v>
      </c>
      <c r="E7" s="94">
        <v>8.567254008296759</v>
      </c>
      <c r="F7" s="94">
        <v>0.12819510353313901</v>
      </c>
      <c r="G7" s="94">
        <v>0.712630237687638</v>
      </c>
      <c r="H7" s="94">
        <v>0.144523784775587</v>
      </c>
      <c r="I7" s="94">
        <v>0.74981529923687795</v>
      </c>
      <c r="J7" s="145">
        <v>5</v>
      </c>
    </row>
    <row r="8" spans="2:10" hidden="1" x14ac:dyDescent="0.25">
      <c r="B8" s="177"/>
      <c r="C8" s="145" t="s">
        <v>228</v>
      </c>
      <c r="D8" s="145" t="s">
        <v>236</v>
      </c>
      <c r="E8" s="94">
        <v>6.883663120387709</v>
      </c>
      <c r="F8" s="94">
        <v>0.298153657263524</v>
      </c>
      <c r="G8" s="94">
        <v>0.26592287057067199</v>
      </c>
      <c r="H8" s="94">
        <v>6.0269302818234699E-2</v>
      </c>
      <c r="I8" s="94">
        <v>0.71381974249316205</v>
      </c>
      <c r="J8" s="145">
        <v>2</v>
      </c>
    </row>
    <row r="9" spans="2:10" hidden="1" x14ac:dyDescent="0.25">
      <c r="B9" s="177"/>
      <c r="C9" s="145" t="s">
        <v>189</v>
      </c>
      <c r="D9" s="145" t="s">
        <v>213</v>
      </c>
      <c r="E9" s="94">
        <v>6.4139841588156088</v>
      </c>
      <c r="F9" s="94">
        <v>0.173506232724804</v>
      </c>
      <c r="G9" s="94">
        <v>0.39445521895450197</v>
      </c>
      <c r="H9" s="94">
        <v>6.3514484075901906E-2</v>
      </c>
      <c r="I9" s="94">
        <v>0.69100494529745604</v>
      </c>
      <c r="J9" s="145">
        <v>5</v>
      </c>
    </row>
    <row r="10" spans="2:10" hidden="1" x14ac:dyDescent="0.25">
      <c r="B10" s="177"/>
      <c r="C10" s="145" t="s">
        <v>229</v>
      </c>
      <c r="D10" s="145" t="s">
        <v>237</v>
      </c>
      <c r="E10" s="94">
        <v>6.6840056828794587</v>
      </c>
      <c r="F10" s="94">
        <v>0.21951851760200899</v>
      </c>
      <c r="G10" s="94">
        <v>0.40383490533261701</v>
      </c>
      <c r="H10" s="94">
        <v>8.2321636523213795E-2</v>
      </c>
      <c r="I10" s="94">
        <v>0.63664465200477505</v>
      </c>
      <c r="J10" s="145">
        <v>4</v>
      </c>
    </row>
    <row r="11" spans="2:10" hidden="1" x14ac:dyDescent="0.25">
      <c r="B11" s="177"/>
      <c r="C11" s="145" t="s">
        <v>231</v>
      </c>
      <c r="D11" s="145" t="s">
        <v>230</v>
      </c>
      <c r="E11" s="94">
        <v>5.6396180151532089</v>
      </c>
      <c r="F11" s="94">
        <v>0.134708430120411</v>
      </c>
      <c r="G11" s="94">
        <v>0.76570242982353098</v>
      </c>
      <c r="H11" s="94">
        <v>0.17301379880061599</v>
      </c>
      <c r="I11" s="94">
        <v>0.62186396919846199</v>
      </c>
      <c r="J11" s="145">
        <v>5</v>
      </c>
    </row>
    <row r="12" spans="2:10" hidden="1" x14ac:dyDescent="0.25">
      <c r="B12" s="177"/>
      <c r="C12" s="145" t="s">
        <v>219</v>
      </c>
      <c r="D12" s="145" t="s">
        <v>218</v>
      </c>
      <c r="E12" s="94">
        <v>7.9062138901573782</v>
      </c>
      <c r="F12" s="94">
        <v>0.46182236829195999</v>
      </c>
      <c r="G12" s="94">
        <v>0.24287329223343099</v>
      </c>
      <c r="H12" s="94">
        <v>8.1115029899509097E-2</v>
      </c>
      <c r="I12" s="94">
        <v>0.57875076836045902</v>
      </c>
      <c r="J12" s="145">
        <v>2</v>
      </c>
    </row>
    <row r="13" spans="2:10" hidden="1" x14ac:dyDescent="0.25">
      <c r="B13" s="177"/>
      <c r="C13" s="145" t="s">
        <v>232</v>
      </c>
      <c r="D13" s="145" t="s">
        <v>238</v>
      </c>
      <c r="E13" s="94">
        <v>6.3947006950532588</v>
      </c>
      <c r="F13" s="94">
        <v>0.21081244602889801</v>
      </c>
      <c r="G13" s="94">
        <v>0.42753751967053699</v>
      </c>
      <c r="H13" s="94">
        <v>8.8315225434794004E-2</v>
      </c>
      <c r="I13" s="94">
        <v>0.57474257103091697</v>
      </c>
      <c r="J13" s="145">
        <v>5</v>
      </c>
    </row>
    <row r="14" spans="2:10" hidden="1" x14ac:dyDescent="0.25">
      <c r="B14" s="177"/>
      <c r="C14" s="145" t="s">
        <v>233</v>
      </c>
      <c r="D14" s="145" t="s">
        <v>239</v>
      </c>
      <c r="E14" s="94">
        <v>7.2229824505721787</v>
      </c>
      <c r="F14" s="94">
        <v>0.44343307286943701</v>
      </c>
      <c r="G14" s="94">
        <v>0.25734688762492097</v>
      </c>
      <c r="H14" s="94">
        <v>8.59122152026328E-2</v>
      </c>
      <c r="I14" s="94">
        <v>0.55056774632876004</v>
      </c>
      <c r="J14" s="145">
        <v>2</v>
      </c>
    </row>
    <row r="15" spans="2:10" hidden="1" x14ac:dyDescent="0.25">
      <c r="B15" s="177"/>
      <c r="C15" s="145" t="s">
        <v>234</v>
      </c>
      <c r="D15" s="145" t="s">
        <v>240</v>
      </c>
      <c r="E15" s="94">
        <v>6.9787376924836684</v>
      </c>
      <c r="F15" s="94">
        <v>0.38942720639809503</v>
      </c>
      <c r="G15" s="94">
        <v>0.38368690632109198</v>
      </c>
      <c r="H15" s="94">
        <v>0.13351193175182799</v>
      </c>
      <c r="I15" s="94">
        <v>0.545007256749794</v>
      </c>
      <c r="J15" s="145">
        <v>2</v>
      </c>
    </row>
    <row r="16" spans="2:10" ht="3.75" hidden="1" customHeight="1" x14ac:dyDescent="0.25"/>
    <row r="17" spans="2:19" hidden="1" x14ac:dyDescent="0.25">
      <c r="B17" s="177" t="s">
        <v>40</v>
      </c>
      <c r="C17" s="143" t="s">
        <v>37</v>
      </c>
      <c r="D17" s="143" t="s">
        <v>214</v>
      </c>
      <c r="E17" s="95">
        <v>6.1521279017855184</v>
      </c>
      <c r="F17" s="95">
        <v>6.1925326527573897E-2</v>
      </c>
      <c r="G17" s="95">
        <v>0.76840316123815999</v>
      </c>
      <c r="H17" s="95">
        <v>7.5949396520909901E-2</v>
      </c>
      <c r="I17" s="95">
        <v>0.942247985242466</v>
      </c>
      <c r="J17" s="143">
        <v>4</v>
      </c>
    </row>
    <row r="18" spans="2:19" hidden="1" x14ac:dyDescent="0.25">
      <c r="B18" s="177"/>
      <c r="C18" s="143" t="s">
        <v>36</v>
      </c>
      <c r="D18" s="143" t="s">
        <v>223</v>
      </c>
      <c r="E18" s="95">
        <v>6.0488545625954586</v>
      </c>
      <c r="F18" s="95">
        <v>6.16362063665164E-2</v>
      </c>
      <c r="G18" s="95">
        <v>0.76437264669451699</v>
      </c>
      <c r="H18" s="95">
        <v>7.5371872925757505E-2</v>
      </c>
      <c r="I18" s="95">
        <v>0.94191855232761501</v>
      </c>
      <c r="J18" s="143">
        <v>4</v>
      </c>
    </row>
    <row r="19" spans="2:19" hidden="1" x14ac:dyDescent="0.25">
      <c r="B19" s="177"/>
      <c r="C19" s="143" t="s">
        <v>35</v>
      </c>
      <c r="D19" s="143" t="s">
        <v>224</v>
      </c>
      <c r="E19" s="95">
        <v>5.7121409780818588</v>
      </c>
      <c r="F19" s="95">
        <v>5.83239110822645E-2</v>
      </c>
      <c r="G19" s="95">
        <v>0.81312519647384396</v>
      </c>
      <c r="H19" s="95">
        <v>8.2668662426705106E-2</v>
      </c>
      <c r="I19" s="95">
        <v>0.93380922763102603</v>
      </c>
      <c r="J19" s="143">
        <v>4</v>
      </c>
    </row>
    <row r="20" spans="2:19" hidden="1" x14ac:dyDescent="0.25">
      <c r="B20" s="177"/>
      <c r="C20" s="143" t="s">
        <v>216</v>
      </c>
      <c r="D20" s="143" t="s">
        <v>215</v>
      </c>
      <c r="E20" s="95">
        <v>8.7057210178997586</v>
      </c>
      <c r="F20" s="95">
        <v>0.43694288299470602</v>
      </c>
      <c r="G20" s="95">
        <v>0.236822604261372</v>
      </c>
      <c r="H20" s="95">
        <v>6.7561742768954602E-2</v>
      </c>
      <c r="I20" s="95">
        <v>0.72788492134358096</v>
      </c>
      <c r="J20" s="143">
        <v>2</v>
      </c>
    </row>
    <row r="21" spans="2:19" hidden="1" x14ac:dyDescent="0.25">
      <c r="B21" s="177"/>
      <c r="C21" s="143" t="s">
        <v>217</v>
      </c>
      <c r="D21" s="143" t="s">
        <v>225</v>
      </c>
      <c r="E21" s="95">
        <v>7.4856869384364684</v>
      </c>
      <c r="F21" s="95">
        <v>0.41892994033818298</v>
      </c>
      <c r="G21" s="95">
        <v>0.234989602090412</v>
      </c>
      <c r="H21" s="95">
        <v>7.1852041562333394E-2</v>
      </c>
      <c r="I21" s="95">
        <v>0.60615762424598996</v>
      </c>
      <c r="J21" s="143">
        <v>2</v>
      </c>
    </row>
    <row r="22" spans="2:19" hidden="1" x14ac:dyDescent="0.25">
      <c r="B22" s="177"/>
      <c r="C22" s="143" t="s">
        <v>219</v>
      </c>
      <c r="D22" s="143" t="s">
        <v>218</v>
      </c>
      <c r="E22" s="95">
        <v>6.4961458057590491</v>
      </c>
      <c r="F22" s="95">
        <v>0.33275493209745199</v>
      </c>
      <c r="G22" s="95">
        <v>0.44043907721658898</v>
      </c>
      <c r="H22" s="95">
        <v>0.14554384676191701</v>
      </c>
      <c r="I22" s="95">
        <v>0.584669233948508</v>
      </c>
      <c r="J22" s="143">
        <v>2</v>
      </c>
    </row>
    <row r="23" spans="2:19" hidden="1" x14ac:dyDescent="0.25">
      <c r="B23" s="177"/>
      <c r="C23" s="143" t="s">
        <v>221</v>
      </c>
      <c r="D23" s="143" t="s">
        <v>220</v>
      </c>
      <c r="E23" s="95">
        <v>6.0197021911810591</v>
      </c>
      <c r="F23" s="95">
        <v>0.30137620590706199</v>
      </c>
      <c r="G23" s="95">
        <v>0.499242634324299</v>
      </c>
      <c r="H23" s="95">
        <v>0.17087800649562801</v>
      </c>
      <c r="I23" s="95">
        <v>0.58079424265573898</v>
      </c>
      <c r="J23" s="143">
        <v>2</v>
      </c>
    </row>
    <row r="24" spans="2:19" hidden="1" x14ac:dyDescent="0.25">
      <c r="B24" s="178"/>
      <c r="C24" s="96" t="s">
        <v>222</v>
      </c>
      <c r="D24" s="96" t="s">
        <v>226</v>
      </c>
      <c r="E24" s="97">
        <v>6.392884927385909</v>
      </c>
      <c r="F24" s="97">
        <v>0.28529149731124198</v>
      </c>
      <c r="G24" s="97">
        <v>0.32757702175254999</v>
      </c>
      <c r="H24" s="97">
        <v>7.7830299373158995E-2</v>
      </c>
      <c r="I24" s="97">
        <v>0.52204424429057505</v>
      </c>
      <c r="J24" s="96">
        <v>4</v>
      </c>
    </row>
    <row r="25" spans="2:19" ht="68.25" hidden="1" customHeight="1" x14ac:dyDescent="0.25">
      <c r="B25" s="184" t="s">
        <v>245</v>
      </c>
      <c r="C25" s="184"/>
      <c r="D25" s="184"/>
      <c r="E25" s="184"/>
      <c r="F25" s="184"/>
      <c r="G25" s="184"/>
      <c r="H25" s="184"/>
      <c r="I25" s="184"/>
      <c r="J25" s="184"/>
      <c r="L25" s="137"/>
    </row>
    <row r="26" spans="2:19" s="145" customFormat="1" ht="3.75" customHeight="1" x14ac:dyDescent="0.25">
      <c r="E26" s="94"/>
      <c r="F26" s="94"/>
      <c r="G26" s="94"/>
      <c r="H26" s="94"/>
      <c r="I26" s="94"/>
      <c r="K26"/>
      <c r="O26" s="94"/>
      <c r="P26" s="94"/>
      <c r="Q26" s="94"/>
      <c r="R26" s="94"/>
      <c r="S26" s="94"/>
    </row>
    <row r="27" spans="2:19" s="145" customFormat="1" ht="51" customHeight="1" x14ac:dyDescent="0.25">
      <c r="B27" s="185" t="s">
        <v>348</v>
      </c>
      <c r="C27" s="185"/>
      <c r="D27" s="185"/>
      <c r="E27" s="185"/>
      <c r="F27" s="185"/>
      <c r="G27" s="185"/>
      <c r="H27" s="185"/>
      <c r="I27" s="185"/>
      <c r="J27" s="185"/>
      <c r="K27"/>
      <c r="O27" s="94"/>
      <c r="P27" s="94"/>
      <c r="Q27" s="94"/>
      <c r="R27" s="94"/>
      <c r="S27" s="94"/>
    </row>
    <row r="28" spans="2:19" s="145" customFormat="1" ht="45" x14ac:dyDescent="0.25">
      <c r="B28" s="148" t="s">
        <v>44</v>
      </c>
      <c r="C28" s="148" t="s">
        <v>43</v>
      </c>
      <c r="D28" s="148" t="s">
        <v>202</v>
      </c>
      <c r="E28" s="148" t="s">
        <v>134</v>
      </c>
      <c r="F28" s="148" t="s">
        <v>42</v>
      </c>
      <c r="G28" s="135" t="s">
        <v>241</v>
      </c>
      <c r="H28" s="148" t="s">
        <v>42</v>
      </c>
      <c r="I28" s="136" t="s">
        <v>242</v>
      </c>
      <c r="J28" s="148" t="s">
        <v>246</v>
      </c>
      <c r="K28"/>
      <c r="O28" s="94"/>
      <c r="P28" s="94"/>
      <c r="Q28" s="94"/>
      <c r="R28" s="94"/>
      <c r="S28" s="94"/>
    </row>
    <row r="29" spans="2:19" s="145" customFormat="1" x14ac:dyDescent="0.25">
      <c r="B29" s="177" t="s">
        <v>131</v>
      </c>
      <c r="C29" s="143" t="s">
        <v>167</v>
      </c>
      <c r="D29" s="143" t="s">
        <v>166</v>
      </c>
      <c r="E29" s="95">
        <v>5.2713130043360188</v>
      </c>
      <c r="F29" s="95">
        <v>4.3574870000000002E-2</v>
      </c>
      <c r="G29" s="95">
        <v>1.971908</v>
      </c>
      <c r="H29" s="95">
        <v>0.45339220000000002</v>
      </c>
      <c r="I29" s="95">
        <v>0.89220670000000002</v>
      </c>
      <c r="J29" s="143">
        <v>4</v>
      </c>
      <c r="K29"/>
      <c r="O29" s="94"/>
      <c r="P29" s="94"/>
      <c r="Q29" s="94"/>
      <c r="R29" s="94"/>
      <c r="S29" s="94"/>
    </row>
    <row r="30" spans="2:19" s="145" customFormat="1" x14ac:dyDescent="0.25">
      <c r="B30" s="177"/>
      <c r="C30" s="143" t="s">
        <v>168</v>
      </c>
      <c r="D30" s="143" t="s">
        <v>203</v>
      </c>
      <c r="E30" s="95">
        <v>5.5487750043360187</v>
      </c>
      <c r="F30" s="95">
        <v>0.1102013</v>
      </c>
      <c r="G30" s="95">
        <v>1.250302</v>
      </c>
      <c r="H30" s="95">
        <v>0.3490877</v>
      </c>
      <c r="I30" s="95">
        <v>0.85031920000000005</v>
      </c>
      <c r="J30" s="143">
        <v>2</v>
      </c>
      <c r="K30"/>
      <c r="O30" s="94"/>
      <c r="P30" s="94"/>
      <c r="Q30" s="94"/>
      <c r="R30" s="94"/>
      <c r="S30" s="94"/>
    </row>
    <row r="31" spans="2:19" s="145" customFormat="1" x14ac:dyDescent="0.25">
      <c r="B31" s="177"/>
      <c r="C31" s="143" t="s">
        <v>169</v>
      </c>
      <c r="D31" s="143" t="s">
        <v>204</v>
      </c>
      <c r="E31" s="95">
        <v>5.2772970043360186</v>
      </c>
      <c r="F31" s="95">
        <v>5.9767889999999997E-2</v>
      </c>
      <c r="G31" s="95">
        <v>1.8080879999999999</v>
      </c>
      <c r="H31" s="95">
        <v>0.48244359999999997</v>
      </c>
      <c r="I31" s="95">
        <v>0.82888870000000003</v>
      </c>
      <c r="J31" s="143">
        <v>4</v>
      </c>
      <c r="K31"/>
      <c r="O31" s="94"/>
      <c r="P31" s="94"/>
      <c r="Q31" s="94"/>
      <c r="R31" s="94"/>
      <c r="S31" s="94"/>
    </row>
    <row r="32" spans="2:19" s="145" customFormat="1" x14ac:dyDescent="0.25">
      <c r="B32" s="177"/>
      <c r="C32" s="143" t="s">
        <v>38</v>
      </c>
      <c r="D32" s="143" t="s">
        <v>205</v>
      </c>
      <c r="E32" s="95">
        <v>6.3665940043360187</v>
      </c>
      <c r="F32" s="95">
        <v>0.18208340000000001</v>
      </c>
      <c r="G32" s="95">
        <v>0.59037890000000004</v>
      </c>
      <c r="H32" s="95">
        <v>0.1347874</v>
      </c>
      <c r="I32" s="95">
        <v>0.82119850000000005</v>
      </c>
      <c r="J32" s="143">
        <v>2</v>
      </c>
      <c r="K32"/>
      <c r="O32" s="94"/>
      <c r="P32" s="94"/>
      <c r="Q32" s="94"/>
      <c r="R32" s="94"/>
      <c r="S32" s="94"/>
    </row>
    <row r="33" spans="2:19" s="145" customFormat="1" x14ac:dyDescent="0.25">
      <c r="B33" s="177"/>
      <c r="C33" s="143" t="s">
        <v>171</v>
      </c>
      <c r="D33" s="143" t="s">
        <v>170</v>
      </c>
      <c r="E33" s="95">
        <v>5.9759976783530488</v>
      </c>
      <c r="F33" s="95">
        <v>0.16041592050284401</v>
      </c>
      <c r="G33" s="95">
        <v>0.672872163210531</v>
      </c>
      <c r="H33" s="95">
        <v>0.15607963381683701</v>
      </c>
      <c r="I33" s="95">
        <v>0.81796120123791405</v>
      </c>
      <c r="J33" s="143">
        <v>2</v>
      </c>
      <c r="K33"/>
      <c r="O33" s="94"/>
      <c r="P33" s="94"/>
      <c r="Q33" s="94"/>
      <c r="R33" s="94"/>
      <c r="S33" s="94"/>
    </row>
    <row r="34" spans="2:19" x14ac:dyDescent="0.25">
      <c r="B34" s="177"/>
      <c r="C34" s="143" t="s">
        <v>173</v>
      </c>
      <c r="D34" s="143" t="s">
        <v>172</v>
      </c>
      <c r="E34" s="95">
        <v>5.4535860043360191</v>
      </c>
      <c r="F34" s="95">
        <v>8.7150619999999998E-2</v>
      </c>
      <c r="G34" s="95">
        <v>1.3289789999999999</v>
      </c>
      <c r="H34" s="95">
        <v>0.31727070000000002</v>
      </c>
      <c r="I34" s="95">
        <v>0.79240189999999999</v>
      </c>
      <c r="J34" s="143">
        <v>4</v>
      </c>
    </row>
    <row r="35" spans="2:19" x14ac:dyDescent="0.25">
      <c r="B35" s="177"/>
      <c r="C35" s="143" t="s">
        <v>174</v>
      </c>
      <c r="D35" s="143" t="s">
        <v>206</v>
      </c>
      <c r="E35" s="95">
        <v>6.3661462224253489</v>
      </c>
      <c r="F35" s="95">
        <v>0.229372315690444</v>
      </c>
      <c r="G35" s="95">
        <v>0.46756434866011598</v>
      </c>
      <c r="H35" s="95">
        <v>0.11216398647741301</v>
      </c>
      <c r="I35" s="95">
        <v>0.74687346452954695</v>
      </c>
      <c r="J35" s="143">
        <v>2</v>
      </c>
    </row>
    <row r="36" spans="2:19" x14ac:dyDescent="0.25">
      <c r="B36" s="177"/>
      <c r="C36" s="143" t="s">
        <v>175</v>
      </c>
      <c r="D36" s="143" t="s">
        <v>207</v>
      </c>
      <c r="E36" s="95">
        <v>5.4736370043360187</v>
      </c>
      <c r="F36" s="95">
        <v>0.1048779</v>
      </c>
      <c r="G36" s="95">
        <v>0.98192849999999998</v>
      </c>
      <c r="H36" s="95">
        <v>0.2168042</v>
      </c>
      <c r="I36" s="95">
        <v>0.72236020000000001</v>
      </c>
      <c r="J36" s="143">
        <v>4</v>
      </c>
    </row>
    <row r="37" spans="2:19" x14ac:dyDescent="0.25">
      <c r="B37" s="177"/>
      <c r="C37" s="143" t="s">
        <v>176</v>
      </c>
      <c r="D37" s="143" t="s">
        <v>208</v>
      </c>
      <c r="E37" s="95">
        <v>6.2004720043360191</v>
      </c>
      <c r="F37" s="95">
        <v>0.18859210000000001</v>
      </c>
      <c r="G37" s="95">
        <v>0.37877559999999999</v>
      </c>
      <c r="H37" s="95">
        <v>6.5430009999999997E-2</v>
      </c>
      <c r="I37" s="95">
        <v>0.70800200000000002</v>
      </c>
      <c r="J37" s="143">
        <v>4</v>
      </c>
    </row>
    <row r="38" spans="2:19" x14ac:dyDescent="0.25">
      <c r="B38" s="177"/>
      <c r="C38" s="143" t="s">
        <v>177</v>
      </c>
      <c r="D38" s="143" t="s">
        <v>209</v>
      </c>
      <c r="E38" s="95">
        <v>6.3844550043360186</v>
      </c>
      <c r="F38" s="95">
        <v>0.18113570000000001</v>
      </c>
      <c r="G38" s="95">
        <v>0.42707469999999997</v>
      </c>
      <c r="H38" s="95">
        <v>7.5800530000000005E-2</v>
      </c>
      <c r="I38" s="95">
        <v>0.70533559999999995</v>
      </c>
      <c r="J38" s="143">
        <v>4</v>
      </c>
    </row>
    <row r="39" spans="2:19" x14ac:dyDescent="0.25">
      <c r="B39" s="177"/>
      <c r="C39" s="143" t="s">
        <v>178</v>
      </c>
      <c r="D39" s="143" t="s">
        <v>210</v>
      </c>
      <c r="E39" s="95">
        <v>5.891447004336019</v>
      </c>
      <c r="F39" s="95">
        <v>0.18285969999999999</v>
      </c>
      <c r="G39" s="95">
        <v>0.72650340000000002</v>
      </c>
      <c r="H39" s="95">
        <v>0.20654639999999999</v>
      </c>
      <c r="I39" s="95">
        <v>0.64638300000000004</v>
      </c>
      <c r="J39" s="143">
        <v>3</v>
      </c>
    </row>
    <row r="40" spans="2:19" x14ac:dyDescent="0.25">
      <c r="B40" s="177"/>
      <c r="C40" s="143" t="s">
        <v>180</v>
      </c>
      <c r="D40" s="143" t="s">
        <v>179</v>
      </c>
      <c r="E40" s="95">
        <v>5.9828660043360191</v>
      </c>
      <c r="F40" s="95">
        <v>0.1960044</v>
      </c>
      <c r="G40" s="95">
        <v>0.68954000000000004</v>
      </c>
      <c r="H40" s="95">
        <v>0.19927210000000001</v>
      </c>
      <c r="I40" s="95">
        <v>0.58566759999999995</v>
      </c>
      <c r="J40" s="143">
        <v>4</v>
      </c>
    </row>
    <row r="41" spans="2:19" x14ac:dyDescent="0.25">
      <c r="B41" s="177"/>
      <c r="C41" s="143" t="s">
        <v>182</v>
      </c>
      <c r="D41" s="143" t="s">
        <v>181</v>
      </c>
      <c r="E41" s="95">
        <v>5.9332990043360185</v>
      </c>
      <c r="F41" s="95">
        <v>0.25579049999999998</v>
      </c>
      <c r="G41" s="95">
        <v>0.3038285</v>
      </c>
      <c r="H41" s="95">
        <v>6.2037769999999999E-2</v>
      </c>
      <c r="I41" s="95">
        <v>0.5809299</v>
      </c>
      <c r="J41" s="143">
        <v>4</v>
      </c>
    </row>
    <row r="42" spans="2:19" x14ac:dyDescent="0.25">
      <c r="B42" s="177"/>
      <c r="C42" s="143" t="s">
        <v>183</v>
      </c>
      <c r="D42" s="143" t="s">
        <v>211</v>
      </c>
      <c r="E42" s="95">
        <v>6.728875004336019</v>
      </c>
      <c r="F42" s="95">
        <v>0.25793490000000002</v>
      </c>
      <c r="G42" s="95">
        <v>0.37313580000000002</v>
      </c>
      <c r="H42" s="95">
        <v>8.5134470000000004E-2</v>
      </c>
      <c r="I42" s="95">
        <v>0.5709959</v>
      </c>
      <c r="J42" s="143">
        <v>4</v>
      </c>
    </row>
    <row r="43" spans="2:19" x14ac:dyDescent="0.25">
      <c r="B43" s="177"/>
      <c r="C43" s="143" t="s">
        <v>185</v>
      </c>
      <c r="D43" s="143" t="s">
        <v>184</v>
      </c>
      <c r="E43" s="95">
        <v>5.8318290043360186</v>
      </c>
      <c r="F43" s="95">
        <v>0.19829189999999999</v>
      </c>
      <c r="G43" s="95">
        <v>0.5879257</v>
      </c>
      <c r="H43" s="95">
        <v>0.1540144</v>
      </c>
      <c r="I43" s="95">
        <v>0.55748390000000003</v>
      </c>
      <c r="J43" s="143">
        <v>4</v>
      </c>
    </row>
    <row r="44" spans="2:19" x14ac:dyDescent="0.25">
      <c r="B44" s="177"/>
      <c r="C44" s="143" t="s">
        <v>186</v>
      </c>
      <c r="D44" s="143" t="s">
        <v>212</v>
      </c>
      <c r="E44" s="95">
        <v>6.0632930043360185</v>
      </c>
      <c r="F44" s="95">
        <v>0.19292139999999999</v>
      </c>
      <c r="G44" s="95">
        <v>0.79679440000000001</v>
      </c>
      <c r="H44" s="95">
        <v>0.25480560000000002</v>
      </c>
      <c r="I44" s="95">
        <v>0.55405090000000001</v>
      </c>
      <c r="J44" s="143">
        <v>4</v>
      </c>
    </row>
    <row r="45" spans="2:19" x14ac:dyDescent="0.25">
      <c r="B45" s="177"/>
      <c r="C45" s="143" t="s">
        <v>188</v>
      </c>
      <c r="D45" s="143" t="s">
        <v>187</v>
      </c>
      <c r="E45" s="95">
        <v>7.0760710043360184</v>
      </c>
      <c r="F45" s="95">
        <v>0.26956780000000002</v>
      </c>
      <c r="G45" s="95">
        <v>0.3824727</v>
      </c>
      <c r="H45" s="95">
        <v>9.1892979999999999E-2</v>
      </c>
      <c r="I45" s="95">
        <v>0.54408979999999996</v>
      </c>
      <c r="J45" s="143">
        <v>4</v>
      </c>
    </row>
    <row r="46" spans="2:19" x14ac:dyDescent="0.25">
      <c r="B46" s="177"/>
      <c r="C46" s="143" t="s">
        <v>189</v>
      </c>
      <c r="D46" s="143" t="s">
        <v>213</v>
      </c>
      <c r="E46" s="95">
        <v>6.9637680043360186</v>
      </c>
      <c r="F46" s="95">
        <v>0.34124939999999998</v>
      </c>
      <c r="G46" s="95">
        <v>0.20224590000000001</v>
      </c>
      <c r="H46" s="95">
        <v>4.8941230000000002E-2</v>
      </c>
      <c r="I46" s="95">
        <v>0.53629329999999997</v>
      </c>
      <c r="J46" s="143">
        <v>4</v>
      </c>
    </row>
    <row r="47" spans="2:19" x14ac:dyDescent="0.25">
      <c r="B47" s="177"/>
      <c r="C47" s="143" t="s">
        <v>191</v>
      </c>
      <c r="D47" s="143" t="s">
        <v>190</v>
      </c>
      <c r="E47" s="95">
        <v>6.7009580043360186</v>
      </c>
      <c r="F47" s="95">
        <v>0.48785040000000002</v>
      </c>
      <c r="G47" s="95">
        <v>0.20096449999999999</v>
      </c>
      <c r="H47" s="95">
        <v>6.8699209999999997E-2</v>
      </c>
      <c r="I47" s="95">
        <v>0.53078780000000003</v>
      </c>
      <c r="J47" s="143">
        <v>2</v>
      </c>
    </row>
    <row r="48" spans="2:19" x14ac:dyDescent="0.25">
      <c r="B48" s="177"/>
      <c r="C48" s="143" t="s">
        <v>193</v>
      </c>
      <c r="D48" s="143" t="s">
        <v>192</v>
      </c>
      <c r="E48" s="95">
        <v>8.5584810043360182</v>
      </c>
      <c r="F48" s="95">
        <v>0.4455944</v>
      </c>
      <c r="G48" s="95">
        <v>0.40384300000000001</v>
      </c>
      <c r="H48" s="95">
        <v>0.1784511</v>
      </c>
      <c r="I48" s="95">
        <v>0.52573210000000004</v>
      </c>
      <c r="J48" s="143">
        <v>2</v>
      </c>
    </row>
    <row r="49" spans="2:10" x14ac:dyDescent="0.25">
      <c r="B49" s="177"/>
      <c r="C49" s="143" t="s">
        <v>195</v>
      </c>
      <c r="D49" s="143" t="s">
        <v>194</v>
      </c>
      <c r="E49" s="95">
        <v>7.3750510043360187</v>
      </c>
      <c r="F49" s="95">
        <v>0.35891269999999997</v>
      </c>
      <c r="G49" s="95">
        <v>0.2050236</v>
      </c>
      <c r="H49" s="95">
        <v>5.2136000000000002E-2</v>
      </c>
      <c r="I49" s="95">
        <v>0.51573449999999998</v>
      </c>
      <c r="J49" s="143">
        <v>4</v>
      </c>
    </row>
    <row r="50" spans="2:10" x14ac:dyDescent="0.25">
      <c r="B50" s="177"/>
      <c r="C50" s="143" t="s">
        <v>197</v>
      </c>
      <c r="D50" s="143" t="s">
        <v>196</v>
      </c>
      <c r="E50" s="95">
        <v>6.9804720043360184</v>
      </c>
      <c r="F50" s="95">
        <v>0.26393850000000002</v>
      </c>
      <c r="G50" s="95">
        <v>0.29053509999999999</v>
      </c>
      <c r="H50" s="95">
        <v>6.0143509999999997E-2</v>
      </c>
      <c r="I50" s="95">
        <v>0.50966009999999995</v>
      </c>
      <c r="J50" s="143">
        <v>4</v>
      </c>
    </row>
    <row r="51" spans="2:10" x14ac:dyDescent="0.25">
      <c r="B51" s="177"/>
      <c r="C51" s="143" t="s">
        <v>199</v>
      </c>
      <c r="D51" s="143" t="s">
        <v>198</v>
      </c>
      <c r="E51" s="95">
        <v>5.8051450043360191</v>
      </c>
      <c r="F51" s="95">
        <v>0.19226770000000001</v>
      </c>
      <c r="G51" s="95">
        <v>0.66306500000000002</v>
      </c>
      <c r="H51" s="95">
        <v>0.1860146</v>
      </c>
      <c r="I51" s="95">
        <v>0.5090498</v>
      </c>
      <c r="J51" s="143">
        <v>4</v>
      </c>
    </row>
    <row r="52" spans="2:10" x14ac:dyDescent="0.25">
      <c r="B52" s="178"/>
      <c r="C52" s="96" t="s">
        <v>201</v>
      </c>
      <c r="D52" s="96" t="s">
        <v>200</v>
      </c>
      <c r="E52" s="97">
        <v>6.7753010043360185</v>
      </c>
      <c r="F52" s="97">
        <v>0.3584907</v>
      </c>
      <c r="G52" s="97">
        <v>0.57608159999999997</v>
      </c>
      <c r="H52" s="97">
        <v>0.24860479999999999</v>
      </c>
      <c r="I52" s="97">
        <v>0.50352509999999995</v>
      </c>
      <c r="J52" s="96">
        <v>2</v>
      </c>
    </row>
    <row r="53" spans="2:10" ht="64.5" customHeight="1" x14ac:dyDescent="0.25">
      <c r="B53" s="184" t="s">
        <v>247</v>
      </c>
      <c r="C53" s="184"/>
      <c r="D53" s="184"/>
      <c r="E53" s="184"/>
      <c r="F53" s="184"/>
      <c r="G53" s="184"/>
      <c r="H53" s="184"/>
      <c r="I53" s="184"/>
      <c r="J53" s="184"/>
    </row>
  </sheetData>
  <mergeCells count="7">
    <mergeCell ref="B53:J53"/>
    <mergeCell ref="B27:J27"/>
    <mergeCell ref="B1:J1"/>
    <mergeCell ref="B3:B15"/>
    <mergeCell ref="B17:B24"/>
    <mergeCell ref="B25:J25"/>
    <mergeCell ref="B29:B52"/>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4A649-6D38-499A-853C-ACEEC121D2AE}">
  <dimension ref="A1:G28"/>
  <sheetViews>
    <sheetView showGridLines="0" zoomScale="70" zoomScaleNormal="70" workbookViewId="0">
      <selection sqref="A1:G1"/>
    </sheetView>
  </sheetViews>
  <sheetFormatPr baseColWidth="10" defaultRowHeight="15" x14ac:dyDescent="0.25"/>
  <cols>
    <col min="1" max="1" width="60.7109375" style="150" customWidth="1"/>
    <col min="2" max="2" width="28" style="151" customWidth="1"/>
    <col min="3" max="7" width="28" style="150" customWidth="1"/>
    <col min="8" max="9" width="10.7109375" style="4" customWidth="1"/>
    <col min="10" max="11" width="28" style="4" customWidth="1"/>
    <col min="12" max="25" width="10.7109375" style="4" customWidth="1"/>
    <col min="26" max="16384" width="11.42578125" style="4"/>
  </cols>
  <sheetData>
    <row r="1" spans="1:7" ht="36.75" customHeight="1" x14ac:dyDescent="0.25">
      <c r="A1" s="187" t="s">
        <v>357</v>
      </c>
      <c r="B1" s="188"/>
      <c r="C1" s="188"/>
      <c r="D1" s="188"/>
      <c r="E1" s="188"/>
      <c r="F1" s="188"/>
      <c r="G1" s="188"/>
    </row>
    <row r="2" spans="1:7" x14ac:dyDescent="0.25">
      <c r="A2" s="141" t="s">
        <v>43</v>
      </c>
      <c r="B2" s="161" t="s">
        <v>35</v>
      </c>
      <c r="C2" s="160" t="s">
        <v>36</v>
      </c>
      <c r="D2" s="160" t="s">
        <v>37</v>
      </c>
      <c r="E2" s="160" t="s">
        <v>221</v>
      </c>
      <c r="F2" s="160" t="s">
        <v>219</v>
      </c>
      <c r="G2" s="160" t="s">
        <v>38</v>
      </c>
    </row>
    <row r="3" spans="1:7" x14ac:dyDescent="0.25">
      <c r="A3" s="140" t="s">
        <v>340</v>
      </c>
      <c r="B3" s="159" t="s">
        <v>339</v>
      </c>
      <c r="C3" s="140" t="s">
        <v>338</v>
      </c>
      <c r="D3" s="140" t="s">
        <v>337</v>
      </c>
      <c r="E3" s="140"/>
      <c r="F3" s="140" t="s">
        <v>336</v>
      </c>
      <c r="G3" s="140" t="s">
        <v>73</v>
      </c>
    </row>
    <row r="4" spans="1:7" ht="48.75" customHeight="1" x14ac:dyDescent="0.25">
      <c r="A4" s="139" t="s">
        <v>343</v>
      </c>
      <c r="B4" s="157" t="s">
        <v>335</v>
      </c>
      <c r="C4" s="156" t="s">
        <v>321</v>
      </c>
      <c r="D4" s="156" t="s">
        <v>321</v>
      </c>
      <c r="E4" s="139" t="s">
        <v>334</v>
      </c>
      <c r="F4" s="139" t="s">
        <v>333</v>
      </c>
      <c r="G4" s="154" t="s">
        <v>332</v>
      </c>
    </row>
    <row r="5" spans="1:7" ht="60" x14ac:dyDescent="0.25">
      <c r="B5" s="157" t="s">
        <v>331</v>
      </c>
      <c r="C5" s="139" t="s">
        <v>330</v>
      </c>
      <c r="D5" s="139" t="s">
        <v>329</v>
      </c>
      <c r="E5" s="139" t="s">
        <v>328</v>
      </c>
      <c r="F5" s="154" t="s">
        <v>327</v>
      </c>
      <c r="G5" s="139" t="s">
        <v>326</v>
      </c>
    </row>
    <row r="6" spans="1:7" ht="45.75" customHeight="1" x14ac:dyDescent="0.25">
      <c r="A6" s="4"/>
      <c r="B6" s="153" t="s">
        <v>325</v>
      </c>
      <c r="C6" s="154" t="s">
        <v>324</v>
      </c>
      <c r="D6" s="154" t="s">
        <v>324</v>
      </c>
      <c r="E6" s="139" t="s">
        <v>323</v>
      </c>
      <c r="F6" s="139" t="s">
        <v>322</v>
      </c>
      <c r="G6" s="156" t="s">
        <v>321</v>
      </c>
    </row>
    <row r="7" spans="1:7" x14ac:dyDescent="0.25">
      <c r="A7" s="4"/>
      <c r="B7" s="153" t="s">
        <v>320</v>
      </c>
      <c r="C7" s="139" t="s">
        <v>319</v>
      </c>
      <c r="D7" s="139" t="s">
        <v>318</v>
      </c>
      <c r="E7" s="139" t="s">
        <v>317</v>
      </c>
      <c r="F7" s="139" t="s">
        <v>297</v>
      </c>
      <c r="G7" s="139" t="s">
        <v>316</v>
      </c>
    </row>
    <row r="8" spans="1:7" x14ac:dyDescent="0.25">
      <c r="A8" s="139"/>
      <c r="B8" s="153" t="s">
        <v>315</v>
      </c>
      <c r="C8" s="139"/>
      <c r="D8" s="152" t="s">
        <v>314</v>
      </c>
      <c r="E8" s="139"/>
      <c r="F8" s="154" t="s">
        <v>313</v>
      </c>
      <c r="G8" s="154" t="s">
        <v>312</v>
      </c>
    </row>
    <row r="9" spans="1:7" ht="30" x14ac:dyDescent="0.25">
      <c r="A9" s="139"/>
      <c r="B9" s="158" t="s">
        <v>311</v>
      </c>
      <c r="C9" s="139"/>
      <c r="D9" s="139"/>
      <c r="E9" s="139"/>
      <c r="F9" s="139" t="s">
        <v>310</v>
      </c>
      <c r="G9" s="139" t="s">
        <v>309</v>
      </c>
    </row>
    <row r="10" spans="1:7" ht="33.75" customHeight="1" x14ac:dyDescent="0.25">
      <c r="A10" s="139"/>
      <c r="B10" s="157" t="s">
        <v>308</v>
      </c>
      <c r="C10" s="139"/>
      <c r="D10" s="139"/>
      <c r="E10" s="139"/>
      <c r="F10" s="139" t="s">
        <v>307</v>
      </c>
      <c r="G10" s="139" t="s">
        <v>306</v>
      </c>
    </row>
    <row r="11" spans="1:7" x14ac:dyDescent="0.25">
      <c r="A11" s="139"/>
      <c r="B11" s="153" t="s">
        <v>305</v>
      </c>
      <c r="C11" s="139"/>
      <c r="D11" s="139"/>
      <c r="E11" s="139"/>
      <c r="F11" s="139" t="s">
        <v>304</v>
      </c>
      <c r="G11" s="139" t="s">
        <v>291</v>
      </c>
    </row>
    <row r="12" spans="1:7" x14ac:dyDescent="0.25">
      <c r="A12" s="139"/>
      <c r="B12" s="153" t="s">
        <v>303</v>
      </c>
      <c r="C12" s="139"/>
      <c r="D12" s="139"/>
      <c r="E12" s="139"/>
      <c r="F12" s="154" t="s">
        <v>302</v>
      </c>
      <c r="G12" s="139" t="s">
        <v>301</v>
      </c>
    </row>
    <row r="13" spans="1:7" ht="30" x14ac:dyDescent="0.25">
      <c r="A13" s="139"/>
      <c r="B13" s="155" t="s">
        <v>53</v>
      </c>
      <c r="C13" s="139"/>
      <c r="D13" s="139"/>
      <c r="E13" s="139"/>
      <c r="F13" s="152" t="s">
        <v>300</v>
      </c>
      <c r="G13" s="139" t="s">
        <v>299</v>
      </c>
    </row>
    <row r="14" spans="1:7" x14ac:dyDescent="0.25">
      <c r="A14" s="139"/>
      <c r="B14" s="155" t="s">
        <v>298</v>
      </c>
      <c r="C14" s="139"/>
      <c r="D14" s="139"/>
      <c r="E14" s="139"/>
      <c r="F14" s="139" t="s">
        <v>297</v>
      </c>
      <c r="G14" s="139" t="s">
        <v>296</v>
      </c>
    </row>
    <row r="15" spans="1:7" x14ac:dyDescent="0.25">
      <c r="A15" s="139"/>
      <c r="B15" s="155" t="s">
        <v>295</v>
      </c>
      <c r="C15" s="139"/>
      <c r="D15" s="139"/>
      <c r="E15" s="139"/>
      <c r="F15" s="139"/>
      <c r="G15" s="139" t="s">
        <v>294</v>
      </c>
    </row>
    <row r="16" spans="1:7" x14ac:dyDescent="0.25">
      <c r="A16" s="139"/>
      <c r="B16" s="153" t="s">
        <v>293</v>
      </c>
      <c r="C16" s="139"/>
      <c r="D16" s="139"/>
      <c r="E16" s="139"/>
      <c r="F16" s="139"/>
      <c r="G16" s="139" t="s">
        <v>292</v>
      </c>
    </row>
    <row r="17" spans="1:7" x14ac:dyDescent="0.25">
      <c r="A17" s="139"/>
      <c r="B17" s="153" t="s">
        <v>291</v>
      </c>
      <c r="C17" s="139"/>
      <c r="D17" s="139"/>
      <c r="E17" s="139"/>
      <c r="F17" s="139"/>
      <c r="G17" s="139" t="s">
        <v>290</v>
      </c>
    </row>
    <row r="18" spans="1:7" x14ac:dyDescent="0.25">
      <c r="A18" s="139"/>
      <c r="B18" s="155" t="s">
        <v>289</v>
      </c>
      <c r="C18" s="139"/>
      <c r="D18" s="139"/>
      <c r="E18" s="139"/>
      <c r="F18" s="139"/>
      <c r="G18" s="139" t="s">
        <v>288</v>
      </c>
    </row>
    <row r="19" spans="1:7" x14ac:dyDescent="0.25">
      <c r="A19" s="139"/>
      <c r="B19" s="155" t="s">
        <v>287</v>
      </c>
      <c r="C19" s="139"/>
      <c r="D19" s="139"/>
      <c r="E19" s="139"/>
      <c r="F19" s="139"/>
      <c r="G19" s="139" t="s">
        <v>286</v>
      </c>
    </row>
    <row r="20" spans="1:7" x14ac:dyDescent="0.25">
      <c r="A20" s="139"/>
      <c r="B20" s="153" t="s">
        <v>285</v>
      </c>
      <c r="C20" s="139"/>
      <c r="D20" s="139"/>
      <c r="E20" s="139"/>
      <c r="F20" s="139"/>
      <c r="G20" s="152" t="s">
        <v>284</v>
      </c>
    </row>
    <row r="21" spans="1:7" x14ac:dyDescent="0.25">
      <c r="A21" s="139"/>
      <c r="B21" s="153" t="s">
        <v>283</v>
      </c>
      <c r="C21" s="139"/>
      <c r="D21" s="139"/>
      <c r="E21" s="139"/>
      <c r="F21" s="139"/>
      <c r="G21" s="139" t="s">
        <v>282</v>
      </c>
    </row>
    <row r="22" spans="1:7" x14ac:dyDescent="0.25">
      <c r="A22" s="139"/>
      <c r="B22" s="153" t="s">
        <v>281</v>
      </c>
      <c r="C22" s="139"/>
      <c r="D22" s="139"/>
      <c r="E22" s="139"/>
      <c r="F22" s="139"/>
      <c r="G22" s="154" t="s">
        <v>280</v>
      </c>
    </row>
    <row r="23" spans="1:7" x14ac:dyDescent="0.25">
      <c r="A23" s="139"/>
      <c r="B23" s="155" t="s">
        <v>279</v>
      </c>
      <c r="C23" s="139"/>
      <c r="D23" s="139"/>
      <c r="E23" s="139"/>
      <c r="F23" s="139"/>
      <c r="G23" s="139" t="s">
        <v>278</v>
      </c>
    </row>
    <row r="24" spans="1:7" x14ac:dyDescent="0.25">
      <c r="A24" s="139"/>
      <c r="B24" s="153" t="s">
        <v>277</v>
      </c>
      <c r="C24" s="139"/>
      <c r="D24" s="139"/>
      <c r="E24" s="139"/>
      <c r="F24" s="139"/>
      <c r="G24" s="139" t="s">
        <v>276</v>
      </c>
    </row>
    <row r="25" spans="1:7" x14ac:dyDescent="0.25">
      <c r="A25" s="139"/>
      <c r="B25" s="153" t="s">
        <v>275</v>
      </c>
      <c r="C25" s="139"/>
      <c r="D25" s="139"/>
      <c r="E25" s="139"/>
      <c r="F25" s="139"/>
      <c r="G25" s="139" t="s">
        <v>274</v>
      </c>
    </row>
    <row r="26" spans="1:7" x14ac:dyDescent="0.25">
      <c r="A26" s="139"/>
      <c r="B26" s="155" t="s">
        <v>273</v>
      </c>
      <c r="C26" s="139"/>
      <c r="D26" s="139"/>
      <c r="E26" s="139"/>
      <c r="F26" s="139"/>
      <c r="G26" s="152" t="s">
        <v>272</v>
      </c>
    </row>
    <row r="27" spans="1:7" x14ac:dyDescent="0.25">
      <c r="A27" s="139"/>
      <c r="B27" s="153"/>
      <c r="C27" s="139"/>
      <c r="D27" s="139"/>
      <c r="E27" s="139"/>
      <c r="F27" s="139"/>
      <c r="G27" s="152" t="s">
        <v>271</v>
      </c>
    </row>
    <row r="28" spans="1:7" x14ac:dyDescent="0.25">
      <c r="A28" s="139"/>
      <c r="B28" s="153"/>
      <c r="C28" s="139"/>
      <c r="D28" s="139"/>
      <c r="E28" s="139"/>
      <c r="F28" s="139"/>
      <c r="G28" s="152" t="s">
        <v>270</v>
      </c>
    </row>
  </sheetData>
  <mergeCells count="1">
    <mergeCell ref="A1:G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79C39-5183-42FB-8BD7-9FCB0E15776C}">
  <sheetPr>
    <pageSetUpPr fitToPage="1"/>
  </sheetPr>
  <dimension ref="A1:LY334"/>
  <sheetViews>
    <sheetView topLeftCell="J8" zoomScale="70" zoomScaleNormal="70" workbookViewId="0">
      <selection activeCell="J8" sqref="J8:AC8"/>
    </sheetView>
  </sheetViews>
  <sheetFormatPr baseColWidth="10" defaultRowHeight="15" x14ac:dyDescent="0.25"/>
  <cols>
    <col min="1" max="5" width="0" hidden="1" customWidth="1"/>
    <col min="6" max="6" width="19.7109375" style="31" hidden="1" customWidth="1"/>
    <col min="7" max="9" width="0" hidden="1" customWidth="1"/>
    <col min="10" max="10" width="13.85546875" customWidth="1"/>
    <col min="11" max="11" width="10.28515625" customWidth="1"/>
    <col min="12" max="21" width="9" customWidth="1"/>
    <col min="22" max="25" width="10.5703125" customWidth="1"/>
    <col min="26" max="29" width="9" customWidth="1"/>
    <col min="30" max="30" width="2.5703125" hidden="1" customWidth="1"/>
    <col min="31" max="31" width="12.42578125" hidden="1" customWidth="1"/>
    <col min="32" max="32" width="9.85546875" hidden="1" customWidth="1"/>
    <col min="33" max="33" width="12.140625" hidden="1" customWidth="1"/>
    <col min="34" max="36" width="9.7109375" hidden="1" customWidth="1"/>
    <col min="37" max="54" width="9.140625" hidden="1" customWidth="1"/>
    <col min="55" max="75" width="2.5703125" hidden="1" customWidth="1"/>
    <col min="76" max="336" width="2.5703125" customWidth="1"/>
  </cols>
  <sheetData>
    <row r="1" spans="1:337" hidden="1" x14ac:dyDescent="0.25">
      <c r="L1">
        <v>1</v>
      </c>
      <c r="M1">
        <v>1</v>
      </c>
      <c r="N1">
        <v>1</v>
      </c>
      <c r="O1">
        <v>1</v>
      </c>
      <c r="P1">
        <v>2</v>
      </c>
      <c r="Q1">
        <v>2</v>
      </c>
      <c r="R1">
        <v>2</v>
      </c>
      <c r="S1">
        <v>2</v>
      </c>
      <c r="T1">
        <v>3</v>
      </c>
      <c r="U1">
        <v>3</v>
      </c>
      <c r="V1">
        <v>3</v>
      </c>
      <c r="W1">
        <v>3</v>
      </c>
      <c r="X1">
        <v>4</v>
      </c>
      <c r="Y1">
        <v>4</v>
      </c>
      <c r="Z1">
        <v>5</v>
      </c>
      <c r="AA1">
        <v>5</v>
      </c>
      <c r="AB1">
        <v>5</v>
      </c>
      <c r="AC1">
        <v>5</v>
      </c>
      <c r="AD1">
        <v>1</v>
      </c>
      <c r="AG1">
        <v>1</v>
      </c>
      <c r="AH1">
        <v>1</v>
      </c>
      <c r="AI1">
        <v>1</v>
      </c>
      <c r="AJ1">
        <v>2</v>
      </c>
      <c r="AK1">
        <v>2</v>
      </c>
      <c r="AL1">
        <v>2</v>
      </c>
      <c r="AM1">
        <v>2</v>
      </c>
      <c r="AN1">
        <v>3</v>
      </c>
      <c r="AO1">
        <v>3</v>
      </c>
      <c r="AP1">
        <v>3</v>
      </c>
      <c r="AQ1">
        <v>3</v>
      </c>
      <c r="AR1">
        <v>4</v>
      </c>
      <c r="AS1">
        <v>4</v>
      </c>
      <c r="AT1">
        <v>5</v>
      </c>
      <c r="AU1">
        <v>5</v>
      </c>
      <c r="AV1">
        <v>5</v>
      </c>
      <c r="AW1">
        <v>5</v>
      </c>
      <c r="AX1">
        <v>1</v>
      </c>
      <c r="AY1">
        <v>1</v>
      </c>
      <c r="AZ1">
        <v>1</v>
      </c>
      <c r="BA1">
        <v>1</v>
      </c>
      <c r="BB1">
        <v>2</v>
      </c>
      <c r="BC1">
        <v>2</v>
      </c>
      <c r="BD1">
        <v>2</v>
      </c>
      <c r="BE1">
        <v>2</v>
      </c>
      <c r="BF1">
        <v>3</v>
      </c>
      <c r="BG1">
        <v>3</v>
      </c>
      <c r="BH1">
        <v>3</v>
      </c>
      <c r="BI1">
        <v>3</v>
      </c>
      <c r="BJ1">
        <v>4</v>
      </c>
      <c r="BK1">
        <v>4</v>
      </c>
      <c r="BL1">
        <v>5</v>
      </c>
      <c r="BM1">
        <v>5</v>
      </c>
      <c r="BN1">
        <v>5</v>
      </c>
      <c r="BO1">
        <v>5</v>
      </c>
      <c r="BP1">
        <v>1</v>
      </c>
      <c r="BQ1">
        <v>1</v>
      </c>
      <c r="BR1">
        <v>1</v>
      </c>
      <c r="BS1">
        <v>1</v>
      </c>
      <c r="BT1">
        <v>2</v>
      </c>
      <c r="BU1">
        <v>2</v>
      </c>
      <c r="BV1">
        <v>2</v>
      </c>
      <c r="BW1">
        <v>2</v>
      </c>
      <c r="BX1">
        <v>3</v>
      </c>
      <c r="BY1">
        <v>3</v>
      </c>
      <c r="BZ1">
        <v>3</v>
      </c>
      <c r="CA1">
        <v>3</v>
      </c>
      <c r="CB1">
        <v>4</v>
      </c>
      <c r="CC1">
        <v>4</v>
      </c>
      <c r="CD1">
        <v>5</v>
      </c>
      <c r="CE1">
        <v>5</v>
      </c>
      <c r="CF1">
        <v>5</v>
      </c>
      <c r="CG1">
        <v>5</v>
      </c>
      <c r="CH1">
        <v>1</v>
      </c>
      <c r="CI1">
        <v>1</v>
      </c>
      <c r="CJ1">
        <v>1</v>
      </c>
      <c r="CK1">
        <v>1</v>
      </c>
      <c r="CL1">
        <v>2</v>
      </c>
      <c r="CM1">
        <v>2</v>
      </c>
      <c r="CN1">
        <v>2</v>
      </c>
      <c r="CO1">
        <v>2</v>
      </c>
      <c r="CP1">
        <v>3</v>
      </c>
      <c r="CQ1">
        <v>3</v>
      </c>
      <c r="CR1">
        <v>3</v>
      </c>
      <c r="CS1">
        <v>3</v>
      </c>
      <c r="CT1">
        <v>4</v>
      </c>
      <c r="CU1">
        <v>4</v>
      </c>
      <c r="CV1">
        <v>5</v>
      </c>
      <c r="CW1">
        <v>5</v>
      </c>
      <c r="CX1">
        <v>5</v>
      </c>
      <c r="CY1">
        <v>5</v>
      </c>
      <c r="CZ1">
        <v>1</v>
      </c>
      <c r="DA1">
        <v>1</v>
      </c>
      <c r="DB1">
        <v>1</v>
      </c>
      <c r="DC1">
        <v>1</v>
      </c>
      <c r="DD1">
        <v>2</v>
      </c>
      <c r="DE1">
        <v>2</v>
      </c>
      <c r="DF1">
        <v>2</v>
      </c>
      <c r="DG1">
        <v>2</v>
      </c>
      <c r="DH1">
        <v>3</v>
      </c>
      <c r="DI1">
        <v>3</v>
      </c>
      <c r="DJ1">
        <v>3</v>
      </c>
      <c r="DK1">
        <v>3</v>
      </c>
      <c r="DL1">
        <v>4</v>
      </c>
      <c r="DM1">
        <v>4</v>
      </c>
      <c r="DN1">
        <v>5</v>
      </c>
      <c r="DO1">
        <v>5</v>
      </c>
      <c r="DP1">
        <v>5</v>
      </c>
      <c r="DQ1">
        <v>5</v>
      </c>
      <c r="DR1">
        <v>1</v>
      </c>
      <c r="DS1">
        <v>1</v>
      </c>
      <c r="DT1">
        <v>1</v>
      </c>
      <c r="DU1">
        <v>1</v>
      </c>
      <c r="DV1">
        <v>2</v>
      </c>
      <c r="DW1">
        <v>2</v>
      </c>
      <c r="DX1">
        <v>2</v>
      </c>
      <c r="DY1">
        <v>2</v>
      </c>
      <c r="DZ1">
        <v>3</v>
      </c>
      <c r="EA1">
        <v>3</v>
      </c>
      <c r="EB1">
        <v>3</v>
      </c>
      <c r="EC1">
        <v>3</v>
      </c>
      <c r="ED1">
        <v>4</v>
      </c>
      <c r="EE1">
        <v>4</v>
      </c>
      <c r="EF1">
        <v>5</v>
      </c>
      <c r="EG1">
        <v>5</v>
      </c>
      <c r="EH1">
        <v>5</v>
      </c>
      <c r="EI1">
        <v>5</v>
      </c>
      <c r="EJ1">
        <v>1</v>
      </c>
      <c r="EK1">
        <v>1</v>
      </c>
      <c r="EL1">
        <v>1</v>
      </c>
      <c r="EM1">
        <v>1</v>
      </c>
      <c r="EN1">
        <v>2</v>
      </c>
      <c r="EO1">
        <v>2</v>
      </c>
      <c r="EP1">
        <v>2</v>
      </c>
      <c r="EQ1">
        <v>2</v>
      </c>
      <c r="ER1">
        <v>3</v>
      </c>
      <c r="ES1">
        <v>3</v>
      </c>
      <c r="ET1">
        <v>3</v>
      </c>
      <c r="EU1">
        <v>3</v>
      </c>
      <c r="EV1">
        <v>4</v>
      </c>
      <c r="EW1">
        <v>4</v>
      </c>
      <c r="EX1">
        <v>5</v>
      </c>
      <c r="EY1">
        <v>5</v>
      </c>
      <c r="EZ1">
        <v>5</v>
      </c>
      <c r="FA1">
        <v>5</v>
      </c>
      <c r="FB1">
        <v>1</v>
      </c>
      <c r="FC1">
        <v>1</v>
      </c>
      <c r="FD1">
        <v>1</v>
      </c>
      <c r="FE1">
        <v>1</v>
      </c>
      <c r="FF1">
        <v>2</v>
      </c>
      <c r="FG1">
        <v>2</v>
      </c>
      <c r="FH1">
        <v>2</v>
      </c>
      <c r="FI1">
        <v>2</v>
      </c>
      <c r="FJ1">
        <v>3</v>
      </c>
      <c r="FK1">
        <v>3</v>
      </c>
      <c r="FL1">
        <v>3</v>
      </c>
      <c r="FM1">
        <v>3</v>
      </c>
      <c r="FN1">
        <v>4</v>
      </c>
      <c r="FO1">
        <v>4</v>
      </c>
      <c r="FP1">
        <v>5</v>
      </c>
      <c r="FQ1">
        <v>5</v>
      </c>
      <c r="FR1">
        <v>5</v>
      </c>
      <c r="FS1">
        <v>5</v>
      </c>
      <c r="FT1">
        <v>1</v>
      </c>
      <c r="FU1">
        <v>1</v>
      </c>
      <c r="FV1">
        <v>1</v>
      </c>
      <c r="FW1">
        <v>1</v>
      </c>
      <c r="FX1">
        <v>2</v>
      </c>
      <c r="FY1">
        <v>2</v>
      </c>
      <c r="FZ1">
        <v>2</v>
      </c>
      <c r="GA1">
        <v>2</v>
      </c>
      <c r="GB1">
        <v>3</v>
      </c>
      <c r="GC1">
        <v>3</v>
      </c>
      <c r="GD1">
        <v>3</v>
      </c>
      <c r="GE1">
        <v>3</v>
      </c>
      <c r="GF1">
        <v>4</v>
      </c>
      <c r="GG1">
        <v>4</v>
      </c>
      <c r="GH1">
        <v>5</v>
      </c>
      <c r="GI1">
        <v>5</v>
      </c>
      <c r="GJ1">
        <v>5</v>
      </c>
      <c r="GK1">
        <v>5</v>
      </c>
      <c r="GL1">
        <v>1</v>
      </c>
      <c r="GM1">
        <v>1</v>
      </c>
      <c r="GN1">
        <v>1</v>
      </c>
      <c r="GO1">
        <v>1</v>
      </c>
      <c r="GP1">
        <v>2</v>
      </c>
      <c r="GQ1">
        <v>2</v>
      </c>
      <c r="GR1">
        <v>2</v>
      </c>
      <c r="GS1">
        <v>2</v>
      </c>
      <c r="GT1">
        <v>3</v>
      </c>
      <c r="GU1">
        <v>3</v>
      </c>
      <c r="GV1">
        <v>3</v>
      </c>
      <c r="GW1">
        <v>3</v>
      </c>
      <c r="GX1">
        <v>4</v>
      </c>
      <c r="GY1">
        <v>4</v>
      </c>
      <c r="GZ1">
        <v>5</v>
      </c>
      <c r="HA1">
        <v>5</v>
      </c>
      <c r="HB1">
        <v>5</v>
      </c>
      <c r="HC1">
        <v>5</v>
      </c>
      <c r="HD1">
        <v>1</v>
      </c>
      <c r="HE1">
        <v>1</v>
      </c>
      <c r="HF1">
        <v>1</v>
      </c>
      <c r="HG1">
        <v>1</v>
      </c>
      <c r="HH1">
        <v>2</v>
      </c>
      <c r="HI1">
        <v>2</v>
      </c>
      <c r="HJ1">
        <v>2</v>
      </c>
      <c r="HK1">
        <v>2</v>
      </c>
      <c r="HL1">
        <v>3</v>
      </c>
      <c r="HM1">
        <v>3</v>
      </c>
      <c r="HN1">
        <v>3</v>
      </c>
      <c r="HO1">
        <v>3</v>
      </c>
      <c r="HP1">
        <v>4</v>
      </c>
      <c r="HQ1">
        <v>4</v>
      </c>
      <c r="HR1">
        <v>5</v>
      </c>
      <c r="HS1">
        <v>5</v>
      </c>
      <c r="HT1">
        <v>5</v>
      </c>
      <c r="HU1">
        <v>5</v>
      </c>
      <c r="HV1">
        <v>1</v>
      </c>
      <c r="HW1">
        <v>1</v>
      </c>
      <c r="HX1">
        <v>1</v>
      </c>
      <c r="HY1">
        <v>1</v>
      </c>
      <c r="HZ1">
        <v>2</v>
      </c>
      <c r="IA1">
        <v>2</v>
      </c>
      <c r="IB1">
        <v>2</v>
      </c>
      <c r="IC1">
        <v>2</v>
      </c>
      <c r="ID1">
        <v>3</v>
      </c>
      <c r="IE1">
        <v>3</v>
      </c>
      <c r="IF1">
        <v>3</v>
      </c>
      <c r="IG1">
        <v>3</v>
      </c>
      <c r="IH1">
        <v>4</v>
      </c>
      <c r="II1">
        <v>4</v>
      </c>
      <c r="IJ1">
        <v>5</v>
      </c>
      <c r="IK1">
        <v>5</v>
      </c>
      <c r="IL1">
        <v>5</v>
      </c>
      <c r="IM1">
        <v>5</v>
      </c>
      <c r="IN1">
        <v>1</v>
      </c>
      <c r="IO1">
        <v>1</v>
      </c>
      <c r="IP1">
        <v>1</v>
      </c>
      <c r="IQ1">
        <v>1</v>
      </c>
      <c r="IR1">
        <v>2</v>
      </c>
      <c r="IS1">
        <v>2</v>
      </c>
      <c r="IT1">
        <v>2</v>
      </c>
      <c r="IU1">
        <v>2</v>
      </c>
      <c r="IV1">
        <v>3</v>
      </c>
      <c r="IW1">
        <v>3</v>
      </c>
      <c r="IX1">
        <v>3</v>
      </c>
      <c r="IY1">
        <v>3</v>
      </c>
      <c r="IZ1">
        <v>4</v>
      </c>
      <c r="JA1">
        <v>4</v>
      </c>
      <c r="JB1">
        <v>5</v>
      </c>
      <c r="JC1">
        <v>5</v>
      </c>
      <c r="JD1">
        <v>5</v>
      </c>
      <c r="JE1">
        <v>5</v>
      </c>
      <c r="JF1">
        <v>1</v>
      </c>
      <c r="JG1">
        <v>1</v>
      </c>
      <c r="JH1">
        <v>1</v>
      </c>
      <c r="JI1">
        <v>1</v>
      </c>
      <c r="JJ1">
        <v>2</v>
      </c>
      <c r="JK1">
        <v>2</v>
      </c>
      <c r="JL1">
        <v>2</v>
      </c>
      <c r="JM1">
        <v>2</v>
      </c>
      <c r="JN1">
        <v>3</v>
      </c>
      <c r="JO1">
        <v>3</v>
      </c>
      <c r="JP1">
        <v>3</v>
      </c>
      <c r="JQ1">
        <v>3</v>
      </c>
      <c r="JR1">
        <v>4</v>
      </c>
      <c r="JS1">
        <v>4</v>
      </c>
      <c r="JT1">
        <v>5</v>
      </c>
      <c r="JU1">
        <v>5</v>
      </c>
      <c r="JV1">
        <v>5</v>
      </c>
      <c r="JW1">
        <v>5</v>
      </c>
      <c r="JX1">
        <v>1</v>
      </c>
      <c r="JY1">
        <v>1</v>
      </c>
      <c r="JZ1">
        <v>1</v>
      </c>
      <c r="KA1">
        <v>1</v>
      </c>
      <c r="KB1">
        <v>2</v>
      </c>
      <c r="KC1">
        <v>2</v>
      </c>
      <c r="KD1">
        <v>2</v>
      </c>
      <c r="KE1">
        <v>2</v>
      </c>
      <c r="KF1">
        <v>3</v>
      </c>
      <c r="KG1">
        <v>3</v>
      </c>
      <c r="KH1">
        <v>3</v>
      </c>
      <c r="KI1">
        <v>3</v>
      </c>
      <c r="KJ1">
        <v>4</v>
      </c>
      <c r="KK1">
        <v>4</v>
      </c>
      <c r="KL1">
        <v>5</v>
      </c>
      <c r="KM1">
        <v>5</v>
      </c>
      <c r="KN1">
        <v>5</v>
      </c>
      <c r="KO1">
        <v>5</v>
      </c>
      <c r="KP1">
        <v>1</v>
      </c>
      <c r="KQ1">
        <v>1</v>
      </c>
      <c r="KR1">
        <v>1</v>
      </c>
      <c r="KS1">
        <v>1</v>
      </c>
      <c r="KT1">
        <v>2</v>
      </c>
      <c r="KU1">
        <v>2</v>
      </c>
      <c r="KV1">
        <v>2</v>
      </c>
      <c r="KW1">
        <v>2</v>
      </c>
      <c r="KX1">
        <v>3</v>
      </c>
      <c r="KY1">
        <v>3</v>
      </c>
      <c r="KZ1">
        <v>3</v>
      </c>
      <c r="LA1">
        <v>3</v>
      </c>
      <c r="LB1">
        <v>4</v>
      </c>
      <c r="LC1">
        <v>4</v>
      </c>
      <c r="LD1">
        <v>5</v>
      </c>
      <c r="LE1">
        <v>5</v>
      </c>
      <c r="LF1">
        <v>5</v>
      </c>
      <c r="LG1">
        <v>5</v>
      </c>
      <c r="LH1">
        <v>1</v>
      </c>
      <c r="LI1">
        <v>1</v>
      </c>
      <c r="LJ1">
        <v>1</v>
      </c>
      <c r="LK1">
        <v>1</v>
      </c>
      <c r="LL1">
        <v>2</v>
      </c>
      <c r="LM1">
        <v>2</v>
      </c>
      <c r="LN1">
        <v>2</v>
      </c>
      <c r="LO1">
        <v>2</v>
      </c>
      <c r="LP1">
        <v>3</v>
      </c>
      <c r="LQ1">
        <v>3</v>
      </c>
      <c r="LR1">
        <v>3</v>
      </c>
      <c r="LS1">
        <v>3</v>
      </c>
      <c r="LT1">
        <v>4</v>
      </c>
      <c r="LU1">
        <v>4</v>
      </c>
      <c r="LV1">
        <v>5</v>
      </c>
      <c r="LW1">
        <v>5</v>
      </c>
      <c r="LX1">
        <v>5</v>
      </c>
      <c r="LY1">
        <v>5</v>
      </c>
    </row>
    <row r="2" spans="1:337" hidden="1" x14ac:dyDescent="0.25">
      <c r="L2">
        <v>1</v>
      </c>
      <c r="M2">
        <v>2</v>
      </c>
      <c r="N2">
        <v>3</v>
      </c>
      <c r="O2">
        <v>4</v>
      </c>
      <c r="P2">
        <v>1</v>
      </c>
      <c r="Q2">
        <v>2</v>
      </c>
      <c r="R2">
        <v>3</v>
      </c>
      <c r="S2">
        <v>4</v>
      </c>
      <c r="T2">
        <v>1</v>
      </c>
      <c r="U2">
        <v>2</v>
      </c>
      <c r="V2">
        <v>3</v>
      </c>
      <c r="W2">
        <v>4</v>
      </c>
      <c r="X2">
        <v>3</v>
      </c>
      <c r="Y2">
        <v>4</v>
      </c>
      <c r="Z2">
        <v>1</v>
      </c>
      <c r="AA2">
        <v>2</v>
      </c>
      <c r="AB2">
        <v>3</v>
      </c>
      <c r="AC2">
        <v>4</v>
      </c>
      <c r="AD2">
        <v>1</v>
      </c>
      <c r="AG2">
        <v>2</v>
      </c>
      <c r="AH2">
        <v>3</v>
      </c>
      <c r="AI2">
        <v>4</v>
      </c>
      <c r="AJ2">
        <v>1</v>
      </c>
      <c r="AK2">
        <v>2</v>
      </c>
      <c r="AL2">
        <v>3</v>
      </c>
      <c r="AM2">
        <v>4</v>
      </c>
      <c r="AN2">
        <v>1</v>
      </c>
      <c r="AO2">
        <v>2</v>
      </c>
      <c r="AP2">
        <v>3</v>
      </c>
      <c r="AQ2">
        <v>4</v>
      </c>
      <c r="AR2">
        <v>3</v>
      </c>
      <c r="AS2">
        <v>4</v>
      </c>
      <c r="AT2">
        <v>1</v>
      </c>
      <c r="AU2">
        <v>2</v>
      </c>
      <c r="AV2">
        <v>3</v>
      </c>
      <c r="AW2">
        <v>4</v>
      </c>
      <c r="AX2">
        <v>1</v>
      </c>
      <c r="AY2">
        <v>2</v>
      </c>
      <c r="AZ2">
        <v>3</v>
      </c>
      <c r="BA2">
        <v>4</v>
      </c>
      <c r="BB2">
        <v>1</v>
      </c>
      <c r="BC2">
        <v>2</v>
      </c>
      <c r="BD2">
        <v>3</v>
      </c>
      <c r="BE2">
        <v>4</v>
      </c>
      <c r="BF2">
        <v>1</v>
      </c>
      <c r="BG2">
        <v>2</v>
      </c>
      <c r="BH2">
        <v>3</v>
      </c>
      <c r="BI2">
        <v>4</v>
      </c>
      <c r="BJ2">
        <v>3</v>
      </c>
      <c r="BK2">
        <v>4</v>
      </c>
      <c r="BL2">
        <v>1</v>
      </c>
      <c r="BM2">
        <v>2</v>
      </c>
      <c r="BN2">
        <v>3</v>
      </c>
      <c r="BO2">
        <v>4</v>
      </c>
      <c r="BP2">
        <v>1</v>
      </c>
      <c r="BQ2">
        <v>2</v>
      </c>
      <c r="BR2">
        <v>3</v>
      </c>
      <c r="BS2">
        <v>4</v>
      </c>
      <c r="BT2">
        <v>1</v>
      </c>
      <c r="BU2">
        <v>2</v>
      </c>
      <c r="BV2">
        <v>3</v>
      </c>
      <c r="BW2">
        <v>4</v>
      </c>
      <c r="BX2">
        <v>1</v>
      </c>
      <c r="BY2">
        <v>2</v>
      </c>
      <c r="BZ2">
        <v>3</v>
      </c>
      <c r="CA2">
        <v>4</v>
      </c>
      <c r="CB2">
        <v>3</v>
      </c>
      <c r="CC2">
        <v>4</v>
      </c>
      <c r="CD2">
        <v>1</v>
      </c>
      <c r="CE2">
        <v>2</v>
      </c>
      <c r="CF2">
        <v>3</v>
      </c>
      <c r="CG2">
        <v>4</v>
      </c>
      <c r="CH2">
        <v>1</v>
      </c>
      <c r="CI2">
        <v>2</v>
      </c>
      <c r="CJ2">
        <v>3</v>
      </c>
      <c r="CK2">
        <v>4</v>
      </c>
      <c r="CL2">
        <v>1</v>
      </c>
      <c r="CM2">
        <v>2</v>
      </c>
      <c r="CN2">
        <v>3</v>
      </c>
      <c r="CO2">
        <v>4</v>
      </c>
      <c r="CP2">
        <v>1</v>
      </c>
      <c r="CQ2">
        <v>2</v>
      </c>
      <c r="CR2">
        <v>3</v>
      </c>
      <c r="CS2">
        <v>4</v>
      </c>
      <c r="CT2">
        <v>3</v>
      </c>
      <c r="CU2">
        <v>4</v>
      </c>
      <c r="CV2">
        <v>1</v>
      </c>
      <c r="CW2">
        <v>2</v>
      </c>
      <c r="CX2">
        <v>3</v>
      </c>
      <c r="CY2">
        <v>4</v>
      </c>
      <c r="CZ2">
        <v>1</v>
      </c>
      <c r="DA2">
        <v>2</v>
      </c>
      <c r="DB2">
        <v>3</v>
      </c>
      <c r="DC2">
        <v>4</v>
      </c>
      <c r="DD2">
        <v>1</v>
      </c>
      <c r="DE2">
        <v>2</v>
      </c>
      <c r="DF2">
        <v>3</v>
      </c>
      <c r="DG2">
        <v>4</v>
      </c>
      <c r="DH2">
        <v>1</v>
      </c>
      <c r="DI2">
        <v>2</v>
      </c>
      <c r="DJ2">
        <v>3</v>
      </c>
      <c r="DK2">
        <v>4</v>
      </c>
      <c r="DL2">
        <v>3</v>
      </c>
      <c r="DM2">
        <v>4</v>
      </c>
      <c r="DN2">
        <v>1</v>
      </c>
      <c r="DO2">
        <v>2</v>
      </c>
      <c r="DP2">
        <v>3</v>
      </c>
      <c r="DQ2">
        <v>4</v>
      </c>
      <c r="DR2">
        <v>1</v>
      </c>
      <c r="DS2">
        <v>2</v>
      </c>
      <c r="DT2">
        <v>3</v>
      </c>
      <c r="DU2">
        <v>4</v>
      </c>
      <c r="DV2">
        <v>1</v>
      </c>
      <c r="DW2">
        <v>2</v>
      </c>
      <c r="DX2">
        <v>3</v>
      </c>
      <c r="DY2">
        <v>4</v>
      </c>
      <c r="DZ2">
        <v>1</v>
      </c>
      <c r="EA2">
        <v>2</v>
      </c>
      <c r="EB2">
        <v>3</v>
      </c>
      <c r="EC2">
        <v>4</v>
      </c>
      <c r="ED2">
        <v>3</v>
      </c>
      <c r="EE2">
        <v>4</v>
      </c>
      <c r="EF2">
        <v>1</v>
      </c>
      <c r="EG2">
        <v>2</v>
      </c>
      <c r="EH2">
        <v>3</v>
      </c>
      <c r="EI2">
        <v>4</v>
      </c>
      <c r="EJ2">
        <v>1</v>
      </c>
      <c r="EK2">
        <v>2</v>
      </c>
      <c r="EL2">
        <v>3</v>
      </c>
      <c r="EM2">
        <v>4</v>
      </c>
      <c r="EN2">
        <v>1</v>
      </c>
      <c r="EO2">
        <v>2</v>
      </c>
      <c r="EP2">
        <v>3</v>
      </c>
      <c r="EQ2">
        <v>4</v>
      </c>
      <c r="ER2">
        <v>1</v>
      </c>
      <c r="ES2">
        <v>2</v>
      </c>
      <c r="ET2">
        <v>3</v>
      </c>
      <c r="EU2">
        <v>4</v>
      </c>
      <c r="EV2">
        <v>3</v>
      </c>
      <c r="EW2">
        <v>4</v>
      </c>
      <c r="EX2">
        <v>1</v>
      </c>
      <c r="EY2">
        <v>2</v>
      </c>
      <c r="EZ2">
        <v>3</v>
      </c>
      <c r="FA2">
        <v>4</v>
      </c>
      <c r="FB2">
        <v>1</v>
      </c>
      <c r="FC2">
        <v>2</v>
      </c>
      <c r="FD2">
        <v>3</v>
      </c>
      <c r="FE2">
        <v>4</v>
      </c>
      <c r="FF2">
        <v>1</v>
      </c>
      <c r="FG2">
        <v>2</v>
      </c>
      <c r="FH2">
        <v>3</v>
      </c>
      <c r="FI2">
        <v>4</v>
      </c>
      <c r="FJ2">
        <v>1</v>
      </c>
      <c r="FK2">
        <v>2</v>
      </c>
      <c r="FL2">
        <v>3</v>
      </c>
      <c r="FM2">
        <v>4</v>
      </c>
      <c r="FN2">
        <v>3</v>
      </c>
      <c r="FO2">
        <v>4</v>
      </c>
      <c r="FP2">
        <v>1</v>
      </c>
      <c r="FQ2">
        <v>2</v>
      </c>
      <c r="FR2">
        <v>3</v>
      </c>
      <c r="FS2">
        <v>4</v>
      </c>
      <c r="FT2">
        <v>1</v>
      </c>
      <c r="FU2">
        <v>2</v>
      </c>
      <c r="FV2">
        <v>3</v>
      </c>
      <c r="FW2">
        <v>4</v>
      </c>
      <c r="FX2">
        <v>1</v>
      </c>
      <c r="FY2">
        <v>2</v>
      </c>
      <c r="FZ2">
        <v>3</v>
      </c>
      <c r="GA2">
        <v>4</v>
      </c>
      <c r="GB2">
        <v>1</v>
      </c>
      <c r="GC2">
        <v>2</v>
      </c>
      <c r="GD2">
        <v>3</v>
      </c>
      <c r="GE2">
        <v>4</v>
      </c>
      <c r="GF2">
        <v>3</v>
      </c>
      <c r="GG2">
        <v>4</v>
      </c>
      <c r="GH2">
        <v>1</v>
      </c>
      <c r="GI2">
        <v>2</v>
      </c>
      <c r="GJ2">
        <v>3</v>
      </c>
      <c r="GK2">
        <v>4</v>
      </c>
      <c r="GL2">
        <v>1</v>
      </c>
      <c r="GM2">
        <v>2</v>
      </c>
      <c r="GN2">
        <v>3</v>
      </c>
      <c r="GO2">
        <v>4</v>
      </c>
      <c r="GP2">
        <v>1</v>
      </c>
      <c r="GQ2">
        <v>2</v>
      </c>
      <c r="GR2">
        <v>3</v>
      </c>
      <c r="GS2">
        <v>4</v>
      </c>
      <c r="GT2">
        <v>1</v>
      </c>
      <c r="GU2">
        <v>2</v>
      </c>
      <c r="GV2">
        <v>3</v>
      </c>
      <c r="GW2">
        <v>4</v>
      </c>
      <c r="GX2">
        <v>3</v>
      </c>
      <c r="GY2">
        <v>4</v>
      </c>
      <c r="GZ2">
        <v>1</v>
      </c>
      <c r="HA2">
        <v>2</v>
      </c>
      <c r="HB2">
        <v>3</v>
      </c>
      <c r="HC2">
        <v>4</v>
      </c>
      <c r="HD2">
        <v>1</v>
      </c>
      <c r="HE2">
        <v>2</v>
      </c>
      <c r="HF2">
        <v>3</v>
      </c>
      <c r="HG2">
        <v>4</v>
      </c>
      <c r="HH2">
        <v>1</v>
      </c>
      <c r="HI2">
        <v>2</v>
      </c>
      <c r="HJ2">
        <v>3</v>
      </c>
      <c r="HK2">
        <v>4</v>
      </c>
      <c r="HL2">
        <v>1</v>
      </c>
      <c r="HM2">
        <v>2</v>
      </c>
      <c r="HN2">
        <v>3</v>
      </c>
      <c r="HO2">
        <v>4</v>
      </c>
      <c r="HP2">
        <v>3</v>
      </c>
      <c r="HQ2">
        <v>4</v>
      </c>
      <c r="HR2">
        <v>1</v>
      </c>
      <c r="HS2">
        <v>2</v>
      </c>
      <c r="HT2">
        <v>3</v>
      </c>
      <c r="HU2">
        <v>4</v>
      </c>
      <c r="HV2">
        <v>1</v>
      </c>
      <c r="HW2">
        <v>2</v>
      </c>
      <c r="HX2">
        <v>3</v>
      </c>
      <c r="HY2">
        <v>4</v>
      </c>
      <c r="HZ2">
        <v>1</v>
      </c>
      <c r="IA2">
        <v>2</v>
      </c>
      <c r="IB2">
        <v>3</v>
      </c>
      <c r="IC2">
        <v>4</v>
      </c>
      <c r="ID2">
        <v>1</v>
      </c>
      <c r="IE2">
        <v>2</v>
      </c>
      <c r="IF2">
        <v>3</v>
      </c>
      <c r="IG2">
        <v>4</v>
      </c>
      <c r="IH2">
        <v>3</v>
      </c>
      <c r="II2">
        <v>4</v>
      </c>
      <c r="IJ2">
        <v>1</v>
      </c>
      <c r="IK2">
        <v>2</v>
      </c>
      <c r="IL2">
        <v>3</v>
      </c>
      <c r="IM2">
        <v>4</v>
      </c>
      <c r="IN2">
        <v>1</v>
      </c>
      <c r="IO2">
        <v>2</v>
      </c>
      <c r="IP2">
        <v>3</v>
      </c>
      <c r="IQ2">
        <v>4</v>
      </c>
      <c r="IR2">
        <v>1</v>
      </c>
      <c r="IS2">
        <v>2</v>
      </c>
      <c r="IT2">
        <v>3</v>
      </c>
      <c r="IU2">
        <v>4</v>
      </c>
      <c r="IV2">
        <v>1</v>
      </c>
      <c r="IW2">
        <v>2</v>
      </c>
      <c r="IX2">
        <v>3</v>
      </c>
      <c r="IY2">
        <v>4</v>
      </c>
      <c r="IZ2">
        <v>3</v>
      </c>
      <c r="JA2">
        <v>4</v>
      </c>
      <c r="JB2">
        <v>1</v>
      </c>
      <c r="JC2">
        <v>2</v>
      </c>
      <c r="JD2">
        <v>3</v>
      </c>
      <c r="JE2">
        <v>4</v>
      </c>
      <c r="JF2">
        <v>1</v>
      </c>
      <c r="JG2">
        <v>2</v>
      </c>
      <c r="JH2">
        <v>3</v>
      </c>
      <c r="JI2">
        <v>4</v>
      </c>
      <c r="JJ2">
        <v>1</v>
      </c>
      <c r="JK2">
        <v>2</v>
      </c>
      <c r="JL2">
        <v>3</v>
      </c>
      <c r="JM2">
        <v>4</v>
      </c>
      <c r="JN2">
        <v>1</v>
      </c>
      <c r="JO2">
        <v>2</v>
      </c>
      <c r="JP2">
        <v>3</v>
      </c>
      <c r="JQ2">
        <v>4</v>
      </c>
      <c r="JR2">
        <v>3</v>
      </c>
      <c r="JS2">
        <v>4</v>
      </c>
      <c r="JT2">
        <v>1</v>
      </c>
      <c r="JU2">
        <v>2</v>
      </c>
      <c r="JV2">
        <v>3</v>
      </c>
      <c r="JW2">
        <v>4</v>
      </c>
      <c r="JX2">
        <v>1</v>
      </c>
      <c r="JY2">
        <v>2</v>
      </c>
      <c r="JZ2">
        <v>3</v>
      </c>
      <c r="KA2">
        <v>4</v>
      </c>
      <c r="KB2">
        <v>1</v>
      </c>
      <c r="KC2">
        <v>2</v>
      </c>
      <c r="KD2">
        <v>3</v>
      </c>
      <c r="KE2">
        <v>4</v>
      </c>
      <c r="KF2">
        <v>1</v>
      </c>
      <c r="KG2">
        <v>2</v>
      </c>
      <c r="KH2">
        <v>3</v>
      </c>
      <c r="KI2">
        <v>4</v>
      </c>
      <c r="KJ2">
        <v>3</v>
      </c>
      <c r="KK2">
        <v>4</v>
      </c>
      <c r="KL2">
        <v>1</v>
      </c>
      <c r="KM2">
        <v>2</v>
      </c>
      <c r="KN2">
        <v>3</v>
      </c>
      <c r="KO2">
        <v>4</v>
      </c>
      <c r="KP2">
        <v>1</v>
      </c>
      <c r="KQ2">
        <v>2</v>
      </c>
      <c r="KR2">
        <v>3</v>
      </c>
      <c r="KS2">
        <v>4</v>
      </c>
      <c r="KT2">
        <v>1</v>
      </c>
      <c r="KU2">
        <v>2</v>
      </c>
      <c r="KV2">
        <v>3</v>
      </c>
      <c r="KW2">
        <v>4</v>
      </c>
      <c r="KX2">
        <v>1</v>
      </c>
      <c r="KY2">
        <v>2</v>
      </c>
      <c r="KZ2">
        <v>3</v>
      </c>
      <c r="LA2">
        <v>4</v>
      </c>
      <c r="LB2">
        <v>3</v>
      </c>
      <c r="LC2">
        <v>4</v>
      </c>
      <c r="LD2">
        <v>1</v>
      </c>
      <c r="LE2">
        <v>2</v>
      </c>
      <c r="LF2">
        <v>3</v>
      </c>
      <c r="LG2">
        <v>4</v>
      </c>
      <c r="LH2">
        <v>1</v>
      </c>
      <c r="LI2">
        <v>2</v>
      </c>
      <c r="LJ2">
        <v>3</v>
      </c>
      <c r="LK2">
        <v>4</v>
      </c>
      <c r="LL2">
        <v>1</v>
      </c>
      <c r="LM2">
        <v>2</v>
      </c>
      <c r="LN2">
        <v>3</v>
      </c>
      <c r="LO2">
        <v>4</v>
      </c>
      <c r="LP2">
        <v>1</v>
      </c>
      <c r="LQ2">
        <v>2</v>
      </c>
      <c r="LR2">
        <v>3</v>
      </c>
      <c r="LS2">
        <v>4</v>
      </c>
      <c r="LT2">
        <v>3</v>
      </c>
      <c r="LU2">
        <v>4</v>
      </c>
      <c r="LV2">
        <v>1</v>
      </c>
      <c r="LW2">
        <v>2</v>
      </c>
      <c r="LX2">
        <v>3</v>
      </c>
      <c r="LY2">
        <v>4</v>
      </c>
    </row>
    <row r="3" spans="1:337" hidden="1" x14ac:dyDescent="0.25">
      <c r="K3" t="s">
        <v>75</v>
      </c>
      <c r="L3" t="s">
        <v>35</v>
      </c>
      <c r="M3" t="s">
        <v>35</v>
      </c>
      <c r="N3" t="s">
        <v>35</v>
      </c>
      <c r="O3" t="s">
        <v>35</v>
      </c>
      <c r="P3" t="s">
        <v>36</v>
      </c>
      <c r="Q3" t="s">
        <v>36</v>
      </c>
      <c r="R3" t="s">
        <v>36</v>
      </c>
      <c r="S3" t="s">
        <v>36</v>
      </c>
      <c r="T3" t="s">
        <v>37</v>
      </c>
      <c r="U3" t="s">
        <v>37</v>
      </c>
      <c r="V3" t="s">
        <v>37</v>
      </c>
      <c r="W3" t="s">
        <v>37</v>
      </c>
      <c r="X3" t="s">
        <v>46</v>
      </c>
      <c r="Y3" t="s">
        <v>46</v>
      </c>
      <c r="Z3" t="s">
        <v>47</v>
      </c>
      <c r="AA3" t="s">
        <v>47</v>
      </c>
      <c r="AB3" t="s">
        <v>47</v>
      </c>
      <c r="AC3" t="s">
        <v>47</v>
      </c>
      <c r="AD3" t="s">
        <v>35</v>
      </c>
      <c r="AG3" t="s">
        <v>35</v>
      </c>
      <c r="AH3" t="s">
        <v>35</v>
      </c>
      <c r="AI3" t="s">
        <v>35</v>
      </c>
      <c r="AJ3" t="s">
        <v>36</v>
      </c>
      <c r="AK3" t="s">
        <v>36</v>
      </c>
      <c r="AL3" t="s">
        <v>36</v>
      </c>
      <c r="AM3" t="s">
        <v>36</v>
      </c>
      <c r="AN3" t="s">
        <v>37</v>
      </c>
      <c r="AO3" t="s">
        <v>37</v>
      </c>
      <c r="AP3" t="s">
        <v>37</v>
      </c>
      <c r="AQ3" t="s">
        <v>37</v>
      </c>
      <c r="AR3" t="s">
        <v>46</v>
      </c>
      <c r="AS3" t="s">
        <v>46</v>
      </c>
      <c r="AT3" t="s">
        <v>47</v>
      </c>
      <c r="AU3" t="s">
        <v>47</v>
      </c>
      <c r="AV3" t="s">
        <v>47</v>
      </c>
      <c r="AW3" t="s">
        <v>47</v>
      </c>
      <c r="AX3" t="s">
        <v>35</v>
      </c>
      <c r="AY3" t="s">
        <v>35</v>
      </c>
      <c r="AZ3" t="s">
        <v>35</v>
      </c>
      <c r="BA3" t="s">
        <v>35</v>
      </c>
      <c r="BB3" t="s">
        <v>36</v>
      </c>
      <c r="BC3" t="s">
        <v>36</v>
      </c>
      <c r="BD3" t="s">
        <v>36</v>
      </c>
      <c r="BE3" t="s">
        <v>36</v>
      </c>
      <c r="BF3" t="s">
        <v>37</v>
      </c>
      <c r="BG3" t="s">
        <v>37</v>
      </c>
      <c r="BH3" t="s">
        <v>37</v>
      </c>
      <c r="BI3" t="s">
        <v>37</v>
      </c>
      <c r="BJ3" t="s">
        <v>46</v>
      </c>
      <c r="BK3" t="s">
        <v>46</v>
      </c>
      <c r="BL3" t="s">
        <v>47</v>
      </c>
      <c r="BM3" t="s">
        <v>47</v>
      </c>
      <c r="BN3" t="s">
        <v>47</v>
      </c>
      <c r="BO3" t="s">
        <v>47</v>
      </c>
      <c r="BP3" t="s">
        <v>35</v>
      </c>
      <c r="BQ3" t="s">
        <v>35</v>
      </c>
      <c r="BR3" t="s">
        <v>35</v>
      </c>
      <c r="BS3" t="s">
        <v>35</v>
      </c>
      <c r="BT3" t="s">
        <v>36</v>
      </c>
      <c r="BU3" t="s">
        <v>36</v>
      </c>
      <c r="BV3" t="s">
        <v>36</v>
      </c>
      <c r="BW3" t="s">
        <v>36</v>
      </c>
      <c r="BX3" t="s">
        <v>37</v>
      </c>
      <c r="BY3" t="s">
        <v>37</v>
      </c>
      <c r="BZ3" t="s">
        <v>37</v>
      </c>
      <c r="CA3" t="s">
        <v>37</v>
      </c>
      <c r="CB3" t="s">
        <v>46</v>
      </c>
      <c r="CC3" t="s">
        <v>46</v>
      </c>
      <c r="CD3" t="s">
        <v>47</v>
      </c>
      <c r="CE3" t="s">
        <v>47</v>
      </c>
      <c r="CF3" t="s">
        <v>47</v>
      </c>
      <c r="CG3" t="s">
        <v>47</v>
      </c>
      <c r="CH3" t="s">
        <v>35</v>
      </c>
      <c r="CI3" t="s">
        <v>35</v>
      </c>
      <c r="CJ3" t="s">
        <v>35</v>
      </c>
      <c r="CK3" t="s">
        <v>35</v>
      </c>
      <c r="CL3" t="s">
        <v>36</v>
      </c>
      <c r="CM3" t="s">
        <v>36</v>
      </c>
      <c r="CN3" t="s">
        <v>36</v>
      </c>
      <c r="CO3" t="s">
        <v>36</v>
      </c>
      <c r="CP3" t="s">
        <v>37</v>
      </c>
      <c r="CQ3" t="s">
        <v>37</v>
      </c>
      <c r="CR3" t="s">
        <v>37</v>
      </c>
      <c r="CS3" t="s">
        <v>37</v>
      </c>
      <c r="CT3" t="s">
        <v>46</v>
      </c>
      <c r="CU3" t="s">
        <v>46</v>
      </c>
      <c r="CV3" t="s">
        <v>47</v>
      </c>
      <c r="CW3" t="s">
        <v>47</v>
      </c>
      <c r="CX3" t="s">
        <v>47</v>
      </c>
      <c r="CY3" t="s">
        <v>47</v>
      </c>
      <c r="CZ3" t="s">
        <v>35</v>
      </c>
      <c r="DA3" t="s">
        <v>35</v>
      </c>
      <c r="DB3" t="s">
        <v>35</v>
      </c>
      <c r="DC3" t="s">
        <v>35</v>
      </c>
      <c r="DD3" t="s">
        <v>36</v>
      </c>
      <c r="DE3" t="s">
        <v>36</v>
      </c>
      <c r="DF3" t="s">
        <v>36</v>
      </c>
      <c r="DG3" t="s">
        <v>36</v>
      </c>
      <c r="DH3" t="s">
        <v>37</v>
      </c>
      <c r="DI3" t="s">
        <v>37</v>
      </c>
      <c r="DJ3" t="s">
        <v>37</v>
      </c>
      <c r="DK3" t="s">
        <v>37</v>
      </c>
      <c r="DL3" t="s">
        <v>46</v>
      </c>
      <c r="DM3" t="s">
        <v>46</v>
      </c>
      <c r="DN3" t="s">
        <v>47</v>
      </c>
      <c r="DO3" t="s">
        <v>47</v>
      </c>
      <c r="DP3" t="s">
        <v>47</v>
      </c>
      <c r="DQ3" t="s">
        <v>47</v>
      </c>
      <c r="DR3" t="s">
        <v>35</v>
      </c>
      <c r="DS3" t="s">
        <v>35</v>
      </c>
      <c r="DT3" t="s">
        <v>35</v>
      </c>
      <c r="DU3" t="s">
        <v>35</v>
      </c>
      <c r="DV3" t="s">
        <v>36</v>
      </c>
      <c r="DW3" t="s">
        <v>36</v>
      </c>
      <c r="DX3" t="s">
        <v>36</v>
      </c>
      <c r="DY3" t="s">
        <v>36</v>
      </c>
      <c r="DZ3" t="s">
        <v>37</v>
      </c>
      <c r="EA3" t="s">
        <v>37</v>
      </c>
      <c r="EB3" t="s">
        <v>37</v>
      </c>
      <c r="EC3" t="s">
        <v>37</v>
      </c>
      <c r="ED3" t="s">
        <v>46</v>
      </c>
      <c r="EE3" t="s">
        <v>46</v>
      </c>
      <c r="EF3" t="s">
        <v>47</v>
      </c>
      <c r="EG3" t="s">
        <v>47</v>
      </c>
      <c r="EH3" t="s">
        <v>47</v>
      </c>
      <c r="EI3" t="s">
        <v>47</v>
      </c>
      <c r="EJ3" t="s">
        <v>35</v>
      </c>
      <c r="EK3" t="s">
        <v>35</v>
      </c>
      <c r="EL3" t="s">
        <v>35</v>
      </c>
      <c r="EM3" t="s">
        <v>35</v>
      </c>
      <c r="EN3" t="s">
        <v>36</v>
      </c>
      <c r="EO3" t="s">
        <v>36</v>
      </c>
      <c r="EP3" t="s">
        <v>36</v>
      </c>
      <c r="EQ3" t="s">
        <v>36</v>
      </c>
      <c r="ER3" t="s">
        <v>37</v>
      </c>
      <c r="ES3" t="s">
        <v>37</v>
      </c>
      <c r="ET3" t="s">
        <v>37</v>
      </c>
      <c r="EU3" t="s">
        <v>37</v>
      </c>
      <c r="EV3" t="s">
        <v>46</v>
      </c>
      <c r="EW3" t="s">
        <v>46</v>
      </c>
      <c r="EX3" t="s">
        <v>47</v>
      </c>
      <c r="EY3" t="s">
        <v>47</v>
      </c>
      <c r="EZ3" t="s">
        <v>47</v>
      </c>
      <c r="FA3" t="s">
        <v>47</v>
      </c>
      <c r="FB3" t="s">
        <v>35</v>
      </c>
      <c r="FC3" t="s">
        <v>35</v>
      </c>
      <c r="FD3" t="s">
        <v>35</v>
      </c>
      <c r="FE3" t="s">
        <v>35</v>
      </c>
      <c r="FF3" t="s">
        <v>36</v>
      </c>
      <c r="FG3" t="s">
        <v>36</v>
      </c>
      <c r="FH3" t="s">
        <v>36</v>
      </c>
      <c r="FI3" t="s">
        <v>36</v>
      </c>
      <c r="FJ3" t="s">
        <v>37</v>
      </c>
      <c r="FK3" t="s">
        <v>37</v>
      </c>
      <c r="FL3" t="s">
        <v>37</v>
      </c>
      <c r="FM3" t="s">
        <v>37</v>
      </c>
      <c r="FN3" t="s">
        <v>46</v>
      </c>
      <c r="FO3" t="s">
        <v>46</v>
      </c>
      <c r="FP3" t="s">
        <v>47</v>
      </c>
      <c r="FQ3" t="s">
        <v>47</v>
      </c>
      <c r="FR3" t="s">
        <v>47</v>
      </c>
      <c r="FS3" t="s">
        <v>47</v>
      </c>
      <c r="FT3" t="s">
        <v>35</v>
      </c>
      <c r="FU3" t="s">
        <v>35</v>
      </c>
      <c r="FV3" t="s">
        <v>35</v>
      </c>
      <c r="FW3" t="s">
        <v>35</v>
      </c>
      <c r="FX3" t="s">
        <v>36</v>
      </c>
      <c r="FY3" t="s">
        <v>36</v>
      </c>
      <c r="FZ3" t="s">
        <v>36</v>
      </c>
      <c r="GA3" t="s">
        <v>36</v>
      </c>
      <c r="GB3" t="s">
        <v>37</v>
      </c>
      <c r="GC3" t="s">
        <v>37</v>
      </c>
      <c r="GD3" t="s">
        <v>37</v>
      </c>
      <c r="GE3" t="s">
        <v>37</v>
      </c>
      <c r="GF3" t="s">
        <v>46</v>
      </c>
      <c r="GG3" t="s">
        <v>46</v>
      </c>
      <c r="GH3" t="s">
        <v>47</v>
      </c>
      <c r="GI3" t="s">
        <v>47</v>
      </c>
      <c r="GJ3" t="s">
        <v>47</v>
      </c>
      <c r="GK3" t="s">
        <v>47</v>
      </c>
      <c r="GL3" t="s">
        <v>35</v>
      </c>
      <c r="GM3" t="s">
        <v>35</v>
      </c>
      <c r="GN3" t="s">
        <v>35</v>
      </c>
      <c r="GO3" t="s">
        <v>35</v>
      </c>
      <c r="GP3" t="s">
        <v>36</v>
      </c>
      <c r="GQ3" t="s">
        <v>36</v>
      </c>
      <c r="GR3" t="s">
        <v>36</v>
      </c>
      <c r="GS3" t="s">
        <v>36</v>
      </c>
      <c r="GT3" t="s">
        <v>37</v>
      </c>
      <c r="GU3" t="s">
        <v>37</v>
      </c>
      <c r="GV3" t="s">
        <v>37</v>
      </c>
      <c r="GW3" t="s">
        <v>37</v>
      </c>
      <c r="GX3" t="s">
        <v>46</v>
      </c>
      <c r="GY3" t="s">
        <v>46</v>
      </c>
      <c r="GZ3" t="s">
        <v>47</v>
      </c>
      <c r="HA3" t="s">
        <v>47</v>
      </c>
      <c r="HB3" t="s">
        <v>47</v>
      </c>
      <c r="HC3" t="s">
        <v>47</v>
      </c>
      <c r="HD3" t="s">
        <v>35</v>
      </c>
      <c r="HE3" t="s">
        <v>35</v>
      </c>
      <c r="HF3" t="s">
        <v>35</v>
      </c>
      <c r="HG3" t="s">
        <v>35</v>
      </c>
      <c r="HH3" t="s">
        <v>36</v>
      </c>
      <c r="HI3" t="s">
        <v>36</v>
      </c>
      <c r="HJ3" t="s">
        <v>36</v>
      </c>
      <c r="HK3" t="s">
        <v>36</v>
      </c>
      <c r="HL3" t="s">
        <v>37</v>
      </c>
      <c r="HM3" t="s">
        <v>37</v>
      </c>
      <c r="HN3" t="s">
        <v>37</v>
      </c>
      <c r="HO3" t="s">
        <v>37</v>
      </c>
      <c r="HP3" t="s">
        <v>46</v>
      </c>
      <c r="HQ3" t="s">
        <v>46</v>
      </c>
      <c r="HR3" t="s">
        <v>47</v>
      </c>
      <c r="HS3" t="s">
        <v>47</v>
      </c>
      <c r="HT3" t="s">
        <v>47</v>
      </c>
      <c r="HU3" t="s">
        <v>47</v>
      </c>
      <c r="HV3" t="s">
        <v>35</v>
      </c>
      <c r="HW3" t="s">
        <v>35</v>
      </c>
      <c r="HX3" t="s">
        <v>35</v>
      </c>
      <c r="HY3" t="s">
        <v>35</v>
      </c>
      <c r="HZ3" t="s">
        <v>36</v>
      </c>
      <c r="IA3" t="s">
        <v>36</v>
      </c>
      <c r="IB3" t="s">
        <v>36</v>
      </c>
      <c r="IC3" t="s">
        <v>36</v>
      </c>
      <c r="ID3" t="s">
        <v>37</v>
      </c>
      <c r="IE3" t="s">
        <v>37</v>
      </c>
      <c r="IF3" t="s">
        <v>37</v>
      </c>
      <c r="IG3" t="s">
        <v>37</v>
      </c>
      <c r="IH3" t="s">
        <v>46</v>
      </c>
      <c r="II3" t="s">
        <v>46</v>
      </c>
      <c r="IJ3" t="s">
        <v>47</v>
      </c>
      <c r="IK3" t="s">
        <v>47</v>
      </c>
      <c r="IL3" t="s">
        <v>47</v>
      </c>
      <c r="IM3" t="s">
        <v>47</v>
      </c>
      <c r="IN3" t="s">
        <v>35</v>
      </c>
      <c r="IO3" t="s">
        <v>35</v>
      </c>
      <c r="IP3" t="s">
        <v>35</v>
      </c>
      <c r="IQ3" t="s">
        <v>35</v>
      </c>
      <c r="IR3" t="s">
        <v>36</v>
      </c>
      <c r="IS3" t="s">
        <v>36</v>
      </c>
      <c r="IT3" t="s">
        <v>36</v>
      </c>
      <c r="IU3" t="s">
        <v>36</v>
      </c>
      <c r="IV3" t="s">
        <v>37</v>
      </c>
      <c r="IW3" t="s">
        <v>37</v>
      </c>
      <c r="IX3" t="s">
        <v>37</v>
      </c>
      <c r="IY3" t="s">
        <v>37</v>
      </c>
      <c r="IZ3" t="s">
        <v>46</v>
      </c>
      <c r="JA3" t="s">
        <v>46</v>
      </c>
      <c r="JB3" t="s">
        <v>47</v>
      </c>
      <c r="JC3" t="s">
        <v>47</v>
      </c>
      <c r="JD3" t="s">
        <v>47</v>
      </c>
      <c r="JE3" t="s">
        <v>47</v>
      </c>
      <c r="JF3" t="s">
        <v>35</v>
      </c>
      <c r="JG3" t="s">
        <v>35</v>
      </c>
      <c r="JH3" t="s">
        <v>35</v>
      </c>
      <c r="JI3" t="s">
        <v>35</v>
      </c>
      <c r="JJ3" t="s">
        <v>36</v>
      </c>
      <c r="JK3" t="s">
        <v>36</v>
      </c>
      <c r="JL3" t="s">
        <v>36</v>
      </c>
      <c r="JM3" t="s">
        <v>36</v>
      </c>
      <c r="JN3" t="s">
        <v>37</v>
      </c>
      <c r="JO3" t="s">
        <v>37</v>
      </c>
      <c r="JP3" t="s">
        <v>37</v>
      </c>
      <c r="JQ3" t="s">
        <v>37</v>
      </c>
      <c r="JR3" t="s">
        <v>46</v>
      </c>
      <c r="JS3" t="s">
        <v>46</v>
      </c>
      <c r="JT3" t="s">
        <v>47</v>
      </c>
      <c r="JU3" t="s">
        <v>47</v>
      </c>
      <c r="JV3" t="s">
        <v>47</v>
      </c>
      <c r="JW3" t="s">
        <v>47</v>
      </c>
      <c r="JX3" t="s">
        <v>35</v>
      </c>
      <c r="JY3" t="s">
        <v>35</v>
      </c>
      <c r="JZ3" t="s">
        <v>35</v>
      </c>
      <c r="KA3" t="s">
        <v>35</v>
      </c>
      <c r="KB3" t="s">
        <v>36</v>
      </c>
      <c r="KC3" t="s">
        <v>36</v>
      </c>
      <c r="KD3" t="s">
        <v>36</v>
      </c>
      <c r="KE3" t="s">
        <v>36</v>
      </c>
      <c r="KF3" t="s">
        <v>37</v>
      </c>
      <c r="KG3" t="s">
        <v>37</v>
      </c>
      <c r="KH3" t="s">
        <v>37</v>
      </c>
      <c r="KI3" t="s">
        <v>37</v>
      </c>
      <c r="KJ3" t="s">
        <v>46</v>
      </c>
      <c r="KK3" t="s">
        <v>46</v>
      </c>
      <c r="KL3" t="s">
        <v>47</v>
      </c>
      <c r="KM3" t="s">
        <v>47</v>
      </c>
      <c r="KN3" t="s">
        <v>47</v>
      </c>
      <c r="KO3" t="s">
        <v>47</v>
      </c>
      <c r="KP3" t="s">
        <v>35</v>
      </c>
      <c r="KQ3" t="s">
        <v>35</v>
      </c>
      <c r="KR3" t="s">
        <v>35</v>
      </c>
      <c r="KS3" t="s">
        <v>35</v>
      </c>
      <c r="KT3" t="s">
        <v>36</v>
      </c>
      <c r="KU3" t="s">
        <v>36</v>
      </c>
      <c r="KV3" t="s">
        <v>36</v>
      </c>
      <c r="KW3" t="s">
        <v>36</v>
      </c>
      <c r="KX3" t="s">
        <v>37</v>
      </c>
      <c r="KY3" t="s">
        <v>37</v>
      </c>
      <c r="KZ3" t="s">
        <v>37</v>
      </c>
      <c r="LA3" t="s">
        <v>37</v>
      </c>
      <c r="LB3" t="s">
        <v>46</v>
      </c>
      <c r="LC3" t="s">
        <v>46</v>
      </c>
      <c r="LD3" t="s">
        <v>47</v>
      </c>
      <c r="LE3" t="s">
        <v>47</v>
      </c>
      <c r="LF3" t="s">
        <v>47</v>
      </c>
      <c r="LG3" t="s">
        <v>47</v>
      </c>
      <c r="LH3" t="s">
        <v>35</v>
      </c>
      <c r="LI3" t="s">
        <v>35</v>
      </c>
      <c r="LJ3" t="s">
        <v>35</v>
      </c>
      <c r="LK3" t="s">
        <v>35</v>
      </c>
      <c r="LL3" t="s">
        <v>36</v>
      </c>
      <c r="LM3" t="s">
        <v>36</v>
      </c>
      <c r="LN3" t="s">
        <v>36</v>
      </c>
      <c r="LO3" t="s">
        <v>36</v>
      </c>
      <c r="LP3" t="s">
        <v>37</v>
      </c>
      <c r="LQ3" t="s">
        <v>37</v>
      </c>
      <c r="LR3" t="s">
        <v>37</v>
      </c>
      <c r="LS3" t="s">
        <v>37</v>
      </c>
      <c r="LT3" t="s">
        <v>46</v>
      </c>
      <c r="LU3" t="s">
        <v>46</v>
      </c>
      <c r="LV3" t="s">
        <v>47</v>
      </c>
      <c r="LW3" t="s">
        <v>47</v>
      </c>
      <c r="LX3" t="s">
        <v>47</v>
      </c>
      <c r="LY3" t="s">
        <v>47</v>
      </c>
    </row>
    <row r="4" spans="1:337" hidden="1" x14ac:dyDescent="0.25">
      <c r="K4" t="s">
        <v>74</v>
      </c>
      <c r="L4" t="s">
        <v>39</v>
      </c>
      <c r="M4" t="s">
        <v>40</v>
      </c>
      <c r="N4" t="s">
        <v>41</v>
      </c>
      <c r="O4" t="s">
        <v>45</v>
      </c>
      <c r="P4" t="s">
        <v>39</v>
      </c>
      <c r="Q4" t="s">
        <v>40</v>
      </c>
      <c r="R4" t="s">
        <v>41</v>
      </c>
      <c r="S4" t="s">
        <v>45</v>
      </c>
      <c r="T4" t="s">
        <v>39</v>
      </c>
      <c r="U4" t="s">
        <v>40</v>
      </c>
      <c r="V4" t="s">
        <v>41</v>
      </c>
      <c r="W4" t="s">
        <v>45</v>
      </c>
      <c r="X4" t="s">
        <v>41</v>
      </c>
      <c r="Y4" t="s">
        <v>45</v>
      </c>
      <c r="Z4" t="s">
        <v>39</v>
      </c>
      <c r="AA4" t="s">
        <v>40</v>
      </c>
      <c r="AB4" t="s">
        <v>41</v>
      </c>
      <c r="AC4" t="s">
        <v>45</v>
      </c>
      <c r="AD4" t="s">
        <v>39</v>
      </c>
      <c r="AG4" t="s">
        <v>40</v>
      </c>
      <c r="AH4" t="s">
        <v>41</v>
      </c>
      <c r="AI4" t="s">
        <v>45</v>
      </c>
      <c r="AJ4" t="s">
        <v>39</v>
      </c>
      <c r="AK4" t="s">
        <v>40</v>
      </c>
      <c r="AL4" t="s">
        <v>41</v>
      </c>
      <c r="AM4" t="s">
        <v>45</v>
      </c>
      <c r="AN4" t="s">
        <v>39</v>
      </c>
      <c r="AO4" t="s">
        <v>40</v>
      </c>
      <c r="AP4" t="s">
        <v>41</v>
      </c>
      <c r="AQ4" t="s">
        <v>45</v>
      </c>
      <c r="AR4" t="s">
        <v>41</v>
      </c>
      <c r="AS4" t="s">
        <v>45</v>
      </c>
      <c r="AT4" t="s">
        <v>39</v>
      </c>
      <c r="AU4" t="s">
        <v>40</v>
      </c>
      <c r="AV4" t="s">
        <v>41</v>
      </c>
      <c r="AW4" t="s">
        <v>45</v>
      </c>
      <c r="AX4" t="s">
        <v>39</v>
      </c>
      <c r="AY4" t="s">
        <v>40</v>
      </c>
      <c r="AZ4" t="s">
        <v>41</v>
      </c>
      <c r="BA4" t="s">
        <v>45</v>
      </c>
      <c r="BB4" t="s">
        <v>39</v>
      </c>
      <c r="BC4" t="s">
        <v>40</v>
      </c>
      <c r="BD4" t="s">
        <v>41</v>
      </c>
      <c r="BE4" t="s">
        <v>45</v>
      </c>
      <c r="BF4" t="s">
        <v>39</v>
      </c>
      <c r="BG4" t="s">
        <v>40</v>
      </c>
      <c r="BH4" t="s">
        <v>41</v>
      </c>
      <c r="BI4" t="s">
        <v>45</v>
      </c>
      <c r="BJ4" t="s">
        <v>41</v>
      </c>
      <c r="BK4" t="s">
        <v>45</v>
      </c>
      <c r="BL4" t="s">
        <v>39</v>
      </c>
      <c r="BM4" t="s">
        <v>40</v>
      </c>
      <c r="BN4" t="s">
        <v>41</v>
      </c>
      <c r="BO4" t="s">
        <v>45</v>
      </c>
      <c r="BP4" t="s">
        <v>39</v>
      </c>
      <c r="BQ4" t="s">
        <v>40</v>
      </c>
      <c r="BR4" t="s">
        <v>41</v>
      </c>
      <c r="BS4" t="s">
        <v>45</v>
      </c>
      <c r="BT4" t="s">
        <v>39</v>
      </c>
      <c r="BU4" t="s">
        <v>40</v>
      </c>
      <c r="BV4" t="s">
        <v>41</v>
      </c>
      <c r="BW4" t="s">
        <v>45</v>
      </c>
      <c r="BX4" t="s">
        <v>39</v>
      </c>
      <c r="BY4" t="s">
        <v>40</v>
      </c>
      <c r="BZ4" t="s">
        <v>41</v>
      </c>
      <c r="CA4" t="s">
        <v>45</v>
      </c>
      <c r="CB4" t="s">
        <v>41</v>
      </c>
      <c r="CC4" t="s">
        <v>45</v>
      </c>
      <c r="CD4" t="s">
        <v>39</v>
      </c>
      <c r="CE4" t="s">
        <v>40</v>
      </c>
      <c r="CF4" t="s">
        <v>41</v>
      </c>
      <c r="CG4" t="s">
        <v>45</v>
      </c>
      <c r="CH4" t="s">
        <v>39</v>
      </c>
      <c r="CI4" t="s">
        <v>40</v>
      </c>
      <c r="CJ4" t="s">
        <v>41</v>
      </c>
      <c r="CK4" t="s">
        <v>45</v>
      </c>
      <c r="CL4" t="s">
        <v>39</v>
      </c>
      <c r="CM4" t="s">
        <v>40</v>
      </c>
      <c r="CN4" t="s">
        <v>41</v>
      </c>
      <c r="CO4" t="s">
        <v>45</v>
      </c>
      <c r="CP4" t="s">
        <v>39</v>
      </c>
      <c r="CQ4" t="s">
        <v>40</v>
      </c>
      <c r="CR4" t="s">
        <v>41</v>
      </c>
      <c r="CS4" t="s">
        <v>45</v>
      </c>
      <c r="CT4" t="s">
        <v>41</v>
      </c>
      <c r="CU4" t="s">
        <v>45</v>
      </c>
      <c r="CV4" t="s">
        <v>39</v>
      </c>
      <c r="CW4" t="s">
        <v>40</v>
      </c>
      <c r="CX4" t="s">
        <v>41</v>
      </c>
      <c r="CY4" t="s">
        <v>45</v>
      </c>
      <c r="CZ4" t="s">
        <v>39</v>
      </c>
      <c r="DA4" t="s">
        <v>40</v>
      </c>
      <c r="DB4" t="s">
        <v>41</v>
      </c>
      <c r="DC4" t="s">
        <v>45</v>
      </c>
      <c r="DD4" t="s">
        <v>39</v>
      </c>
      <c r="DE4" t="s">
        <v>40</v>
      </c>
      <c r="DF4" t="s">
        <v>41</v>
      </c>
      <c r="DG4" t="s">
        <v>45</v>
      </c>
      <c r="DH4" t="s">
        <v>39</v>
      </c>
      <c r="DI4" t="s">
        <v>40</v>
      </c>
      <c r="DJ4" t="s">
        <v>41</v>
      </c>
      <c r="DK4" t="s">
        <v>45</v>
      </c>
      <c r="DL4" t="s">
        <v>41</v>
      </c>
      <c r="DM4" t="s">
        <v>45</v>
      </c>
      <c r="DN4" t="s">
        <v>39</v>
      </c>
      <c r="DO4" t="s">
        <v>40</v>
      </c>
      <c r="DP4" t="s">
        <v>41</v>
      </c>
      <c r="DQ4" t="s">
        <v>45</v>
      </c>
      <c r="DR4" t="s">
        <v>39</v>
      </c>
      <c r="DS4" t="s">
        <v>40</v>
      </c>
      <c r="DT4" t="s">
        <v>41</v>
      </c>
      <c r="DU4" t="s">
        <v>45</v>
      </c>
      <c r="DV4" t="s">
        <v>39</v>
      </c>
      <c r="DW4" t="s">
        <v>40</v>
      </c>
      <c r="DX4" t="s">
        <v>41</v>
      </c>
      <c r="DY4" t="s">
        <v>45</v>
      </c>
      <c r="DZ4" t="s">
        <v>39</v>
      </c>
      <c r="EA4" t="s">
        <v>40</v>
      </c>
      <c r="EB4" t="s">
        <v>41</v>
      </c>
      <c r="EC4" t="s">
        <v>45</v>
      </c>
      <c r="ED4" t="s">
        <v>41</v>
      </c>
      <c r="EE4" t="s">
        <v>45</v>
      </c>
      <c r="EF4" t="s">
        <v>39</v>
      </c>
      <c r="EG4" t="s">
        <v>40</v>
      </c>
      <c r="EH4" t="s">
        <v>41</v>
      </c>
      <c r="EI4" t="s">
        <v>45</v>
      </c>
      <c r="EJ4" t="s">
        <v>39</v>
      </c>
      <c r="EK4" t="s">
        <v>40</v>
      </c>
      <c r="EL4" t="s">
        <v>41</v>
      </c>
      <c r="EM4" t="s">
        <v>45</v>
      </c>
      <c r="EN4" t="s">
        <v>39</v>
      </c>
      <c r="EO4" t="s">
        <v>40</v>
      </c>
      <c r="EP4" t="s">
        <v>41</v>
      </c>
      <c r="EQ4" t="s">
        <v>45</v>
      </c>
      <c r="ER4" t="s">
        <v>39</v>
      </c>
      <c r="ES4" t="s">
        <v>40</v>
      </c>
      <c r="ET4" t="s">
        <v>41</v>
      </c>
      <c r="EU4" t="s">
        <v>45</v>
      </c>
      <c r="EV4" t="s">
        <v>41</v>
      </c>
      <c r="EW4" t="s">
        <v>45</v>
      </c>
      <c r="EX4" t="s">
        <v>39</v>
      </c>
      <c r="EY4" t="s">
        <v>40</v>
      </c>
      <c r="EZ4" t="s">
        <v>41</v>
      </c>
      <c r="FA4" t="s">
        <v>45</v>
      </c>
      <c r="FB4" t="s">
        <v>39</v>
      </c>
      <c r="FC4" t="s">
        <v>40</v>
      </c>
      <c r="FD4" t="s">
        <v>41</v>
      </c>
      <c r="FE4" t="s">
        <v>45</v>
      </c>
      <c r="FF4" t="s">
        <v>39</v>
      </c>
      <c r="FG4" t="s">
        <v>40</v>
      </c>
      <c r="FH4" t="s">
        <v>41</v>
      </c>
      <c r="FI4" t="s">
        <v>45</v>
      </c>
      <c r="FJ4" t="s">
        <v>39</v>
      </c>
      <c r="FK4" t="s">
        <v>40</v>
      </c>
      <c r="FL4" t="s">
        <v>41</v>
      </c>
      <c r="FM4" t="s">
        <v>45</v>
      </c>
      <c r="FN4" t="s">
        <v>41</v>
      </c>
      <c r="FO4" t="s">
        <v>45</v>
      </c>
      <c r="FP4" t="s">
        <v>39</v>
      </c>
      <c r="FQ4" t="s">
        <v>40</v>
      </c>
      <c r="FR4" t="s">
        <v>41</v>
      </c>
      <c r="FS4" t="s">
        <v>45</v>
      </c>
      <c r="FT4" t="s">
        <v>39</v>
      </c>
      <c r="FU4" t="s">
        <v>40</v>
      </c>
      <c r="FV4" t="s">
        <v>41</v>
      </c>
      <c r="FW4" t="s">
        <v>45</v>
      </c>
      <c r="FX4" t="s">
        <v>39</v>
      </c>
      <c r="FY4" t="s">
        <v>40</v>
      </c>
      <c r="FZ4" t="s">
        <v>41</v>
      </c>
      <c r="GA4" t="s">
        <v>45</v>
      </c>
      <c r="GB4" t="s">
        <v>39</v>
      </c>
      <c r="GC4" t="s">
        <v>40</v>
      </c>
      <c r="GD4" t="s">
        <v>41</v>
      </c>
      <c r="GE4" t="s">
        <v>45</v>
      </c>
      <c r="GF4" t="s">
        <v>41</v>
      </c>
      <c r="GG4" t="s">
        <v>45</v>
      </c>
      <c r="GH4" t="s">
        <v>39</v>
      </c>
      <c r="GI4" t="s">
        <v>40</v>
      </c>
      <c r="GJ4" t="s">
        <v>41</v>
      </c>
      <c r="GK4" t="s">
        <v>45</v>
      </c>
      <c r="GL4" t="s">
        <v>39</v>
      </c>
      <c r="GM4" t="s">
        <v>40</v>
      </c>
      <c r="GN4" t="s">
        <v>41</v>
      </c>
      <c r="GO4" t="s">
        <v>45</v>
      </c>
      <c r="GP4" t="s">
        <v>39</v>
      </c>
      <c r="GQ4" t="s">
        <v>40</v>
      </c>
      <c r="GR4" t="s">
        <v>41</v>
      </c>
      <c r="GS4" t="s">
        <v>45</v>
      </c>
      <c r="GT4" t="s">
        <v>39</v>
      </c>
      <c r="GU4" t="s">
        <v>40</v>
      </c>
      <c r="GV4" t="s">
        <v>41</v>
      </c>
      <c r="GW4" t="s">
        <v>45</v>
      </c>
      <c r="GX4" t="s">
        <v>41</v>
      </c>
      <c r="GY4" t="s">
        <v>45</v>
      </c>
      <c r="GZ4" t="s">
        <v>39</v>
      </c>
      <c r="HA4" t="s">
        <v>40</v>
      </c>
      <c r="HB4" t="s">
        <v>41</v>
      </c>
      <c r="HC4" t="s">
        <v>45</v>
      </c>
      <c r="HD4" t="s">
        <v>39</v>
      </c>
      <c r="HE4" t="s">
        <v>40</v>
      </c>
      <c r="HF4" t="s">
        <v>41</v>
      </c>
      <c r="HG4" t="s">
        <v>45</v>
      </c>
      <c r="HH4" t="s">
        <v>39</v>
      </c>
      <c r="HI4" t="s">
        <v>40</v>
      </c>
      <c r="HJ4" t="s">
        <v>41</v>
      </c>
      <c r="HK4" t="s">
        <v>45</v>
      </c>
      <c r="HL4" t="s">
        <v>39</v>
      </c>
      <c r="HM4" t="s">
        <v>40</v>
      </c>
      <c r="HN4" t="s">
        <v>41</v>
      </c>
      <c r="HO4" t="s">
        <v>45</v>
      </c>
      <c r="HP4" t="s">
        <v>41</v>
      </c>
      <c r="HQ4" t="s">
        <v>45</v>
      </c>
      <c r="HR4" t="s">
        <v>39</v>
      </c>
      <c r="HS4" t="s">
        <v>40</v>
      </c>
      <c r="HT4" t="s">
        <v>41</v>
      </c>
      <c r="HU4" t="s">
        <v>45</v>
      </c>
      <c r="HV4" t="s">
        <v>39</v>
      </c>
      <c r="HW4" t="s">
        <v>40</v>
      </c>
      <c r="HX4" t="s">
        <v>41</v>
      </c>
      <c r="HY4" t="s">
        <v>45</v>
      </c>
      <c r="HZ4" t="s">
        <v>39</v>
      </c>
      <c r="IA4" t="s">
        <v>40</v>
      </c>
      <c r="IB4" t="s">
        <v>41</v>
      </c>
      <c r="IC4" t="s">
        <v>45</v>
      </c>
      <c r="ID4" t="s">
        <v>39</v>
      </c>
      <c r="IE4" t="s">
        <v>40</v>
      </c>
      <c r="IF4" t="s">
        <v>41</v>
      </c>
      <c r="IG4" t="s">
        <v>45</v>
      </c>
      <c r="IH4" t="s">
        <v>41</v>
      </c>
      <c r="II4" t="s">
        <v>45</v>
      </c>
      <c r="IJ4" t="s">
        <v>39</v>
      </c>
      <c r="IK4" t="s">
        <v>40</v>
      </c>
      <c r="IL4" t="s">
        <v>41</v>
      </c>
      <c r="IM4" t="s">
        <v>45</v>
      </c>
      <c r="IN4" t="s">
        <v>39</v>
      </c>
      <c r="IO4" t="s">
        <v>40</v>
      </c>
      <c r="IP4" t="s">
        <v>41</v>
      </c>
      <c r="IQ4" t="s">
        <v>45</v>
      </c>
      <c r="IR4" t="s">
        <v>39</v>
      </c>
      <c r="IS4" t="s">
        <v>40</v>
      </c>
      <c r="IT4" t="s">
        <v>41</v>
      </c>
      <c r="IU4" t="s">
        <v>45</v>
      </c>
      <c r="IV4" t="s">
        <v>39</v>
      </c>
      <c r="IW4" t="s">
        <v>40</v>
      </c>
      <c r="IX4" t="s">
        <v>41</v>
      </c>
      <c r="IY4" t="s">
        <v>45</v>
      </c>
      <c r="IZ4" t="s">
        <v>41</v>
      </c>
      <c r="JA4" t="s">
        <v>45</v>
      </c>
      <c r="JB4" t="s">
        <v>39</v>
      </c>
      <c r="JC4" t="s">
        <v>40</v>
      </c>
      <c r="JD4" t="s">
        <v>41</v>
      </c>
      <c r="JE4" t="s">
        <v>45</v>
      </c>
      <c r="JF4" t="s">
        <v>39</v>
      </c>
      <c r="JG4" t="s">
        <v>40</v>
      </c>
      <c r="JH4" t="s">
        <v>41</v>
      </c>
      <c r="JI4" t="s">
        <v>45</v>
      </c>
      <c r="JJ4" t="s">
        <v>39</v>
      </c>
      <c r="JK4" t="s">
        <v>40</v>
      </c>
      <c r="JL4" t="s">
        <v>41</v>
      </c>
      <c r="JM4" t="s">
        <v>45</v>
      </c>
      <c r="JN4" t="s">
        <v>39</v>
      </c>
      <c r="JO4" t="s">
        <v>40</v>
      </c>
      <c r="JP4" t="s">
        <v>41</v>
      </c>
      <c r="JQ4" t="s">
        <v>45</v>
      </c>
      <c r="JR4" t="s">
        <v>41</v>
      </c>
      <c r="JS4" t="s">
        <v>45</v>
      </c>
      <c r="JT4" t="s">
        <v>39</v>
      </c>
      <c r="JU4" t="s">
        <v>40</v>
      </c>
      <c r="JV4" t="s">
        <v>41</v>
      </c>
      <c r="JW4" t="s">
        <v>45</v>
      </c>
      <c r="JX4" t="s">
        <v>39</v>
      </c>
      <c r="JY4" t="s">
        <v>40</v>
      </c>
      <c r="JZ4" t="s">
        <v>41</v>
      </c>
      <c r="KA4" t="s">
        <v>45</v>
      </c>
      <c r="KB4" t="s">
        <v>39</v>
      </c>
      <c r="KC4" t="s">
        <v>40</v>
      </c>
      <c r="KD4" t="s">
        <v>41</v>
      </c>
      <c r="KE4" t="s">
        <v>45</v>
      </c>
      <c r="KF4" t="s">
        <v>39</v>
      </c>
      <c r="KG4" t="s">
        <v>40</v>
      </c>
      <c r="KH4" t="s">
        <v>41</v>
      </c>
      <c r="KI4" t="s">
        <v>45</v>
      </c>
      <c r="KJ4" t="s">
        <v>41</v>
      </c>
      <c r="KK4" t="s">
        <v>45</v>
      </c>
      <c r="KL4" t="s">
        <v>39</v>
      </c>
      <c r="KM4" t="s">
        <v>40</v>
      </c>
      <c r="KN4" t="s">
        <v>41</v>
      </c>
      <c r="KO4" t="s">
        <v>45</v>
      </c>
      <c r="KP4" t="s">
        <v>39</v>
      </c>
      <c r="KQ4" t="s">
        <v>40</v>
      </c>
      <c r="KR4" t="s">
        <v>41</v>
      </c>
      <c r="KS4" t="s">
        <v>45</v>
      </c>
      <c r="KT4" t="s">
        <v>39</v>
      </c>
      <c r="KU4" t="s">
        <v>40</v>
      </c>
      <c r="KV4" t="s">
        <v>41</v>
      </c>
      <c r="KW4" t="s">
        <v>45</v>
      </c>
      <c r="KX4" t="s">
        <v>39</v>
      </c>
      <c r="KY4" t="s">
        <v>40</v>
      </c>
      <c r="KZ4" t="s">
        <v>41</v>
      </c>
      <c r="LA4" t="s">
        <v>45</v>
      </c>
      <c r="LB4" t="s">
        <v>41</v>
      </c>
      <c r="LC4" t="s">
        <v>45</v>
      </c>
      <c r="LD4" t="s">
        <v>39</v>
      </c>
      <c r="LE4" t="s">
        <v>40</v>
      </c>
      <c r="LF4" t="s">
        <v>41</v>
      </c>
      <c r="LG4" t="s">
        <v>45</v>
      </c>
      <c r="LH4" t="s">
        <v>39</v>
      </c>
      <c r="LI4" t="s">
        <v>40</v>
      </c>
      <c r="LJ4" t="s">
        <v>41</v>
      </c>
      <c r="LK4" t="s">
        <v>45</v>
      </c>
      <c r="LL4" t="s">
        <v>39</v>
      </c>
      <c r="LM4" t="s">
        <v>40</v>
      </c>
      <c r="LN4" t="s">
        <v>41</v>
      </c>
      <c r="LO4" t="s">
        <v>45</v>
      </c>
      <c r="LP4" t="s">
        <v>39</v>
      </c>
      <c r="LQ4" t="s">
        <v>40</v>
      </c>
      <c r="LR4" t="s">
        <v>41</v>
      </c>
      <c r="LS4" t="s">
        <v>45</v>
      </c>
      <c r="LT4" t="s">
        <v>41</v>
      </c>
      <c r="LU4" t="s">
        <v>45</v>
      </c>
      <c r="LV4" t="s">
        <v>39</v>
      </c>
      <c r="LW4" t="s">
        <v>40</v>
      </c>
      <c r="LX4" t="s">
        <v>41</v>
      </c>
      <c r="LY4" t="s">
        <v>45</v>
      </c>
    </row>
    <row r="5" spans="1:337" hidden="1" x14ac:dyDescent="0.25"/>
    <row r="6" spans="1:337" hidden="1" x14ac:dyDescent="0.25">
      <c r="I6" t="s">
        <v>43</v>
      </c>
      <c r="J6" t="s">
        <v>43</v>
      </c>
      <c r="L6" t="s">
        <v>35</v>
      </c>
      <c r="M6" t="s">
        <v>35</v>
      </c>
      <c r="N6" t="s">
        <v>35</v>
      </c>
      <c r="O6" t="s">
        <v>35</v>
      </c>
      <c r="P6" t="s">
        <v>36</v>
      </c>
      <c r="Q6" t="s">
        <v>36</v>
      </c>
      <c r="R6" t="s">
        <v>36</v>
      </c>
      <c r="S6" t="s">
        <v>36</v>
      </c>
      <c r="T6" t="s">
        <v>37</v>
      </c>
      <c r="U6" t="s">
        <v>37</v>
      </c>
      <c r="V6" t="s">
        <v>37</v>
      </c>
      <c r="W6" t="s">
        <v>37</v>
      </c>
      <c r="X6" t="s">
        <v>46</v>
      </c>
      <c r="Y6" t="s">
        <v>46</v>
      </c>
      <c r="Z6" t="s">
        <v>47</v>
      </c>
      <c r="AA6" t="s">
        <v>47</v>
      </c>
      <c r="AB6" t="s">
        <v>47</v>
      </c>
      <c r="AC6" t="s">
        <v>47</v>
      </c>
    </row>
    <row r="7" spans="1:337" hidden="1" x14ac:dyDescent="0.25">
      <c r="J7" t="s">
        <v>34</v>
      </c>
      <c r="AE7" t="s">
        <v>34</v>
      </c>
    </row>
    <row r="8" spans="1:337" ht="51" customHeight="1" x14ac:dyDescent="0.25">
      <c r="J8" s="189" t="s">
        <v>345</v>
      </c>
      <c r="K8" s="189"/>
      <c r="L8" s="189"/>
      <c r="M8" s="189"/>
      <c r="N8" s="189"/>
      <c r="O8" s="189"/>
      <c r="P8" s="189"/>
      <c r="Q8" s="189"/>
      <c r="R8" s="189"/>
      <c r="S8" s="189"/>
      <c r="T8" s="189"/>
      <c r="U8" s="189"/>
      <c r="V8" s="189"/>
      <c r="W8" s="189"/>
      <c r="X8" s="189"/>
      <c r="Y8" s="189"/>
      <c r="Z8" s="189"/>
      <c r="AA8" s="189"/>
      <c r="AB8" s="189"/>
      <c r="AC8" s="189"/>
      <c r="AE8" t="s">
        <v>76</v>
      </c>
      <c r="AK8" s="20">
        <v>60.581317460901701</v>
      </c>
      <c r="AL8" s="20">
        <v>52.8585863616414</v>
      </c>
      <c r="AM8" s="20">
        <v>45.561959606837803</v>
      </c>
      <c r="AN8" s="20">
        <v>45.819683444805399</v>
      </c>
      <c r="AO8" s="20">
        <v>54.678815545027</v>
      </c>
      <c r="AP8" s="20">
        <v>51.5617233588912</v>
      </c>
      <c r="AQ8" s="20">
        <v>48.323363154695699</v>
      </c>
      <c r="AR8" s="20">
        <v>48.062937370267498</v>
      </c>
      <c r="AS8" s="20">
        <v>54.387506339448997</v>
      </c>
      <c r="AT8" s="20">
        <v>50.9583557537687</v>
      </c>
      <c r="AU8" s="20">
        <v>49.185556912127701</v>
      </c>
      <c r="AV8" s="20">
        <v>49.204861824633099</v>
      </c>
      <c r="AW8" s="20">
        <v>47.179441354746501</v>
      </c>
      <c r="AX8" s="20">
        <v>48.246113012077601</v>
      </c>
      <c r="AY8" s="20">
        <v>53.259692217013203</v>
      </c>
      <c r="AZ8" s="20">
        <v>54.0263246603214</v>
      </c>
      <c r="BA8" s="20">
        <v>54.108644547375498</v>
      </c>
      <c r="BB8" s="20">
        <v>53.9734689405837</v>
      </c>
    </row>
    <row r="9" spans="1:337" x14ac:dyDescent="0.25">
      <c r="I9" t="s">
        <v>43</v>
      </c>
      <c r="J9" s="25" t="s">
        <v>43</v>
      </c>
      <c r="K9" s="6"/>
      <c r="L9" s="192" t="s">
        <v>35</v>
      </c>
      <c r="M9" s="192"/>
      <c r="N9" s="192"/>
      <c r="O9" s="192"/>
      <c r="P9" s="192" t="s">
        <v>36</v>
      </c>
      <c r="Q9" s="192"/>
      <c r="R9" s="192"/>
      <c r="S9" s="192"/>
      <c r="T9" s="192" t="s">
        <v>37</v>
      </c>
      <c r="U9" s="192"/>
      <c r="V9" s="192"/>
      <c r="W9" s="192"/>
      <c r="X9" s="192" t="s">
        <v>46</v>
      </c>
      <c r="Y9" s="192"/>
      <c r="Z9" s="192" t="s">
        <v>47</v>
      </c>
      <c r="AA9" s="192"/>
      <c r="AB9" s="192"/>
      <c r="AC9" s="192"/>
      <c r="AE9" s="7" t="s">
        <v>43</v>
      </c>
      <c r="AF9" s="4"/>
      <c r="AG9" s="4"/>
      <c r="AH9" s="4"/>
      <c r="AI9" s="4"/>
      <c r="AJ9" s="4"/>
      <c r="AK9" s="190" t="s">
        <v>35</v>
      </c>
      <c r="AL9" s="190"/>
      <c r="AM9" s="190"/>
      <c r="AN9" s="190"/>
      <c r="AO9" s="190" t="s">
        <v>36</v>
      </c>
      <c r="AP9" s="190"/>
      <c r="AQ9" s="190"/>
      <c r="AR9" s="190"/>
      <c r="AS9" s="190" t="s">
        <v>37</v>
      </c>
      <c r="AT9" s="190"/>
      <c r="AU9" s="190"/>
      <c r="AV9" s="190"/>
      <c r="AW9" s="190" t="s">
        <v>46</v>
      </c>
      <c r="AX9" s="190"/>
      <c r="AY9" s="190" t="s">
        <v>47</v>
      </c>
      <c r="AZ9" s="190"/>
      <c r="BA9" s="190"/>
      <c r="BB9" s="190"/>
    </row>
    <row r="10" spans="1:337" ht="15.75" thickBot="1" x14ac:dyDescent="0.3">
      <c r="B10" t="s">
        <v>75</v>
      </c>
      <c r="D10" t="s">
        <v>74</v>
      </c>
      <c r="E10" t="s">
        <v>71</v>
      </c>
      <c r="J10" s="8"/>
      <c r="K10" s="8" t="s">
        <v>44</v>
      </c>
      <c r="L10" s="12" t="s">
        <v>39</v>
      </c>
      <c r="M10" s="12" t="s">
        <v>40</v>
      </c>
      <c r="N10" s="12" t="s">
        <v>41</v>
      </c>
      <c r="O10" s="12" t="s">
        <v>45</v>
      </c>
      <c r="P10" s="14" t="s">
        <v>39</v>
      </c>
      <c r="Q10" s="14" t="s">
        <v>40</v>
      </c>
      <c r="R10" s="14" t="s">
        <v>41</v>
      </c>
      <c r="S10" s="14" t="s">
        <v>45</v>
      </c>
      <c r="T10" s="14" t="s">
        <v>39</v>
      </c>
      <c r="U10" s="14" t="s">
        <v>40</v>
      </c>
      <c r="V10" s="14" t="s">
        <v>41</v>
      </c>
      <c r="W10" s="14" t="s">
        <v>45</v>
      </c>
      <c r="X10" s="14" t="s">
        <v>41</v>
      </c>
      <c r="Y10" s="14" t="s">
        <v>45</v>
      </c>
      <c r="Z10" s="14" t="s">
        <v>39</v>
      </c>
      <c r="AA10" s="14" t="s">
        <v>40</v>
      </c>
      <c r="AB10" s="14" t="s">
        <v>41</v>
      </c>
      <c r="AC10" s="14" t="s">
        <v>45</v>
      </c>
      <c r="AE10" s="8"/>
      <c r="AF10" s="8" t="s">
        <v>44</v>
      </c>
      <c r="AG10" s="8"/>
      <c r="AH10" s="8"/>
      <c r="AI10" s="8"/>
      <c r="AJ10" s="8"/>
      <c r="AK10" s="14" t="s">
        <v>39</v>
      </c>
      <c r="AL10" s="14" t="s">
        <v>40</v>
      </c>
      <c r="AM10" s="14" t="s">
        <v>41</v>
      </c>
      <c r="AN10" s="14" t="s">
        <v>45</v>
      </c>
      <c r="AO10" s="14" t="s">
        <v>39</v>
      </c>
      <c r="AP10" s="14" t="s">
        <v>40</v>
      </c>
      <c r="AQ10" s="14" t="s">
        <v>41</v>
      </c>
      <c r="AR10" s="14" t="s">
        <v>45</v>
      </c>
      <c r="AS10" s="14" t="s">
        <v>39</v>
      </c>
      <c r="AT10" s="14" t="s">
        <v>40</v>
      </c>
      <c r="AU10" s="14" t="s">
        <v>41</v>
      </c>
      <c r="AV10" s="14" t="s">
        <v>45</v>
      </c>
      <c r="AW10" s="14" t="s">
        <v>41</v>
      </c>
      <c r="AX10" s="14" t="s">
        <v>45</v>
      </c>
      <c r="AY10" s="14" t="s">
        <v>39</v>
      </c>
      <c r="AZ10" s="14" t="s">
        <v>40</v>
      </c>
      <c r="BA10" s="14" t="s">
        <v>41</v>
      </c>
      <c r="BB10" s="14" t="s">
        <v>45</v>
      </c>
    </row>
    <row r="11" spans="1:337" x14ac:dyDescent="0.25">
      <c r="A11">
        <v>1</v>
      </c>
      <c r="B11" t="s">
        <v>35</v>
      </c>
      <c r="C11">
        <v>1</v>
      </c>
      <c r="D11" t="s">
        <v>39</v>
      </c>
      <c r="E11">
        <v>1</v>
      </c>
      <c r="G11">
        <v>1</v>
      </c>
      <c r="H11">
        <v>1</v>
      </c>
      <c r="I11" t="s">
        <v>35</v>
      </c>
      <c r="J11" s="191" t="s">
        <v>35</v>
      </c>
      <c r="K11" t="s">
        <v>39</v>
      </c>
      <c r="L11" s="60">
        <v>1</v>
      </c>
      <c r="M11" s="67">
        <v>1.6316188616819098E-30</v>
      </c>
      <c r="N11" s="67">
        <v>9.5646171966990095E-46</v>
      </c>
      <c r="O11" s="66">
        <v>4.1259548552213599E-46</v>
      </c>
      <c r="P11" s="27">
        <v>6.0782537194906996E-23</v>
      </c>
      <c r="Q11" s="27">
        <v>1.27875784041662E-26</v>
      </c>
      <c r="R11" s="27">
        <v>2.0850352549923299E-34</v>
      </c>
      <c r="S11" s="27">
        <v>4.9777252715600901E-34</v>
      </c>
      <c r="T11" s="27">
        <v>2.9142659712974698E-24</v>
      </c>
      <c r="U11" s="27">
        <v>3.30393321006923E-28</v>
      </c>
      <c r="V11" s="27">
        <v>7.9739775191937702E-28</v>
      </c>
      <c r="W11" s="27">
        <v>2.9869115860613401E-22</v>
      </c>
      <c r="X11" s="27">
        <v>4.6954664346805497E-17</v>
      </c>
      <c r="Y11" s="27">
        <v>3.4360985946164201E-17</v>
      </c>
      <c r="Z11" s="27">
        <v>1.85701294756403E-37</v>
      </c>
      <c r="AA11" s="27">
        <v>1.85750670722755E-24</v>
      </c>
      <c r="AB11" s="27">
        <v>4.9394508642831597E-25</v>
      </c>
      <c r="AC11" s="27">
        <v>1.4735841522243001E-24</v>
      </c>
      <c r="AE11" s="191" t="s">
        <v>35</v>
      </c>
      <c r="AF11" t="s">
        <v>39</v>
      </c>
      <c r="AG11" s="9">
        <v>60.581317460901701</v>
      </c>
      <c r="AH11" s="10">
        <v>0.51718316106089002</v>
      </c>
      <c r="AI11" s="10">
        <v>117.137064819806</v>
      </c>
      <c r="AJ11" s="3">
        <v>2.1901596833723598E-170</v>
      </c>
      <c r="AK11" s="53">
        <f t="shared" ref="AK11:AT20" si="0">$AG11-AK$8</f>
        <v>0</v>
      </c>
      <c r="AL11" s="21">
        <f t="shared" si="0"/>
        <v>7.7227310992603009</v>
      </c>
      <c r="AM11" s="21">
        <f t="shared" si="0"/>
        <v>15.019357854063898</v>
      </c>
      <c r="AN11" s="52">
        <f t="shared" si="0"/>
        <v>14.761634016096302</v>
      </c>
      <c r="AO11" s="20">
        <f t="shared" si="0"/>
        <v>5.9025019158747014</v>
      </c>
      <c r="AP11" s="20">
        <f t="shared" si="0"/>
        <v>9.019594102010501</v>
      </c>
      <c r="AQ11" s="20">
        <f t="shared" si="0"/>
        <v>12.257954306206003</v>
      </c>
      <c r="AR11" s="20">
        <f t="shared" si="0"/>
        <v>12.518380090634203</v>
      </c>
      <c r="AS11" s="20">
        <f t="shared" si="0"/>
        <v>6.1938111214527041</v>
      </c>
      <c r="AT11" s="20">
        <f t="shared" si="0"/>
        <v>9.6229617071330011</v>
      </c>
      <c r="AU11" s="20">
        <f t="shared" ref="AU11:BB20" si="1">$AG11-AU$8</f>
        <v>11.395760548774</v>
      </c>
      <c r="AV11" s="20">
        <f t="shared" si="1"/>
        <v>11.376455636268602</v>
      </c>
      <c r="AW11" s="20">
        <f t="shared" si="1"/>
        <v>13.4018761061552</v>
      </c>
      <c r="AX11" s="20">
        <f t="shared" si="1"/>
        <v>12.335204448824101</v>
      </c>
      <c r="AY11" s="20">
        <f t="shared" si="1"/>
        <v>7.3216252438884979</v>
      </c>
      <c r="AZ11" s="20">
        <f t="shared" si="1"/>
        <v>6.5549928005803011</v>
      </c>
      <c r="BA11" s="20">
        <f t="shared" si="1"/>
        <v>6.4726729135262033</v>
      </c>
      <c r="BB11" s="20">
        <f t="shared" si="1"/>
        <v>6.6078485203180009</v>
      </c>
    </row>
    <row r="12" spans="1:337" x14ac:dyDescent="0.25">
      <c r="A12">
        <v>1</v>
      </c>
      <c r="B12" t="s">
        <v>35</v>
      </c>
      <c r="C12">
        <v>1</v>
      </c>
      <c r="D12" t="s">
        <v>39</v>
      </c>
      <c r="E12" s="42">
        <v>1.6316188616815802E-30</v>
      </c>
      <c r="F12" s="41"/>
      <c r="G12">
        <v>1</v>
      </c>
      <c r="H12">
        <v>2</v>
      </c>
      <c r="I12" t="s">
        <v>35</v>
      </c>
      <c r="J12" s="191"/>
      <c r="K12" t="s">
        <v>40</v>
      </c>
      <c r="L12" s="65">
        <v>1.6316188616815802E-30</v>
      </c>
      <c r="M12" s="23">
        <v>1</v>
      </c>
      <c r="N12" s="55">
        <v>1.2353848751647E-24</v>
      </c>
      <c r="O12" s="69">
        <v>4.3168337338353103E-25</v>
      </c>
      <c r="P12" s="27">
        <v>2.9105142873742503E-4</v>
      </c>
      <c r="Q12" s="63">
        <v>3.3635459646316701E-2</v>
      </c>
      <c r="R12" s="27">
        <v>8.2346406771613996E-14</v>
      </c>
      <c r="S12" s="27">
        <v>1.8382886660386901E-13</v>
      </c>
      <c r="T12" s="63">
        <v>1.2136029774452901E-2</v>
      </c>
      <c r="U12" s="62">
        <v>1.82521745760763E-3</v>
      </c>
      <c r="V12" s="27">
        <v>2.1772661387675398E-6</v>
      </c>
      <c r="W12" s="27">
        <v>6.3196586779011501E-4</v>
      </c>
      <c r="X12" s="27">
        <v>1.05648560904055E-8</v>
      </c>
      <c r="Y12" s="27">
        <v>1.7585981497693601E-8</v>
      </c>
      <c r="Z12" s="18">
        <v>0.120338068855658</v>
      </c>
      <c r="AA12" s="27">
        <v>7.6771109270019802E-4</v>
      </c>
      <c r="AB12" s="27">
        <v>7.06756753149107E-4</v>
      </c>
      <c r="AC12" s="62">
        <v>6.0869654857702302E-3</v>
      </c>
      <c r="AE12" s="191"/>
      <c r="AF12" t="s">
        <v>40</v>
      </c>
      <c r="AG12" s="10">
        <v>52.8585863616414</v>
      </c>
      <c r="AH12" s="10">
        <v>0.35000915534321397</v>
      </c>
      <c r="AI12" s="10">
        <v>151.020582046801</v>
      </c>
      <c r="AJ12" s="3">
        <v>7.8748963178680796E-190</v>
      </c>
      <c r="AK12" s="53">
        <f t="shared" si="0"/>
        <v>-7.7227310992603009</v>
      </c>
      <c r="AL12" s="21">
        <f t="shared" si="0"/>
        <v>0</v>
      </c>
      <c r="AM12" s="21">
        <f t="shared" si="0"/>
        <v>7.2966267548035972</v>
      </c>
      <c r="AN12" s="52">
        <f t="shared" si="0"/>
        <v>7.0389029168360011</v>
      </c>
      <c r="AO12" s="20">
        <f t="shared" si="0"/>
        <v>-1.8202291833855995</v>
      </c>
      <c r="AP12" s="20">
        <f t="shared" si="0"/>
        <v>1.2968630027502002</v>
      </c>
      <c r="AQ12" s="20">
        <f t="shared" si="0"/>
        <v>4.5352232069457017</v>
      </c>
      <c r="AR12" s="20">
        <f t="shared" si="0"/>
        <v>4.795648991373902</v>
      </c>
      <c r="AS12" s="20">
        <f t="shared" si="0"/>
        <v>-1.5289199778075968</v>
      </c>
      <c r="AT12" s="20">
        <f t="shared" si="0"/>
        <v>1.9002306078727003</v>
      </c>
      <c r="AU12" s="20">
        <f t="shared" si="1"/>
        <v>3.6730294495136988</v>
      </c>
      <c r="AV12" s="20">
        <f t="shared" si="1"/>
        <v>3.6537245370083014</v>
      </c>
      <c r="AW12" s="20">
        <f t="shared" si="1"/>
        <v>5.679145006894899</v>
      </c>
      <c r="AX12" s="20">
        <f t="shared" si="1"/>
        <v>4.6124733495637997</v>
      </c>
      <c r="AY12" s="20">
        <f t="shared" si="1"/>
        <v>-0.40110585537180299</v>
      </c>
      <c r="AZ12" s="20">
        <f t="shared" si="1"/>
        <v>-1.1677382986799998</v>
      </c>
      <c r="BA12" s="20">
        <f t="shared" si="1"/>
        <v>-1.2500581857340975</v>
      </c>
      <c r="BB12" s="20">
        <f t="shared" si="1"/>
        <v>-1.1148825789423</v>
      </c>
    </row>
    <row r="13" spans="1:337" x14ac:dyDescent="0.25">
      <c r="A13">
        <v>1</v>
      </c>
      <c r="B13" t="s">
        <v>35</v>
      </c>
      <c r="C13">
        <v>1</v>
      </c>
      <c r="D13" t="s">
        <v>39</v>
      </c>
      <c r="E13" s="42">
        <v>9.56461719670078E-46</v>
      </c>
      <c r="F13" s="41"/>
      <c r="G13">
        <v>1</v>
      </c>
      <c r="H13">
        <v>3</v>
      </c>
      <c r="I13" t="s">
        <v>35</v>
      </c>
      <c r="J13" s="191"/>
      <c r="K13" t="s">
        <v>41</v>
      </c>
      <c r="L13" s="65">
        <v>9.56461719670078E-46</v>
      </c>
      <c r="M13" s="55">
        <v>1.2353848751649301E-24</v>
      </c>
      <c r="N13" s="23">
        <v>1</v>
      </c>
      <c r="O13" s="29">
        <v>0.170013249583922</v>
      </c>
      <c r="P13" s="27">
        <v>1.1641669358302601E-25</v>
      </c>
      <c r="Q13" s="27">
        <v>5.6832859474139805E-17</v>
      </c>
      <c r="R13" s="27">
        <v>1.0661869657804601E-6</v>
      </c>
      <c r="S13" s="27">
        <v>5.9801764018489703E-6</v>
      </c>
      <c r="T13" s="27">
        <v>8.4492066118416805E-24</v>
      </c>
      <c r="U13" s="27">
        <v>2.18477083251479E-15</v>
      </c>
      <c r="V13" s="27">
        <v>1.65792311241008E-6</v>
      </c>
      <c r="W13" s="27">
        <v>2.5727981839386598E-4</v>
      </c>
      <c r="X13" s="18">
        <v>7.9638525029133905E-2</v>
      </c>
      <c r="Y13" s="27">
        <v>5.8735107191181305E-4</v>
      </c>
      <c r="Z13" s="27">
        <v>2.2203805854259101E-32</v>
      </c>
      <c r="AA13" s="27">
        <v>4.0131053340056598E-28</v>
      </c>
      <c r="AB13" s="27">
        <v>4.6783818055684802E-29</v>
      </c>
      <c r="AC13" s="27">
        <v>6.0387409462438397E-26</v>
      </c>
      <c r="AE13" s="191"/>
      <c r="AF13" t="s">
        <v>41</v>
      </c>
      <c r="AG13" s="10">
        <v>45.561959606837803</v>
      </c>
      <c r="AH13" s="10">
        <v>0.42799453114645503</v>
      </c>
      <c r="AI13" s="10">
        <v>106.454536895115</v>
      </c>
      <c r="AJ13" s="3">
        <v>4.25827806328573E-163</v>
      </c>
      <c r="AK13" s="53">
        <f t="shared" si="0"/>
        <v>-15.019357854063898</v>
      </c>
      <c r="AL13" s="21">
        <f t="shared" si="0"/>
        <v>-7.2966267548035972</v>
      </c>
      <c r="AM13" s="21">
        <f t="shared" si="0"/>
        <v>0</v>
      </c>
      <c r="AN13" s="52">
        <f t="shared" si="0"/>
        <v>-0.25772383796759613</v>
      </c>
      <c r="AO13" s="20">
        <f t="shared" si="0"/>
        <v>-9.1168559381891967</v>
      </c>
      <c r="AP13" s="20">
        <f t="shared" si="0"/>
        <v>-5.9997637520533971</v>
      </c>
      <c r="AQ13" s="20">
        <f t="shared" si="0"/>
        <v>-2.7614035478578955</v>
      </c>
      <c r="AR13" s="20">
        <f t="shared" si="0"/>
        <v>-2.5009777634296952</v>
      </c>
      <c r="AS13" s="20">
        <f t="shared" si="0"/>
        <v>-8.825546732611194</v>
      </c>
      <c r="AT13" s="20">
        <f t="shared" si="0"/>
        <v>-5.396396146930897</v>
      </c>
      <c r="AU13" s="20">
        <f t="shared" si="1"/>
        <v>-3.6235973052898984</v>
      </c>
      <c r="AV13" s="20">
        <f t="shared" si="1"/>
        <v>-3.6429022177952959</v>
      </c>
      <c r="AW13" s="20">
        <f t="shared" si="1"/>
        <v>-1.6174817479086983</v>
      </c>
      <c r="AX13" s="20">
        <f t="shared" si="1"/>
        <v>-2.6841534052397975</v>
      </c>
      <c r="AY13" s="20">
        <f t="shared" si="1"/>
        <v>-7.6977326101754002</v>
      </c>
      <c r="AZ13" s="20">
        <f t="shared" si="1"/>
        <v>-8.464365053483597</v>
      </c>
      <c r="BA13" s="20">
        <f t="shared" si="1"/>
        <v>-8.5466849405376948</v>
      </c>
      <c r="BB13" s="20">
        <f t="shared" si="1"/>
        <v>-8.4115093337458973</v>
      </c>
    </row>
    <row r="14" spans="1:337" ht="15.75" thickBot="1" x14ac:dyDescent="0.3">
      <c r="A14">
        <v>1</v>
      </c>
      <c r="B14" t="s">
        <v>35</v>
      </c>
      <c r="C14">
        <v>1</v>
      </c>
      <c r="D14" t="s">
        <v>39</v>
      </c>
      <c r="E14" s="42">
        <v>4.12595485523327E-46</v>
      </c>
      <c r="F14" s="41"/>
      <c r="G14">
        <v>1</v>
      </c>
      <c r="H14">
        <v>4</v>
      </c>
      <c r="I14" t="s">
        <v>35</v>
      </c>
      <c r="J14" s="191"/>
      <c r="K14" t="s">
        <v>45</v>
      </c>
      <c r="L14" s="64">
        <v>4.12595485523327E-46</v>
      </c>
      <c r="M14" s="68">
        <v>4.3168337338351303E-25</v>
      </c>
      <c r="N14" s="48">
        <v>0.170013249583886</v>
      </c>
      <c r="O14" s="47">
        <v>1</v>
      </c>
      <c r="P14" s="27">
        <v>2.1860399636861301E-26</v>
      </c>
      <c r="Q14" s="27">
        <v>2.4000950644066099E-17</v>
      </c>
      <c r="R14" s="27">
        <v>5.7527845101143801E-7</v>
      </c>
      <c r="S14" s="27">
        <v>1.5385759541698799E-5</v>
      </c>
      <c r="T14" s="27">
        <v>1.6795091024197702E-24</v>
      </c>
      <c r="U14" s="27">
        <v>1.01154448314416E-15</v>
      </c>
      <c r="V14" s="27">
        <v>1.68386871107963E-6</v>
      </c>
      <c r="W14" s="27">
        <v>2.8187315159479399E-4</v>
      </c>
      <c r="X14" s="63">
        <v>1.8194778067365601E-2</v>
      </c>
      <c r="Y14" s="27">
        <v>7.1878240877284896E-4</v>
      </c>
      <c r="Z14" s="27">
        <v>2.9710096465930902E-33</v>
      </c>
      <c r="AA14" s="27">
        <v>1.4963225960550299E-28</v>
      </c>
      <c r="AB14" s="27">
        <v>1.8699843608382899E-29</v>
      </c>
      <c r="AC14" s="27">
        <v>1.9825531714807701E-26</v>
      </c>
      <c r="AE14" s="191"/>
      <c r="AF14" t="s">
        <v>45</v>
      </c>
      <c r="AG14" s="10">
        <v>45.819683444805399</v>
      </c>
      <c r="AH14" s="10">
        <v>0.359086844462987</v>
      </c>
      <c r="AI14" s="10">
        <v>127.600562792348</v>
      </c>
      <c r="AJ14" s="3">
        <v>6.3651164194877803E-177</v>
      </c>
      <c r="AK14" s="46">
        <f t="shared" si="0"/>
        <v>-14.761634016096302</v>
      </c>
      <c r="AL14" s="45">
        <f t="shared" si="0"/>
        <v>-7.0389029168360011</v>
      </c>
      <c r="AM14" s="45">
        <f t="shared" si="0"/>
        <v>0.25772383796759613</v>
      </c>
      <c r="AN14" s="44">
        <f t="shared" si="0"/>
        <v>0</v>
      </c>
      <c r="AO14" s="20">
        <f t="shared" si="0"/>
        <v>-8.8591321002216006</v>
      </c>
      <c r="AP14" s="20">
        <f t="shared" si="0"/>
        <v>-5.7420399140858009</v>
      </c>
      <c r="AQ14" s="20">
        <f t="shared" si="0"/>
        <v>-2.5036797098902994</v>
      </c>
      <c r="AR14" s="20">
        <f t="shared" si="0"/>
        <v>-2.2432539254620991</v>
      </c>
      <c r="AS14" s="20">
        <f t="shared" si="0"/>
        <v>-8.5678228946435979</v>
      </c>
      <c r="AT14" s="20">
        <f t="shared" si="0"/>
        <v>-5.1386723089633008</v>
      </c>
      <c r="AU14" s="20">
        <f t="shared" si="1"/>
        <v>-3.3658734673223023</v>
      </c>
      <c r="AV14" s="20">
        <f t="shared" si="1"/>
        <v>-3.3851783798276998</v>
      </c>
      <c r="AW14" s="20">
        <f t="shared" si="1"/>
        <v>-1.3597579099411021</v>
      </c>
      <c r="AX14" s="20">
        <f t="shared" si="1"/>
        <v>-2.4264295672722014</v>
      </c>
      <c r="AY14" s="20">
        <f t="shared" si="1"/>
        <v>-7.4400087722078041</v>
      </c>
      <c r="AZ14" s="20">
        <f t="shared" si="1"/>
        <v>-8.2066412155160009</v>
      </c>
      <c r="BA14" s="20">
        <f t="shared" si="1"/>
        <v>-8.2889611025700987</v>
      </c>
      <c r="BB14" s="20">
        <f t="shared" si="1"/>
        <v>-8.1537854957783011</v>
      </c>
    </row>
    <row r="15" spans="1:337" x14ac:dyDescent="0.25">
      <c r="A15">
        <v>1</v>
      </c>
      <c r="B15" t="s">
        <v>35</v>
      </c>
      <c r="C15">
        <v>1</v>
      </c>
      <c r="D15" t="s">
        <v>39</v>
      </c>
      <c r="E15" s="42">
        <v>6.0782537194573202E-23</v>
      </c>
      <c r="F15" s="41"/>
      <c r="G15">
        <v>2</v>
      </c>
      <c r="H15">
        <v>1</v>
      </c>
      <c r="I15" t="s">
        <v>36</v>
      </c>
      <c r="J15" s="191" t="s">
        <v>36</v>
      </c>
      <c r="K15" t="s">
        <v>39</v>
      </c>
      <c r="L15" s="27">
        <v>6.0782537194573202E-23</v>
      </c>
      <c r="M15" s="27">
        <v>2.9105142873744199E-4</v>
      </c>
      <c r="N15" s="27">
        <v>1.16416693583041E-25</v>
      </c>
      <c r="O15" s="27">
        <v>2.1860399636865499E-26</v>
      </c>
      <c r="P15" s="60">
        <v>1</v>
      </c>
      <c r="Q15" s="67">
        <v>2.9320125531471699E-5</v>
      </c>
      <c r="R15" s="67">
        <v>7.7489780826232697E-15</v>
      </c>
      <c r="S15" s="66">
        <v>3.6727949847543402E-15</v>
      </c>
      <c r="T15" s="18">
        <v>0.16872713581860699</v>
      </c>
      <c r="U15" s="27">
        <v>3.42942628299206E-7</v>
      </c>
      <c r="V15" s="27">
        <v>3.9942779174703002E-10</v>
      </c>
      <c r="W15" s="27">
        <v>2.7458727595628298E-7</v>
      </c>
      <c r="X15" s="27">
        <v>1.29723592768264E-7</v>
      </c>
      <c r="Y15" s="27">
        <v>2.2010808401962601E-7</v>
      </c>
      <c r="Z15" s="62">
        <v>8.1166823635171106E-3</v>
      </c>
      <c r="AA15" s="18">
        <v>0.484745531985734</v>
      </c>
      <c r="AB15" s="18">
        <v>0.419287380588586</v>
      </c>
      <c r="AC15" s="18">
        <v>0.32728256948917001</v>
      </c>
      <c r="AE15" s="191" t="s">
        <v>36</v>
      </c>
      <c r="AF15" t="s">
        <v>39</v>
      </c>
      <c r="AG15" s="10">
        <v>54.678815545027</v>
      </c>
      <c r="AH15" s="10">
        <v>0.36037176599857201</v>
      </c>
      <c r="AI15" s="10">
        <v>151.7289108194</v>
      </c>
      <c r="AJ15" s="3">
        <v>2.6319396017721899E-156</v>
      </c>
      <c r="AK15" s="20">
        <f t="shared" si="0"/>
        <v>-5.9025019158747014</v>
      </c>
      <c r="AL15" s="20">
        <f t="shared" si="0"/>
        <v>1.8202291833855995</v>
      </c>
      <c r="AM15" s="20">
        <f t="shared" si="0"/>
        <v>9.1168559381891967</v>
      </c>
      <c r="AN15" s="20">
        <f t="shared" si="0"/>
        <v>8.8591321002216006</v>
      </c>
      <c r="AO15" s="58">
        <f t="shared" si="0"/>
        <v>0</v>
      </c>
      <c r="AP15" s="57">
        <f t="shared" si="0"/>
        <v>3.1170921861357996</v>
      </c>
      <c r="AQ15" s="57">
        <f t="shared" si="0"/>
        <v>6.3554523903313012</v>
      </c>
      <c r="AR15" s="56">
        <f t="shared" si="0"/>
        <v>6.6158781747595015</v>
      </c>
      <c r="AS15" s="20">
        <f t="shared" si="0"/>
        <v>0.29130920557800266</v>
      </c>
      <c r="AT15" s="20">
        <f t="shared" si="0"/>
        <v>3.7204597912582997</v>
      </c>
      <c r="AU15" s="20">
        <f t="shared" si="1"/>
        <v>5.4932586328992983</v>
      </c>
      <c r="AV15" s="20">
        <f t="shared" si="1"/>
        <v>5.4739537203939008</v>
      </c>
      <c r="AW15" s="20">
        <f t="shared" si="1"/>
        <v>7.4993741902804985</v>
      </c>
      <c r="AX15" s="20">
        <f t="shared" si="1"/>
        <v>6.4327025329493992</v>
      </c>
      <c r="AY15" s="20">
        <f t="shared" si="1"/>
        <v>1.4191233280137965</v>
      </c>
      <c r="AZ15" s="20">
        <f t="shared" si="1"/>
        <v>0.65249088470559968</v>
      </c>
      <c r="BA15" s="20">
        <f t="shared" si="1"/>
        <v>0.57017099765150192</v>
      </c>
      <c r="BB15" s="20">
        <f t="shared" si="1"/>
        <v>0.70534660444329944</v>
      </c>
    </row>
    <row r="16" spans="1:337" x14ac:dyDescent="0.25">
      <c r="A16">
        <v>1</v>
      </c>
      <c r="B16" t="s">
        <v>35</v>
      </c>
      <c r="C16">
        <v>1</v>
      </c>
      <c r="D16" t="s">
        <v>39</v>
      </c>
      <c r="E16" s="42">
        <v>1.27875784041599E-26</v>
      </c>
      <c r="F16" s="41"/>
      <c r="G16">
        <v>2</v>
      </c>
      <c r="H16">
        <v>2</v>
      </c>
      <c r="I16" t="s">
        <v>36</v>
      </c>
      <c r="J16" s="191"/>
      <c r="K16" t="s">
        <v>40</v>
      </c>
      <c r="L16" s="27">
        <v>1.27875784041599E-26</v>
      </c>
      <c r="M16" s="63">
        <v>3.3635459646462799E-2</v>
      </c>
      <c r="N16" s="27">
        <v>5.6832859474117199E-17</v>
      </c>
      <c r="O16" s="27">
        <v>2.4000950644064901E-17</v>
      </c>
      <c r="P16" s="65">
        <v>2.9320125531636901E-5</v>
      </c>
      <c r="Q16" s="23">
        <v>1</v>
      </c>
      <c r="R16" s="55">
        <v>2.61332989444394E-7</v>
      </c>
      <c r="S16" s="69">
        <v>2.1540403328788E-7</v>
      </c>
      <c r="T16" s="27">
        <v>2.4960008825640099E-4</v>
      </c>
      <c r="U16" s="18">
        <v>0.39542947417338598</v>
      </c>
      <c r="V16" s="62">
        <v>5.0230738100129103E-3</v>
      </c>
      <c r="W16" s="18">
        <v>6.11908990811195E-2</v>
      </c>
      <c r="X16" s="27">
        <v>5.44753546881021E-5</v>
      </c>
      <c r="Y16" s="27">
        <v>1.7357043374647199E-4</v>
      </c>
      <c r="Z16" s="62">
        <v>2.7985939652489999E-3</v>
      </c>
      <c r="AA16" s="27">
        <v>2.14979557263716E-5</v>
      </c>
      <c r="AB16" s="27">
        <v>4.9053317791524698E-6</v>
      </c>
      <c r="AC16" s="27">
        <v>1.116186707863E-4</v>
      </c>
      <c r="AE16" s="191"/>
      <c r="AF16" t="s">
        <v>40</v>
      </c>
      <c r="AG16" s="10">
        <v>51.5617233588912</v>
      </c>
      <c r="AH16" s="10">
        <v>0.48166100053303601</v>
      </c>
      <c r="AI16" s="10">
        <v>107.049819897874</v>
      </c>
      <c r="AJ16" s="3">
        <v>1.9742733237560699E-135</v>
      </c>
      <c r="AK16" s="20">
        <f t="shared" si="0"/>
        <v>-9.019594102010501</v>
      </c>
      <c r="AL16" s="20">
        <f t="shared" si="0"/>
        <v>-1.2968630027502002</v>
      </c>
      <c r="AM16" s="20">
        <f t="shared" si="0"/>
        <v>5.9997637520533971</v>
      </c>
      <c r="AN16" s="20">
        <f t="shared" si="0"/>
        <v>5.7420399140858009</v>
      </c>
      <c r="AO16" s="53">
        <f t="shared" si="0"/>
        <v>-3.1170921861357996</v>
      </c>
      <c r="AP16" s="21">
        <f t="shared" si="0"/>
        <v>0</v>
      </c>
      <c r="AQ16" s="21">
        <f t="shared" si="0"/>
        <v>3.2383602041955015</v>
      </c>
      <c r="AR16" s="52">
        <f t="shared" si="0"/>
        <v>3.4987859886237018</v>
      </c>
      <c r="AS16" s="20">
        <f t="shared" si="0"/>
        <v>-2.825782980557797</v>
      </c>
      <c r="AT16" s="20">
        <f t="shared" si="0"/>
        <v>0.60336760512250009</v>
      </c>
      <c r="AU16" s="20">
        <f t="shared" si="1"/>
        <v>2.3761664467634986</v>
      </c>
      <c r="AV16" s="20">
        <f t="shared" si="1"/>
        <v>2.3568615342581012</v>
      </c>
      <c r="AW16" s="20">
        <f t="shared" si="1"/>
        <v>4.3822820041446988</v>
      </c>
      <c r="AX16" s="20">
        <f t="shared" si="1"/>
        <v>3.3156103468135996</v>
      </c>
      <c r="AY16" s="20">
        <f t="shared" si="1"/>
        <v>-1.6979688581220032</v>
      </c>
      <c r="AZ16" s="20">
        <f t="shared" si="1"/>
        <v>-2.4646013014302</v>
      </c>
      <c r="BA16" s="20">
        <f t="shared" si="1"/>
        <v>-2.5469211884842977</v>
      </c>
      <c r="BB16" s="20">
        <f t="shared" si="1"/>
        <v>-2.4117455816925002</v>
      </c>
    </row>
    <row r="17" spans="1:54" x14ac:dyDescent="0.25">
      <c r="A17">
        <v>1</v>
      </c>
      <c r="B17" t="s">
        <v>35</v>
      </c>
      <c r="C17">
        <v>1</v>
      </c>
      <c r="D17" t="s">
        <v>39</v>
      </c>
      <c r="E17" s="42">
        <v>2.0850352550094198E-34</v>
      </c>
      <c r="F17" s="41"/>
      <c r="G17">
        <v>2</v>
      </c>
      <c r="H17">
        <v>3</v>
      </c>
      <c r="I17" t="s">
        <v>36</v>
      </c>
      <c r="J17" s="191"/>
      <c r="K17" t="s">
        <v>41</v>
      </c>
      <c r="L17" s="27">
        <v>2.0850352550094198E-34</v>
      </c>
      <c r="M17" s="27">
        <v>8.2346406771606398E-14</v>
      </c>
      <c r="N17" s="27">
        <v>1.0661869657786E-6</v>
      </c>
      <c r="O17" s="27">
        <v>5.7527845101143197E-7</v>
      </c>
      <c r="P17" s="65">
        <v>7.7489780826446304E-15</v>
      </c>
      <c r="Q17" s="55">
        <v>2.6133298944437801E-7</v>
      </c>
      <c r="R17" s="23">
        <v>1</v>
      </c>
      <c r="S17" s="29">
        <v>0.57331363871103602</v>
      </c>
      <c r="T17" s="27">
        <v>2.40188283810132E-13</v>
      </c>
      <c r="U17" s="27">
        <v>7.3543202772920203E-6</v>
      </c>
      <c r="V17" s="18">
        <v>0.18696003078226101</v>
      </c>
      <c r="W17" s="18">
        <v>0.41819853292958697</v>
      </c>
      <c r="X17" s="18">
        <v>0.156757650116019</v>
      </c>
      <c r="Y17" s="18">
        <v>0.90674655216553302</v>
      </c>
      <c r="Z17" s="27">
        <v>1.5847561731318899E-17</v>
      </c>
      <c r="AA17" s="27">
        <v>8.03740335120204E-18</v>
      </c>
      <c r="AB17" s="27">
        <v>4.4704287430979002E-19</v>
      </c>
      <c r="AC17" s="27">
        <v>6.1013089316548804E-16</v>
      </c>
      <c r="AE17" s="191"/>
      <c r="AF17" t="s">
        <v>41</v>
      </c>
      <c r="AG17" s="10">
        <v>48.323363154695699</v>
      </c>
      <c r="AH17" s="10">
        <v>0.46027699965308499</v>
      </c>
      <c r="AI17" s="10">
        <v>104.9875687708</v>
      </c>
      <c r="AJ17" s="3">
        <v>2.8539278693085702E-134</v>
      </c>
      <c r="AK17" s="20">
        <f t="shared" si="0"/>
        <v>-12.257954306206003</v>
      </c>
      <c r="AL17" s="20">
        <f t="shared" si="0"/>
        <v>-4.5352232069457017</v>
      </c>
      <c r="AM17" s="20">
        <f t="shared" si="0"/>
        <v>2.7614035478578955</v>
      </c>
      <c r="AN17" s="20">
        <f t="shared" si="0"/>
        <v>2.5036797098902994</v>
      </c>
      <c r="AO17" s="53">
        <f t="shared" si="0"/>
        <v>-6.3554523903313012</v>
      </c>
      <c r="AP17" s="21">
        <f t="shared" si="0"/>
        <v>-3.2383602041955015</v>
      </c>
      <c r="AQ17" s="21">
        <f t="shared" si="0"/>
        <v>0</v>
      </c>
      <c r="AR17" s="52">
        <f t="shared" si="0"/>
        <v>0.2604257844282003</v>
      </c>
      <c r="AS17" s="20">
        <f t="shared" si="0"/>
        <v>-6.0641431847532985</v>
      </c>
      <c r="AT17" s="20">
        <f t="shared" si="0"/>
        <v>-2.6349925990730014</v>
      </c>
      <c r="AU17" s="20">
        <f t="shared" si="1"/>
        <v>-0.86219375743200288</v>
      </c>
      <c r="AV17" s="20">
        <f t="shared" si="1"/>
        <v>-0.88149866993740034</v>
      </c>
      <c r="AW17" s="20">
        <f t="shared" si="1"/>
        <v>1.1439217999491973</v>
      </c>
      <c r="AX17" s="20">
        <f t="shared" si="1"/>
        <v>7.7250142618098039E-2</v>
      </c>
      <c r="AY17" s="20">
        <f t="shared" si="1"/>
        <v>-4.9363290623175047</v>
      </c>
      <c r="AZ17" s="20">
        <f t="shared" si="1"/>
        <v>-5.7029615056257015</v>
      </c>
      <c r="BA17" s="20">
        <f t="shared" si="1"/>
        <v>-5.7852813926797992</v>
      </c>
      <c r="BB17" s="20">
        <f t="shared" si="1"/>
        <v>-5.6501057858880017</v>
      </c>
    </row>
    <row r="18" spans="1:54" ht="15.75" thickBot="1" x14ac:dyDescent="0.3">
      <c r="A18">
        <v>1</v>
      </c>
      <c r="B18" t="s">
        <v>35</v>
      </c>
      <c r="C18">
        <v>1</v>
      </c>
      <c r="D18" t="s">
        <v>39</v>
      </c>
      <c r="E18" s="42">
        <v>4.9777252715465099E-34</v>
      </c>
      <c r="F18" s="41"/>
      <c r="G18">
        <v>2</v>
      </c>
      <c r="H18">
        <v>4</v>
      </c>
      <c r="I18" t="s">
        <v>36</v>
      </c>
      <c r="J18" s="191"/>
      <c r="K18" t="s">
        <v>45</v>
      </c>
      <c r="L18" s="27">
        <v>4.9777252715465099E-34</v>
      </c>
      <c r="M18" s="27">
        <v>1.8382886660370099E-13</v>
      </c>
      <c r="N18" s="27">
        <v>5.9801764018369797E-6</v>
      </c>
      <c r="O18" s="27">
        <v>1.53857595416985E-5</v>
      </c>
      <c r="P18" s="64">
        <v>3.6727949847516502E-15</v>
      </c>
      <c r="Q18" s="68">
        <v>2.1540403328772701E-7</v>
      </c>
      <c r="R18" s="48">
        <v>0.57331363871103602</v>
      </c>
      <c r="S18" s="47">
        <v>1</v>
      </c>
      <c r="T18" s="27">
        <v>8.3599759898697699E-14</v>
      </c>
      <c r="U18" s="27">
        <v>4.4811560690349098E-6</v>
      </c>
      <c r="V18" s="18">
        <v>0.15695180380240401</v>
      </c>
      <c r="W18" s="18">
        <v>0.36204447362247799</v>
      </c>
      <c r="X18" s="18">
        <v>0.135503046932854</v>
      </c>
      <c r="Y18" s="18">
        <v>0.91910857396242196</v>
      </c>
      <c r="Z18" s="27">
        <v>8.1299874734487799E-18</v>
      </c>
      <c r="AA18" s="27">
        <v>5.8994113272351905E-17</v>
      </c>
      <c r="AB18" s="27">
        <v>5.8806643633378302E-18</v>
      </c>
      <c r="AC18" s="27">
        <v>1.9868585394823001E-15</v>
      </c>
      <c r="AE18" s="191"/>
      <c r="AF18" t="s">
        <v>45</v>
      </c>
      <c r="AG18" s="10">
        <v>48.062937370267498</v>
      </c>
      <c r="AH18" s="10">
        <v>0.40241564673477598</v>
      </c>
      <c r="AI18" s="10">
        <v>119.43605513417</v>
      </c>
      <c r="AJ18" s="3">
        <v>5.71136248513483E-142</v>
      </c>
      <c r="AK18" s="20">
        <f t="shared" si="0"/>
        <v>-12.518380090634203</v>
      </c>
      <c r="AL18" s="20">
        <f t="shared" si="0"/>
        <v>-4.795648991373902</v>
      </c>
      <c r="AM18" s="20">
        <f t="shared" si="0"/>
        <v>2.5009777634296952</v>
      </c>
      <c r="AN18" s="20">
        <f t="shared" si="0"/>
        <v>2.2432539254620991</v>
      </c>
      <c r="AO18" s="46">
        <f t="shared" si="0"/>
        <v>-6.6158781747595015</v>
      </c>
      <c r="AP18" s="45">
        <f t="shared" si="0"/>
        <v>-3.4987859886237018</v>
      </c>
      <c r="AQ18" s="45">
        <f t="shared" si="0"/>
        <v>-0.2604257844282003</v>
      </c>
      <c r="AR18" s="44">
        <f t="shared" si="0"/>
        <v>0</v>
      </c>
      <c r="AS18" s="20">
        <f t="shared" si="0"/>
        <v>-6.3245689691814988</v>
      </c>
      <c r="AT18" s="20">
        <f t="shared" si="0"/>
        <v>-2.8954183835012017</v>
      </c>
      <c r="AU18" s="20">
        <f t="shared" si="1"/>
        <v>-1.1226195418602032</v>
      </c>
      <c r="AV18" s="20">
        <f t="shared" si="1"/>
        <v>-1.1419244543656006</v>
      </c>
      <c r="AW18" s="20">
        <f t="shared" si="1"/>
        <v>0.88349601552099699</v>
      </c>
      <c r="AX18" s="20">
        <f t="shared" si="1"/>
        <v>-0.18317564181010226</v>
      </c>
      <c r="AY18" s="20">
        <f t="shared" si="1"/>
        <v>-5.196754846745705</v>
      </c>
      <c r="AZ18" s="20">
        <f t="shared" si="1"/>
        <v>-5.9633872900539018</v>
      </c>
      <c r="BA18" s="20">
        <f t="shared" si="1"/>
        <v>-6.0457071771079995</v>
      </c>
      <c r="BB18" s="20">
        <f t="shared" si="1"/>
        <v>-5.910531570316202</v>
      </c>
    </row>
    <row r="19" spans="1:54" x14ac:dyDescent="0.25">
      <c r="A19">
        <v>1</v>
      </c>
      <c r="B19" t="s">
        <v>35</v>
      </c>
      <c r="C19">
        <v>1</v>
      </c>
      <c r="D19" t="s">
        <v>39</v>
      </c>
      <c r="E19" s="42">
        <v>2.9142659713262301E-24</v>
      </c>
      <c r="F19" s="41"/>
      <c r="G19">
        <v>3</v>
      </c>
      <c r="H19">
        <v>1</v>
      </c>
      <c r="I19" t="s">
        <v>37</v>
      </c>
      <c r="J19" s="191" t="s">
        <v>37</v>
      </c>
      <c r="K19" t="s">
        <v>39</v>
      </c>
      <c r="L19" s="27">
        <v>2.9142659713262301E-24</v>
      </c>
      <c r="M19" s="63">
        <v>1.2136029774452901E-2</v>
      </c>
      <c r="N19" s="27">
        <v>8.4492066118343498E-24</v>
      </c>
      <c r="O19" s="27">
        <v>1.67950910241377E-24</v>
      </c>
      <c r="P19" s="18">
        <v>0.16872713581883</v>
      </c>
      <c r="Q19" s="27">
        <v>2.4960008825662602E-4</v>
      </c>
      <c r="R19" s="27">
        <v>2.4018828381051399E-13</v>
      </c>
      <c r="S19" s="27">
        <v>8.3599759898529703E-14</v>
      </c>
      <c r="T19" s="60">
        <v>1</v>
      </c>
      <c r="U19" s="67">
        <v>5.7035458496736202E-6</v>
      </c>
      <c r="V19" s="67">
        <v>2.1735236017319599E-9</v>
      </c>
      <c r="W19" s="66">
        <v>5.2102271442759598E-7</v>
      </c>
      <c r="X19" s="27">
        <v>1.49822241157193E-6</v>
      </c>
      <c r="Y19" s="27">
        <v>2.54087972093497E-6</v>
      </c>
      <c r="Z19" s="63">
        <v>1.9600279102217701E-2</v>
      </c>
      <c r="AA19" s="18">
        <v>0.283223690799214</v>
      </c>
      <c r="AB19" s="18">
        <v>0.51944989323524704</v>
      </c>
      <c r="AC19" s="18">
        <v>0.51274041849721297</v>
      </c>
      <c r="AE19" s="191" t="s">
        <v>37</v>
      </c>
      <c r="AF19" t="s">
        <v>39</v>
      </c>
      <c r="AG19" s="10">
        <v>54.387506339448997</v>
      </c>
      <c r="AH19" s="10">
        <v>0.28570604368343699</v>
      </c>
      <c r="AI19" s="10">
        <v>190.361763574419</v>
      </c>
      <c r="AJ19" s="3">
        <v>6.1345400395853499E-169</v>
      </c>
      <c r="AK19" s="20">
        <f t="shared" si="0"/>
        <v>-6.1938111214527041</v>
      </c>
      <c r="AL19" s="20">
        <f t="shared" si="0"/>
        <v>1.5289199778075968</v>
      </c>
      <c r="AM19" s="20">
        <f t="shared" si="0"/>
        <v>8.825546732611194</v>
      </c>
      <c r="AN19" s="20">
        <f t="shared" si="0"/>
        <v>8.5678228946435979</v>
      </c>
      <c r="AO19" s="20">
        <f t="shared" si="0"/>
        <v>-0.29130920557800266</v>
      </c>
      <c r="AP19" s="20">
        <f t="shared" si="0"/>
        <v>2.825782980557797</v>
      </c>
      <c r="AQ19" s="20">
        <f t="shared" si="0"/>
        <v>6.0641431847532985</v>
      </c>
      <c r="AR19" s="20">
        <f t="shared" si="0"/>
        <v>6.3245689691814988</v>
      </c>
      <c r="AS19" s="58">
        <f t="shared" si="0"/>
        <v>0</v>
      </c>
      <c r="AT19" s="57">
        <f t="shared" si="0"/>
        <v>3.4291505856802971</v>
      </c>
      <c r="AU19" s="57">
        <f t="shared" si="1"/>
        <v>5.2019494273212956</v>
      </c>
      <c r="AV19" s="56">
        <f t="shared" si="1"/>
        <v>5.1826445148158982</v>
      </c>
      <c r="AW19" s="20">
        <f t="shared" si="1"/>
        <v>7.2080649847024958</v>
      </c>
      <c r="AX19" s="20">
        <f t="shared" si="1"/>
        <v>6.1413933273713965</v>
      </c>
      <c r="AY19" s="20">
        <f t="shared" si="1"/>
        <v>1.1278141224357938</v>
      </c>
      <c r="AZ19" s="20">
        <f t="shared" si="1"/>
        <v>0.36118167912759702</v>
      </c>
      <c r="BA19" s="20">
        <f t="shared" si="1"/>
        <v>0.27886179207349926</v>
      </c>
      <c r="BB19" s="20">
        <f t="shared" si="1"/>
        <v>0.41403739886529678</v>
      </c>
    </row>
    <row r="20" spans="1:54" x14ac:dyDescent="0.25">
      <c r="A20">
        <v>1</v>
      </c>
      <c r="B20" t="s">
        <v>35</v>
      </c>
      <c r="C20">
        <v>1</v>
      </c>
      <c r="D20" t="s">
        <v>39</v>
      </c>
      <c r="E20" s="42">
        <v>3.3039332100678399E-28</v>
      </c>
      <c r="F20" s="41"/>
      <c r="G20">
        <v>3</v>
      </c>
      <c r="H20">
        <v>2</v>
      </c>
      <c r="I20" t="s">
        <v>37</v>
      </c>
      <c r="J20" s="191"/>
      <c r="K20" t="s">
        <v>40</v>
      </c>
      <c r="L20" s="27">
        <v>3.3039332100678399E-28</v>
      </c>
      <c r="M20" s="62">
        <v>1.8252174576076101E-3</v>
      </c>
      <c r="N20" s="27">
        <v>2.18477083251757E-15</v>
      </c>
      <c r="O20" s="27">
        <v>1.0115444831445E-15</v>
      </c>
      <c r="P20" s="27">
        <v>3.42942628301449E-7</v>
      </c>
      <c r="Q20" s="18">
        <v>0.39542947417448898</v>
      </c>
      <c r="R20" s="27">
        <v>7.3543202772949799E-6</v>
      </c>
      <c r="S20" s="27">
        <v>4.4811560690351199E-6</v>
      </c>
      <c r="T20" s="65">
        <v>5.7035458496762104E-6</v>
      </c>
      <c r="U20" s="23">
        <v>1</v>
      </c>
      <c r="V20" s="24">
        <v>3.57420703477817E-2</v>
      </c>
      <c r="W20" s="29">
        <v>0.179122232344164</v>
      </c>
      <c r="X20" s="27">
        <v>3.5655217501302799E-4</v>
      </c>
      <c r="Y20" s="62">
        <v>1.9175756592014999E-3</v>
      </c>
      <c r="Z20" s="27">
        <v>1.57703221244318E-5</v>
      </c>
      <c r="AA20" s="27">
        <v>1.5410855073307099E-7</v>
      </c>
      <c r="AB20" s="27">
        <v>3.1187778931625701E-8</v>
      </c>
      <c r="AC20" s="27">
        <v>1.18653222625269E-6</v>
      </c>
      <c r="AE20" s="191"/>
      <c r="AF20" t="s">
        <v>40</v>
      </c>
      <c r="AG20" s="10">
        <v>50.9583557537687</v>
      </c>
      <c r="AH20" s="10">
        <v>0.55788878617089799</v>
      </c>
      <c r="AI20" s="10">
        <v>91.341423267394205</v>
      </c>
      <c r="AJ20" s="3">
        <v>2.6462522533433498E-125</v>
      </c>
      <c r="AK20" s="20">
        <f t="shared" si="0"/>
        <v>-9.6229617071330011</v>
      </c>
      <c r="AL20" s="20">
        <f t="shared" si="0"/>
        <v>-1.9002306078727003</v>
      </c>
      <c r="AM20" s="20">
        <f t="shared" si="0"/>
        <v>5.396396146930897</v>
      </c>
      <c r="AN20" s="20">
        <f t="shared" si="0"/>
        <v>5.1386723089633008</v>
      </c>
      <c r="AO20" s="20">
        <f t="shared" si="0"/>
        <v>-3.7204597912582997</v>
      </c>
      <c r="AP20" s="20">
        <f t="shared" si="0"/>
        <v>-0.60336760512250009</v>
      </c>
      <c r="AQ20" s="20">
        <f t="shared" si="0"/>
        <v>2.6349925990730014</v>
      </c>
      <c r="AR20" s="20">
        <f t="shared" si="0"/>
        <v>2.8954183835012017</v>
      </c>
      <c r="AS20" s="53">
        <f t="shared" si="0"/>
        <v>-3.4291505856802971</v>
      </c>
      <c r="AT20" s="21">
        <f t="shared" si="0"/>
        <v>0</v>
      </c>
      <c r="AU20" s="21">
        <f t="shared" si="1"/>
        <v>1.7727988416409985</v>
      </c>
      <c r="AV20" s="52">
        <f t="shared" si="1"/>
        <v>1.7534939291356011</v>
      </c>
      <c r="AW20" s="20">
        <f t="shared" si="1"/>
        <v>3.7789143990221987</v>
      </c>
      <c r="AX20" s="20">
        <f t="shared" si="1"/>
        <v>2.7122427416910995</v>
      </c>
      <c r="AY20" s="20">
        <f t="shared" si="1"/>
        <v>-2.3013364632445032</v>
      </c>
      <c r="AZ20" s="20">
        <f t="shared" si="1"/>
        <v>-3.0679689065527</v>
      </c>
      <c r="BA20" s="20">
        <f t="shared" si="1"/>
        <v>-3.1502887936067978</v>
      </c>
      <c r="BB20" s="20">
        <f t="shared" si="1"/>
        <v>-3.0151131868150003</v>
      </c>
    </row>
    <row r="21" spans="1:54" x14ac:dyDescent="0.25">
      <c r="A21">
        <v>1</v>
      </c>
      <c r="B21" t="s">
        <v>35</v>
      </c>
      <c r="C21">
        <v>1</v>
      </c>
      <c r="D21" t="s">
        <v>39</v>
      </c>
      <c r="E21" s="42">
        <v>7.97397751914018E-28</v>
      </c>
      <c r="F21" s="41"/>
      <c r="G21">
        <v>3</v>
      </c>
      <c r="H21">
        <v>3</v>
      </c>
      <c r="I21" t="s">
        <v>37</v>
      </c>
      <c r="J21" s="191"/>
      <c r="K21" t="s">
        <v>41</v>
      </c>
      <c r="L21" s="27">
        <v>7.97397751914018E-28</v>
      </c>
      <c r="M21" s="27">
        <v>2.17726613877085E-6</v>
      </c>
      <c r="N21" s="27">
        <v>1.6579231124172701E-6</v>
      </c>
      <c r="O21" s="27">
        <v>1.68386871107989E-6</v>
      </c>
      <c r="P21" s="27">
        <v>3.99427791747437E-10</v>
      </c>
      <c r="Q21" s="62">
        <v>5.02307381001628E-3</v>
      </c>
      <c r="R21" s="18">
        <v>0.18696003078329701</v>
      </c>
      <c r="S21" s="18">
        <v>0.15695180380240201</v>
      </c>
      <c r="T21" s="65">
        <v>2.1735236017410002E-9</v>
      </c>
      <c r="U21" s="24">
        <v>3.57420703480286E-2</v>
      </c>
      <c r="V21" s="70">
        <v>1</v>
      </c>
      <c r="W21" s="71">
        <v>0.99340957985502099</v>
      </c>
      <c r="X21" s="72">
        <v>0.14232436633866399</v>
      </c>
      <c r="Y21" s="72">
        <v>0.53486366247095196</v>
      </c>
      <c r="Z21" s="27">
        <v>6.3303973867340702E-10</v>
      </c>
      <c r="AA21" s="27">
        <v>5.8222761745006401E-9</v>
      </c>
      <c r="AB21" s="27">
        <v>1.89883346144069E-9</v>
      </c>
      <c r="AC21" s="27">
        <v>1.95522536930389E-8</v>
      </c>
      <c r="AE21" s="191"/>
      <c r="AF21" t="s">
        <v>41</v>
      </c>
      <c r="AG21" s="10">
        <v>49.185556912127701</v>
      </c>
      <c r="AH21" s="10">
        <v>1.0276422608562701</v>
      </c>
      <c r="AI21" s="10">
        <v>47.862528416400899</v>
      </c>
      <c r="AJ21" s="3">
        <v>7.9999699518017595E-88</v>
      </c>
      <c r="AK21" s="20">
        <f t="shared" ref="AK21:AT28" si="2">$AG21-AK$8</f>
        <v>-11.395760548774</v>
      </c>
      <c r="AL21" s="20">
        <f t="shared" si="2"/>
        <v>-3.6730294495136988</v>
      </c>
      <c r="AM21" s="20">
        <f t="shared" si="2"/>
        <v>3.6235973052898984</v>
      </c>
      <c r="AN21" s="20">
        <f t="shared" si="2"/>
        <v>3.3658734673223023</v>
      </c>
      <c r="AO21" s="20">
        <f t="shared" si="2"/>
        <v>-5.4932586328992983</v>
      </c>
      <c r="AP21" s="20">
        <f t="shared" si="2"/>
        <v>-2.3761664467634986</v>
      </c>
      <c r="AQ21" s="20">
        <f t="shared" si="2"/>
        <v>0.86219375743200288</v>
      </c>
      <c r="AR21" s="20">
        <f t="shared" si="2"/>
        <v>1.1226195418602032</v>
      </c>
      <c r="AS21" s="53">
        <f t="shared" si="2"/>
        <v>-5.2019494273212956</v>
      </c>
      <c r="AT21" s="21">
        <f t="shared" si="2"/>
        <v>-1.7727988416409985</v>
      </c>
      <c r="AU21" s="21">
        <f t="shared" ref="AU21:BB28" si="3">$AG21-AU$8</f>
        <v>0</v>
      </c>
      <c r="AV21" s="52">
        <f t="shared" si="3"/>
        <v>-1.9304912505397454E-2</v>
      </c>
      <c r="AW21" s="20">
        <f t="shared" si="3"/>
        <v>2.0061155573812002</v>
      </c>
      <c r="AX21" s="20">
        <f t="shared" si="3"/>
        <v>0.93944390005010092</v>
      </c>
      <c r="AY21" s="20">
        <f t="shared" si="3"/>
        <v>-4.0741353048855018</v>
      </c>
      <c r="AZ21" s="20">
        <f t="shared" si="3"/>
        <v>-4.8407677481936986</v>
      </c>
      <c r="BA21" s="20">
        <f t="shared" si="3"/>
        <v>-4.9230876352477964</v>
      </c>
      <c r="BB21" s="20">
        <f t="shared" si="3"/>
        <v>-4.7879120284559988</v>
      </c>
    </row>
    <row r="22" spans="1:54" ht="15.75" thickBot="1" x14ac:dyDescent="0.3">
      <c r="A22">
        <v>1</v>
      </c>
      <c r="B22" t="s">
        <v>35</v>
      </c>
      <c r="C22">
        <v>1</v>
      </c>
      <c r="D22" t="s">
        <v>39</v>
      </c>
      <c r="E22" s="42">
        <v>2.9869115860683399E-22</v>
      </c>
      <c r="F22" s="41"/>
      <c r="G22">
        <v>3</v>
      </c>
      <c r="H22">
        <v>4</v>
      </c>
      <c r="I22" t="s">
        <v>37</v>
      </c>
      <c r="J22" s="191"/>
      <c r="K22" t="s">
        <v>45</v>
      </c>
      <c r="L22" s="27">
        <v>2.9869115860683399E-22</v>
      </c>
      <c r="M22" s="27">
        <v>6.3196586778996701E-4</v>
      </c>
      <c r="N22" s="27">
        <v>2.5727981839352402E-4</v>
      </c>
      <c r="O22" s="27">
        <v>2.8187315159449502E-4</v>
      </c>
      <c r="P22" s="27">
        <v>2.7458727595803501E-7</v>
      </c>
      <c r="Q22" s="18">
        <v>6.1190899081097497E-2</v>
      </c>
      <c r="R22" s="18">
        <v>0.41819853292954801</v>
      </c>
      <c r="S22" s="18">
        <v>0.362044473622952</v>
      </c>
      <c r="T22" s="64">
        <v>5.2102271443020897E-7</v>
      </c>
      <c r="U22" s="48">
        <v>0.179122232344125</v>
      </c>
      <c r="V22" s="73">
        <v>0.993409579855419</v>
      </c>
      <c r="W22" s="74">
        <v>1</v>
      </c>
      <c r="X22" s="72">
        <v>0.38721473776682003</v>
      </c>
      <c r="Y22" s="72">
        <v>0.754470421974612</v>
      </c>
      <c r="Z22" s="27">
        <v>1.59525405197483E-6</v>
      </c>
      <c r="AA22" s="27">
        <v>1.5433779438006301E-5</v>
      </c>
      <c r="AB22" s="27">
        <v>8.5375818758038993E-6</v>
      </c>
      <c r="AC22" s="27">
        <v>2.5261224702753499E-5</v>
      </c>
      <c r="AE22" s="191"/>
      <c r="AF22" t="s">
        <v>45</v>
      </c>
      <c r="AG22" s="10">
        <v>49.204861824633099</v>
      </c>
      <c r="AH22" s="10">
        <v>1.40279192562597</v>
      </c>
      <c r="AI22" s="10">
        <v>35.076379415768599</v>
      </c>
      <c r="AJ22" s="3">
        <v>1.28217917076037E-70</v>
      </c>
      <c r="AK22" s="20">
        <f t="shared" si="2"/>
        <v>-11.376455636268602</v>
      </c>
      <c r="AL22" s="20">
        <f t="shared" si="2"/>
        <v>-3.6537245370083014</v>
      </c>
      <c r="AM22" s="20">
        <f t="shared" si="2"/>
        <v>3.6429022177952959</v>
      </c>
      <c r="AN22" s="20">
        <f t="shared" si="2"/>
        <v>3.3851783798276998</v>
      </c>
      <c r="AO22" s="20">
        <f t="shared" si="2"/>
        <v>-5.4739537203939008</v>
      </c>
      <c r="AP22" s="20">
        <f t="shared" si="2"/>
        <v>-2.3568615342581012</v>
      </c>
      <c r="AQ22" s="20">
        <f t="shared" si="2"/>
        <v>0.88149866993740034</v>
      </c>
      <c r="AR22" s="20">
        <f t="shared" si="2"/>
        <v>1.1419244543656006</v>
      </c>
      <c r="AS22" s="46">
        <f t="shared" si="2"/>
        <v>-5.1826445148158982</v>
      </c>
      <c r="AT22" s="45">
        <f t="shared" si="2"/>
        <v>-1.7534939291356011</v>
      </c>
      <c r="AU22" s="45">
        <f t="shared" si="3"/>
        <v>1.9304912505397454E-2</v>
      </c>
      <c r="AV22" s="44">
        <f t="shared" si="3"/>
        <v>0</v>
      </c>
      <c r="AW22" s="20">
        <f t="shared" si="3"/>
        <v>2.0254204698865976</v>
      </c>
      <c r="AX22" s="20">
        <f t="shared" si="3"/>
        <v>0.95874881255549838</v>
      </c>
      <c r="AY22" s="20">
        <f t="shared" si="3"/>
        <v>-4.0548303923801043</v>
      </c>
      <c r="AZ22" s="20">
        <f t="shared" si="3"/>
        <v>-4.8214628356883011</v>
      </c>
      <c r="BA22" s="20">
        <f t="shared" si="3"/>
        <v>-4.9037827227423989</v>
      </c>
      <c r="BB22" s="20">
        <f t="shared" si="3"/>
        <v>-4.7686071159506014</v>
      </c>
    </row>
    <row r="23" spans="1:54" x14ac:dyDescent="0.25">
      <c r="A23">
        <v>1</v>
      </c>
      <c r="B23" t="s">
        <v>35</v>
      </c>
      <c r="C23">
        <v>1</v>
      </c>
      <c r="D23" t="s">
        <v>39</v>
      </c>
      <c r="E23" s="42">
        <v>4.6954664346688098E-17</v>
      </c>
      <c r="F23" s="41"/>
      <c r="G23">
        <v>4</v>
      </c>
      <c r="H23">
        <v>3</v>
      </c>
      <c r="I23" t="s">
        <v>46</v>
      </c>
      <c r="J23" s="191" t="s">
        <v>46</v>
      </c>
      <c r="K23" t="s">
        <v>41</v>
      </c>
      <c r="L23" s="27">
        <v>4.6954664346688098E-17</v>
      </c>
      <c r="M23" s="27">
        <v>1.05648560904149E-8</v>
      </c>
      <c r="N23" s="18">
        <v>7.9638525029141094E-2</v>
      </c>
      <c r="O23" s="63">
        <v>1.8194778067365299E-2</v>
      </c>
      <c r="P23" s="27">
        <v>1.29723592768147E-7</v>
      </c>
      <c r="Q23" s="27">
        <v>5.4475354688112603E-5</v>
      </c>
      <c r="R23" s="18">
        <v>0.15675765011603099</v>
      </c>
      <c r="S23" s="18">
        <v>0.135503046932854</v>
      </c>
      <c r="T23" s="27">
        <v>1.49822241157751E-6</v>
      </c>
      <c r="U23" s="27">
        <v>3.5655217501319903E-4</v>
      </c>
      <c r="V23" s="72">
        <v>0.14232436633883599</v>
      </c>
      <c r="W23" s="72">
        <v>0.387214737766641</v>
      </c>
      <c r="X23" s="75">
        <v>1</v>
      </c>
      <c r="Y23" s="76">
        <v>0.131303991150717</v>
      </c>
      <c r="Z23" s="27">
        <v>8.4516774451607098E-10</v>
      </c>
      <c r="AA23" s="27">
        <v>4.26771970689182E-11</v>
      </c>
      <c r="AB23" s="27">
        <v>2.96229298271412E-12</v>
      </c>
      <c r="AC23" s="27">
        <v>1.3268737244466701E-9</v>
      </c>
      <c r="AE23" s="191" t="s">
        <v>46</v>
      </c>
      <c r="AF23" t="s">
        <v>41</v>
      </c>
      <c r="AG23" s="10">
        <v>47.179441354746501</v>
      </c>
      <c r="AH23" s="10">
        <v>0.900181374317227</v>
      </c>
      <c r="AI23" s="10">
        <v>52.411039264760703</v>
      </c>
      <c r="AJ23" s="3">
        <v>1.80973820815232E-17</v>
      </c>
      <c r="AK23" s="20">
        <f t="shared" si="2"/>
        <v>-13.4018761061552</v>
      </c>
      <c r="AL23" s="20">
        <f t="shared" si="2"/>
        <v>-5.679145006894899</v>
      </c>
      <c r="AM23" s="20">
        <f t="shared" si="2"/>
        <v>1.6174817479086983</v>
      </c>
      <c r="AN23" s="20">
        <f t="shared" si="2"/>
        <v>1.3597579099411021</v>
      </c>
      <c r="AO23" s="20">
        <f t="shared" si="2"/>
        <v>-7.4993741902804985</v>
      </c>
      <c r="AP23" s="20">
        <f t="shared" si="2"/>
        <v>-4.3822820041446988</v>
      </c>
      <c r="AQ23" s="20">
        <f t="shared" si="2"/>
        <v>-1.1439217999491973</v>
      </c>
      <c r="AR23" s="20">
        <f t="shared" si="2"/>
        <v>-0.88349601552099699</v>
      </c>
      <c r="AS23" s="20">
        <f t="shared" si="2"/>
        <v>-7.2080649847024958</v>
      </c>
      <c r="AT23" s="20">
        <f t="shared" si="2"/>
        <v>-3.7789143990221987</v>
      </c>
      <c r="AU23" s="20">
        <f t="shared" si="3"/>
        <v>-2.0061155573812002</v>
      </c>
      <c r="AV23" s="20">
        <f t="shared" si="3"/>
        <v>-2.0254204698865976</v>
      </c>
      <c r="AW23" s="58">
        <f t="shared" si="3"/>
        <v>0</v>
      </c>
      <c r="AX23" s="56">
        <f t="shared" si="3"/>
        <v>-1.0666716573310993</v>
      </c>
      <c r="AY23" s="20">
        <f t="shared" si="3"/>
        <v>-6.080250862266702</v>
      </c>
      <c r="AZ23" s="20">
        <f t="shared" si="3"/>
        <v>-6.8468833055748988</v>
      </c>
      <c r="BA23" s="20">
        <f t="shared" si="3"/>
        <v>-6.9292031926289965</v>
      </c>
      <c r="BB23" s="20">
        <f t="shared" si="3"/>
        <v>-6.794027585837199</v>
      </c>
    </row>
    <row r="24" spans="1:54" ht="15.75" thickBot="1" x14ac:dyDescent="0.3">
      <c r="A24">
        <v>1</v>
      </c>
      <c r="B24" t="s">
        <v>35</v>
      </c>
      <c r="C24">
        <v>1</v>
      </c>
      <c r="D24" t="s">
        <v>39</v>
      </c>
      <c r="E24" s="42">
        <v>3.43609859461749E-17</v>
      </c>
      <c r="F24" s="41"/>
      <c r="G24">
        <v>4</v>
      </c>
      <c r="H24">
        <v>4</v>
      </c>
      <c r="I24" t="s">
        <v>46</v>
      </c>
      <c r="J24" s="191"/>
      <c r="K24" t="s">
        <v>45</v>
      </c>
      <c r="L24" s="27">
        <v>3.43609859461749E-17</v>
      </c>
      <c r="M24" s="27">
        <v>1.75859814976928E-8</v>
      </c>
      <c r="N24" s="27">
        <v>5.8735107191215696E-4</v>
      </c>
      <c r="O24" s="27">
        <v>7.1878240876875697E-4</v>
      </c>
      <c r="P24" s="27">
        <v>2.20108084019752E-7</v>
      </c>
      <c r="Q24" s="27">
        <v>1.73570433746431E-4</v>
      </c>
      <c r="R24" s="18">
        <v>0.90674655216534195</v>
      </c>
      <c r="S24" s="18">
        <v>0.91910857396163004</v>
      </c>
      <c r="T24" s="27">
        <v>2.54087972092799E-6</v>
      </c>
      <c r="U24" s="62">
        <v>1.9175756592014601E-3</v>
      </c>
      <c r="V24" s="72">
        <v>0.53486366247120798</v>
      </c>
      <c r="W24" s="72">
        <v>0.75447042197376102</v>
      </c>
      <c r="X24" s="77">
        <v>0.13130399115060901</v>
      </c>
      <c r="Y24" s="74">
        <v>1</v>
      </c>
      <c r="Z24" s="27">
        <v>2.3581062651193899E-9</v>
      </c>
      <c r="AA24" s="27">
        <v>2.3270109973235401E-11</v>
      </c>
      <c r="AB24" s="27">
        <v>1.0580430729758799E-12</v>
      </c>
      <c r="AC24" s="27">
        <v>1.2225183228332301E-9</v>
      </c>
      <c r="AE24" s="191"/>
      <c r="AF24" t="s">
        <v>45</v>
      </c>
      <c r="AG24" s="10">
        <v>48.246113012077601</v>
      </c>
      <c r="AH24" s="10">
        <v>0.49440312621374799</v>
      </c>
      <c r="AI24" s="10">
        <v>97.584562989229795</v>
      </c>
      <c r="AJ24" s="3">
        <v>3.0796466611356801E-21</v>
      </c>
      <c r="AK24" s="20">
        <f t="shared" si="2"/>
        <v>-12.335204448824101</v>
      </c>
      <c r="AL24" s="20">
        <f t="shared" si="2"/>
        <v>-4.6124733495637997</v>
      </c>
      <c r="AM24" s="20">
        <f t="shared" si="2"/>
        <v>2.6841534052397975</v>
      </c>
      <c r="AN24" s="20">
        <f t="shared" si="2"/>
        <v>2.4264295672722014</v>
      </c>
      <c r="AO24" s="20">
        <f t="shared" si="2"/>
        <v>-6.4327025329493992</v>
      </c>
      <c r="AP24" s="20">
        <f t="shared" si="2"/>
        <v>-3.3156103468135996</v>
      </c>
      <c r="AQ24" s="20">
        <f t="shared" si="2"/>
        <v>-7.7250142618098039E-2</v>
      </c>
      <c r="AR24" s="20">
        <f t="shared" si="2"/>
        <v>0.18317564181010226</v>
      </c>
      <c r="AS24" s="20">
        <f t="shared" si="2"/>
        <v>-6.1413933273713965</v>
      </c>
      <c r="AT24" s="20">
        <f t="shared" si="2"/>
        <v>-2.7122427416910995</v>
      </c>
      <c r="AU24" s="20">
        <f t="shared" si="3"/>
        <v>-0.93944390005010092</v>
      </c>
      <c r="AV24" s="20">
        <f t="shared" si="3"/>
        <v>-0.95874881255549838</v>
      </c>
      <c r="AW24" s="46">
        <f t="shared" si="3"/>
        <v>1.0666716573310993</v>
      </c>
      <c r="AX24" s="44">
        <f t="shared" si="3"/>
        <v>0</v>
      </c>
      <c r="AY24" s="20">
        <f t="shared" si="3"/>
        <v>-5.0135792049356027</v>
      </c>
      <c r="AZ24" s="20">
        <f t="shared" si="3"/>
        <v>-5.7802116482437995</v>
      </c>
      <c r="BA24" s="20">
        <f t="shared" si="3"/>
        <v>-5.8625315352978973</v>
      </c>
      <c r="BB24" s="20">
        <f t="shared" si="3"/>
        <v>-5.7273559285060998</v>
      </c>
    </row>
    <row r="25" spans="1:54" x14ac:dyDescent="0.25">
      <c r="A25">
        <v>1</v>
      </c>
      <c r="B25" t="s">
        <v>35</v>
      </c>
      <c r="C25">
        <v>1</v>
      </c>
      <c r="D25" t="s">
        <v>39</v>
      </c>
      <c r="E25" s="42">
        <v>1.8570129475653E-37</v>
      </c>
      <c r="F25" s="41"/>
      <c r="G25">
        <v>5</v>
      </c>
      <c r="H25">
        <v>1</v>
      </c>
      <c r="I25" t="s">
        <v>47</v>
      </c>
      <c r="J25" s="190" t="s">
        <v>47</v>
      </c>
      <c r="K25" s="4" t="s">
        <v>39</v>
      </c>
      <c r="L25" s="55">
        <v>1.8570129475653E-37</v>
      </c>
      <c r="M25" s="23">
        <v>0.12033806885458299</v>
      </c>
      <c r="N25" s="55">
        <v>2.2203805854270199E-32</v>
      </c>
      <c r="O25" s="55">
        <v>2.9710096465975198E-33</v>
      </c>
      <c r="P25" s="61">
        <v>8.1166823634898598E-3</v>
      </c>
      <c r="Q25" s="61">
        <v>2.7985939652571401E-3</v>
      </c>
      <c r="R25" s="55">
        <v>1.58475617313376E-17</v>
      </c>
      <c r="S25" s="55">
        <v>8.1299874734508506E-18</v>
      </c>
      <c r="T25" s="24">
        <v>1.9600279102357902E-2</v>
      </c>
      <c r="U25" s="55">
        <v>1.57703221243784E-5</v>
      </c>
      <c r="V25" s="55">
        <v>6.3303973867580905E-10</v>
      </c>
      <c r="W25" s="55">
        <v>1.5952540519759E-6</v>
      </c>
      <c r="X25" s="55">
        <v>8.45167744516945E-10</v>
      </c>
      <c r="Y25" s="55">
        <v>2.3581062651177099E-9</v>
      </c>
      <c r="Z25" s="60">
        <v>1</v>
      </c>
      <c r="AA25" s="59">
        <v>0.13127613697402599</v>
      </c>
      <c r="AB25" s="59">
        <v>9.5462173847529197E-2</v>
      </c>
      <c r="AC25" s="28">
        <v>0.237891420078887</v>
      </c>
      <c r="AE25" s="190" t="s">
        <v>47</v>
      </c>
      <c r="AF25" s="4" t="s">
        <v>39</v>
      </c>
      <c r="AG25" s="11">
        <v>53.259692217013203</v>
      </c>
      <c r="AH25" s="11">
        <v>0.24568566624645399</v>
      </c>
      <c r="AI25" s="11">
        <v>216.77981068536101</v>
      </c>
      <c r="AJ25" s="12">
        <v>1.2788841977184699E-217</v>
      </c>
      <c r="AK25" s="21">
        <f t="shared" si="2"/>
        <v>-7.3216252438884979</v>
      </c>
      <c r="AL25" s="21">
        <f t="shared" si="2"/>
        <v>0.40110585537180299</v>
      </c>
      <c r="AM25" s="21">
        <f t="shared" si="2"/>
        <v>7.6977326101754002</v>
      </c>
      <c r="AN25" s="21">
        <f t="shared" si="2"/>
        <v>7.4400087722078041</v>
      </c>
      <c r="AO25" s="21">
        <f t="shared" si="2"/>
        <v>-1.4191233280137965</v>
      </c>
      <c r="AP25" s="21">
        <f t="shared" si="2"/>
        <v>1.6979688581220032</v>
      </c>
      <c r="AQ25" s="21">
        <f t="shared" si="2"/>
        <v>4.9363290623175047</v>
      </c>
      <c r="AR25" s="21">
        <f t="shared" si="2"/>
        <v>5.196754846745705</v>
      </c>
      <c r="AS25" s="21">
        <f t="shared" si="2"/>
        <v>-1.1278141224357938</v>
      </c>
      <c r="AT25" s="21">
        <f t="shared" si="2"/>
        <v>2.3013364632445032</v>
      </c>
      <c r="AU25" s="21">
        <f t="shared" si="3"/>
        <v>4.0741353048855018</v>
      </c>
      <c r="AV25" s="21">
        <f t="shared" si="3"/>
        <v>4.0548303923801043</v>
      </c>
      <c r="AW25" s="21">
        <f t="shared" si="3"/>
        <v>6.080250862266702</v>
      </c>
      <c r="AX25" s="21">
        <f t="shared" si="3"/>
        <v>5.0135792049356027</v>
      </c>
      <c r="AY25" s="58">
        <f t="shared" si="3"/>
        <v>0</v>
      </c>
      <c r="AZ25" s="57">
        <f t="shared" si="3"/>
        <v>-0.7666324433081968</v>
      </c>
      <c r="BA25" s="57">
        <f t="shared" si="3"/>
        <v>-0.84895233036229456</v>
      </c>
      <c r="BB25" s="56">
        <f t="shared" si="3"/>
        <v>-0.71377672357049704</v>
      </c>
    </row>
    <row r="26" spans="1:54" x14ac:dyDescent="0.25">
      <c r="A26">
        <v>1</v>
      </c>
      <c r="B26" t="s">
        <v>35</v>
      </c>
      <c r="C26">
        <v>1</v>
      </c>
      <c r="D26" t="s">
        <v>39</v>
      </c>
      <c r="E26" s="42">
        <v>1.8575067072318001E-24</v>
      </c>
      <c r="F26" s="41"/>
      <c r="G26">
        <v>5</v>
      </c>
      <c r="H26">
        <v>2</v>
      </c>
      <c r="I26" t="s">
        <v>47</v>
      </c>
      <c r="J26" s="190"/>
      <c r="K26" s="4" t="s">
        <v>40</v>
      </c>
      <c r="L26" s="55">
        <v>1.8575067072318001E-24</v>
      </c>
      <c r="M26" s="55">
        <v>7.6771109269857497E-4</v>
      </c>
      <c r="N26" s="55">
        <v>4.0131053340050302E-28</v>
      </c>
      <c r="O26" s="55">
        <v>1.49632259605484E-28</v>
      </c>
      <c r="P26" s="23">
        <v>0.484745531987546</v>
      </c>
      <c r="Q26" s="55">
        <v>2.1497955726328401E-5</v>
      </c>
      <c r="R26" s="55">
        <v>8.0374033512024406E-18</v>
      </c>
      <c r="S26" s="55">
        <v>5.8994113272326797E-17</v>
      </c>
      <c r="T26" s="23">
        <v>0.28322369079918203</v>
      </c>
      <c r="U26" s="55">
        <v>1.5410855073271601E-7</v>
      </c>
      <c r="V26" s="55">
        <v>5.8222761745038297E-9</v>
      </c>
      <c r="W26" s="55">
        <v>1.5433779437956699E-5</v>
      </c>
      <c r="X26" s="55">
        <v>4.2677197068918497E-11</v>
      </c>
      <c r="Y26" s="55">
        <v>2.32701099732326E-11</v>
      </c>
      <c r="Z26" s="54">
        <v>0.131276136974015</v>
      </c>
      <c r="AA26" s="23">
        <v>1</v>
      </c>
      <c r="AB26" s="23">
        <v>0.79869133117410396</v>
      </c>
      <c r="AC26" s="29">
        <v>0.81601445514970095</v>
      </c>
      <c r="AE26" s="190"/>
      <c r="AF26" s="4" t="s">
        <v>40</v>
      </c>
      <c r="AG26" s="11">
        <v>54.0263246603214</v>
      </c>
      <c r="AH26" s="11">
        <v>0.32817741311169801</v>
      </c>
      <c r="AI26" s="11">
        <v>164.62535964330101</v>
      </c>
      <c r="AJ26" s="12">
        <v>1.88561515981509E-196</v>
      </c>
      <c r="AK26" s="21">
        <f t="shared" si="2"/>
        <v>-6.5549928005803011</v>
      </c>
      <c r="AL26" s="21">
        <f t="shared" si="2"/>
        <v>1.1677382986799998</v>
      </c>
      <c r="AM26" s="21">
        <f t="shared" si="2"/>
        <v>8.464365053483597</v>
      </c>
      <c r="AN26" s="21">
        <f t="shared" si="2"/>
        <v>8.2066412155160009</v>
      </c>
      <c r="AO26" s="21">
        <f t="shared" si="2"/>
        <v>-0.65249088470559968</v>
      </c>
      <c r="AP26" s="21">
        <f t="shared" si="2"/>
        <v>2.4646013014302</v>
      </c>
      <c r="AQ26" s="21">
        <f t="shared" si="2"/>
        <v>5.7029615056257015</v>
      </c>
      <c r="AR26" s="21">
        <f t="shared" si="2"/>
        <v>5.9633872900539018</v>
      </c>
      <c r="AS26" s="21">
        <f t="shared" si="2"/>
        <v>-0.36118167912759702</v>
      </c>
      <c r="AT26" s="21">
        <f t="shared" si="2"/>
        <v>3.0679689065527</v>
      </c>
      <c r="AU26" s="21">
        <f t="shared" si="3"/>
        <v>4.8407677481936986</v>
      </c>
      <c r="AV26" s="21">
        <f t="shared" si="3"/>
        <v>4.8214628356883011</v>
      </c>
      <c r="AW26" s="21">
        <f t="shared" si="3"/>
        <v>6.8468833055748988</v>
      </c>
      <c r="AX26" s="21">
        <f t="shared" si="3"/>
        <v>5.7802116482437995</v>
      </c>
      <c r="AY26" s="53">
        <f t="shared" si="3"/>
        <v>0.7666324433081968</v>
      </c>
      <c r="AZ26" s="21">
        <f t="shared" si="3"/>
        <v>0</v>
      </c>
      <c r="BA26" s="21">
        <f t="shared" si="3"/>
        <v>-8.2319887054097762E-2</v>
      </c>
      <c r="BB26" s="52">
        <f t="shared" si="3"/>
        <v>5.2855719737699758E-2</v>
      </c>
    </row>
    <row r="27" spans="1:54" x14ac:dyDescent="0.25">
      <c r="A27">
        <v>1</v>
      </c>
      <c r="B27" t="s">
        <v>35</v>
      </c>
      <c r="C27">
        <v>1</v>
      </c>
      <c r="D27" t="s">
        <v>39</v>
      </c>
      <c r="E27" s="42">
        <v>4.9394508642899004E-25</v>
      </c>
      <c r="F27" s="41"/>
      <c r="G27">
        <v>5</v>
      </c>
      <c r="H27">
        <v>3</v>
      </c>
      <c r="I27" t="s">
        <v>47</v>
      </c>
      <c r="J27" s="190"/>
      <c r="K27" s="4" t="s">
        <v>41</v>
      </c>
      <c r="L27" s="55">
        <v>4.9394508642899004E-25</v>
      </c>
      <c r="M27" s="55">
        <v>7.0675675315381395E-4</v>
      </c>
      <c r="N27" s="55">
        <v>4.6783818055696702E-29</v>
      </c>
      <c r="O27" s="55">
        <v>1.86998436083717E-29</v>
      </c>
      <c r="P27" s="23">
        <v>0.41928738059020898</v>
      </c>
      <c r="Q27" s="55">
        <v>4.9053317791204901E-6</v>
      </c>
      <c r="R27" s="55">
        <v>4.4704287430975198E-19</v>
      </c>
      <c r="S27" s="55">
        <v>5.8806643633380297E-18</v>
      </c>
      <c r="T27" s="23">
        <v>0.51944989323524704</v>
      </c>
      <c r="U27" s="55">
        <v>3.1187778931650198E-8</v>
      </c>
      <c r="V27" s="55">
        <v>1.89883346144113E-9</v>
      </c>
      <c r="W27" s="55">
        <v>8.5375818758054104E-6</v>
      </c>
      <c r="X27" s="55">
        <v>2.9622929827115702E-12</v>
      </c>
      <c r="Y27" s="55">
        <v>1.05804307297647E-12</v>
      </c>
      <c r="Z27" s="54">
        <v>9.5462173847070703E-2</v>
      </c>
      <c r="AA27" s="23">
        <v>0.79869133117410396</v>
      </c>
      <c r="AB27" s="23">
        <v>1</v>
      </c>
      <c r="AC27" s="29">
        <v>0.94354556870997897</v>
      </c>
      <c r="AE27" s="190"/>
      <c r="AF27" s="4" t="s">
        <v>41</v>
      </c>
      <c r="AG27" s="11">
        <v>54.108644547375498</v>
      </c>
      <c r="AH27" s="11">
        <v>0.304504265171813</v>
      </c>
      <c r="AI27" s="11">
        <v>177.69420903462699</v>
      </c>
      <c r="AJ27" s="12">
        <v>2.5443751228078999E-202</v>
      </c>
      <c r="AK27" s="21">
        <f t="shared" si="2"/>
        <v>-6.4726729135262033</v>
      </c>
      <c r="AL27" s="21">
        <f t="shared" si="2"/>
        <v>1.2500581857340975</v>
      </c>
      <c r="AM27" s="21">
        <f t="shared" si="2"/>
        <v>8.5466849405376948</v>
      </c>
      <c r="AN27" s="21">
        <f t="shared" si="2"/>
        <v>8.2889611025700987</v>
      </c>
      <c r="AO27" s="21">
        <f t="shared" si="2"/>
        <v>-0.57017099765150192</v>
      </c>
      <c r="AP27" s="21">
        <f t="shared" si="2"/>
        <v>2.5469211884842977</v>
      </c>
      <c r="AQ27" s="21">
        <f t="shared" si="2"/>
        <v>5.7852813926797992</v>
      </c>
      <c r="AR27" s="21">
        <f t="shared" si="2"/>
        <v>6.0457071771079995</v>
      </c>
      <c r="AS27" s="21">
        <f t="shared" si="2"/>
        <v>-0.27886179207349926</v>
      </c>
      <c r="AT27" s="21">
        <f t="shared" si="2"/>
        <v>3.1502887936067978</v>
      </c>
      <c r="AU27" s="21">
        <f t="shared" si="3"/>
        <v>4.9230876352477964</v>
      </c>
      <c r="AV27" s="21">
        <f t="shared" si="3"/>
        <v>4.9037827227423989</v>
      </c>
      <c r="AW27" s="21">
        <f t="shared" si="3"/>
        <v>6.9292031926289965</v>
      </c>
      <c r="AX27" s="21">
        <f t="shared" si="3"/>
        <v>5.8625315352978973</v>
      </c>
      <c r="AY27" s="53">
        <f t="shared" si="3"/>
        <v>0.84895233036229456</v>
      </c>
      <c r="AZ27" s="21">
        <f t="shared" si="3"/>
        <v>8.2319887054097762E-2</v>
      </c>
      <c r="BA27" s="21">
        <f t="shared" si="3"/>
        <v>0</v>
      </c>
      <c r="BB27" s="52">
        <f t="shared" si="3"/>
        <v>0.13517560679179752</v>
      </c>
    </row>
    <row r="28" spans="1:54" ht="15.75" thickBot="1" x14ac:dyDescent="0.3">
      <c r="A28">
        <v>1</v>
      </c>
      <c r="B28" t="s">
        <v>35</v>
      </c>
      <c r="C28">
        <v>1</v>
      </c>
      <c r="D28" t="s">
        <v>39</v>
      </c>
      <c r="E28" s="42">
        <v>1.4735841522211301E-24</v>
      </c>
      <c r="F28" s="41"/>
      <c r="G28">
        <v>5</v>
      </c>
      <c r="H28">
        <v>4</v>
      </c>
      <c r="I28" t="s">
        <v>47</v>
      </c>
      <c r="J28" s="186"/>
      <c r="K28" s="8" t="s">
        <v>45</v>
      </c>
      <c r="L28" s="50">
        <v>1.4735841522211301E-24</v>
      </c>
      <c r="M28" s="51">
        <v>6.0869654857701504E-3</v>
      </c>
      <c r="N28" s="50">
        <v>6.0387409462390299E-26</v>
      </c>
      <c r="O28" s="50">
        <v>1.98255317147927E-26</v>
      </c>
      <c r="P28" s="26">
        <v>0.32728256948936102</v>
      </c>
      <c r="Q28" s="50">
        <v>1.1161867078622201E-4</v>
      </c>
      <c r="R28" s="50">
        <v>6.1013089316532297E-16</v>
      </c>
      <c r="S28" s="50">
        <v>1.9868585394827802E-15</v>
      </c>
      <c r="T28" s="26">
        <v>0.51274041849721297</v>
      </c>
      <c r="U28" s="50">
        <v>1.1865322262533399E-6</v>
      </c>
      <c r="V28" s="50">
        <v>1.9552253693022899E-8</v>
      </c>
      <c r="W28" s="50">
        <v>2.52612247027709E-5</v>
      </c>
      <c r="X28" s="50">
        <v>1.32687372444637E-9</v>
      </c>
      <c r="Y28" s="50">
        <v>1.22251832283375E-9</v>
      </c>
      <c r="Z28" s="49">
        <v>0.237891420078887</v>
      </c>
      <c r="AA28" s="48">
        <v>0.81601445514957205</v>
      </c>
      <c r="AB28" s="48">
        <v>0.94354556870997897</v>
      </c>
      <c r="AC28" s="47">
        <v>1</v>
      </c>
      <c r="AE28" s="186"/>
      <c r="AF28" s="8" t="s">
        <v>45</v>
      </c>
      <c r="AG28" s="13">
        <v>53.9734689405837</v>
      </c>
      <c r="AH28" s="13">
        <v>0.30537959948209897</v>
      </c>
      <c r="AI28" s="13">
        <v>176.74222191698101</v>
      </c>
      <c r="AJ28" s="14">
        <v>6.5844788462807398E-202</v>
      </c>
      <c r="AK28" s="22">
        <f t="shared" si="2"/>
        <v>-6.6078485203180009</v>
      </c>
      <c r="AL28" s="22">
        <f t="shared" si="2"/>
        <v>1.1148825789423</v>
      </c>
      <c r="AM28" s="22">
        <f t="shared" si="2"/>
        <v>8.4115093337458973</v>
      </c>
      <c r="AN28" s="22">
        <f t="shared" si="2"/>
        <v>8.1537854957783011</v>
      </c>
      <c r="AO28" s="22">
        <f t="shared" si="2"/>
        <v>-0.70534660444329944</v>
      </c>
      <c r="AP28" s="22">
        <f t="shared" si="2"/>
        <v>2.4117455816925002</v>
      </c>
      <c r="AQ28" s="22">
        <f t="shared" si="2"/>
        <v>5.6501057858880017</v>
      </c>
      <c r="AR28" s="22">
        <f t="shared" si="2"/>
        <v>5.910531570316202</v>
      </c>
      <c r="AS28" s="22">
        <f t="shared" si="2"/>
        <v>-0.41403739886529678</v>
      </c>
      <c r="AT28" s="22">
        <f t="shared" si="2"/>
        <v>3.0151131868150003</v>
      </c>
      <c r="AU28" s="22">
        <f t="shared" si="3"/>
        <v>4.7879120284559988</v>
      </c>
      <c r="AV28" s="22">
        <f t="shared" si="3"/>
        <v>4.7686071159506014</v>
      </c>
      <c r="AW28" s="22">
        <f t="shared" si="3"/>
        <v>6.794027585837199</v>
      </c>
      <c r="AX28" s="22">
        <f t="shared" si="3"/>
        <v>5.7273559285060998</v>
      </c>
      <c r="AY28" s="46">
        <f t="shared" si="3"/>
        <v>0.71377672357049704</v>
      </c>
      <c r="AZ28" s="45">
        <f t="shared" si="3"/>
        <v>-5.2855719737699758E-2</v>
      </c>
      <c r="BA28" s="45">
        <f t="shared" si="3"/>
        <v>-0.13517560679179752</v>
      </c>
      <c r="BB28" s="44">
        <f t="shared" si="3"/>
        <v>0</v>
      </c>
    </row>
    <row r="29" spans="1:54" hidden="1" x14ac:dyDescent="0.25">
      <c r="A29">
        <v>1</v>
      </c>
      <c r="B29" t="s">
        <v>35</v>
      </c>
      <c r="C29">
        <v>2</v>
      </c>
      <c r="D29" t="s">
        <v>40</v>
      </c>
      <c r="E29" s="42">
        <v>1.6316188616819098E-30</v>
      </c>
      <c r="F29" s="41"/>
      <c r="G29">
        <v>1</v>
      </c>
      <c r="H29">
        <v>1</v>
      </c>
      <c r="I29" t="s">
        <v>35</v>
      </c>
      <c r="J29" t="s">
        <v>35</v>
      </c>
      <c r="K29" t="s">
        <v>39</v>
      </c>
    </row>
    <row r="30" spans="1:54" hidden="1" x14ac:dyDescent="0.25">
      <c r="A30">
        <v>1</v>
      </c>
      <c r="B30" t="s">
        <v>35</v>
      </c>
      <c r="C30">
        <v>2</v>
      </c>
      <c r="D30" t="s">
        <v>40</v>
      </c>
      <c r="E30">
        <v>1</v>
      </c>
      <c r="G30">
        <v>1</v>
      </c>
      <c r="H30">
        <v>2</v>
      </c>
      <c r="I30" t="s">
        <v>35</v>
      </c>
      <c r="J30" t="s">
        <v>35</v>
      </c>
      <c r="K30" t="s">
        <v>40</v>
      </c>
    </row>
    <row r="31" spans="1:54" hidden="1" x14ac:dyDescent="0.25">
      <c r="A31">
        <v>1</v>
      </c>
      <c r="B31" t="s">
        <v>35</v>
      </c>
      <c r="C31">
        <v>2</v>
      </c>
      <c r="D31" t="s">
        <v>40</v>
      </c>
      <c r="E31" s="42">
        <v>1.2353848751649301E-24</v>
      </c>
      <c r="F31" s="41"/>
      <c r="G31">
        <v>1</v>
      </c>
      <c r="H31">
        <v>3</v>
      </c>
      <c r="I31" t="s">
        <v>35</v>
      </c>
      <c r="J31" t="s">
        <v>35</v>
      </c>
      <c r="K31" t="s">
        <v>41</v>
      </c>
    </row>
    <row r="32" spans="1:54" hidden="1" x14ac:dyDescent="0.25">
      <c r="A32">
        <v>1</v>
      </c>
      <c r="B32" t="s">
        <v>35</v>
      </c>
      <c r="C32">
        <v>2</v>
      </c>
      <c r="D32" t="s">
        <v>40</v>
      </c>
      <c r="E32" s="42">
        <v>4.3168337338351303E-25</v>
      </c>
      <c r="F32" s="41"/>
      <c r="G32">
        <v>1</v>
      </c>
      <c r="H32">
        <v>4</v>
      </c>
      <c r="I32" t="s">
        <v>35</v>
      </c>
      <c r="J32" t="s">
        <v>35</v>
      </c>
      <c r="K32" t="s">
        <v>45</v>
      </c>
    </row>
    <row r="33" spans="1:11" hidden="1" x14ac:dyDescent="0.25">
      <c r="A33">
        <v>1</v>
      </c>
      <c r="B33" t="s">
        <v>35</v>
      </c>
      <c r="C33">
        <v>2</v>
      </c>
      <c r="D33" t="s">
        <v>40</v>
      </c>
      <c r="E33" s="43">
        <v>2.9105142873744199E-4</v>
      </c>
      <c r="G33">
        <v>2</v>
      </c>
      <c r="H33">
        <v>1</v>
      </c>
      <c r="I33" t="s">
        <v>36</v>
      </c>
      <c r="J33" t="s">
        <v>36</v>
      </c>
      <c r="K33" t="s">
        <v>39</v>
      </c>
    </row>
    <row r="34" spans="1:11" hidden="1" x14ac:dyDescent="0.25">
      <c r="A34">
        <v>1</v>
      </c>
      <c r="B34" t="s">
        <v>35</v>
      </c>
      <c r="C34">
        <v>2</v>
      </c>
      <c r="D34" t="s">
        <v>40</v>
      </c>
      <c r="E34" s="17">
        <v>3.3635459646462799E-2</v>
      </c>
      <c r="G34">
        <v>2</v>
      </c>
      <c r="H34">
        <v>2</v>
      </c>
      <c r="I34" t="s">
        <v>36</v>
      </c>
      <c r="J34" t="s">
        <v>36</v>
      </c>
      <c r="K34" t="s">
        <v>40</v>
      </c>
    </row>
    <row r="35" spans="1:11" hidden="1" x14ac:dyDescent="0.25">
      <c r="A35">
        <v>1</v>
      </c>
      <c r="B35" t="s">
        <v>35</v>
      </c>
      <c r="C35">
        <v>2</v>
      </c>
      <c r="D35" t="s">
        <v>40</v>
      </c>
      <c r="E35" s="42">
        <v>8.2346406771606398E-14</v>
      </c>
      <c r="F35" s="41"/>
      <c r="G35">
        <v>2</v>
      </c>
      <c r="H35">
        <v>3</v>
      </c>
      <c r="I35" t="s">
        <v>36</v>
      </c>
      <c r="J35" t="s">
        <v>36</v>
      </c>
      <c r="K35" t="s">
        <v>41</v>
      </c>
    </row>
    <row r="36" spans="1:11" hidden="1" x14ac:dyDescent="0.25">
      <c r="A36">
        <v>1</v>
      </c>
      <c r="B36" t="s">
        <v>35</v>
      </c>
      <c r="C36">
        <v>2</v>
      </c>
      <c r="D36" t="s">
        <v>40</v>
      </c>
      <c r="E36" s="42">
        <v>1.8382886660370099E-13</v>
      </c>
      <c r="F36" s="41"/>
      <c r="G36">
        <v>2</v>
      </c>
      <c r="H36">
        <v>4</v>
      </c>
      <c r="I36" t="s">
        <v>36</v>
      </c>
      <c r="J36" t="s">
        <v>36</v>
      </c>
      <c r="K36" t="s">
        <v>45</v>
      </c>
    </row>
    <row r="37" spans="1:11" hidden="1" x14ac:dyDescent="0.25">
      <c r="A37">
        <v>1</v>
      </c>
      <c r="B37" t="s">
        <v>35</v>
      </c>
      <c r="C37">
        <v>2</v>
      </c>
      <c r="D37" t="s">
        <v>40</v>
      </c>
      <c r="E37" s="17">
        <v>1.2136029774452901E-2</v>
      </c>
      <c r="G37">
        <v>3</v>
      </c>
      <c r="H37">
        <v>1</v>
      </c>
      <c r="I37" t="s">
        <v>37</v>
      </c>
      <c r="J37" t="s">
        <v>37</v>
      </c>
      <c r="K37" t="s">
        <v>39</v>
      </c>
    </row>
    <row r="38" spans="1:11" hidden="1" x14ac:dyDescent="0.25">
      <c r="A38">
        <v>1</v>
      </c>
      <c r="B38" t="s">
        <v>35</v>
      </c>
      <c r="C38">
        <v>2</v>
      </c>
      <c r="D38" t="s">
        <v>40</v>
      </c>
      <c r="E38" s="39">
        <v>1.8252174576076101E-3</v>
      </c>
      <c r="G38">
        <v>3</v>
      </c>
      <c r="H38">
        <v>2</v>
      </c>
      <c r="I38" t="s">
        <v>37</v>
      </c>
      <c r="J38" t="s">
        <v>37</v>
      </c>
      <c r="K38" t="s">
        <v>40</v>
      </c>
    </row>
    <row r="39" spans="1:11" hidden="1" x14ac:dyDescent="0.25">
      <c r="A39">
        <v>1</v>
      </c>
      <c r="B39" t="s">
        <v>35</v>
      </c>
      <c r="C39">
        <v>2</v>
      </c>
      <c r="D39" t="s">
        <v>40</v>
      </c>
      <c r="E39" s="42">
        <v>2.17726613877085E-6</v>
      </c>
      <c r="F39" s="41"/>
      <c r="G39">
        <v>3</v>
      </c>
      <c r="H39">
        <v>3</v>
      </c>
      <c r="I39" t="s">
        <v>37</v>
      </c>
      <c r="J39" t="s">
        <v>37</v>
      </c>
      <c r="K39" t="s">
        <v>41</v>
      </c>
    </row>
    <row r="40" spans="1:11" hidden="1" x14ac:dyDescent="0.25">
      <c r="A40">
        <v>1</v>
      </c>
      <c r="B40" t="s">
        <v>35</v>
      </c>
      <c r="C40">
        <v>2</v>
      </c>
      <c r="D40" t="s">
        <v>40</v>
      </c>
      <c r="E40" s="43">
        <v>6.3196586778996701E-4</v>
      </c>
      <c r="G40">
        <v>3</v>
      </c>
      <c r="H40">
        <v>4</v>
      </c>
      <c r="I40" t="s">
        <v>37</v>
      </c>
      <c r="J40" t="s">
        <v>37</v>
      </c>
      <c r="K40" t="s">
        <v>45</v>
      </c>
    </row>
    <row r="41" spans="1:11" hidden="1" x14ac:dyDescent="0.25">
      <c r="A41">
        <v>1</v>
      </c>
      <c r="B41" t="s">
        <v>35</v>
      </c>
      <c r="C41">
        <v>2</v>
      </c>
      <c r="D41" t="s">
        <v>40</v>
      </c>
      <c r="E41" s="42">
        <v>1.05648560904149E-8</v>
      </c>
      <c r="F41" s="41"/>
      <c r="G41">
        <v>4</v>
      </c>
      <c r="H41">
        <v>3</v>
      </c>
      <c r="I41" t="s">
        <v>46</v>
      </c>
      <c r="J41" t="s">
        <v>46</v>
      </c>
      <c r="K41" t="s">
        <v>41</v>
      </c>
    </row>
    <row r="42" spans="1:11" hidden="1" x14ac:dyDescent="0.25">
      <c r="A42">
        <v>1</v>
      </c>
      <c r="B42" t="s">
        <v>35</v>
      </c>
      <c r="C42">
        <v>2</v>
      </c>
      <c r="D42" t="s">
        <v>40</v>
      </c>
      <c r="E42" s="42">
        <v>1.75859814976928E-8</v>
      </c>
      <c r="F42" s="41"/>
      <c r="G42">
        <v>4</v>
      </c>
      <c r="H42">
        <v>4</v>
      </c>
      <c r="I42" t="s">
        <v>46</v>
      </c>
      <c r="J42" t="s">
        <v>46</v>
      </c>
      <c r="K42" t="s">
        <v>45</v>
      </c>
    </row>
    <row r="43" spans="1:11" hidden="1" x14ac:dyDescent="0.25">
      <c r="A43">
        <v>1</v>
      </c>
      <c r="B43" t="s">
        <v>35</v>
      </c>
      <c r="C43">
        <v>2</v>
      </c>
      <c r="D43" t="s">
        <v>40</v>
      </c>
      <c r="E43">
        <v>0.12033806885458299</v>
      </c>
      <c r="G43">
        <v>5</v>
      </c>
      <c r="H43">
        <v>1</v>
      </c>
      <c r="I43" t="s">
        <v>47</v>
      </c>
      <c r="J43" t="s">
        <v>47</v>
      </c>
      <c r="K43" t="s">
        <v>39</v>
      </c>
    </row>
    <row r="44" spans="1:11" hidden="1" x14ac:dyDescent="0.25">
      <c r="A44">
        <v>1</v>
      </c>
      <c r="B44" t="s">
        <v>35</v>
      </c>
      <c r="C44">
        <v>2</v>
      </c>
      <c r="D44" t="s">
        <v>40</v>
      </c>
      <c r="E44" s="43">
        <v>7.6771109269857497E-4</v>
      </c>
      <c r="G44">
        <v>5</v>
      </c>
      <c r="H44">
        <v>2</v>
      </c>
      <c r="I44" t="s">
        <v>47</v>
      </c>
      <c r="J44" t="s">
        <v>47</v>
      </c>
      <c r="K44" t="s">
        <v>40</v>
      </c>
    </row>
    <row r="45" spans="1:11" hidden="1" x14ac:dyDescent="0.25">
      <c r="A45">
        <v>1</v>
      </c>
      <c r="B45" t="s">
        <v>35</v>
      </c>
      <c r="C45">
        <v>2</v>
      </c>
      <c r="D45" t="s">
        <v>40</v>
      </c>
      <c r="E45" s="43">
        <v>7.0675675315381395E-4</v>
      </c>
      <c r="G45">
        <v>5</v>
      </c>
      <c r="H45">
        <v>3</v>
      </c>
      <c r="I45" t="s">
        <v>47</v>
      </c>
      <c r="J45" t="s">
        <v>47</v>
      </c>
      <c r="K45" t="s">
        <v>41</v>
      </c>
    </row>
    <row r="46" spans="1:11" hidden="1" x14ac:dyDescent="0.25">
      <c r="A46">
        <v>1</v>
      </c>
      <c r="B46" t="s">
        <v>35</v>
      </c>
      <c r="C46">
        <v>2</v>
      </c>
      <c r="D46" t="s">
        <v>40</v>
      </c>
      <c r="E46" s="39">
        <v>6.0869654857701504E-3</v>
      </c>
      <c r="G46">
        <v>5</v>
      </c>
      <c r="H46">
        <v>4</v>
      </c>
      <c r="I46" t="s">
        <v>47</v>
      </c>
      <c r="J46" t="s">
        <v>47</v>
      </c>
      <c r="K46" t="s">
        <v>45</v>
      </c>
    </row>
    <row r="47" spans="1:11" hidden="1" x14ac:dyDescent="0.25">
      <c r="A47">
        <v>1</v>
      </c>
      <c r="B47" t="s">
        <v>35</v>
      </c>
      <c r="C47">
        <v>3</v>
      </c>
      <c r="D47" t="s">
        <v>41</v>
      </c>
      <c r="E47" s="42">
        <v>9.5646171966990095E-46</v>
      </c>
      <c r="F47" s="41"/>
      <c r="G47">
        <v>1</v>
      </c>
      <c r="H47">
        <v>1</v>
      </c>
      <c r="I47" t="s">
        <v>35</v>
      </c>
      <c r="J47" t="s">
        <v>35</v>
      </c>
      <c r="K47" t="s">
        <v>39</v>
      </c>
    </row>
    <row r="48" spans="1:11" hidden="1" x14ac:dyDescent="0.25">
      <c r="A48">
        <v>1</v>
      </c>
      <c r="B48" t="s">
        <v>35</v>
      </c>
      <c r="C48">
        <v>3</v>
      </c>
      <c r="D48" t="s">
        <v>41</v>
      </c>
      <c r="E48" s="42">
        <v>1.2353848751647E-24</v>
      </c>
      <c r="F48" s="41"/>
      <c r="G48">
        <v>1</v>
      </c>
      <c r="H48">
        <v>2</v>
      </c>
      <c r="I48" t="s">
        <v>35</v>
      </c>
      <c r="J48" t="s">
        <v>35</v>
      </c>
      <c r="K48" t="s">
        <v>40</v>
      </c>
    </row>
    <row r="49" spans="1:11" hidden="1" x14ac:dyDescent="0.25">
      <c r="A49">
        <v>1</v>
      </c>
      <c r="B49" t="s">
        <v>35</v>
      </c>
      <c r="C49">
        <v>3</v>
      </c>
      <c r="D49" t="s">
        <v>41</v>
      </c>
      <c r="E49">
        <v>1</v>
      </c>
      <c r="G49">
        <v>1</v>
      </c>
      <c r="H49">
        <v>3</v>
      </c>
      <c r="I49" t="s">
        <v>35</v>
      </c>
      <c r="J49" t="s">
        <v>35</v>
      </c>
      <c r="K49" t="s">
        <v>41</v>
      </c>
    </row>
    <row r="50" spans="1:11" hidden="1" x14ac:dyDescent="0.25">
      <c r="A50">
        <v>1</v>
      </c>
      <c r="B50" t="s">
        <v>35</v>
      </c>
      <c r="C50">
        <v>3</v>
      </c>
      <c r="D50" t="s">
        <v>41</v>
      </c>
      <c r="E50">
        <v>0.170013249583886</v>
      </c>
      <c r="G50">
        <v>1</v>
      </c>
      <c r="H50">
        <v>4</v>
      </c>
      <c r="I50" t="s">
        <v>35</v>
      </c>
      <c r="J50" t="s">
        <v>35</v>
      </c>
      <c r="K50" t="s">
        <v>45</v>
      </c>
    </row>
    <row r="51" spans="1:11" hidden="1" x14ac:dyDescent="0.25">
      <c r="A51">
        <v>1</v>
      </c>
      <c r="B51" t="s">
        <v>35</v>
      </c>
      <c r="C51">
        <v>3</v>
      </c>
      <c r="D51" t="s">
        <v>41</v>
      </c>
      <c r="E51" s="42">
        <v>1.16416693583041E-25</v>
      </c>
      <c r="F51" s="41"/>
      <c r="G51">
        <v>2</v>
      </c>
      <c r="H51">
        <v>1</v>
      </c>
      <c r="I51" t="s">
        <v>36</v>
      </c>
      <c r="J51" t="s">
        <v>36</v>
      </c>
      <c r="K51" t="s">
        <v>39</v>
      </c>
    </row>
    <row r="52" spans="1:11" hidden="1" x14ac:dyDescent="0.25">
      <c r="A52">
        <v>1</v>
      </c>
      <c r="B52" t="s">
        <v>35</v>
      </c>
      <c r="C52">
        <v>3</v>
      </c>
      <c r="D52" t="s">
        <v>41</v>
      </c>
      <c r="E52" s="42">
        <v>5.6832859474117199E-17</v>
      </c>
      <c r="F52" s="41"/>
      <c r="G52">
        <v>2</v>
      </c>
      <c r="H52">
        <v>2</v>
      </c>
      <c r="I52" t="s">
        <v>36</v>
      </c>
      <c r="J52" t="s">
        <v>36</v>
      </c>
      <c r="K52" t="s">
        <v>40</v>
      </c>
    </row>
    <row r="53" spans="1:11" hidden="1" x14ac:dyDescent="0.25">
      <c r="A53">
        <v>1</v>
      </c>
      <c r="B53" t="s">
        <v>35</v>
      </c>
      <c r="C53">
        <v>3</v>
      </c>
      <c r="D53" t="s">
        <v>41</v>
      </c>
      <c r="E53" s="42">
        <v>1.0661869657786E-6</v>
      </c>
      <c r="F53" s="41"/>
      <c r="G53">
        <v>2</v>
      </c>
      <c r="H53">
        <v>3</v>
      </c>
      <c r="I53" t="s">
        <v>36</v>
      </c>
      <c r="J53" t="s">
        <v>36</v>
      </c>
      <c r="K53" t="s">
        <v>41</v>
      </c>
    </row>
    <row r="54" spans="1:11" hidden="1" x14ac:dyDescent="0.25">
      <c r="A54">
        <v>1</v>
      </c>
      <c r="B54" t="s">
        <v>35</v>
      </c>
      <c r="C54">
        <v>3</v>
      </c>
      <c r="D54" t="s">
        <v>41</v>
      </c>
      <c r="E54" s="42">
        <v>5.9801764018369797E-6</v>
      </c>
      <c r="F54" s="41"/>
      <c r="G54">
        <v>2</v>
      </c>
      <c r="H54">
        <v>4</v>
      </c>
      <c r="I54" t="s">
        <v>36</v>
      </c>
      <c r="J54" t="s">
        <v>36</v>
      </c>
      <c r="K54" t="s">
        <v>45</v>
      </c>
    </row>
    <row r="55" spans="1:11" hidden="1" x14ac:dyDescent="0.25">
      <c r="A55">
        <v>1</v>
      </c>
      <c r="B55" t="s">
        <v>35</v>
      </c>
      <c r="C55">
        <v>3</v>
      </c>
      <c r="D55" t="s">
        <v>41</v>
      </c>
      <c r="E55" s="42">
        <v>8.4492066118343498E-24</v>
      </c>
      <c r="F55" s="41"/>
      <c r="G55">
        <v>3</v>
      </c>
      <c r="H55">
        <v>1</v>
      </c>
      <c r="I55" t="s">
        <v>37</v>
      </c>
      <c r="J55" t="s">
        <v>37</v>
      </c>
      <c r="K55" t="s">
        <v>39</v>
      </c>
    </row>
    <row r="56" spans="1:11" hidden="1" x14ac:dyDescent="0.25">
      <c r="A56">
        <v>1</v>
      </c>
      <c r="B56" t="s">
        <v>35</v>
      </c>
      <c r="C56">
        <v>3</v>
      </c>
      <c r="D56" t="s">
        <v>41</v>
      </c>
      <c r="E56" s="42">
        <v>2.18477083251757E-15</v>
      </c>
      <c r="F56" s="41"/>
      <c r="G56">
        <v>3</v>
      </c>
      <c r="H56">
        <v>2</v>
      </c>
      <c r="I56" t="s">
        <v>37</v>
      </c>
      <c r="J56" t="s">
        <v>37</v>
      </c>
      <c r="K56" t="s">
        <v>40</v>
      </c>
    </row>
    <row r="57" spans="1:11" hidden="1" x14ac:dyDescent="0.25">
      <c r="A57">
        <v>1</v>
      </c>
      <c r="B57" t="s">
        <v>35</v>
      </c>
      <c r="C57">
        <v>3</v>
      </c>
      <c r="D57" t="s">
        <v>41</v>
      </c>
      <c r="E57" s="42">
        <v>1.6579231124172701E-6</v>
      </c>
      <c r="F57" s="41"/>
      <c r="G57">
        <v>3</v>
      </c>
      <c r="H57">
        <v>3</v>
      </c>
      <c r="I57" t="s">
        <v>37</v>
      </c>
      <c r="J57" t="s">
        <v>37</v>
      </c>
      <c r="K57" t="s">
        <v>41</v>
      </c>
    </row>
    <row r="58" spans="1:11" hidden="1" x14ac:dyDescent="0.25">
      <c r="A58">
        <v>1</v>
      </c>
      <c r="B58" t="s">
        <v>35</v>
      </c>
      <c r="C58">
        <v>3</v>
      </c>
      <c r="D58" t="s">
        <v>41</v>
      </c>
      <c r="E58" s="43">
        <v>2.5727981839352402E-4</v>
      </c>
      <c r="G58">
        <v>3</v>
      </c>
      <c r="H58">
        <v>4</v>
      </c>
      <c r="I58" t="s">
        <v>37</v>
      </c>
      <c r="J58" t="s">
        <v>37</v>
      </c>
      <c r="K58" t="s">
        <v>45</v>
      </c>
    </row>
    <row r="59" spans="1:11" hidden="1" x14ac:dyDescent="0.25">
      <c r="A59">
        <v>1</v>
      </c>
      <c r="B59" t="s">
        <v>35</v>
      </c>
      <c r="C59">
        <v>3</v>
      </c>
      <c r="D59" t="s">
        <v>41</v>
      </c>
      <c r="E59">
        <v>7.9638525029141094E-2</v>
      </c>
      <c r="G59">
        <v>4</v>
      </c>
      <c r="H59">
        <v>3</v>
      </c>
      <c r="I59" t="s">
        <v>46</v>
      </c>
      <c r="J59" t="s">
        <v>46</v>
      </c>
      <c r="K59" t="s">
        <v>41</v>
      </c>
    </row>
    <row r="60" spans="1:11" hidden="1" x14ac:dyDescent="0.25">
      <c r="A60">
        <v>1</v>
      </c>
      <c r="B60" t="s">
        <v>35</v>
      </c>
      <c r="C60">
        <v>3</v>
      </c>
      <c r="D60" t="s">
        <v>41</v>
      </c>
      <c r="E60" s="43">
        <v>5.8735107191215696E-4</v>
      </c>
      <c r="G60">
        <v>4</v>
      </c>
      <c r="H60">
        <v>4</v>
      </c>
      <c r="I60" t="s">
        <v>46</v>
      </c>
      <c r="J60" t="s">
        <v>46</v>
      </c>
      <c r="K60" t="s">
        <v>45</v>
      </c>
    </row>
    <row r="61" spans="1:11" hidden="1" x14ac:dyDescent="0.25">
      <c r="A61">
        <v>1</v>
      </c>
      <c r="B61" t="s">
        <v>35</v>
      </c>
      <c r="C61">
        <v>3</v>
      </c>
      <c r="D61" t="s">
        <v>41</v>
      </c>
      <c r="E61" s="42">
        <v>2.2203805854270199E-32</v>
      </c>
      <c r="F61" s="41"/>
      <c r="G61">
        <v>5</v>
      </c>
      <c r="H61">
        <v>1</v>
      </c>
      <c r="I61" t="s">
        <v>47</v>
      </c>
      <c r="J61" t="s">
        <v>47</v>
      </c>
      <c r="K61" t="s">
        <v>39</v>
      </c>
    </row>
    <row r="62" spans="1:11" hidden="1" x14ac:dyDescent="0.25">
      <c r="A62">
        <v>1</v>
      </c>
      <c r="B62" t="s">
        <v>35</v>
      </c>
      <c r="C62">
        <v>3</v>
      </c>
      <c r="D62" t="s">
        <v>41</v>
      </c>
      <c r="E62" s="42">
        <v>4.0131053340050302E-28</v>
      </c>
      <c r="F62" s="41"/>
      <c r="G62">
        <v>5</v>
      </c>
      <c r="H62">
        <v>2</v>
      </c>
      <c r="I62" t="s">
        <v>47</v>
      </c>
      <c r="J62" t="s">
        <v>47</v>
      </c>
      <c r="K62" t="s">
        <v>40</v>
      </c>
    </row>
    <row r="63" spans="1:11" hidden="1" x14ac:dyDescent="0.25">
      <c r="A63">
        <v>1</v>
      </c>
      <c r="B63" t="s">
        <v>35</v>
      </c>
      <c r="C63">
        <v>3</v>
      </c>
      <c r="D63" t="s">
        <v>41</v>
      </c>
      <c r="E63" s="42">
        <v>4.6783818055696702E-29</v>
      </c>
      <c r="F63" s="41"/>
      <c r="G63">
        <v>5</v>
      </c>
      <c r="H63">
        <v>3</v>
      </c>
      <c r="I63" t="s">
        <v>47</v>
      </c>
      <c r="J63" t="s">
        <v>47</v>
      </c>
      <c r="K63" t="s">
        <v>41</v>
      </c>
    </row>
    <row r="64" spans="1:11" hidden="1" x14ac:dyDescent="0.25">
      <c r="A64">
        <v>1</v>
      </c>
      <c r="B64" t="s">
        <v>35</v>
      </c>
      <c r="C64">
        <v>3</v>
      </c>
      <c r="D64" t="s">
        <v>41</v>
      </c>
      <c r="E64" s="42">
        <v>6.0387409462390299E-26</v>
      </c>
      <c r="F64" s="41"/>
      <c r="G64">
        <v>5</v>
      </c>
      <c r="H64">
        <v>4</v>
      </c>
      <c r="I64" t="s">
        <v>47</v>
      </c>
      <c r="J64" t="s">
        <v>47</v>
      </c>
      <c r="K64" t="s">
        <v>45</v>
      </c>
    </row>
    <row r="65" spans="1:11" hidden="1" x14ac:dyDescent="0.25">
      <c r="A65">
        <v>1</v>
      </c>
      <c r="B65" t="s">
        <v>35</v>
      </c>
      <c r="C65">
        <v>4</v>
      </c>
      <c r="D65" t="s">
        <v>45</v>
      </c>
      <c r="E65" s="42">
        <v>4.1259548552213599E-46</v>
      </c>
      <c r="F65" s="41"/>
      <c r="G65">
        <v>1</v>
      </c>
      <c r="H65">
        <v>1</v>
      </c>
      <c r="I65" t="s">
        <v>35</v>
      </c>
      <c r="J65" t="s">
        <v>35</v>
      </c>
      <c r="K65" t="s">
        <v>39</v>
      </c>
    </row>
    <row r="66" spans="1:11" hidden="1" x14ac:dyDescent="0.25">
      <c r="A66">
        <v>1</v>
      </c>
      <c r="B66" t="s">
        <v>35</v>
      </c>
      <c r="C66">
        <v>4</v>
      </c>
      <c r="D66" t="s">
        <v>45</v>
      </c>
      <c r="E66" s="42">
        <v>4.3168337338353103E-25</v>
      </c>
      <c r="F66" s="41"/>
      <c r="G66">
        <v>1</v>
      </c>
      <c r="H66">
        <v>2</v>
      </c>
      <c r="I66" t="s">
        <v>35</v>
      </c>
      <c r="J66" t="s">
        <v>35</v>
      </c>
      <c r="K66" t="s">
        <v>40</v>
      </c>
    </row>
    <row r="67" spans="1:11" hidden="1" x14ac:dyDescent="0.25">
      <c r="A67">
        <v>1</v>
      </c>
      <c r="B67" t="s">
        <v>35</v>
      </c>
      <c r="C67">
        <v>4</v>
      </c>
      <c r="D67" t="s">
        <v>45</v>
      </c>
      <c r="E67">
        <v>0.170013249583922</v>
      </c>
      <c r="G67">
        <v>1</v>
      </c>
      <c r="H67">
        <v>3</v>
      </c>
      <c r="I67" t="s">
        <v>35</v>
      </c>
      <c r="J67" t="s">
        <v>35</v>
      </c>
      <c r="K67" t="s">
        <v>41</v>
      </c>
    </row>
    <row r="68" spans="1:11" hidden="1" x14ac:dyDescent="0.25">
      <c r="A68">
        <v>1</v>
      </c>
      <c r="B68" t="s">
        <v>35</v>
      </c>
      <c r="C68">
        <v>4</v>
      </c>
      <c r="D68" t="s">
        <v>45</v>
      </c>
      <c r="E68">
        <v>1</v>
      </c>
      <c r="G68">
        <v>1</v>
      </c>
      <c r="H68">
        <v>4</v>
      </c>
      <c r="I68" t="s">
        <v>35</v>
      </c>
      <c r="J68" t="s">
        <v>35</v>
      </c>
      <c r="K68" t="s">
        <v>45</v>
      </c>
    </row>
    <row r="69" spans="1:11" hidden="1" x14ac:dyDescent="0.25">
      <c r="A69">
        <v>1</v>
      </c>
      <c r="B69" t="s">
        <v>35</v>
      </c>
      <c r="C69">
        <v>4</v>
      </c>
      <c r="D69" t="s">
        <v>45</v>
      </c>
      <c r="E69" s="42">
        <v>2.1860399636865499E-26</v>
      </c>
      <c r="F69" s="41"/>
      <c r="G69">
        <v>2</v>
      </c>
      <c r="H69">
        <v>1</v>
      </c>
      <c r="I69" t="s">
        <v>36</v>
      </c>
      <c r="J69" t="s">
        <v>36</v>
      </c>
      <c r="K69" t="s">
        <v>39</v>
      </c>
    </row>
    <row r="70" spans="1:11" hidden="1" x14ac:dyDescent="0.25">
      <c r="A70">
        <v>1</v>
      </c>
      <c r="B70" t="s">
        <v>35</v>
      </c>
      <c r="C70">
        <v>4</v>
      </c>
      <c r="D70" t="s">
        <v>45</v>
      </c>
      <c r="E70" s="42">
        <v>2.4000950644064901E-17</v>
      </c>
      <c r="F70" s="41"/>
      <c r="G70">
        <v>2</v>
      </c>
      <c r="H70">
        <v>2</v>
      </c>
      <c r="I70" t="s">
        <v>36</v>
      </c>
      <c r="J70" t="s">
        <v>36</v>
      </c>
      <c r="K70" t="s">
        <v>40</v>
      </c>
    </row>
    <row r="71" spans="1:11" hidden="1" x14ac:dyDescent="0.25">
      <c r="A71">
        <v>1</v>
      </c>
      <c r="B71" t="s">
        <v>35</v>
      </c>
      <c r="C71">
        <v>4</v>
      </c>
      <c r="D71" t="s">
        <v>45</v>
      </c>
      <c r="E71" s="42">
        <v>5.7527845101143197E-7</v>
      </c>
      <c r="F71" s="41"/>
      <c r="G71">
        <v>2</v>
      </c>
      <c r="H71">
        <v>3</v>
      </c>
      <c r="I71" t="s">
        <v>36</v>
      </c>
      <c r="J71" t="s">
        <v>36</v>
      </c>
      <c r="K71" t="s">
        <v>41</v>
      </c>
    </row>
    <row r="72" spans="1:11" hidden="1" x14ac:dyDescent="0.25">
      <c r="A72">
        <v>1</v>
      </c>
      <c r="B72" t="s">
        <v>35</v>
      </c>
      <c r="C72">
        <v>4</v>
      </c>
      <c r="D72" t="s">
        <v>45</v>
      </c>
      <c r="E72" s="42">
        <v>1.53857595416985E-5</v>
      </c>
      <c r="F72" s="41"/>
      <c r="G72">
        <v>2</v>
      </c>
      <c r="H72">
        <v>4</v>
      </c>
      <c r="I72" t="s">
        <v>36</v>
      </c>
      <c r="J72" t="s">
        <v>36</v>
      </c>
      <c r="K72" t="s">
        <v>45</v>
      </c>
    </row>
    <row r="73" spans="1:11" hidden="1" x14ac:dyDescent="0.25">
      <c r="A73">
        <v>1</v>
      </c>
      <c r="B73" t="s">
        <v>35</v>
      </c>
      <c r="C73">
        <v>4</v>
      </c>
      <c r="D73" t="s">
        <v>45</v>
      </c>
      <c r="E73" s="42">
        <v>1.67950910241377E-24</v>
      </c>
      <c r="F73" s="41"/>
      <c r="G73">
        <v>3</v>
      </c>
      <c r="H73">
        <v>1</v>
      </c>
      <c r="I73" t="s">
        <v>37</v>
      </c>
      <c r="J73" t="s">
        <v>37</v>
      </c>
      <c r="K73" t="s">
        <v>39</v>
      </c>
    </row>
    <row r="74" spans="1:11" hidden="1" x14ac:dyDescent="0.25">
      <c r="A74">
        <v>1</v>
      </c>
      <c r="B74" t="s">
        <v>35</v>
      </c>
      <c r="C74">
        <v>4</v>
      </c>
      <c r="D74" t="s">
        <v>45</v>
      </c>
      <c r="E74" s="42">
        <v>1.0115444831445E-15</v>
      </c>
      <c r="F74" s="41"/>
      <c r="G74">
        <v>3</v>
      </c>
      <c r="H74">
        <v>2</v>
      </c>
      <c r="I74" t="s">
        <v>37</v>
      </c>
      <c r="J74" t="s">
        <v>37</v>
      </c>
      <c r="K74" t="s">
        <v>40</v>
      </c>
    </row>
    <row r="75" spans="1:11" hidden="1" x14ac:dyDescent="0.25">
      <c r="A75">
        <v>1</v>
      </c>
      <c r="B75" t="s">
        <v>35</v>
      </c>
      <c r="C75">
        <v>4</v>
      </c>
      <c r="D75" t="s">
        <v>45</v>
      </c>
      <c r="E75" s="42">
        <v>1.68386871107989E-6</v>
      </c>
      <c r="F75" s="41"/>
      <c r="G75">
        <v>3</v>
      </c>
      <c r="H75">
        <v>3</v>
      </c>
      <c r="I75" t="s">
        <v>37</v>
      </c>
      <c r="J75" t="s">
        <v>37</v>
      </c>
      <c r="K75" t="s">
        <v>41</v>
      </c>
    </row>
    <row r="76" spans="1:11" hidden="1" x14ac:dyDescent="0.25">
      <c r="A76">
        <v>1</v>
      </c>
      <c r="B76" t="s">
        <v>35</v>
      </c>
      <c r="C76">
        <v>4</v>
      </c>
      <c r="D76" t="s">
        <v>45</v>
      </c>
      <c r="E76" s="43">
        <v>2.8187315159449502E-4</v>
      </c>
      <c r="G76">
        <v>3</v>
      </c>
      <c r="H76">
        <v>4</v>
      </c>
      <c r="I76" t="s">
        <v>37</v>
      </c>
      <c r="J76" t="s">
        <v>37</v>
      </c>
      <c r="K76" t="s">
        <v>45</v>
      </c>
    </row>
    <row r="77" spans="1:11" hidden="1" x14ac:dyDescent="0.25">
      <c r="A77">
        <v>1</v>
      </c>
      <c r="B77" t="s">
        <v>35</v>
      </c>
      <c r="C77">
        <v>4</v>
      </c>
      <c r="D77" t="s">
        <v>45</v>
      </c>
      <c r="E77" s="17">
        <v>1.8194778067365299E-2</v>
      </c>
      <c r="G77">
        <v>4</v>
      </c>
      <c r="H77">
        <v>3</v>
      </c>
      <c r="I77" t="s">
        <v>46</v>
      </c>
      <c r="J77" t="s">
        <v>46</v>
      </c>
      <c r="K77" t="s">
        <v>41</v>
      </c>
    </row>
    <row r="78" spans="1:11" hidden="1" x14ac:dyDescent="0.25">
      <c r="A78">
        <v>1</v>
      </c>
      <c r="B78" t="s">
        <v>35</v>
      </c>
      <c r="C78">
        <v>4</v>
      </c>
      <c r="D78" t="s">
        <v>45</v>
      </c>
      <c r="E78" s="43">
        <v>7.1878240876875697E-4</v>
      </c>
      <c r="G78">
        <v>4</v>
      </c>
      <c r="H78">
        <v>4</v>
      </c>
      <c r="I78" t="s">
        <v>46</v>
      </c>
      <c r="J78" t="s">
        <v>46</v>
      </c>
      <c r="K78" t="s">
        <v>45</v>
      </c>
    </row>
    <row r="79" spans="1:11" hidden="1" x14ac:dyDescent="0.25">
      <c r="A79">
        <v>1</v>
      </c>
      <c r="B79" t="s">
        <v>35</v>
      </c>
      <c r="C79">
        <v>4</v>
      </c>
      <c r="D79" t="s">
        <v>45</v>
      </c>
      <c r="E79" s="42">
        <v>2.9710096465975198E-33</v>
      </c>
      <c r="F79" s="41"/>
      <c r="G79">
        <v>5</v>
      </c>
      <c r="H79">
        <v>1</v>
      </c>
      <c r="I79" t="s">
        <v>47</v>
      </c>
      <c r="J79" t="s">
        <v>47</v>
      </c>
      <c r="K79" t="s">
        <v>39</v>
      </c>
    </row>
    <row r="80" spans="1:11" hidden="1" x14ac:dyDescent="0.25">
      <c r="A80">
        <v>1</v>
      </c>
      <c r="B80" t="s">
        <v>35</v>
      </c>
      <c r="C80">
        <v>4</v>
      </c>
      <c r="D80" t="s">
        <v>45</v>
      </c>
      <c r="E80" s="42">
        <v>1.49632259605484E-28</v>
      </c>
      <c r="F80" s="41"/>
      <c r="G80">
        <v>5</v>
      </c>
      <c r="H80">
        <v>2</v>
      </c>
      <c r="I80" t="s">
        <v>47</v>
      </c>
      <c r="J80" t="s">
        <v>47</v>
      </c>
      <c r="K80" t="s">
        <v>40</v>
      </c>
    </row>
    <row r="81" spans="1:11" hidden="1" x14ac:dyDescent="0.25">
      <c r="A81">
        <v>1</v>
      </c>
      <c r="B81" t="s">
        <v>35</v>
      </c>
      <c r="C81">
        <v>4</v>
      </c>
      <c r="D81" t="s">
        <v>45</v>
      </c>
      <c r="E81" s="42">
        <v>1.86998436083717E-29</v>
      </c>
      <c r="F81" s="41"/>
      <c r="G81">
        <v>5</v>
      </c>
      <c r="H81">
        <v>3</v>
      </c>
      <c r="I81" t="s">
        <v>47</v>
      </c>
      <c r="J81" t="s">
        <v>47</v>
      </c>
      <c r="K81" t="s">
        <v>41</v>
      </c>
    </row>
    <row r="82" spans="1:11" hidden="1" x14ac:dyDescent="0.25">
      <c r="A82">
        <v>1</v>
      </c>
      <c r="B82" t="s">
        <v>35</v>
      </c>
      <c r="C82">
        <v>4</v>
      </c>
      <c r="D82" t="s">
        <v>45</v>
      </c>
      <c r="E82" s="42">
        <v>1.98255317147927E-26</v>
      </c>
      <c r="F82" s="41"/>
      <c r="G82">
        <v>5</v>
      </c>
      <c r="H82">
        <v>4</v>
      </c>
      <c r="I82" t="s">
        <v>47</v>
      </c>
      <c r="J82" t="s">
        <v>47</v>
      </c>
      <c r="K82" t="s">
        <v>45</v>
      </c>
    </row>
    <row r="83" spans="1:11" hidden="1" x14ac:dyDescent="0.25">
      <c r="A83">
        <v>2</v>
      </c>
      <c r="B83" t="s">
        <v>36</v>
      </c>
      <c r="C83">
        <v>1</v>
      </c>
      <c r="D83" t="s">
        <v>39</v>
      </c>
      <c r="E83" s="42">
        <v>6.0782537194906996E-23</v>
      </c>
      <c r="F83" s="41"/>
      <c r="G83">
        <v>1</v>
      </c>
      <c r="H83">
        <v>1</v>
      </c>
      <c r="I83" t="s">
        <v>35</v>
      </c>
      <c r="J83" t="s">
        <v>35</v>
      </c>
      <c r="K83" t="s">
        <v>39</v>
      </c>
    </row>
    <row r="84" spans="1:11" hidden="1" x14ac:dyDescent="0.25">
      <c r="A84">
        <v>2</v>
      </c>
      <c r="B84" t="s">
        <v>36</v>
      </c>
      <c r="C84">
        <v>1</v>
      </c>
      <c r="D84" t="s">
        <v>39</v>
      </c>
      <c r="E84" s="43">
        <v>2.9105142873742503E-4</v>
      </c>
      <c r="G84">
        <v>1</v>
      </c>
      <c r="H84">
        <v>2</v>
      </c>
      <c r="I84" t="s">
        <v>35</v>
      </c>
      <c r="J84" t="s">
        <v>35</v>
      </c>
      <c r="K84" t="s">
        <v>40</v>
      </c>
    </row>
    <row r="85" spans="1:11" hidden="1" x14ac:dyDescent="0.25">
      <c r="A85">
        <v>2</v>
      </c>
      <c r="B85" t="s">
        <v>36</v>
      </c>
      <c r="C85">
        <v>1</v>
      </c>
      <c r="D85" t="s">
        <v>39</v>
      </c>
      <c r="E85" s="42">
        <v>1.1641669358302601E-25</v>
      </c>
      <c r="F85" s="41"/>
      <c r="G85">
        <v>1</v>
      </c>
      <c r="H85">
        <v>3</v>
      </c>
      <c r="I85" t="s">
        <v>35</v>
      </c>
      <c r="J85" t="s">
        <v>35</v>
      </c>
      <c r="K85" t="s">
        <v>41</v>
      </c>
    </row>
    <row r="86" spans="1:11" hidden="1" x14ac:dyDescent="0.25">
      <c r="A86">
        <v>2</v>
      </c>
      <c r="B86" t="s">
        <v>36</v>
      </c>
      <c r="C86">
        <v>1</v>
      </c>
      <c r="D86" t="s">
        <v>39</v>
      </c>
      <c r="E86" s="42">
        <v>2.1860399636861301E-26</v>
      </c>
      <c r="F86" s="41"/>
      <c r="G86">
        <v>1</v>
      </c>
      <c r="H86">
        <v>4</v>
      </c>
      <c r="I86" t="s">
        <v>35</v>
      </c>
      <c r="J86" t="s">
        <v>35</v>
      </c>
      <c r="K86" t="s">
        <v>45</v>
      </c>
    </row>
    <row r="87" spans="1:11" hidden="1" x14ac:dyDescent="0.25">
      <c r="A87">
        <v>2</v>
      </c>
      <c r="B87" t="s">
        <v>36</v>
      </c>
      <c r="C87">
        <v>1</v>
      </c>
      <c r="D87" t="s">
        <v>39</v>
      </c>
      <c r="E87">
        <v>1</v>
      </c>
      <c r="G87">
        <v>2</v>
      </c>
      <c r="H87">
        <v>1</v>
      </c>
      <c r="I87" t="s">
        <v>36</v>
      </c>
      <c r="J87" t="s">
        <v>36</v>
      </c>
      <c r="K87" t="s">
        <v>39</v>
      </c>
    </row>
    <row r="88" spans="1:11" hidden="1" x14ac:dyDescent="0.25">
      <c r="A88">
        <v>2</v>
      </c>
      <c r="B88" t="s">
        <v>36</v>
      </c>
      <c r="C88">
        <v>1</v>
      </c>
      <c r="D88" t="s">
        <v>39</v>
      </c>
      <c r="E88" s="42">
        <v>2.9320125531636901E-5</v>
      </c>
      <c r="F88" s="41"/>
      <c r="G88">
        <v>2</v>
      </c>
      <c r="H88">
        <v>2</v>
      </c>
      <c r="I88" t="s">
        <v>36</v>
      </c>
      <c r="J88" t="s">
        <v>36</v>
      </c>
      <c r="K88" t="s">
        <v>40</v>
      </c>
    </row>
    <row r="89" spans="1:11" hidden="1" x14ac:dyDescent="0.25">
      <c r="A89">
        <v>2</v>
      </c>
      <c r="B89" t="s">
        <v>36</v>
      </c>
      <c r="C89">
        <v>1</v>
      </c>
      <c r="D89" t="s">
        <v>39</v>
      </c>
      <c r="E89" s="42">
        <v>7.7489780826446304E-15</v>
      </c>
      <c r="F89" s="41"/>
      <c r="G89">
        <v>2</v>
      </c>
      <c r="H89">
        <v>3</v>
      </c>
      <c r="I89" t="s">
        <v>36</v>
      </c>
      <c r="J89" t="s">
        <v>36</v>
      </c>
      <c r="K89" t="s">
        <v>41</v>
      </c>
    </row>
    <row r="90" spans="1:11" hidden="1" x14ac:dyDescent="0.25">
      <c r="A90">
        <v>2</v>
      </c>
      <c r="B90" t="s">
        <v>36</v>
      </c>
      <c r="C90">
        <v>1</v>
      </c>
      <c r="D90" t="s">
        <v>39</v>
      </c>
      <c r="E90" s="42">
        <v>3.6727949847516502E-15</v>
      </c>
      <c r="F90" s="41"/>
      <c r="G90">
        <v>2</v>
      </c>
      <c r="H90">
        <v>4</v>
      </c>
      <c r="I90" t="s">
        <v>36</v>
      </c>
      <c r="J90" t="s">
        <v>36</v>
      </c>
      <c r="K90" t="s">
        <v>45</v>
      </c>
    </row>
    <row r="91" spans="1:11" hidden="1" x14ac:dyDescent="0.25">
      <c r="A91">
        <v>2</v>
      </c>
      <c r="B91" t="s">
        <v>36</v>
      </c>
      <c r="C91">
        <v>1</v>
      </c>
      <c r="D91" t="s">
        <v>39</v>
      </c>
      <c r="E91">
        <v>0.16872713581883</v>
      </c>
      <c r="G91">
        <v>3</v>
      </c>
      <c r="H91">
        <v>1</v>
      </c>
      <c r="I91" t="s">
        <v>37</v>
      </c>
      <c r="J91" t="s">
        <v>37</v>
      </c>
      <c r="K91" t="s">
        <v>39</v>
      </c>
    </row>
    <row r="92" spans="1:11" hidden="1" x14ac:dyDescent="0.25">
      <c r="A92">
        <v>2</v>
      </c>
      <c r="B92" t="s">
        <v>36</v>
      </c>
      <c r="C92">
        <v>1</v>
      </c>
      <c r="D92" t="s">
        <v>39</v>
      </c>
      <c r="E92" s="42">
        <v>3.42942628301449E-7</v>
      </c>
      <c r="F92" s="41"/>
      <c r="G92">
        <v>3</v>
      </c>
      <c r="H92">
        <v>2</v>
      </c>
      <c r="I92" t="s">
        <v>37</v>
      </c>
      <c r="J92" t="s">
        <v>37</v>
      </c>
      <c r="K92" t="s">
        <v>40</v>
      </c>
    </row>
    <row r="93" spans="1:11" hidden="1" x14ac:dyDescent="0.25">
      <c r="A93">
        <v>2</v>
      </c>
      <c r="B93" t="s">
        <v>36</v>
      </c>
      <c r="C93">
        <v>1</v>
      </c>
      <c r="D93" t="s">
        <v>39</v>
      </c>
      <c r="E93" s="42">
        <v>3.99427791747437E-10</v>
      </c>
      <c r="F93" s="41"/>
      <c r="G93">
        <v>3</v>
      </c>
      <c r="H93">
        <v>3</v>
      </c>
      <c r="I93" t="s">
        <v>37</v>
      </c>
      <c r="J93" t="s">
        <v>37</v>
      </c>
      <c r="K93" t="s">
        <v>41</v>
      </c>
    </row>
    <row r="94" spans="1:11" hidden="1" x14ac:dyDescent="0.25">
      <c r="A94">
        <v>2</v>
      </c>
      <c r="B94" t="s">
        <v>36</v>
      </c>
      <c r="C94">
        <v>1</v>
      </c>
      <c r="D94" t="s">
        <v>39</v>
      </c>
      <c r="E94" s="42">
        <v>2.7458727595803501E-7</v>
      </c>
      <c r="F94" s="41"/>
      <c r="G94">
        <v>3</v>
      </c>
      <c r="H94">
        <v>4</v>
      </c>
      <c r="I94" t="s">
        <v>37</v>
      </c>
      <c r="J94" t="s">
        <v>37</v>
      </c>
      <c r="K94" t="s">
        <v>45</v>
      </c>
    </row>
    <row r="95" spans="1:11" hidden="1" x14ac:dyDescent="0.25">
      <c r="A95">
        <v>2</v>
      </c>
      <c r="B95" t="s">
        <v>36</v>
      </c>
      <c r="C95">
        <v>1</v>
      </c>
      <c r="D95" t="s">
        <v>39</v>
      </c>
      <c r="E95" s="42">
        <v>1.29723592768147E-7</v>
      </c>
      <c r="F95" s="41"/>
      <c r="G95">
        <v>4</v>
      </c>
      <c r="H95">
        <v>3</v>
      </c>
      <c r="I95" t="s">
        <v>46</v>
      </c>
      <c r="J95" t="s">
        <v>46</v>
      </c>
      <c r="K95" t="s">
        <v>41</v>
      </c>
    </row>
    <row r="96" spans="1:11" hidden="1" x14ac:dyDescent="0.25">
      <c r="A96">
        <v>2</v>
      </c>
      <c r="B96" t="s">
        <v>36</v>
      </c>
      <c r="C96">
        <v>1</v>
      </c>
      <c r="D96" t="s">
        <v>39</v>
      </c>
      <c r="E96" s="42">
        <v>2.20108084019752E-7</v>
      </c>
      <c r="F96" s="41"/>
      <c r="G96">
        <v>4</v>
      </c>
      <c r="H96">
        <v>4</v>
      </c>
      <c r="I96" t="s">
        <v>46</v>
      </c>
      <c r="J96" t="s">
        <v>46</v>
      </c>
      <c r="K96" t="s">
        <v>45</v>
      </c>
    </row>
    <row r="97" spans="1:11" hidden="1" x14ac:dyDescent="0.25">
      <c r="A97">
        <v>2</v>
      </c>
      <c r="B97" t="s">
        <v>36</v>
      </c>
      <c r="C97">
        <v>1</v>
      </c>
      <c r="D97" t="s">
        <v>39</v>
      </c>
      <c r="E97" s="39">
        <v>8.1166823634898598E-3</v>
      </c>
      <c r="G97">
        <v>5</v>
      </c>
      <c r="H97">
        <v>1</v>
      </c>
      <c r="I97" t="s">
        <v>47</v>
      </c>
      <c r="J97" t="s">
        <v>47</v>
      </c>
      <c r="K97" t="s">
        <v>39</v>
      </c>
    </row>
    <row r="98" spans="1:11" hidden="1" x14ac:dyDescent="0.25">
      <c r="A98">
        <v>2</v>
      </c>
      <c r="B98" t="s">
        <v>36</v>
      </c>
      <c r="C98">
        <v>1</v>
      </c>
      <c r="D98" t="s">
        <v>39</v>
      </c>
      <c r="E98">
        <v>0.484745531987546</v>
      </c>
      <c r="G98">
        <v>5</v>
      </c>
      <c r="H98">
        <v>2</v>
      </c>
      <c r="I98" t="s">
        <v>47</v>
      </c>
      <c r="J98" t="s">
        <v>47</v>
      </c>
      <c r="K98" t="s">
        <v>40</v>
      </c>
    </row>
    <row r="99" spans="1:11" hidden="1" x14ac:dyDescent="0.25">
      <c r="A99">
        <v>2</v>
      </c>
      <c r="B99" t="s">
        <v>36</v>
      </c>
      <c r="C99">
        <v>1</v>
      </c>
      <c r="D99" t="s">
        <v>39</v>
      </c>
      <c r="E99">
        <v>0.41928738059020898</v>
      </c>
      <c r="G99">
        <v>5</v>
      </c>
      <c r="H99">
        <v>3</v>
      </c>
      <c r="I99" t="s">
        <v>47</v>
      </c>
      <c r="J99" t="s">
        <v>47</v>
      </c>
      <c r="K99" t="s">
        <v>41</v>
      </c>
    </row>
    <row r="100" spans="1:11" hidden="1" x14ac:dyDescent="0.25">
      <c r="A100">
        <v>2</v>
      </c>
      <c r="B100" t="s">
        <v>36</v>
      </c>
      <c r="C100">
        <v>1</v>
      </c>
      <c r="D100" t="s">
        <v>39</v>
      </c>
      <c r="E100">
        <v>0.32728256948936102</v>
      </c>
      <c r="G100">
        <v>5</v>
      </c>
      <c r="H100">
        <v>4</v>
      </c>
      <c r="I100" t="s">
        <v>47</v>
      </c>
      <c r="J100" t="s">
        <v>47</v>
      </c>
      <c r="K100" t="s">
        <v>45</v>
      </c>
    </row>
    <row r="101" spans="1:11" hidden="1" x14ac:dyDescent="0.25">
      <c r="A101">
        <v>2</v>
      </c>
      <c r="B101" t="s">
        <v>36</v>
      </c>
      <c r="C101">
        <v>2</v>
      </c>
      <c r="D101" t="s">
        <v>40</v>
      </c>
      <c r="E101" s="42">
        <v>1.27875784041662E-26</v>
      </c>
      <c r="F101" s="41"/>
      <c r="G101">
        <v>1</v>
      </c>
      <c r="H101">
        <v>1</v>
      </c>
      <c r="I101" t="s">
        <v>35</v>
      </c>
      <c r="J101" t="s">
        <v>35</v>
      </c>
      <c r="K101" t="s">
        <v>39</v>
      </c>
    </row>
    <row r="102" spans="1:11" hidden="1" x14ac:dyDescent="0.25">
      <c r="A102">
        <v>2</v>
      </c>
      <c r="B102" t="s">
        <v>36</v>
      </c>
      <c r="C102">
        <v>2</v>
      </c>
      <c r="D102" t="s">
        <v>40</v>
      </c>
      <c r="E102" s="17">
        <v>3.3635459646316701E-2</v>
      </c>
      <c r="G102">
        <v>1</v>
      </c>
      <c r="H102">
        <v>2</v>
      </c>
      <c r="I102" t="s">
        <v>35</v>
      </c>
      <c r="J102" t="s">
        <v>35</v>
      </c>
      <c r="K102" t="s">
        <v>40</v>
      </c>
    </row>
    <row r="103" spans="1:11" hidden="1" x14ac:dyDescent="0.25">
      <c r="A103">
        <v>2</v>
      </c>
      <c r="B103" t="s">
        <v>36</v>
      </c>
      <c r="C103">
        <v>2</v>
      </c>
      <c r="D103" t="s">
        <v>40</v>
      </c>
      <c r="E103" s="42">
        <v>5.6832859474139805E-17</v>
      </c>
      <c r="F103" s="41"/>
      <c r="G103">
        <v>1</v>
      </c>
      <c r="H103">
        <v>3</v>
      </c>
      <c r="I103" t="s">
        <v>35</v>
      </c>
      <c r="J103" t="s">
        <v>35</v>
      </c>
      <c r="K103" t="s">
        <v>41</v>
      </c>
    </row>
    <row r="104" spans="1:11" hidden="1" x14ac:dyDescent="0.25">
      <c r="A104">
        <v>2</v>
      </c>
      <c r="B104" t="s">
        <v>36</v>
      </c>
      <c r="C104">
        <v>2</v>
      </c>
      <c r="D104" t="s">
        <v>40</v>
      </c>
      <c r="E104" s="42">
        <v>2.4000950644066099E-17</v>
      </c>
      <c r="F104" s="41"/>
      <c r="G104">
        <v>1</v>
      </c>
      <c r="H104">
        <v>4</v>
      </c>
      <c r="I104" t="s">
        <v>35</v>
      </c>
      <c r="J104" t="s">
        <v>35</v>
      </c>
      <c r="K104" t="s">
        <v>45</v>
      </c>
    </row>
    <row r="105" spans="1:11" hidden="1" x14ac:dyDescent="0.25">
      <c r="A105">
        <v>2</v>
      </c>
      <c r="B105" t="s">
        <v>36</v>
      </c>
      <c r="C105">
        <v>2</v>
      </c>
      <c r="D105" t="s">
        <v>40</v>
      </c>
      <c r="E105" s="42">
        <v>2.9320125531471699E-5</v>
      </c>
      <c r="F105" s="41"/>
      <c r="G105">
        <v>2</v>
      </c>
      <c r="H105">
        <v>1</v>
      </c>
      <c r="I105" t="s">
        <v>36</v>
      </c>
      <c r="J105" t="s">
        <v>36</v>
      </c>
      <c r="K105" t="s">
        <v>39</v>
      </c>
    </row>
    <row r="106" spans="1:11" hidden="1" x14ac:dyDescent="0.25">
      <c r="A106">
        <v>2</v>
      </c>
      <c r="B106" t="s">
        <v>36</v>
      </c>
      <c r="C106">
        <v>2</v>
      </c>
      <c r="D106" t="s">
        <v>40</v>
      </c>
      <c r="E106">
        <v>1</v>
      </c>
      <c r="G106">
        <v>2</v>
      </c>
      <c r="H106">
        <v>2</v>
      </c>
      <c r="I106" t="s">
        <v>36</v>
      </c>
      <c r="J106" t="s">
        <v>36</v>
      </c>
      <c r="K106" t="s">
        <v>40</v>
      </c>
    </row>
    <row r="107" spans="1:11" hidden="1" x14ac:dyDescent="0.25">
      <c r="A107">
        <v>2</v>
      </c>
      <c r="B107" t="s">
        <v>36</v>
      </c>
      <c r="C107">
        <v>2</v>
      </c>
      <c r="D107" t="s">
        <v>40</v>
      </c>
      <c r="E107" s="42">
        <v>2.6133298944437801E-7</v>
      </c>
      <c r="F107" s="41"/>
      <c r="G107">
        <v>2</v>
      </c>
      <c r="H107">
        <v>3</v>
      </c>
      <c r="I107" t="s">
        <v>36</v>
      </c>
      <c r="J107" t="s">
        <v>36</v>
      </c>
      <c r="K107" t="s">
        <v>41</v>
      </c>
    </row>
    <row r="108" spans="1:11" hidden="1" x14ac:dyDescent="0.25">
      <c r="A108">
        <v>2</v>
      </c>
      <c r="B108" t="s">
        <v>36</v>
      </c>
      <c r="C108">
        <v>2</v>
      </c>
      <c r="D108" t="s">
        <v>40</v>
      </c>
      <c r="E108" s="42">
        <v>2.1540403328772701E-7</v>
      </c>
      <c r="F108" s="41"/>
      <c r="G108">
        <v>2</v>
      </c>
      <c r="H108">
        <v>4</v>
      </c>
      <c r="I108" t="s">
        <v>36</v>
      </c>
      <c r="J108" t="s">
        <v>36</v>
      </c>
      <c r="K108" t="s">
        <v>45</v>
      </c>
    </row>
    <row r="109" spans="1:11" hidden="1" x14ac:dyDescent="0.25">
      <c r="A109">
        <v>2</v>
      </c>
      <c r="B109" t="s">
        <v>36</v>
      </c>
      <c r="C109">
        <v>2</v>
      </c>
      <c r="D109" t="s">
        <v>40</v>
      </c>
      <c r="E109" s="43">
        <v>2.4960008825662602E-4</v>
      </c>
      <c r="G109">
        <v>3</v>
      </c>
      <c r="H109">
        <v>1</v>
      </c>
      <c r="I109" t="s">
        <v>37</v>
      </c>
      <c r="J109" t="s">
        <v>37</v>
      </c>
      <c r="K109" t="s">
        <v>39</v>
      </c>
    </row>
    <row r="110" spans="1:11" hidden="1" x14ac:dyDescent="0.25">
      <c r="A110">
        <v>2</v>
      </c>
      <c r="B110" t="s">
        <v>36</v>
      </c>
      <c r="C110">
        <v>2</v>
      </c>
      <c r="D110" t="s">
        <v>40</v>
      </c>
      <c r="E110">
        <v>0.39542947417448898</v>
      </c>
      <c r="G110">
        <v>3</v>
      </c>
      <c r="H110">
        <v>2</v>
      </c>
      <c r="I110" t="s">
        <v>37</v>
      </c>
      <c r="J110" t="s">
        <v>37</v>
      </c>
      <c r="K110" t="s">
        <v>40</v>
      </c>
    </row>
    <row r="111" spans="1:11" hidden="1" x14ac:dyDescent="0.25">
      <c r="A111">
        <v>2</v>
      </c>
      <c r="B111" t="s">
        <v>36</v>
      </c>
      <c r="C111">
        <v>2</v>
      </c>
      <c r="D111" t="s">
        <v>40</v>
      </c>
      <c r="E111" s="39">
        <v>5.02307381001628E-3</v>
      </c>
      <c r="G111">
        <v>3</v>
      </c>
      <c r="H111">
        <v>3</v>
      </c>
      <c r="I111" t="s">
        <v>37</v>
      </c>
      <c r="J111" t="s">
        <v>37</v>
      </c>
      <c r="K111" t="s">
        <v>41</v>
      </c>
    </row>
    <row r="112" spans="1:11" hidden="1" x14ac:dyDescent="0.25">
      <c r="A112">
        <v>2</v>
      </c>
      <c r="B112" t="s">
        <v>36</v>
      </c>
      <c r="C112">
        <v>2</v>
      </c>
      <c r="D112" t="s">
        <v>40</v>
      </c>
      <c r="E112">
        <v>6.1190899081097497E-2</v>
      </c>
      <c r="G112">
        <v>3</v>
      </c>
      <c r="H112">
        <v>4</v>
      </c>
      <c r="I112" t="s">
        <v>37</v>
      </c>
      <c r="J112" t="s">
        <v>37</v>
      </c>
      <c r="K112" t="s">
        <v>45</v>
      </c>
    </row>
    <row r="113" spans="1:11" hidden="1" x14ac:dyDescent="0.25">
      <c r="A113">
        <v>2</v>
      </c>
      <c r="B113" t="s">
        <v>36</v>
      </c>
      <c r="C113">
        <v>2</v>
      </c>
      <c r="D113" t="s">
        <v>40</v>
      </c>
      <c r="E113" s="42">
        <v>5.4475354688112603E-5</v>
      </c>
      <c r="F113" s="41"/>
      <c r="G113">
        <v>4</v>
      </c>
      <c r="H113">
        <v>3</v>
      </c>
      <c r="I113" t="s">
        <v>46</v>
      </c>
      <c r="J113" t="s">
        <v>46</v>
      </c>
      <c r="K113" t="s">
        <v>41</v>
      </c>
    </row>
    <row r="114" spans="1:11" hidden="1" x14ac:dyDescent="0.25">
      <c r="A114">
        <v>2</v>
      </c>
      <c r="B114" t="s">
        <v>36</v>
      </c>
      <c r="C114">
        <v>2</v>
      </c>
      <c r="D114" t="s">
        <v>40</v>
      </c>
      <c r="E114" s="43">
        <v>1.73570433746431E-4</v>
      </c>
      <c r="G114">
        <v>4</v>
      </c>
      <c r="H114">
        <v>4</v>
      </c>
      <c r="I114" t="s">
        <v>46</v>
      </c>
      <c r="J114" t="s">
        <v>46</v>
      </c>
      <c r="K114" t="s">
        <v>45</v>
      </c>
    </row>
    <row r="115" spans="1:11" hidden="1" x14ac:dyDescent="0.25">
      <c r="A115">
        <v>2</v>
      </c>
      <c r="B115" t="s">
        <v>36</v>
      </c>
      <c r="C115">
        <v>2</v>
      </c>
      <c r="D115" t="s">
        <v>40</v>
      </c>
      <c r="E115" s="39">
        <v>2.7985939652571401E-3</v>
      </c>
      <c r="G115">
        <v>5</v>
      </c>
      <c r="H115">
        <v>1</v>
      </c>
      <c r="I115" t="s">
        <v>47</v>
      </c>
      <c r="J115" t="s">
        <v>47</v>
      </c>
      <c r="K115" t="s">
        <v>39</v>
      </c>
    </row>
    <row r="116" spans="1:11" hidden="1" x14ac:dyDescent="0.25">
      <c r="A116">
        <v>2</v>
      </c>
      <c r="B116" t="s">
        <v>36</v>
      </c>
      <c r="C116">
        <v>2</v>
      </c>
      <c r="D116" t="s">
        <v>40</v>
      </c>
      <c r="E116" s="42">
        <v>2.1497955726328401E-5</v>
      </c>
      <c r="F116" s="41"/>
      <c r="G116">
        <v>5</v>
      </c>
      <c r="H116">
        <v>2</v>
      </c>
      <c r="I116" t="s">
        <v>47</v>
      </c>
      <c r="J116" t="s">
        <v>47</v>
      </c>
      <c r="K116" t="s">
        <v>40</v>
      </c>
    </row>
    <row r="117" spans="1:11" hidden="1" x14ac:dyDescent="0.25">
      <c r="A117">
        <v>2</v>
      </c>
      <c r="B117" t="s">
        <v>36</v>
      </c>
      <c r="C117">
        <v>2</v>
      </c>
      <c r="D117" t="s">
        <v>40</v>
      </c>
      <c r="E117" s="42">
        <v>4.9053317791204901E-6</v>
      </c>
      <c r="F117" s="41"/>
      <c r="G117">
        <v>5</v>
      </c>
      <c r="H117">
        <v>3</v>
      </c>
      <c r="I117" t="s">
        <v>47</v>
      </c>
      <c r="J117" t="s">
        <v>47</v>
      </c>
      <c r="K117" t="s">
        <v>41</v>
      </c>
    </row>
    <row r="118" spans="1:11" hidden="1" x14ac:dyDescent="0.25">
      <c r="A118">
        <v>2</v>
      </c>
      <c r="B118" t="s">
        <v>36</v>
      </c>
      <c r="C118">
        <v>2</v>
      </c>
      <c r="D118" t="s">
        <v>40</v>
      </c>
      <c r="E118" s="43">
        <v>1.1161867078622201E-4</v>
      </c>
      <c r="G118">
        <v>5</v>
      </c>
      <c r="H118">
        <v>4</v>
      </c>
      <c r="I118" t="s">
        <v>47</v>
      </c>
      <c r="J118" t="s">
        <v>47</v>
      </c>
      <c r="K118" t="s">
        <v>45</v>
      </c>
    </row>
    <row r="119" spans="1:11" hidden="1" x14ac:dyDescent="0.25">
      <c r="A119">
        <v>2</v>
      </c>
      <c r="B119" t="s">
        <v>36</v>
      </c>
      <c r="C119">
        <v>3</v>
      </c>
      <c r="D119" t="s">
        <v>41</v>
      </c>
      <c r="E119" s="42">
        <v>2.0850352549923299E-34</v>
      </c>
      <c r="F119" s="41"/>
      <c r="G119">
        <v>1</v>
      </c>
      <c r="H119">
        <v>1</v>
      </c>
      <c r="I119" t="s">
        <v>35</v>
      </c>
      <c r="J119" t="s">
        <v>35</v>
      </c>
      <c r="K119" t="s">
        <v>39</v>
      </c>
    </row>
    <row r="120" spans="1:11" hidden="1" x14ac:dyDescent="0.25">
      <c r="A120">
        <v>2</v>
      </c>
      <c r="B120" t="s">
        <v>36</v>
      </c>
      <c r="C120">
        <v>3</v>
      </c>
      <c r="D120" t="s">
        <v>41</v>
      </c>
      <c r="E120" s="42">
        <v>8.2346406771613996E-14</v>
      </c>
      <c r="F120" s="41"/>
      <c r="G120">
        <v>1</v>
      </c>
      <c r="H120">
        <v>2</v>
      </c>
      <c r="I120" t="s">
        <v>35</v>
      </c>
      <c r="J120" t="s">
        <v>35</v>
      </c>
      <c r="K120" t="s">
        <v>40</v>
      </c>
    </row>
    <row r="121" spans="1:11" hidden="1" x14ac:dyDescent="0.25">
      <c r="A121">
        <v>2</v>
      </c>
      <c r="B121" t="s">
        <v>36</v>
      </c>
      <c r="C121">
        <v>3</v>
      </c>
      <c r="D121" t="s">
        <v>41</v>
      </c>
      <c r="E121" s="42">
        <v>1.0661869657804601E-6</v>
      </c>
      <c r="F121" s="41"/>
      <c r="G121">
        <v>1</v>
      </c>
      <c r="H121">
        <v>3</v>
      </c>
      <c r="I121" t="s">
        <v>35</v>
      </c>
      <c r="J121" t="s">
        <v>35</v>
      </c>
      <c r="K121" t="s">
        <v>41</v>
      </c>
    </row>
    <row r="122" spans="1:11" hidden="1" x14ac:dyDescent="0.25">
      <c r="A122">
        <v>2</v>
      </c>
      <c r="B122" t="s">
        <v>36</v>
      </c>
      <c r="C122">
        <v>3</v>
      </c>
      <c r="D122" t="s">
        <v>41</v>
      </c>
      <c r="E122" s="42">
        <v>5.7527845101143801E-7</v>
      </c>
      <c r="F122" s="41"/>
      <c r="G122">
        <v>1</v>
      </c>
      <c r="H122">
        <v>4</v>
      </c>
      <c r="I122" t="s">
        <v>35</v>
      </c>
      <c r="J122" t="s">
        <v>35</v>
      </c>
      <c r="K122" t="s">
        <v>45</v>
      </c>
    </row>
    <row r="123" spans="1:11" hidden="1" x14ac:dyDescent="0.25">
      <c r="A123">
        <v>2</v>
      </c>
      <c r="B123" t="s">
        <v>36</v>
      </c>
      <c r="C123">
        <v>3</v>
      </c>
      <c r="D123" t="s">
        <v>41</v>
      </c>
      <c r="E123" s="42">
        <v>7.7489780826232697E-15</v>
      </c>
      <c r="F123" s="41"/>
      <c r="G123">
        <v>2</v>
      </c>
      <c r="H123">
        <v>1</v>
      </c>
      <c r="I123" t="s">
        <v>36</v>
      </c>
      <c r="J123" t="s">
        <v>36</v>
      </c>
      <c r="K123" t="s">
        <v>39</v>
      </c>
    </row>
    <row r="124" spans="1:11" hidden="1" x14ac:dyDescent="0.25">
      <c r="A124">
        <v>2</v>
      </c>
      <c r="B124" t="s">
        <v>36</v>
      </c>
      <c r="C124">
        <v>3</v>
      </c>
      <c r="D124" t="s">
        <v>41</v>
      </c>
      <c r="E124" s="42">
        <v>2.61332989444394E-7</v>
      </c>
      <c r="F124" s="41"/>
      <c r="G124">
        <v>2</v>
      </c>
      <c r="H124">
        <v>2</v>
      </c>
      <c r="I124" t="s">
        <v>36</v>
      </c>
      <c r="J124" t="s">
        <v>36</v>
      </c>
      <c r="K124" t="s">
        <v>40</v>
      </c>
    </row>
    <row r="125" spans="1:11" hidden="1" x14ac:dyDescent="0.25">
      <c r="A125">
        <v>2</v>
      </c>
      <c r="B125" t="s">
        <v>36</v>
      </c>
      <c r="C125">
        <v>3</v>
      </c>
      <c r="D125" t="s">
        <v>41</v>
      </c>
      <c r="E125">
        <v>1</v>
      </c>
      <c r="G125">
        <v>2</v>
      </c>
      <c r="H125">
        <v>3</v>
      </c>
      <c r="I125" t="s">
        <v>36</v>
      </c>
      <c r="J125" t="s">
        <v>36</v>
      </c>
      <c r="K125" t="s">
        <v>41</v>
      </c>
    </row>
    <row r="126" spans="1:11" hidden="1" x14ac:dyDescent="0.25">
      <c r="A126">
        <v>2</v>
      </c>
      <c r="B126" t="s">
        <v>36</v>
      </c>
      <c r="C126">
        <v>3</v>
      </c>
      <c r="D126" t="s">
        <v>41</v>
      </c>
      <c r="E126">
        <v>0.57331363871103602</v>
      </c>
      <c r="G126">
        <v>2</v>
      </c>
      <c r="H126">
        <v>4</v>
      </c>
      <c r="I126" t="s">
        <v>36</v>
      </c>
      <c r="J126" t="s">
        <v>36</v>
      </c>
      <c r="K126" t="s">
        <v>45</v>
      </c>
    </row>
    <row r="127" spans="1:11" hidden="1" x14ac:dyDescent="0.25">
      <c r="A127">
        <v>2</v>
      </c>
      <c r="B127" t="s">
        <v>36</v>
      </c>
      <c r="C127">
        <v>3</v>
      </c>
      <c r="D127" t="s">
        <v>41</v>
      </c>
      <c r="E127" s="42">
        <v>2.4018828381051399E-13</v>
      </c>
      <c r="F127" s="41"/>
      <c r="G127">
        <v>3</v>
      </c>
      <c r="H127">
        <v>1</v>
      </c>
      <c r="I127" t="s">
        <v>37</v>
      </c>
      <c r="J127" t="s">
        <v>37</v>
      </c>
      <c r="K127" t="s">
        <v>39</v>
      </c>
    </row>
    <row r="128" spans="1:11" hidden="1" x14ac:dyDescent="0.25">
      <c r="A128">
        <v>2</v>
      </c>
      <c r="B128" t="s">
        <v>36</v>
      </c>
      <c r="C128">
        <v>3</v>
      </c>
      <c r="D128" t="s">
        <v>41</v>
      </c>
      <c r="E128" s="42">
        <v>7.3543202772949799E-6</v>
      </c>
      <c r="F128" s="41"/>
      <c r="G128">
        <v>3</v>
      </c>
      <c r="H128">
        <v>2</v>
      </c>
      <c r="I128" t="s">
        <v>37</v>
      </c>
      <c r="J128" t="s">
        <v>37</v>
      </c>
      <c r="K128" t="s">
        <v>40</v>
      </c>
    </row>
    <row r="129" spans="1:11" hidden="1" x14ac:dyDescent="0.25">
      <c r="A129">
        <v>2</v>
      </c>
      <c r="B129" t="s">
        <v>36</v>
      </c>
      <c r="C129">
        <v>3</v>
      </c>
      <c r="D129" t="s">
        <v>41</v>
      </c>
      <c r="E129">
        <v>0.18696003078329701</v>
      </c>
      <c r="G129">
        <v>3</v>
      </c>
      <c r="H129">
        <v>3</v>
      </c>
      <c r="I129" t="s">
        <v>37</v>
      </c>
      <c r="J129" t="s">
        <v>37</v>
      </c>
      <c r="K129" t="s">
        <v>41</v>
      </c>
    </row>
    <row r="130" spans="1:11" hidden="1" x14ac:dyDescent="0.25">
      <c r="A130">
        <v>2</v>
      </c>
      <c r="B130" t="s">
        <v>36</v>
      </c>
      <c r="C130">
        <v>3</v>
      </c>
      <c r="D130" t="s">
        <v>41</v>
      </c>
      <c r="E130">
        <v>0.41819853292954801</v>
      </c>
      <c r="G130">
        <v>3</v>
      </c>
      <c r="H130">
        <v>4</v>
      </c>
      <c r="I130" t="s">
        <v>37</v>
      </c>
      <c r="J130" t="s">
        <v>37</v>
      </c>
      <c r="K130" t="s">
        <v>45</v>
      </c>
    </row>
    <row r="131" spans="1:11" hidden="1" x14ac:dyDescent="0.25">
      <c r="A131">
        <v>2</v>
      </c>
      <c r="B131" t="s">
        <v>36</v>
      </c>
      <c r="C131">
        <v>3</v>
      </c>
      <c r="D131" t="s">
        <v>41</v>
      </c>
      <c r="E131">
        <v>0.15675765011603099</v>
      </c>
      <c r="G131">
        <v>4</v>
      </c>
      <c r="H131">
        <v>3</v>
      </c>
      <c r="I131" t="s">
        <v>46</v>
      </c>
      <c r="J131" t="s">
        <v>46</v>
      </c>
      <c r="K131" t="s">
        <v>41</v>
      </c>
    </row>
    <row r="132" spans="1:11" hidden="1" x14ac:dyDescent="0.25">
      <c r="A132">
        <v>2</v>
      </c>
      <c r="B132" t="s">
        <v>36</v>
      </c>
      <c r="C132">
        <v>3</v>
      </c>
      <c r="D132" t="s">
        <v>41</v>
      </c>
      <c r="E132">
        <v>0.90674655216534195</v>
      </c>
      <c r="G132">
        <v>4</v>
      </c>
      <c r="H132">
        <v>4</v>
      </c>
      <c r="I132" t="s">
        <v>46</v>
      </c>
      <c r="J132" t="s">
        <v>46</v>
      </c>
      <c r="K132" t="s">
        <v>45</v>
      </c>
    </row>
    <row r="133" spans="1:11" hidden="1" x14ac:dyDescent="0.25">
      <c r="A133">
        <v>2</v>
      </c>
      <c r="B133" t="s">
        <v>36</v>
      </c>
      <c r="C133">
        <v>3</v>
      </c>
      <c r="D133" t="s">
        <v>41</v>
      </c>
      <c r="E133" s="42">
        <v>1.58475617313376E-17</v>
      </c>
      <c r="F133" s="41"/>
      <c r="G133">
        <v>5</v>
      </c>
      <c r="H133">
        <v>1</v>
      </c>
      <c r="I133" t="s">
        <v>47</v>
      </c>
      <c r="J133" t="s">
        <v>47</v>
      </c>
      <c r="K133" t="s">
        <v>39</v>
      </c>
    </row>
    <row r="134" spans="1:11" hidden="1" x14ac:dyDescent="0.25">
      <c r="A134">
        <v>2</v>
      </c>
      <c r="B134" t="s">
        <v>36</v>
      </c>
      <c r="C134">
        <v>3</v>
      </c>
      <c r="D134" t="s">
        <v>41</v>
      </c>
      <c r="E134" s="42">
        <v>8.0374033512024406E-18</v>
      </c>
      <c r="F134" s="41"/>
      <c r="G134">
        <v>5</v>
      </c>
      <c r="H134">
        <v>2</v>
      </c>
      <c r="I134" t="s">
        <v>47</v>
      </c>
      <c r="J134" t="s">
        <v>47</v>
      </c>
      <c r="K134" t="s">
        <v>40</v>
      </c>
    </row>
    <row r="135" spans="1:11" hidden="1" x14ac:dyDescent="0.25">
      <c r="A135">
        <v>2</v>
      </c>
      <c r="B135" t="s">
        <v>36</v>
      </c>
      <c r="C135">
        <v>3</v>
      </c>
      <c r="D135" t="s">
        <v>41</v>
      </c>
      <c r="E135" s="42">
        <v>4.4704287430975198E-19</v>
      </c>
      <c r="F135" s="41"/>
      <c r="G135">
        <v>5</v>
      </c>
      <c r="H135">
        <v>3</v>
      </c>
      <c r="I135" t="s">
        <v>47</v>
      </c>
      <c r="J135" t="s">
        <v>47</v>
      </c>
      <c r="K135" t="s">
        <v>41</v>
      </c>
    </row>
    <row r="136" spans="1:11" hidden="1" x14ac:dyDescent="0.25">
      <c r="A136">
        <v>2</v>
      </c>
      <c r="B136" t="s">
        <v>36</v>
      </c>
      <c r="C136">
        <v>3</v>
      </c>
      <c r="D136" t="s">
        <v>41</v>
      </c>
      <c r="E136" s="42">
        <v>6.1013089316532297E-16</v>
      </c>
      <c r="F136" s="41"/>
      <c r="G136">
        <v>5</v>
      </c>
      <c r="H136">
        <v>4</v>
      </c>
      <c r="I136" t="s">
        <v>47</v>
      </c>
      <c r="J136" t="s">
        <v>47</v>
      </c>
      <c r="K136" t="s">
        <v>45</v>
      </c>
    </row>
    <row r="137" spans="1:11" hidden="1" x14ac:dyDescent="0.25">
      <c r="A137">
        <v>2</v>
      </c>
      <c r="B137" t="s">
        <v>36</v>
      </c>
      <c r="C137">
        <v>4</v>
      </c>
      <c r="D137" t="s">
        <v>45</v>
      </c>
      <c r="E137" s="42">
        <v>4.9777252715600901E-34</v>
      </c>
      <c r="F137" s="41"/>
      <c r="G137">
        <v>1</v>
      </c>
      <c r="H137">
        <v>1</v>
      </c>
      <c r="I137" t="s">
        <v>35</v>
      </c>
      <c r="J137" t="s">
        <v>35</v>
      </c>
      <c r="K137" t="s">
        <v>39</v>
      </c>
    </row>
    <row r="138" spans="1:11" hidden="1" x14ac:dyDescent="0.25">
      <c r="A138">
        <v>2</v>
      </c>
      <c r="B138" t="s">
        <v>36</v>
      </c>
      <c r="C138">
        <v>4</v>
      </c>
      <c r="D138" t="s">
        <v>45</v>
      </c>
      <c r="E138" s="42">
        <v>1.8382886660386901E-13</v>
      </c>
      <c r="F138" s="41"/>
      <c r="G138">
        <v>1</v>
      </c>
      <c r="H138">
        <v>2</v>
      </c>
      <c r="I138" t="s">
        <v>35</v>
      </c>
      <c r="J138" t="s">
        <v>35</v>
      </c>
      <c r="K138" t="s">
        <v>40</v>
      </c>
    </row>
    <row r="139" spans="1:11" hidden="1" x14ac:dyDescent="0.25">
      <c r="A139">
        <v>2</v>
      </c>
      <c r="B139" t="s">
        <v>36</v>
      </c>
      <c r="C139">
        <v>4</v>
      </c>
      <c r="D139" t="s">
        <v>45</v>
      </c>
      <c r="E139" s="42">
        <v>5.9801764018489703E-6</v>
      </c>
      <c r="F139" s="41"/>
      <c r="G139">
        <v>1</v>
      </c>
      <c r="H139">
        <v>3</v>
      </c>
      <c r="I139" t="s">
        <v>35</v>
      </c>
      <c r="J139" t="s">
        <v>35</v>
      </c>
      <c r="K139" t="s">
        <v>41</v>
      </c>
    </row>
    <row r="140" spans="1:11" hidden="1" x14ac:dyDescent="0.25">
      <c r="A140">
        <v>2</v>
      </c>
      <c r="B140" t="s">
        <v>36</v>
      </c>
      <c r="C140">
        <v>4</v>
      </c>
      <c r="D140" t="s">
        <v>45</v>
      </c>
      <c r="E140" s="42">
        <v>1.5385759541698799E-5</v>
      </c>
      <c r="F140" s="41"/>
      <c r="G140">
        <v>1</v>
      </c>
      <c r="H140">
        <v>4</v>
      </c>
      <c r="I140" t="s">
        <v>35</v>
      </c>
      <c r="J140" t="s">
        <v>35</v>
      </c>
      <c r="K140" t="s">
        <v>45</v>
      </c>
    </row>
    <row r="141" spans="1:11" hidden="1" x14ac:dyDescent="0.25">
      <c r="A141">
        <v>2</v>
      </c>
      <c r="B141" t="s">
        <v>36</v>
      </c>
      <c r="C141">
        <v>4</v>
      </c>
      <c r="D141" t="s">
        <v>45</v>
      </c>
      <c r="E141" s="42">
        <v>3.6727949847543402E-15</v>
      </c>
      <c r="F141" s="41"/>
      <c r="G141">
        <v>2</v>
      </c>
      <c r="H141">
        <v>1</v>
      </c>
      <c r="I141" t="s">
        <v>36</v>
      </c>
      <c r="J141" t="s">
        <v>36</v>
      </c>
      <c r="K141" t="s">
        <v>39</v>
      </c>
    </row>
    <row r="142" spans="1:11" hidden="1" x14ac:dyDescent="0.25">
      <c r="A142">
        <v>2</v>
      </c>
      <c r="B142" t="s">
        <v>36</v>
      </c>
      <c r="C142">
        <v>4</v>
      </c>
      <c r="D142" t="s">
        <v>45</v>
      </c>
      <c r="E142" s="42">
        <v>2.1540403328788E-7</v>
      </c>
      <c r="F142" s="41"/>
      <c r="G142">
        <v>2</v>
      </c>
      <c r="H142">
        <v>2</v>
      </c>
      <c r="I142" t="s">
        <v>36</v>
      </c>
      <c r="J142" t="s">
        <v>36</v>
      </c>
      <c r="K142" t="s">
        <v>40</v>
      </c>
    </row>
    <row r="143" spans="1:11" hidden="1" x14ac:dyDescent="0.25">
      <c r="A143">
        <v>2</v>
      </c>
      <c r="B143" t="s">
        <v>36</v>
      </c>
      <c r="C143">
        <v>4</v>
      </c>
      <c r="D143" t="s">
        <v>45</v>
      </c>
      <c r="E143">
        <v>0.57331363871103602</v>
      </c>
      <c r="G143">
        <v>2</v>
      </c>
      <c r="H143">
        <v>3</v>
      </c>
      <c r="I143" t="s">
        <v>36</v>
      </c>
      <c r="J143" t="s">
        <v>36</v>
      </c>
      <c r="K143" t="s">
        <v>41</v>
      </c>
    </row>
    <row r="144" spans="1:11" hidden="1" x14ac:dyDescent="0.25">
      <c r="A144">
        <v>2</v>
      </c>
      <c r="B144" t="s">
        <v>36</v>
      </c>
      <c r="C144">
        <v>4</v>
      </c>
      <c r="D144" t="s">
        <v>45</v>
      </c>
      <c r="E144">
        <v>1</v>
      </c>
      <c r="G144">
        <v>2</v>
      </c>
      <c r="H144">
        <v>4</v>
      </c>
      <c r="I144" t="s">
        <v>36</v>
      </c>
      <c r="J144" t="s">
        <v>36</v>
      </c>
      <c r="K144" t="s">
        <v>45</v>
      </c>
    </row>
    <row r="145" spans="1:11" hidden="1" x14ac:dyDescent="0.25">
      <c r="A145">
        <v>2</v>
      </c>
      <c r="B145" t="s">
        <v>36</v>
      </c>
      <c r="C145">
        <v>4</v>
      </c>
      <c r="D145" t="s">
        <v>45</v>
      </c>
      <c r="E145" s="42">
        <v>8.3599759898529703E-14</v>
      </c>
      <c r="F145" s="41"/>
      <c r="G145">
        <v>3</v>
      </c>
      <c r="H145">
        <v>1</v>
      </c>
      <c r="I145" t="s">
        <v>37</v>
      </c>
      <c r="J145" t="s">
        <v>37</v>
      </c>
      <c r="K145" t="s">
        <v>39</v>
      </c>
    </row>
    <row r="146" spans="1:11" hidden="1" x14ac:dyDescent="0.25">
      <c r="A146">
        <v>2</v>
      </c>
      <c r="B146" t="s">
        <v>36</v>
      </c>
      <c r="C146">
        <v>4</v>
      </c>
      <c r="D146" t="s">
        <v>45</v>
      </c>
      <c r="E146" s="42">
        <v>4.4811560690351199E-6</v>
      </c>
      <c r="F146" s="41"/>
      <c r="G146">
        <v>3</v>
      </c>
      <c r="H146">
        <v>2</v>
      </c>
      <c r="I146" t="s">
        <v>37</v>
      </c>
      <c r="J146" t="s">
        <v>37</v>
      </c>
      <c r="K146" t="s">
        <v>40</v>
      </c>
    </row>
    <row r="147" spans="1:11" hidden="1" x14ac:dyDescent="0.25">
      <c r="A147">
        <v>2</v>
      </c>
      <c r="B147" t="s">
        <v>36</v>
      </c>
      <c r="C147">
        <v>4</v>
      </c>
      <c r="D147" t="s">
        <v>45</v>
      </c>
      <c r="E147">
        <v>0.15695180380240201</v>
      </c>
      <c r="G147">
        <v>3</v>
      </c>
      <c r="H147">
        <v>3</v>
      </c>
      <c r="I147" t="s">
        <v>37</v>
      </c>
      <c r="J147" t="s">
        <v>37</v>
      </c>
      <c r="K147" t="s">
        <v>41</v>
      </c>
    </row>
    <row r="148" spans="1:11" hidden="1" x14ac:dyDescent="0.25">
      <c r="A148">
        <v>2</v>
      </c>
      <c r="B148" t="s">
        <v>36</v>
      </c>
      <c r="C148">
        <v>4</v>
      </c>
      <c r="D148" t="s">
        <v>45</v>
      </c>
      <c r="E148">
        <v>0.362044473622952</v>
      </c>
      <c r="G148">
        <v>3</v>
      </c>
      <c r="H148">
        <v>4</v>
      </c>
      <c r="I148" t="s">
        <v>37</v>
      </c>
      <c r="J148" t="s">
        <v>37</v>
      </c>
      <c r="K148" t="s">
        <v>45</v>
      </c>
    </row>
    <row r="149" spans="1:11" hidden="1" x14ac:dyDescent="0.25">
      <c r="A149">
        <v>2</v>
      </c>
      <c r="B149" t="s">
        <v>36</v>
      </c>
      <c r="C149">
        <v>4</v>
      </c>
      <c r="D149" t="s">
        <v>45</v>
      </c>
      <c r="E149">
        <v>0.135503046932854</v>
      </c>
      <c r="G149">
        <v>4</v>
      </c>
      <c r="H149">
        <v>3</v>
      </c>
      <c r="I149" t="s">
        <v>46</v>
      </c>
      <c r="J149" t="s">
        <v>46</v>
      </c>
      <c r="K149" t="s">
        <v>41</v>
      </c>
    </row>
    <row r="150" spans="1:11" hidden="1" x14ac:dyDescent="0.25">
      <c r="A150">
        <v>2</v>
      </c>
      <c r="B150" t="s">
        <v>36</v>
      </c>
      <c r="C150">
        <v>4</v>
      </c>
      <c r="D150" t="s">
        <v>45</v>
      </c>
      <c r="E150">
        <v>0.91910857396163004</v>
      </c>
      <c r="G150">
        <v>4</v>
      </c>
      <c r="H150">
        <v>4</v>
      </c>
      <c r="I150" t="s">
        <v>46</v>
      </c>
      <c r="J150" t="s">
        <v>46</v>
      </c>
      <c r="K150" t="s">
        <v>45</v>
      </c>
    </row>
    <row r="151" spans="1:11" hidden="1" x14ac:dyDescent="0.25">
      <c r="A151">
        <v>2</v>
      </c>
      <c r="B151" t="s">
        <v>36</v>
      </c>
      <c r="C151">
        <v>4</v>
      </c>
      <c r="D151" t="s">
        <v>45</v>
      </c>
      <c r="E151" s="42">
        <v>8.1299874734508506E-18</v>
      </c>
      <c r="F151" s="41"/>
      <c r="G151">
        <v>5</v>
      </c>
      <c r="H151">
        <v>1</v>
      </c>
      <c r="I151" t="s">
        <v>47</v>
      </c>
      <c r="J151" t="s">
        <v>47</v>
      </c>
      <c r="K151" t="s">
        <v>39</v>
      </c>
    </row>
    <row r="152" spans="1:11" hidden="1" x14ac:dyDescent="0.25">
      <c r="A152">
        <v>2</v>
      </c>
      <c r="B152" t="s">
        <v>36</v>
      </c>
      <c r="C152">
        <v>4</v>
      </c>
      <c r="D152" t="s">
        <v>45</v>
      </c>
      <c r="E152" s="42">
        <v>5.8994113272326797E-17</v>
      </c>
      <c r="F152" s="41"/>
      <c r="G152">
        <v>5</v>
      </c>
      <c r="H152">
        <v>2</v>
      </c>
      <c r="I152" t="s">
        <v>47</v>
      </c>
      <c r="J152" t="s">
        <v>47</v>
      </c>
      <c r="K152" t="s">
        <v>40</v>
      </c>
    </row>
    <row r="153" spans="1:11" hidden="1" x14ac:dyDescent="0.25">
      <c r="A153">
        <v>2</v>
      </c>
      <c r="B153" t="s">
        <v>36</v>
      </c>
      <c r="C153">
        <v>4</v>
      </c>
      <c r="D153" t="s">
        <v>45</v>
      </c>
      <c r="E153" s="42">
        <v>5.8806643633380297E-18</v>
      </c>
      <c r="F153" s="41"/>
      <c r="G153">
        <v>5</v>
      </c>
      <c r="H153">
        <v>3</v>
      </c>
      <c r="I153" t="s">
        <v>47</v>
      </c>
      <c r="J153" t="s">
        <v>47</v>
      </c>
      <c r="K153" t="s">
        <v>41</v>
      </c>
    </row>
    <row r="154" spans="1:11" hidden="1" x14ac:dyDescent="0.25">
      <c r="A154">
        <v>2</v>
      </c>
      <c r="B154" t="s">
        <v>36</v>
      </c>
      <c r="C154">
        <v>4</v>
      </c>
      <c r="D154" t="s">
        <v>45</v>
      </c>
      <c r="E154" s="42">
        <v>1.9868585394827802E-15</v>
      </c>
      <c r="F154" s="41"/>
      <c r="G154">
        <v>5</v>
      </c>
      <c r="H154">
        <v>4</v>
      </c>
      <c r="I154" t="s">
        <v>47</v>
      </c>
      <c r="J154" t="s">
        <v>47</v>
      </c>
      <c r="K154" t="s">
        <v>45</v>
      </c>
    </row>
    <row r="155" spans="1:11" hidden="1" x14ac:dyDescent="0.25">
      <c r="A155">
        <v>3</v>
      </c>
      <c r="B155" t="s">
        <v>37</v>
      </c>
      <c r="C155">
        <v>1</v>
      </c>
      <c r="D155" t="s">
        <v>39</v>
      </c>
      <c r="E155" s="42">
        <v>2.9142659712974698E-24</v>
      </c>
      <c r="F155" s="41"/>
      <c r="G155">
        <v>1</v>
      </c>
      <c r="H155">
        <v>1</v>
      </c>
      <c r="I155" t="s">
        <v>35</v>
      </c>
      <c r="J155" t="s">
        <v>35</v>
      </c>
      <c r="K155" t="s">
        <v>39</v>
      </c>
    </row>
    <row r="156" spans="1:11" hidden="1" x14ac:dyDescent="0.25">
      <c r="A156">
        <v>3</v>
      </c>
      <c r="B156" t="s">
        <v>37</v>
      </c>
      <c r="C156">
        <v>1</v>
      </c>
      <c r="D156" t="s">
        <v>39</v>
      </c>
      <c r="E156" s="17">
        <v>1.2136029774452901E-2</v>
      </c>
      <c r="G156">
        <v>1</v>
      </c>
      <c r="H156">
        <v>2</v>
      </c>
      <c r="I156" t="s">
        <v>35</v>
      </c>
      <c r="J156" t="s">
        <v>35</v>
      </c>
      <c r="K156" t="s">
        <v>40</v>
      </c>
    </row>
    <row r="157" spans="1:11" hidden="1" x14ac:dyDescent="0.25">
      <c r="A157">
        <v>3</v>
      </c>
      <c r="B157" t="s">
        <v>37</v>
      </c>
      <c r="C157">
        <v>1</v>
      </c>
      <c r="D157" t="s">
        <v>39</v>
      </c>
      <c r="E157" s="42">
        <v>8.4492066118416805E-24</v>
      </c>
      <c r="F157" s="41"/>
      <c r="G157">
        <v>1</v>
      </c>
      <c r="H157">
        <v>3</v>
      </c>
      <c r="I157" t="s">
        <v>35</v>
      </c>
      <c r="J157" t="s">
        <v>35</v>
      </c>
      <c r="K157" t="s">
        <v>41</v>
      </c>
    </row>
    <row r="158" spans="1:11" hidden="1" x14ac:dyDescent="0.25">
      <c r="A158">
        <v>3</v>
      </c>
      <c r="B158" t="s">
        <v>37</v>
      </c>
      <c r="C158">
        <v>1</v>
      </c>
      <c r="D158" t="s">
        <v>39</v>
      </c>
      <c r="E158" s="42">
        <v>1.6795091024197702E-24</v>
      </c>
      <c r="F158" s="41"/>
      <c r="G158">
        <v>1</v>
      </c>
      <c r="H158">
        <v>4</v>
      </c>
      <c r="I158" t="s">
        <v>35</v>
      </c>
      <c r="J158" t="s">
        <v>35</v>
      </c>
      <c r="K158" t="s">
        <v>45</v>
      </c>
    </row>
    <row r="159" spans="1:11" hidden="1" x14ac:dyDescent="0.25">
      <c r="A159">
        <v>3</v>
      </c>
      <c r="B159" t="s">
        <v>37</v>
      </c>
      <c r="C159">
        <v>1</v>
      </c>
      <c r="D159" t="s">
        <v>39</v>
      </c>
      <c r="E159">
        <v>0.16872713581860699</v>
      </c>
      <c r="G159">
        <v>2</v>
      </c>
      <c r="H159">
        <v>1</v>
      </c>
      <c r="I159" t="s">
        <v>36</v>
      </c>
      <c r="J159" t="s">
        <v>36</v>
      </c>
      <c r="K159" t="s">
        <v>39</v>
      </c>
    </row>
    <row r="160" spans="1:11" hidden="1" x14ac:dyDescent="0.25">
      <c r="A160">
        <v>3</v>
      </c>
      <c r="B160" t="s">
        <v>37</v>
      </c>
      <c r="C160">
        <v>1</v>
      </c>
      <c r="D160" t="s">
        <v>39</v>
      </c>
      <c r="E160" s="43">
        <v>2.4960008825640099E-4</v>
      </c>
      <c r="G160">
        <v>2</v>
      </c>
      <c r="H160">
        <v>2</v>
      </c>
      <c r="I160" t="s">
        <v>36</v>
      </c>
      <c r="J160" t="s">
        <v>36</v>
      </c>
      <c r="K160" t="s">
        <v>40</v>
      </c>
    </row>
    <row r="161" spans="1:11" hidden="1" x14ac:dyDescent="0.25">
      <c r="A161">
        <v>3</v>
      </c>
      <c r="B161" t="s">
        <v>37</v>
      </c>
      <c r="C161">
        <v>1</v>
      </c>
      <c r="D161" t="s">
        <v>39</v>
      </c>
      <c r="E161" s="42">
        <v>2.40188283810132E-13</v>
      </c>
      <c r="F161" s="41"/>
      <c r="G161">
        <v>2</v>
      </c>
      <c r="H161">
        <v>3</v>
      </c>
      <c r="I161" t="s">
        <v>36</v>
      </c>
      <c r="J161" t="s">
        <v>36</v>
      </c>
      <c r="K161" t="s">
        <v>41</v>
      </c>
    </row>
    <row r="162" spans="1:11" hidden="1" x14ac:dyDescent="0.25">
      <c r="A162">
        <v>3</v>
      </c>
      <c r="B162" t="s">
        <v>37</v>
      </c>
      <c r="C162">
        <v>1</v>
      </c>
      <c r="D162" t="s">
        <v>39</v>
      </c>
      <c r="E162" s="42">
        <v>8.3599759898697699E-14</v>
      </c>
      <c r="F162" s="41"/>
      <c r="G162">
        <v>2</v>
      </c>
      <c r="H162">
        <v>4</v>
      </c>
      <c r="I162" t="s">
        <v>36</v>
      </c>
      <c r="J162" t="s">
        <v>36</v>
      </c>
      <c r="K162" t="s">
        <v>45</v>
      </c>
    </row>
    <row r="163" spans="1:11" hidden="1" x14ac:dyDescent="0.25">
      <c r="A163">
        <v>3</v>
      </c>
      <c r="B163" t="s">
        <v>37</v>
      </c>
      <c r="C163">
        <v>1</v>
      </c>
      <c r="D163" t="s">
        <v>39</v>
      </c>
      <c r="E163">
        <v>1</v>
      </c>
      <c r="G163">
        <v>3</v>
      </c>
      <c r="H163">
        <v>1</v>
      </c>
      <c r="I163" t="s">
        <v>37</v>
      </c>
      <c r="J163" t="s">
        <v>37</v>
      </c>
      <c r="K163" t="s">
        <v>39</v>
      </c>
    </row>
    <row r="164" spans="1:11" hidden="1" x14ac:dyDescent="0.25">
      <c r="A164">
        <v>3</v>
      </c>
      <c r="B164" t="s">
        <v>37</v>
      </c>
      <c r="C164">
        <v>1</v>
      </c>
      <c r="D164" t="s">
        <v>39</v>
      </c>
      <c r="E164" s="42">
        <v>5.7035458496762104E-6</v>
      </c>
      <c r="F164" s="41"/>
      <c r="G164">
        <v>3</v>
      </c>
      <c r="H164">
        <v>2</v>
      </c>
      <c r="I164" t="s">
        <v>37</v>
      </c>
      <c r="J164" t="s">
        <v>37</v>
      </c>
      <c r="K164" t="s">
        <v>40</v>
      </c>
    </row>
    <row r="165" spans="1:11" hidden="1" x14ac:dyDescent="0.25">
      <c r="A165">
        <v>3</v>
      </c>
      <c r="B165" t="s">
        <v>37</v>
      </c>
      <c r="C165">
        <v>1</v>
      </c>
      <c r="D165" t="s">
        <v>39</v>
      </c>
      <c r="E165" s="42">
        <v>2.1735236017410002E-9</v>
      </c>
      <c r="F165" s="41"/>
      <c r="G165">
        <v>3</v>
      </c>
      <c r="H165">
        <v>3</v>
      </c>
      <c r="I165" t="s">
        <v>37</v>
      </c>
      <c r="J165" t="s">
        <v>37</v>
      </c>
      <c r="K165" t="s">
        <v>41</v>
      </c>
    </row>
    <row r="166" spans="1:11" hidden="1" x14ac:dyDescent="0.25">
      <c r="A166">
        <v>3</v>
      </c>
      <c r="B166" t="s">
        <v>37</v>
      </c>
      <c r="C166">
        <v>1</v>
      </c>
      <c r="D166" t="s">
        <v>39</v>
      </c>
      <c r="E166" s="42">
        <v>5.2102271443020897E-7</v>
      </c>
      <c r="F166" s="41"/>
      <c r="G166">
        <v>3</v>
      </c>
      <c r="H166">
        <v>4</v>
      </c>
      <c r="I166" t="s">
        <v>37</v>
      </c>
      <c r="J166" t="s">
        <v>37</v>
      </c>
      <c r="K166" t="s">
        <v>45</v>
      </c>
    </row>
    <row r="167" spans="1:11" hidden="1" x14ac:dyDescent="0.25">
      <c r="A167">
        <v>3</v>
      </c>
      <c r="B167" t="s">
        <v>37</v>
      </c>
      <c r="C167">
        <v>1</v>
      </c>
      <c r="D167" t="s">
        <v>39</v>
      </c>
      <c r="E167" s="42">
        <v>1.49822241157751E-6</v>
      </c>
      <c r="F167" s="41"/>
      <c r="G167">
        <v>4</v>
      </c>
      <c r="H167">
        <v>3</v>
      </c>
      <c r="I167" t="s">
        <v>46</v>
      </c>
      <c r="J167" t="s">
        <v>46</v>
      </c>
      <c r="K167" t="s">
        <v>41</v>
      </c>
    </row>
    <row r="168" spans="1:11" hidden="1" x14ac:dyDescent="0.25">
      <c r="A168">
        <v>3</v>
      </c>
      <c r="B168" t="s">
        <v>37</v>
      </c>
      <c r="C168">
        <v>1</v>
      </c>
      <c r="D168" t="s">
        <v>39</v>
      </c>
      <c r="E168" s="42">
        <v>2.54087972092799E-6</v>
      </c>
      <c r="F168" s="41"/>
      <c r="G168">
        <v>4</v>
      </c>
      <c r="H168">
        <v>4</v>
      </c>
      <c r="I168" t="s">
        <v>46</v>
      </c>
      <c r="J168" t="s">
        <v>46</v>
      </c>
      <c r="K168" t="s">
        <v>45</v>
      </c>
    </row>
    <row r="169" spans="1:11" hidden="1" x14ac:dyDescent="0.25">
      <c r="A169">
        <v>3</v>
      </c>
      <c r="B169" t="s">
        <v>37</v>
      </c>
      <c r="C169">
        <v>1</v>
      </c>
      <c r="D169" t="s">
        <v>39</v>
      </c>
      <c r="E169" s="17">
        <v>1.9600279102357902E-2</v>
      </c>
      <c r="G169">
        <v>5</v>
      </c>
      <c r="H169">
        <v>1</v>
      </c>
      <c r="I169" t="s">
        <v>47</v>
      </c>
      <c r="J169" t="s">
        <v>47</v>
      </c>
      <c r="K169" t="s">
        <v>39</v>
      </c>
    </row>
    <row r="170" spans="1:11" hidden="1" x14ac:dyDescent="0.25">
      <c r="A170">
        <v>3</v>
      </c>
      <c r="B170" t="s">
        <v>37</v>
      </c>
      <c r="C170">
        <v>1</v>
      </c>
      <c r="D170" t="s">
        <v>39</v>
      </c>
      <c r="E170">
        <v>0.28322369079918203</v>
      </c>
      <c r="G170">
        <v>5</v>
      </c>
      <c r="H170">
        <v>2</v>
      </c>
      <c r="I170" t="s">
        <v>47</v>
      </c>
      <c r="J170" t="s">
        <v>47</v>
      </c>
      <c r="K170" t="s">
        <v>40</v>
      </c>
    </row>
    <row r="171" spans="1:11" hidden="1" x14ac:dyDescent="0.25">
      <c r="A171">
        <v>3</v>
      </c>
      <c r="B171" t="s">
        <v>37</v>
      </c>
      <c r="C171">
        <v>1</v>
      </c>
      <c r="D171" t="s">
        <v>39</v>
      </c>
      <c r="E171">
        <v>0.51944989323524704</v>
      </c>
      <c r="G171">
        <v>5</v>
      </c>
      <c r="H171">
        <v>3</v>
      </c>
      <c r="I171" t="s">
        <v>47</v>
      </c>
      <c r="J171" t="s">
        <v>47</v>
      </c>
      <c r="K171" t="s">
        <v>41</v>
      </c>
    </row>
    <row r="172" spans="1:11" hidden="1" x14ac:dyDescent="0.25">
      <c r="A172">
        <v>3</v>
      </c>
      <c r="B172" t="s">
        <v>37</v>
      </c>
      <c r="C172">
        <v>1</v>
      </c>
      <c r="D172" t="s">
        <v>39</v>
      </c>
      <c r="E172">
        <v>0.51274041849721297</v>
      </c>
      <c r="G172">
        <v>5</v>
      </c>
      <c r="H172">
        <v>4</v>
      </c>
      <c r="I172" t="s">
        <v>47</v>
      </c>
      <c r="J172" t="s">
        <v>47</v>
      </c>
      <c r="K172" t="s">
        <v>45</v>
      </c>
    </row>
    <row r="173" spans="1:11" hidden="1" x14ac:dyDescent="0.25">
      <c r="A173">
        <v>3</v>
      </c>
      <c r="B173" t="s">
        <v>37</v>
      </c>
      <c r="C173">
        <v>2</v>
      </c>
      <c r="D173" t="s">
        <v>40</v>
      </c>
      <c r="E173" s="42">
        <v>3.30393321006923E-28</v>
      </c>
      <c r="F173" s="41"/>
      <c r="G173">
        <v>1</v>
      </c>
      <c r="H173">
        <v>1</v>
      </c>
      <c r="I173" t="s">
        <v>35</v>
      </c>
      <c r="J173" t="s">
        <v>35</v>
      </c>
      <c r="K173" t="s">
        <v>39</v>
      </c>
    </row>
    <row r="174" spans="1:11" hidden="1" x14ac:dyDescent="0.25">
      <c r="A174">
        <v>3</v>
      </c>
      <c r="B174" t="s">
        <v>37</v>
      </c>
      <c r="C174">
        <v>2</v>
      </c>
      <c r="D174" t="s">
        <v>40</v>
      </c>
      <c r="E174" s="39">
        <v>1.82521745760763E-3</v>
      </c>
      <c r="G174">
        <v>1</v>
      </c>
      <c r="H174">
        <v>2</v>
      </c>
      <c r="I174" t="s">
        <v>35</v>
      </c>
      <c r="J174" t="s">
        <v>35</v>
      </c>
      <c r="K174" t="s">
        <v>40</v>
      </c>
    </row>
    <row r="175" spans="1:11" hidden="1" x14ac:dyDescent="0.25">
      <c r="A175">
        <v>3</v>
      </c>
      <c r="B175" t="s">
        <v>37</v>
      </c>
      <c r="C175">
        <v>2</v>
      </c>
      <c r="D175" t="s">
        <v>40</v>
      </c>
      <c r="E175" s="42">
        <v>2.18477083251479E-15</v>
      </c>
      <c r="F175" s="41"/>
      <c r="G175">
        <v>1</v>
      </c>
      <c r="H175">
        <v>3</v>
      </c>
      <c r="I175" t="s">
        <v>35</v>
      </c>
      <c r="J175" t="s">
        <v>35</v>
      </c>
      <c r="K175" t="s">
        <v>41</v>
      </c>
    </row>
    <row r="176" spans="1:11" hidden="1" x14ac:dyDescent="0.25">
      <c r="A176">
        <v>3</v>
      </c>
      <c r="B176" t="s">
        <v>37</v>
      </c>
      <c r="C176">
        <v>2</v>
      </c>
      <c r="D176" t="s">
        <v>40</v>
      </c>
      <c r="E176" s="42">
        <v>1.01154448314416E-15</v>
      </c>
      <c r="F176" s="41"/>
      <c r="G176">
        <v>1</v>
      </c>
      <c r="H176">
        <v>4</v>
      </c>
      <c r="I176" t="s">
        <v>35</v>
      </c>
      <c r="J176" t="s">
        <v>35</v>
      </c>
      <c r="K176" t="s">
        <v>45</v>
      </c>
    </row>
    <row r="177" spans="1:11" hidden="1" x14ac:dyDescent="0.25">
      <c r="A177">
        <v>3</v>
      </c>
      <c r="B177" t="s">
        <v>37</v>
      </c>
      <c r="C177">
        <v>2</v>
      </c>
      <c r="D177" t="s">
        <v>40</v>
      </c>
      <c r="E177" s="42">
        <v>3.42942628299206E-7</v>
      </c>
      <c r="F177" s="41"/>
      <c r="G177">
        <v>2</v>
      </c>
      <c r="H177">
        <v>1</v>
      </c>
      <c r="I177" t="s">
        <v>36</v>
      </c>
      <c r="J177" t="s">
        <v>36</v>
      </c>
      <c r="K177" t="s">
        <v>39</v>
      </c>
    </row>
    <row r="178" spans="1:11" hidden="1" x14ac:dyDescent="0.25">
      <c r="A178">
        <v>3</v>
      </c>
      <c r="B178" t="s">
        <v>37</v>
      </c>
      <c r="C178">
        <v>2</v>
      </c>
      <c r="D178" t="s">
        <v>40</v>
      </c>
      <c r="E178">
        <v>0.39542947417338598</v>
      </c>
      <c r="G178">
        <v>2</v>
      </c>
      <c r="H178">
        <v>2</v>
      </c>
      <c r="I178" t="s">
        <v>36</v>
      </c>
      <c r="J178" t="s">
        <v>36</v>
      </c>
      <c r="K178" t="s">
        <v>40</v>
      </c>
    </row>
    <row r="179" spans="1:11" hidden="1" x14ac:dyDescent="0.25">
      <c r="A179">
        <v>3</v>
      </c>
      <c r="B179" t="s">
        <v>37</v>
      </c>
      <c r="C179">
        <v>2</v>
      </c>
      <c r="D179" t="s">
        <v>40</v>
      </c>
      <c r="E179" s="42">
        <v>7.3543202772920203E-6</v>
      </c>
      <c r="F179" s="41"/>
      <c r="G179">
        <v>2</v>
      </c>
      <c r="H179">
        <v>3</v>
      </c>
      <c r="I179" t="s">
        <v>36</v>
      </c>
      <c r="J179" t="s">
        <v>36</v>
      </c>
      <c r="K179" t="s">
        <v>41</v>
      </c>
    </row>
    <row r="180" spans="1:11" hidden="1" x14ac:dyDescent="0.25">
      <c r="A180">
        <v>3</v>
      </c>
      <c r="B180" t="s">
        <v>37</v>
      </c>
      <c r="C180">
        <v>2</v>
      </c>
      <c r="D180" t="s">
        <v>40</v>
      </c>
      <c r="E180" s="42">
        <v>4.4811560690349098E-6</v>
      </c>
      <c r="F180" s="41"/>
      <c r="G180">
        <v>2</v>
      </c>
      <c r="H180">
        <v>4</v>
      </c>
      <c r="I180" t="s">
        <v>36</v>
      </c>
      <c r="J180" t="s">
        <v>36</v>
      </c>
      <c r="K180" t="s">
        <v>45</v>
      </c>
    </row>
    <row r="181" spans="1:11" hidden="1" x14ac:dyDescent="0.25">
      <c r="A181">
        <v>3</v>
      </c>
      <c r="B181" t="s">
        <v>37</v>
      </c>
      <c r="C181">
        <v>2</v>
      </c>
      <c r="D181" t="s">
        <v>40</v>
      </c>
      <c r="E181" s="42">
        <v>5.7035458496736202E-6</v>
      </c>
      <c r="F181" s="41"/>
      <c r="G181">
        <v>3</v>
      </c>
      <c r="H181">
        <v>1</v>
      </c>
      <c r="I181" t="s">
        <v>37</v>
      </c>
      <c r="J181" t="s">
        <v>37</v>
      </c>
      <c r="K181" t="s">
        <v>39</v>
      </c>
    </row>
    <row r="182" spans="1:11" hidden="1" x14ac:dyDescent="0.25">
      <c r="A182">
        <v>3</v>
      </c>
      <c r="B182" t="s">
        <v>37</v>
      </c>
      <c r="C182">
        <v>2</v>
      </c>
      <c r="D182" t="s">
        <v>40</v>
      </c>
      <c r="E182">
        <v>1</v>
      </c>
      <c r="G182">
        <v>3</v>
      </c>
      <c r="H182">
        <v>2</v>
      </c>
      <c r="I182" t="s">
        <v>37</v>
      </c>
      <c r="J182" t="s">
        <v>37</v>
      </c>
      <c r="K182" t="s">
        <v>40</v>
      </c>
    </row>
    <row r="183" spans="1:11" hidden="1" x14ac:dyDescent="0.25">
      <c r="A183">
        <v>3</v>
      </c>
      <c r="B183" t="s">
        <v>37</v>
      </c>
      <c r="C183">
        <v>2</v>
      </c>
      <c r="D183" t="s">
        <v>40</v>
      </c>
      <c r="E183" s="17">
        <v>3.57420703480286E-2</v>
      </c>
      <c r="G183">
        <v>3</v>
      </c>
      <c r="H183">
        <v>3</v>
      </c>
      <c r="I183" t="s">
        <v>37</v>
      </c>
      <c r="J183" t="s">
        <v>37</v>
      </c>
      <c r="K183" t="s">
        <v>41</v>
      </c>
    </row>
    <row r="184" spans="1:11" hidden="1" x14ac:dyDescent="0.25">
      <c r="A184">
        <v>3</v>
      </c>
      <c r="B184" t="s">
        <v>37</v>
      </c>
      <c r="C184">
        <v>2</v>
      </c>
      <c r="D184" t="s">
        <v>40</v>
      </c>
      <c r="E184">
        <v>0.179122232344125</v>
      </c>
      <c r="G184">
        <v>3</v>
      </c>
      <c r="H184">
        <v>4</v>
      </c>
      <c r="I184" t="s">
        <v>37</v>
      </c>
      <c r="J184" t="s">
        <v>37</v>
      </c>
      <c r="K184" t="s">
        <v>45</v>
      </c>
    </row>
    <row r="185" spans="1:11" hidden="1" x14ac:dyDescent="0.25">
      <c r="A185">
        <v>3</v>
      </c>
      <c r="B185" t="s">
        <v>37</v>
      </c>
      <c r="C185">
        <v>2</v>
      </c>
      <c r="D185" t="s">
        <v>40</v>
      </c>
      <c r="E185" s="43">
        <v>3.5655217501319903E-4</v>
      </c>
      <c r="G185">
        <v>4</v>
      </c>
      <c r="H185">
        <v>3</v>
      </c>
      <c r="I185" t="s">
        <v>46</v>
      </c>
      <c r="J185" t="s">
        <v>46</v>
      </c>
      <c r="K185" t="s">
        <v>41</v>
      </c>
    </row>
    <row r="186" spans="1:11" hidden="1" x14ac:dyDescent="0.25">
      <c r="A186">
        <v>3</v>
      </c>
      <c r="B186" t="s">
        <v>37</v>
      </c>
      <c r="C186">
        <v>2</v>
      </c>
      <c r="D186" t="s">
        <v>40</v>
      </c>
      <c r="E186" s="39">
        <v>1.9175756592014601E-3</v>
      </c>
      <c r="G186">
        <v>4</v>
      </c>
      <c r="H186">
        <v>4</v>
      </c>
      <c r="I186" t="s">
        <v>46</v>
      </c>
      <c r="J186" t="s">
        <v>46</v>
      </c>
      <c r="K186" t="s">
        <v>45</v>
      </c>
    </row>
    <row r="187" spans="1:11" hidden="1" x14ac:dyDescent="0.25">
      <c r="A187">
        <v>3</v>
      </c>
      <c r="B187" t="s">
        <v>37</v>
      </c>
      <c r="C187">
        <v>2</v>
      </c>
      <c r="D187" t="s">
        <v>40</v>
      </c>
      <c r="E187" s="42">
        <v>1.57703221243784E-5</v>
      </c>
      <c r="F187" s="41"/>
      <c r="G187">
        <v>5</v>
      </c>
      <c r="H187">
        <v>1</v>
      </c>
      <c r="I187" t="s">
        <v>47</v>
      </c>
      <c r="J187" t="s">
        <v>47</v>
      </c>
      <c r="K187" t="s">
        <v>39</v>
      </c>
    </row>
    <row r="188" spans="1:11" hidden="1" x14ac:dyDescent="0.25">
      <c r="A188">
        <v>3</v>
      </c>
      <c r="B188" t="s">
        <v>37</v>
      </c>
      <c r="C188">
        <v>2</v>
      </c>
      <c r="D188" t="s">
        <v>40</v>
      </c>
      <c r="E188" s="42">
        <v>1.5410855073271601E-7</v>
      </c>
      <c r="F188" s="41"/>
      <c r="G188">
        <v>5</v>
      </c>
      <c r="H188">
        <v>2</v>
      </c>
      <c r="I188" t="s">
        <v>47</v>
      </c>
      <c r="J188" t="s">
        <v>47</v>
      </c>
      <c r="K188" t="s">
        <v>40</v>
      </c>
    </row>
    <row r="189" spans="1:11" hidden="1" x14ac:dyDescent="0.25">
      <c r="A189">
        <v>3</v>
      </c>
      <c r="B189" t="s">
        <v>37</v>
      </c>
      <c r="C189">
        <v>2</v>
      </c>
      <c r="D189" t="s">
        <v>40</v>
      </c>
      <c r="E189" s="42">
        <v>3.1187778931650198E-8</v>
      </c>
      <c r="F189" s="41"/>
      <c r="G189">
        <v>5</v>
      </c>
      <c r="H189">
        <v>3</v>
      </c>
      <c r="I189" t="s">
        <v>47</v>
      </c>
      <c r="J189" t="s">
        <v>47</v>
      </c>
      <c r="K189" t="s">
        <v>41</v>
      </c>
    </row>
    <row r="190" spans="1:11" hidden="1" x14ac:dyDescent="0.25">
      <c r="A190">
        <v>3</v>
      </c>
      <c r="B190" t="s">
        <v>37</v>
      </c>
      <c r="C190">
        <v>2</v>
      </c>
      <c r="D190" t="s">
        <v>40</v>
      </c>
      <c r="E190" s="42">
        <v>1.1865322262533399E-6</v>
      </c>
      <c r="F190" s="41"/>
      <c r="G190">
        <v>5</v>
      </c>
      <c r="H190">
        <v>4</v>
      </c>
      <c r="I190" t="s">
        <v>47</v>
      </c>
      <c r="J190" t="s">
        <v>47</v>
      </c>
      <c r="K190" t="s">
        <v>45</v>
      </c>
    </row>
    <row r="191" spans="1:11" hidden="1" x14ac:dyDescent="0.25">
      <c r="A191">
        <v>3</v>
      </c>
      <c r="B191" t="s">
        <v>37</v>
      </c>
      <c r="C191">
        <v>3</v>
      </c>
      <c r="D191" t="s">
        <v>41</v>
      </c>
      <c r="E191" s="42">
        <v>7.9739775191937702E-28</v>
      </c>
      <c r="F191" s="41"/>
      <c r="G191">
        <v>1</v>
      </c>
      <c r="H191">
        <v>1</v>
      </c>
      <c r="I191" t="s">
        <v>35</v>
      </c>
      <c r="J191" t="s">
        <v>35</v>
      </c>
      <c r="K191" t="s">
        <v>39</v>
      </c>
    </row>
    <row r="192" spans="1:11" hidden="1" x14ac:dyDescent="0.25">
      <c r="A192">
        <v>3</v>
      </c>
      <c r="B192" t="s">
        <v>37</v>
      </c>
      <c r="C192">
        <v>3</v>
      </c>
      <c r="D192" t="s">
        <v>41</v>
      </c>
      <c r="E192" s="42">
        <v>2.1772661387675398E-6</v>
      </c>
      <c r="F192" s="41"/>
      <c r="G192">
        <v>1</v>
      </c>
      <c r="H192">
        <v>2</v>
      </c>
      <c r="I192" t="s">
        <v>35</v>
      </c>
      <c r="J192" t="s">
        <v>35</v>
      </c>
      <c r="K192" t="s">
        <v>40</v>
      </c>
    </row>
    <row r="193" spans="1:11" hidden="1" x14ac:dyDescent="0.25">
      <c r="A193">
        <v>3</v>
      </c>
      <c r="B193" t="s">
        <v>37</v>
      </c>
      <c r="C193">
        <v>3</v>
      </c>
      <c r="D193" t="s">
        <v>41</v>
      </c>
      <c r="E193" s="42">
        <v>1.65792311241008E-6</v>
      </c>
      <c r="F193" s="41"/>
      <c r="G193">
        <v>1</v>
      </c>
      <c r="H193">
        <v>3</v>
      </c>
      <c r="I193" t="s">
        <v>35</v>
      </c>
      <c r="J193" t="s">
        <v>35</v>
      </c>
      <c r="K193" t="s">
        <v>41</v>
      </c>
    </row>
    <row r="194" spans="1:11" hidden="1" x14ac:dyDescent="0.25">
      <c r="A194">
        <v>3</v>
      </c>
      <c r="B194" t="s">
        <v>37</v>
      </c>
      <c r="C194">
        <v>3</v>
      </c>
      <c r="D194" t="s">
        <v>41</v>
      </c>
      <c r="E194" s="42">
        <v>1.68386871107963E-6</v>
      </c>
      <c r="F194" s="41"/>
      <c r="G194">
        <v>1</v>
      </c>
      <c r="H194">
        <v>4</v>
      </c>
      <c r="I194" t="s">
        <v>35</v>
      </c>
      <c r="J194" t="s">
        <v>35</v>
      </c>
      <c r="K194" t="s">
        <v>45</v>
      </c>
    </row>
    <row r="195" spans="1:11" hidden="1" x14ac:dyDescent="0.25">
      <c r="A195">
        <v>3</v>
      </c>
      <c r="B195" t="s">
        <v>37</v>
      </c>
      <c r="C195">
        <v>3</v>
      </c>
      <c r="D195" t="s">
        <v>41</v>
      </c>
      <c r="E195" s="42">
        <v>3.9942779174703002E-10</v>
      </c>
      <c r="F195" s="41"/>
      <c r="G195">
        <v>2</v>
      </c>
      <c r="H195">
        <v>1</v>
      </c>
      <c r="I195" t="s">
        <v>36</v>
      </c>
      <c r="J195" t="s">
        <v>36</v>
      </c>
      <c r="K195" t="s">
        <v>39</v>
      </c>
    </row>
    <row r="196" spans="1:11" hidden="1" x14ac:dyDescent="0.25">
      <c r="A196">
        <v>3</v>
      </c>
      <c r="B196" t="s">
        <v>37</v>
      </c>
      <c r="C196">
        <v>3</v>
      </c>
      <c r="D196" t="s">
        <v>41</v>
      </c>
      <c r="E196" s="39">
        <v>5.0230738100129103E-3</v>
      </c>
      <c r="G196">
        <v>2</v>
      </c>
      <c r="H196">
        <v>2</v>
      </c>
      <c r="I196" t="s">
        <v>36</v>
      </c>
      <c r="J196" t="s">
        <v>36</v>
      </c>
      <c r="K196" t="s">
        <v>40</v>
      </c>
    </row>
    <row r="197" spans="1:11" hidden="1" x14ac:dyDescent="0.25">
      <c r="A197">
        <v>3</v>
      </c>
      <c r="B197" t="s">
        <v>37</v>
      </c>
      <c r="C197">
        <v>3</v>
      </c>
      <c r="D197" t="s">
        <v>41</v>
      </c>
      <c r="E197">
        <v>0.18696003078226101</v>
      </c>
      <c r="G197">
        <v>2</v>
      </c>
      <c r="H197">
        <v>3</v>
      </c>
      <c r="I197" t="s">
        <v>36</v>
      </c>
      <c r="J197" t="s">
        <v>36</v>
      </c>
      <c r="K197" t="s">
        <v>41</v>
      </c>
    </row>
    <row r="198" spans="1:11" hidden="1" x14ac:dyDescent="0.25">
      <c r="A198">
        <v>3</v>
      </c>
      <c r="B198" t="s">
        <v>37</v>
      </c>
      <c r="C198">
        <v>3</v>
      </c>
      <c r="D198" t="s">
        <v>41</v>
      </c>
      <c r="E198">
        <v>0.15695180380240401</v>
      </c>
      <c r="G198">
        <v>2</v>
      </c>
      <c r="H198">
        <v>4</v>
      </c>
      <c r="I198" t="s">
        <v>36</v>
      </c>
      <c r="J198" t="s">
        <v>36</v>
      </c>
      <c r="K198" t="s">
        <v>45</v>
      </c>
    </row>
    <row r="199" spans="1:11" hidden="1" x14ac:dyDescent="0.25">
      <c r="A199">
        <v>3</v>
      </c>
      <c r="B199" t="s">
        <v>37</v>
      </c>
      <c r="C199">
        <v>3</v>
      </c>
      <c r="D199" t="s">
        <v>41</v>
      </c>
      <c r="E199" s="42">
        <v>2.1735236017319599E-9</v>
      </c>
      <c r="F199" s="41"/>
      <c r="G199">
        <v>3</v>
      </c>
      <c r="H199">
        <v>1</v>
      </c>
      <c r="I199" t="s">
        <v>37</v>
      </c>
      <c r="J199" t="s">
        <v>37</v>
      </c>
      <c r="K199" t="s">
        <v>39</v>
      </c>
    </row>
    <row r="200" spans="1:11" hidden="1" x14ac:dyDescent="0.25">
      <c r="A200">
        <v>3</v>
      </c>
      <c r="B200" t="s">
        <v>37</v>
      </c>
      <c r="C200">
        <v>3</v>
      </c>
      <c r="D200" t="s">
        <v>41</v>
      </c>
      <c r="E200" s="17">
        <v>3.57420703477817E-2</v>
      </c>
      <c r="G200">
        <v>3</v>
      </c>
      <c r="H200">
        <v>2</v>
      </c>
      <c r="I200" t="s">
        <v>37</v>
      </c>
      <c r="J200" t="s">
        <v>37</v>
      </c>
      <c r="K200" t="s">
        <v>40</v>
      </c>
    </row>
    <row r="201" spans="1:11" hidden="1" x14ac:dyDescent="0.25">
      <c r="A201">
        <v>3</v>
      </c>
      <c r="B201" t="s">
        <v>37</v>
      </c>
      <c r="C201">
        <v>3</v>
      </c>
      <c r="D201" t="s">
        <v>41</v>
      </c>
      <c r="E201">
        <v>1</v>
      </c>
      <c r="G201">
        <v>3</v>
      </c>
      <c r="H201">
        <v>3</v>
      </c>
      <c r="I201" t="s">
        <v>37</v>
      </c>
      <c r="J201" t="s">
        <v>37</v>
      </c>
      <c r="K201" t="s">
        <v>41</v>
      </c>
    </row>
    <row r="202" spans="1:11" hidden="1" x14ac:dyDescent="0.25">
      <c r="A202">
        <v>3</v>
      </c>
      <c r="B202" t="s">
        <v>37</v>
      </c>
      <c r="C202">
        <v>3</v>
      </c>
      <c r="D202" t="s">
        <v>41</v>
      </c>
      <c r="E202">
        <v>0.993409579855419</v>
      </c>
      <c r="G202">
        <v>3</v>
      </c>
      <c r="H202">
        <v>4</v>
      </c>
      <c r="I202" t="s">
        <v>37</v>
      </c>
      <c r="J202" t="s">
        <v>37</v>
      </c>
      <c r="K202" t="s">
        <v>45</v>
      </c>
    </row>
    <row r="203" spans="1:11" hidden="1" x14ac:dyDescent="0.25">
      <c r="A203">
        <v>3</v>
      </c>
      <c r="B203" t="s">
        <v>37</v>
      </c>
      <c r="C203">
        <v>3</v>
      </c>
      <c r="D203" t="s">
        <v>41</v>
      </c>
      <c r="E203">
        <v>0.14232436633883599</v>
      </c>
      <c r="G203">
        <v>4</v>
      </c>
      <c r="H203">
        <v>3</v>
      </c>
      <c r="I203" t="s">
        <v>46</v>
      </c>
      <c r="J203" t="s">
        <v>46</v>
      </c>
      <c r="K203" t="s">
        <v>41</v>
      </c>
    </row>
    <row r="204" spans="1:11" hidden="1" x14ac:dyDescent="0.25">
      <c r="A204">
        <v>3</v>
      </c>
      <c r="B204" t="s">
        <v>37</v>
      </c>
      <c r="C204">
        <v>3</v>
      </c>
      <c r="D204" t="s">
        <v>41</v>
      </c>
      <c r="E204">
        <v>0.53486366247120798</v>
      </c>
      <c r="G204">
        <v>4</v>
      </c>
      <c r="H204">
        <v>4</v>
      </c>
      <c r="I204" t="s">
        <v>46</v>
      </c>
      <c r="J204" t="s">
        <v>46</v>
      </c>
      <c r="K204" t="s">
        <v>45</v>
      </c>
    </row>
    <row r="205" spans="1:11" hidden="1" x14ac:dyDescent="0.25">
      <c r="A205">
        <v>3</v>
      </c>
      <c r="B205" t="s">
        <v>37</v>
      </c>
      <c r="C205">
        <v>3</v>
      </c>
      <c r="D205" t="s">
        <v>41</v>
      </c>
      <c r="E205" s="42">
        <v>6.3303973867580905E-10</v>
      </c>
      <c r="F205" s="41"/>
      <c r="G205">
        <v>5</v>
      </c>
      <c r="H205">
        <v>1</v>
      </c>
      <c r="I205" t="s">
        <v>47</v>
      </c>
      <c r="J205" t="s">
        <v>47</v>
      </c>
      <c r="K205" t="s">
        <v>39</v>
      </c>
    </row>
    <row r="206" spans="1:11" hidden="1" x14ac:dyDescent="0.25">
      <c r="A206">
        <v>3</v>
      </c>
      <c r="B206" t="s">
        <v>37</v>
      </c>
      <c r="C206">
        <v>3</v>
      </c>
      <c r="D206" t="s">
        <v>41</v>
      </c>
      <c r="E206" s="42">
        <v>5.8222761745038297E-9</v>
      </c>
      <c r="F206" s="41"/>
      <c r="G206">
        <v>5</v>
      </c>
      <c r="H206">
        <v>2</v>
      </c>
      <c r="I206" t="s">
        <v>47</v>
      </c>
      <c r="J206" t="s">
        <v>47</v>
      </c>
      <c r="K206" t="s">
        <v>40</v>
      </c>
    </row>
    <row r="207" spans="1:11" hidden="1" x14ac:dyDescent="0.25">
      <c r="A207">
        <v>3</v>
      </c>
      <c r="B207" t="s">
        <v>37</v>
      </c>
      <c r="C207">
        <v>3</v>
      </c>
      <c r="D207" t="s">
        <v>41</v>
      </c>
      <c r="E207" s="42">
        <v>1.89883346144113E-9</v>
      </c>
      <c r="F207" s="41"/>
      <c r="G207">
        <v>5</v>
      </c>
      <c r="H207">
        <v>3</v>
      </c>
      <c r="I207" t="s">
        <v>47</v>
      </c>
      <c r="J207" t="s">
        <v>47</v>
      </c>
      <c r="K207" t="s">
        <v>41</v>
      </c>
    </row>
    <row r="208" spans="1:11" hidden="1" x14ac:dyDescent="0.25">
      <c r="A208">
        <v>3</v>
      </c>
      <c r="B208" t="s">
        <v>37</v>
      </c>
      <c r="C208">
        <v>3</v>
      </c>
      <c r="D208" t="s">
        <v>41</v>
      </c>
      <c r="E208" s="42">
        <v>1.9552253693022899E-8</v>
      </c>
      <c r="F208" s="41"/>
      <c r="G208">
        <v>5</v>
      </c>
      <c r="H208">
        <v>4</v>
      </c>
      <c r="I208" t="s">
        <v>47</v>
      </c>
      <c r="J208" t="s">
        <v>47</v>
      </c>
      <c r="K208" t="s">
        <v>45</v>
      </c>
    </row>
    <row r="209" spans="1:11" hidden="1" x14ac:dyDescent="0.25">
      <c r="A209">
        <v>3</v>
      </c>
      <c r="B209" t="s">
        <v>37</v>
      </c>
      <c r="C209">
        <v>4</v>
      </c>
      <c r="D209" t="s">
        <v>45</v>
      </c>
      <c r="E209" s="42">
        <v>2.9869115860613401E-22</v>
      </c>
      <c r="F209" s="41"/>
      <c r="G209">
        <v>1</v>
      </c>
      <c r="H209">
        <v>1</v>
      </c>
      <c r="I209" t="s">
        <v>35</v>
      </c>
      <c r="J209" t="s">
        <v>35</v>
      </c>
      <c r="K209" t="s">
        <v>39</v>
      </c>
    </row>
    <row r="210" spans="1:11" hidden="1" x14ac:dyDescent="0.25">
      <c r="A210">
        <v>3</v>
      </c>
      <c r="B210" t="s">
        <v>37</v>
      </c>
      <c r="C210">
        <v>4</v>
      </c>
      <c r="D210" t="s">
        <v>45</v>
      </c>
      <c r="E210" s="43">
        <v>6.3196586779011501E-4</v>
      </c>
      <c r="G210">
        <v>1</v>
      </c>
      <c r="H210">
        <v>2</v>
      </c>
      <c r="I210" t="s">
        <v>35</v>
      </c>
      <c r="J210" t="s">
        <v>35</v>
      </c>
      <c r="K210" t="s">
        <v>40</v>
      </c>
    </row>
    <row r="211" spans="1:11" hidden="1" x14ac:dyDescent="0.25">
      <c r="A211">
        <v>3</v>
      </c>
      <c r="B211" t="s">
        <v>37</v>
      </c>
      <c r="C211">
        <v>4</v>
      </c>
      <c r="D211" t="s">
        <v>45</v>
      </c>
      <c r="E211" s="43">
        <v>2.5727981839386598E-4</v>
      </c>
      <c r="G211">
        <v>1</v>
      </c>
      <c r="H211">
        <v>3</v>
      </c>
      <c r="I211" t="s">
        <v>35</v>
      </c>
      <c r="J211" t="s">
        <v>35</v>
      </c>
      <c r="K211" t="s">
        <v>41</v>
      </c>
    </row>
    <row r="212" spans="1:11" hidden="1" x14ac:dyDescent="0.25">
      <c r="A212">
        <v>3</v>
      </c>
      <c r="B212" t="s">
        <v>37</v>
      </c>
      <c r="C212">
        <v>4</v>
      </c>
      <c r="D212" t="s">
        <v>45</v>
      </c>
      <c r="E212" s="43">
        <v>2.8187315159479399E-4</v>
      </c>
      <c r="G212">
        <v>1</v>
      </c>
      <c r="H212">
        <v>4</v>
      </c>
      <c r="I212" t="s">
        <v>35</v>
      </c>
      <c r="J212" t="s">
        <v>35</v>
      </c>
      <c r="K212" t="s">
        <v>45</v>
      </c>
    </row>
    <row r="213" spans="1:11" hidden="1" x14ac:dyDescent="0.25">
      <c r="A213">
        <v>3</v>
      </c>
      <c r="B213" t="s">
        <v>37</v>
      </c>
      <c r="C213">
        <v>4</v>
      </c>
      <c r="D213" t="s">
        <v>45</v>
      </c>
      <c r="E213" s="42">
        <v>2.7458727595628298E-7</v>
      </c>
      <c r="F213" s="41"/>
      <c r="G213">
        <v>2</v>
      </c>
      <c r="H213">
        <v>1</v>
      </c>
      <c r="I213" t="s">
        <v>36</v>
      </c>
      <c r="J213" t="s">
        <v>36</v>
      </c>
      <c r="K213" t="s">
        <v>39</v>
      </c>
    </row>
    <row r="214" spans="1:11" hidden="1" x14ac:dyDescent="0.25">
      <c r="A214">
        <v>3</v>
      </c>
      <c r="B214" t="s">
        <v>37</v>
      </c>
      <c r="C214">
        <v>4</v>
      </c>
      <c r="D214" t="s">
        <v>45</v>
      </c>
      <c r="E214">
        <v>6.11908990811195E-2</v>
      </c>
      <c r="G214">
        <v>2</v>
      </c>
      <c r="H214">
        <v>2</v>
      </c>
      <c r="I214" t="s">
        <v>36</v>
      </c>
      <c r="J214" t="s">
        <v>36</v>
      </c>
      <c r="K214" t="s">
        <v>40</v>
      </c>
    </row>
    <row r="215" spans="1:11" hidden="1" x14ac:dyDescent="0.25">
      <c r="A215">
        <v>3</v>
      </c>
      <c r="B215" t="s">
        <v>37</v>
      </c>
      <c r="C215">
        <v>4</v>
      </c>
      <c r="D215" t="s">
        <v>45</v>
      </c>
      <c r="E215">
        <v>0.41819853292958697</v>
      </c>
      <c r="G215">
        <v>2</v>
      </c>
      <c r="H215">
        <v>3</v>
      </c>
      <c r="I215" t="s">
        <v>36</v>
      </c>
      <c r="J215" t="s">
        <v>36</v>
      </c>
      <c r="K215" t="s">
        <v>41</v>
      </c>
    </row>
    <row r="216" spans="1:11" hidden="1" x14ac:dyDescent="0.25">
      <c r="A216">
        <v>3</v>
      </c>
      <c r="B216" t="s">
        <v>37</v>
      </c>
      <c r="C216">
        <v>4</v>
      </c>
      <c r="D216" t="s">
        <v>45</v>
      </c>
      <c r="E216">
        <v>0.36204447362247799</v>
      </c>
      <c r="G216">
        <v>2</v>
      </c>
      <c r="H216">
        <v>4</v>
      </c>
      <c r="I216" t="s">
        <v>36</v>
      </c>
      <c r="J216" t="s">
        <v>36</v>
      </c>
      <c r="K216" t="s">
        <v>45</v>
      </c>
    </row>
    <row r="217" spans="1:11" hidden="1" x14ac:dyDescent="0.25">
      <c r="A217">
        <v>3</v>
      </c>
      <c r="B217" t="s">
        <v>37</v>
      </c>
      <c r="C217">
        <v>4</v>
      </c>
      <c r="D217" t="s">
        <v>45</v>
      </c>
      <c r="E217" s="42">
        <v>5.2102271442759598E-7</v>
      </c>
      <c r="F217" s="41"/>
      <c r="G217">
        <v>3</v>
      </c>
      <c r="H217">
        <v>1</v>
      </c>
      <c r="I217" t="s">
        <v>37</v>
      </c>
      <c r="J217" t="s">
        <v>37</v>
      </c>
      <c r="K217" t="s">
        <v>39</v>
      </c>
    </row>
    <row r="218" spans="1:11" hidden="1" x14ac:dyDescent="0.25">
      <c r="A218">
        <v>3</v>
      </c>
      <c r="B218" t="s">
        <v>37</v>
      </c>
      <c r="C218">
        <v>4</v>
      </c>
      <c r="D218" t="s">
        <v>45</v>
      </c>
      <c r="E218">
        <v>0.179122232344164</v>
      </c>
      <c r="G218">
        <v>3</v>
      </c>
      <c r="H218">
        <v>2</v>
      </c>
      <c r="I218" t="s">
        <v>37</v>
      </c>
      <c r="J218" t="s">
        <v>37</v>
      </c>
      <c r="K218" t="s">
        <v>40</v>
      </c>
    </row>
    <row r="219" spans="1:11" hidden="1" x14ac:dyDescent="0.25">
      <c r="A219">
        <v>3</v>
      </c>
      <c r="B219" t="s">
        <v>37</v>
      </c>
      <c r="C219">
        <v>4</v>
      </c>
      <c r="D219" t="s">
        <v>45</v>
      </c>
      <c r="E219">
        <v>0.99340957985502099</v>
      </c>
      <c r="G219">
        <v>3</v>
      </c>
      <c r="H219">
        <v>3</v>
      </c>
      <c r="I219" t="s">
        <v>37</v>
      </c>
      <c r="J219" t="s">
        <v>37</v>
      </c>
      <c r="K219" t="s">
        <v>41</v>
      </c>
    </row>
    <row r="220" spans="1:11" hidden="1" x14ac:dyDescent="0.25">
      <c r="A220">
        <v>3</v>
      </c>
      <c r="B220" t="s">
        <v>37</v>
      </c>
      <c r="C220">
        <v>4</v>
      </c>
      <c r="D220" t="s">
        <v>45</v>
      </c>
      <c r="E220">
        <v>1</v>
      </c>
      <c r="G220">
        <v>3</v>
      </c>
      <c r="H220">
        <v>4</v>
      </c>
      <c r="I220" t="s">
        <v>37</v>
      </c>
      <c r="J220" t="s">
        <v>37</v>
      </c>
      <c r="K220" t="s">
        <v>45</v>
      </c>
    </row>
    <row r="221" spans="1:11" hidden="1" x14ac:dyDescent="0.25">
      <c r="A221">
        <v>3</v>
      </c>
      <c r="B221" t="s">
        <v>37</v>
      </c>
      <c r="C221">
        <v>4</v>
      </c>
      <c r="D221" t="s">
        <v>45</v>
      </c>
      <c r="E221">
        <v>0.387214737766641</v>
      </c>
      <c r="G221">
        <v>4</v>
      </c>
      <c r="H221">
        <v>3</v>
      </c>
      <c r="I221" t="s">
        <v>46</v>
      </c>
      <c r="J221" t="s">
        <v>46</v>
      </c>
      <c r="K221" t="s">
        <v>41</v>
      </c>
    </row>
    <row r="222" spans="1:11" hidden="1" x14ac:dyDescent="0.25">
      <c r="A222">
        <v>3</v>
      </c>
      <c r="B222" t="s">
        <v>37</v>
      </c>
      <c r="C222">
        <v>4</v>
      </c>
      <c r="D222" t="s">
        <v>45</v>
      </c>
      <c r="E222">
        <v>0.75447042197376102</v>
      </c>
      <c r="G222">
        <v>4</v>
      </c>
      <c r="H222">
        <v>4</v>
      </c>
      <c r="I222" t="s">
        <v>46</v>
      </c>
      <c r="J222" t="s">
        <v>46</v>
      </c>
      <c r="K222" t="s">
        <v>45</v>
      </c>
    </row>
    <row r="223" spans="1:11" hidden="1" x14ac:dyDescent="0.25">
      <c r="A223">
        <v>3</v>
      </c>
      <c r="B223" t="s">
        <v>37</v>
      </c>
      <c r="C223">
        <v>4</v>
      </c>
      <c r="D223" t="s">
        <v>45</v>
      </c>
      <c r="E223" s="42">
        <v>1.5952540519759E-6</v>
      </c>
      <c r="F223" s="41"/>
      <c r="G223">
        <v>5</v>
      </c>
      <c r="H223">
        <v>1</v>
      </c>
      <c r="I223" t="s">
        <v>47</v>
      </c>
      <c r="J223" t="s">
        <v>47</v>
      </c>
      <c r="K223" t="s">
        <v>39</v>
      </c>
    </row>
    <row r="224" spans="1:11" hidden="1" x14ac:dyDescent="0.25">
      <c r="A224">
        <v>3</v>
      </c>
      <c r="B224" t="s">
        <v>37</v>
      </c>
      <c r="C224">
        <v>4</v>
      </c>
      <c r="D224" t="s">
        <v>45</v>
      </c>
      <c r="E224" s="42">
        <v>1.5433779437956699E-5</v>
      </c>
      <c r="F224" s="41"/>
      <c r="G224">
        <v>5</v>
      </c>
      <c r="H224">
        <v>2</v>
      </c>
      <c r="I224" t="s">
        <v>47</v>
      </c>
      <c r="J224" t="s">
        <v>47</v>
      </c>
      <c r="K224" t="s">
        <v>40</v>
      </c>
    </row>
    <row r="225" spans="1:11" hidden="1" x14ac:dyDescent="0.25">
      <c r="A225">
        <v>3</v>
      </c>
      <c r="B225" t="s">
        <v>37</v>
      </c>
      <c r="C225">
        <v>4</v>
      </c>
      <c r="D225" t="s">
        <v>45</v>
      </c>
      <c r="E225" s="42">
        <v>8.5375818758054104E-6</v>
      </c>
      <c r="F225" s="41"/>
      <c r="G225">
        <v>5</v>
      </c>
      <c r="H225">
        <v>3</v>
      </c>
      <c r="I225" t="s">
        <v>47</v>
      </c>
      <c r="J225" t="s">
        <v>47</v>
      </c>
      <c r="K225" t="s">
        <v>41</v>
      </c>
    </row>
    <row r="226" spans="1:11" hidden="1" x14ac:dyDescent="0.25">
      <c r="A226">
        <v>3</v>
      </c>
      <c r="B226" t="s">
        <v>37</v>
      </c>
      <c r="C226">
        <v>4</v>
      </c>
      <c r="D226" t="s">
        <v>45</v>
      </c>
      <c r="E226" s="42">
        <v>2.52612247027709E-5</v>
      </c>
      <c r="F226" s="41"/>
      <c r="G226">
        <v>5</v>
      </c>
      <c r="H226">
        <v>4</v>
      </c>
      <c r="I226" t="s">
        <v>47</v>
      </c>
      <c r="J226" t="s">
        <v>47</v>
      </c>
      <c r="K226" t="s">
        <v>45</v>
      </c>
    </row>
    <row r="227" spans="1:11" hidden="1" x14ac:dyDescent="0.25">
      <c r="A227">
        <v>4</v>
      </c>
      <c r="B227" t="s">
        <v>46</v>
      </c>
      <c r="C227">
        <v>3</v>
      </c>
      <c r="D227" t="s">
        <v>41</v>
      </c>
      <c r="E227" s="42">
        <v>4.6954664346805497E-17</v>
      </c>
      <c r="F227" s="41"/>
      <c r="G227">
        <v>1</v>
      </c>
      <c r="H227">
        <v>1</v>
      </c>
      <c r="I227" t="s">
        <v>35</v>
      </c>
      <c r="J227" t="s">
        <v>35</v>
      </c>
      <c r="K227" t="s">
        <v>39</v>
      </c>
    </row>
    <row r="228" spans="1:11" hidden="1" x14ac:dyDescent="0.25">
      <c r="A228">
        <v>4</v>
      </c>
      <c r="B228" t="s">
        <v>46</v>
      </c>
      <c r="C228">
        <v>3</v>
      </c>
      <c r="D228" t="s">
        <v>41</v>
      </c>
      <c r="E228" s="42">
        <v>1.05648560904055E-8</v>
      </c>
      <c r="F228" s="41"/>
      <c r="G228">
        <v>1</v>
      </c>
      <c r="H228">
        <v>2</v>
      </c>
      <c r="I228" t="s">
        <v>35</v>
      </c>
      <c r="J228" t="s">
        <v>35</v>
      </c>
      <c r="K228" t="s">
        <v>40</v>
      </c>
    </row>
    <row r="229" spans="1:11" hidden="1" x14ac:dyDescent="0.25">
      <c r="A229">
        <v>4</v>
      </c>
      <c r="B229" t="s">
        <v>46</v>
      </c>
      <c r="C229">
        <v>3</v>
      </c>
      <c r="D229" t="s">
        <v>41</v>
      </c>
      <c r="E229">
        <v>7.9638525029133905E-2</v>
      </c>
      <c r="G229">
        <v>1</v>
      </c>
      <c r="H229">
        <v>3</v>
      </c>
      <c r="I229" t="s">
        <v>35</v>
      </c>
      <c r="J229" t="s">
        <v>35</v>
      </c>
      <c r="K229" t="s">
        <v>41</v>
      </c>
    </row>
    <row r="230" spans="1:11" hidden="1" x14ac:dyDescent="0.25">
      <c r="A230">
        <v>4</v>
      </c>
      <c r="B230" t="s">
        <v>46</v>
      </c>
      <c r="C230">
        <v>3</v>
      </c>
      <c r="D230" t="s">
        <v>41</v>
      </c>
      <c r="E230" s="17">
        <v>1.8194778067365601E-2</v>
      </c>
      <c r="G230">
        <v>1</v>
      </c>
      <c r="H230">
        <v>4</v>
      </c>
      <c r="I230" t="s">
        <v>35</v>
      </c>
      <c r="J230" t="s">
        <v>35</v>
      </c>
      <c r="K230" t="s">
        <v>45</v>
      </c>
    </row>
    <row r="231" spans="1:11" hidden="1" x14ac:dyDescent="0.25">
      <c r="A231">
        <v>4</v>
      </c>
      <c r="B231" t="s">
        <v>46</v>
      </c>
      <c r="C231">
        <v>3</v>
      </c>
      <c r="D231" t="s">
        <v>41</v>
      </c>
      <c r="E231" s="42">
        <v>1.29723592768264E-7</v>
      </c>
      <c r="F231" s="41"/>
      <c r="G231">
        <v>2</v>
      </c>
      <c r="H231">
        <v>1</v>
      </c>
      <c r="I231" t="s">
        <v>36</v>
      </c>
      <c r="J231" t="s">
        <v>36</v>
      </c>
      <c r="K231" t="s">
        <v>39</v>
      </c>
    </row>
    <row r="232" spans="1:11" hidden="1" x14ac:dyDescent="0.25">
      <c r="A232">
        <v>4</v>
      </c>
      <c r="B232" t="s">
        <v>46</v>
      </c>
      <c r="C232">
        <v>3</v>
      </c>
      <c r="D232" t="s">
        <v>41</v>
      </c>
      <c r="E232" s="42">
        <v>5.44753546881021E-5</v>
      </c>
      <c r="F232" s="41"/>
      <c r="G232">
        <v>2</v>
      </c>
      <c r="H232">
        <v>2</v>
      </c>
      <c r="I232" t="s">
        <v>36</v>
      </c>
      <c r="J232" t="s">
        <v>36</v>
      </c>
      <c r="K232" t="s">
        <v>40</v>
      </c>
    </row>
    <row r="233" spans="1:11" hidden="1" x14ac:dyDescent="0.25">
      <c r="A233">
        <v>4</v>
      </c>
      <c r="B233" t="s">
        <v>46</v>
      </c>
      <c r="C233">
        <v>3</v>
      </c>
      <c r="D233" t="s">
        <v>41</v>
      </c>
      <c r="E233">
        <v>0.156757650116019</v>
      </c>
      <c r="G233">
        <v>2</v>
      </c>
      <c r="H233">
        <v>3</v>
      </c>
      <c r="I233" t="s">
        <v>36</v>
      </c>
      <c r="J233" t="s">
        <v>36</v>
      </c>
      <c r="K233" t="s">
        <v>41</v>
      </c>
    </row>
    <row r="234" spans="1:11" hidden="1" x14ac:dyDescent="0.25">
      <c r="A234">
        <v>4</v>
      </c>
      <c r="B234" t="s">
        <v>46</v>
      </c>
      <c r="C234">
        <v>3</v>
      </c>
      <c r="D234" t="s">
        <v>41</v>
      </c>
      <c r="E234">
        <v>0.135503046932854</v>
      </c>
      <c r="G234">
        <v>2</v>
      </c>
      <c r="H234">
        <v>4</v>
      </c>
      <c r="I234" t="s">
        <v>36</v>
      </c>
      <c r="J234" t="s">
        <v>36</v>
      </c>
      <c r="K234" t="s">
        <v>45</v>
      </c>
    </row>
    <row r="235" spans="1:11" hidden="1" x14ac:dyDescent="0.25">
      <c r="A235">
        <v>4</v>
      </c>
      <c r="B235" t="s">
        <v>46</v>
      </c>
      <c r="C235">
        <v>3</v>
      </c>
      <c r="D235" t="s">
        <v>41</v>
      </c>
      <c r="E235" s="42">
        <v>1.49822241157193E-6</v>
      </c>
      <c r="F235" s="41"/>
      <c r="G235">
        <v>3</v>
      </c>
      <c r="H235">
        <v>1</v>
      </c>
      <c r="I235" t="s">
        <v>37</v>
      </c>
      <c r="J235" t="s">
        <v>37</v>
      </c>
      <c r="K235" t="s">
        <v>39</v>
      </c>
    </row>
    <row r="236" spans="1:11" hidden="1" x14ac:dyDescent="0.25">
      <c r="A236">
        <v>4</v>
      </c>
      <c r="B236" t="s">
        <v>46</v>
      </c>
      <c r="C236">
        <v>3</v>
      </c>
      <c r="D236" t="s">
        <v>41</v>
      </c>
      <c r="E236" s="43">
        <v>3.5655217501302799E-4</v>
      </c>
      <c r="G236">
        <v>3</v>
      </c>
      <c r="H236">
        <v>2</v>
      </c>
      <c r="I236" t="s">
        <v>37</v>
      </c>
      <c r="J236" t="s">
        <v>37</v>
      </c>
      <c r="K236" t="s">
        <v>40</v>
      </c>
    </row>
    <row r="237" spans="1:11" hidden="1" x14ac:dyDescent="0.25">
      <c r="A237">
        <v>4</v>
      </c>
      <c r="B237" t="s">
        <v>46</v>
      </c>
      <c r="C237">
        <v>3</v>
      </c>
      <c r="D237" t="s">
        <v>41</v>
      </c>
      <c r="E237">
        <v>0.14232436633866399</v>
      </c>
      <c r="G237">
        <v>3</v>
      </c>
      <c r="H237">
        <v>3</v>
      </c>
      <c r="I237" t="s">
        <v>37</v>
      </c>
      <c r="J237" t="s">
        <v>37</v>
      </c>
      <c r="K237" t="s">
        <v>41</v>
      </c>
    </row>
    <row r="238" spans="1:11" hidden="1" x14ac:dyDescent="0.25">
      <c r="A238">
        <v>4</v>
      </c>
      <c r="B238" t="s">
        <v>46</v>
      </c>
      <c r="C238">
        <v>3</v>
      </c>
      <c r="D238" t="s">
        <v>41</v>
      </c>
      <c r="E238">
        <v>0.38721473776682003</v>
      </c>
      <c r="G238">
        <v>3</v>
      </c>
      <c r="H238">
        <v>4</v>
      </c>
      <c r="I238" t="s">
        <v>37</v>
      </c>
      <c r="J238" t="s">
        <v>37</v>
      </c>
      <c r="K238" t="s">
        <v>45</v>
      </c>
    </row>
    <row r="239" spans="1:11" hidden="1" x14ac:dyDescent="0.25">
      <c r="A239">
        <v>4</v>
      </c>
      <c r="B239" t="s">
        <v>46</v>
      </c>
      <c r="C239">
        <v>3</v>
      </c>
      <c r="D239" t="s">
        <v>41</v>
      </c>
      <c r="E239">
        <v>1</v>
      </c>
      <c r="G239">
        <v>4</v>
      </c>
      <c r="H239">
        <v>3</v>
      </c>
      <c r="I239" t="s">
        <v>46</v>
      </c>
      <c r="J239" t="s">
        <v>46</v>
      </c>
      <c r="K239" t="s">
        <v>41</v>
      </c>
    </row>
    <row r="240" spans="1:11" hidden="1" x14ac:dyDescent="0.25">
      <c r="A240">
        <v>4</v>
      </c>
      <c r="B240" t="s">
        <v>46</v>
      </c>
      <c r="C240">
        <v>3</v>
      </c>
      <c r="D240" t="s">
        <v>41</v>
      </c>
      <c r="E240">
        <v>0.13130399115060901</v>
      </c>
      <c r="G240">
        <v>4</v>
      </c>
      <c r="H240">
        <v>4</v>
      </c>
      <c r="I240" t="s">
        <v>46</v>
      </c>
      <c r="J240" t="s">
        <v>46</v>
      </c>
      <c r="K240" t="s">
        <v>45</v>
      </c>
    </row>
    <row r="241" spans="1:11" hidden="1" x14ac:dyDescent="0.25">
      <c r="A241">
        <v>4</v>
      </c>
      <c r="B241" t="s">
        <v>46</v>
      </c>
      <c r="C241">
        <v>3</v>
      </c>
      <c r="D241" t="s">
        <v>41</v>
      </c>
      <c r="E241" s="42">
        <v>8.45167744516945E-10</v>
      </c>
      <c r="F241" s="41"/>
      <c r="G241">
        <v>5</v>
      </c>
      <c r="H241">
        <v>1</v>
      </c>
      <c r="I241" t="s">
        <v>47</v>
      </c>
      <c r="J241" t="s">
        <v>47</v>
      </c>
      <c r="K241" t="s">
        <v>39</v>
      </c>
    </row>
    <row r="242" spans="1:11" hidden="1" x14ac:dyDescent="0.25">
      <c r="A242">
        <v>4</v>
      </c>
      <c r="B242" t="s">
        <v>46</v>
      </c>
      <c r="C242">
        <v>3</v>
      </c>
      <c r="D242" t="s">
        <v>41</v>
      </c>
      <c r="E242" s="42">
        <v>4.2677197068918497E-11</v>
      </c>
      <c r="F242" s="41"/>
      <c r="G242">
        <v>5</v>
      </c>
      <c r="H242">
        <v>2</v>
      </c>
      <c r="I242" t="s">
        <v>47</v>
      </c>
      <c r="J242" t="s">
        <v>47</v>
      </c>
      <c r="K242" t="s">
        <v>40</v>
      </c>
    </row>
    <row r="243" spans="1:11" hidden="1" x14ac:dyDescent="0.25">
      <c r="A243">
        <v>4</v>
      </c>
      <c r="B243" t="s">
        <v>46</v>
      </c>
      <c r="C243">
        <v>3</v>
      </c>
      <c r="D243" t="s">
        <v>41</v>
      </c>
      <c r="E243" s="42">
        <v>2.9622929827115702E-12</v>
      </c>
      <c r="F243" s="41"/>
      <c r="G243">
        <v>5</v>
      </c>
      <c r="H243">
        <v>3</v>
      </c>
      <c r="I243" t="s">
        <v>47</v>
      </c>
      <c r="J243" t="s">
        <v>47</v>
      </c>
      <c r="K243" t="s">
        <v>41</v>
      </c>
    </row>
    <row r="244" spans="1:11" hidden="1" x14ac:dyDescent="0.25">
      <c r="A244">
        <v>4</v>
      </c>
      <c r="B244" t="s">
        <v>46</v>
      </c>
      <c r="C244">
        <v>3</v>
      </c>
      <c r="D244" t="s">
        <v>41</v>
      </c>
      <c r="E244" s="42">
        <v>1.32687372444637E-9</v>
      </c>
      <c r="F244" s="41"/>
      <c r="G244">
        <v>5</v>
      </c>
      <c r="H244">
        <v>4</v>
      </c>
      <c r="I244" t="s">
        <v>47</v>
      </c>
      <c r="J244" t="s">
        <v>47</v>
      </c>
      <c r="K244" t="s">
        <v>45</v>
      </c>
    </row>
    <row r="245" spans="1:11" hidden="1" x14ac:dyDescent="0.25">
      <c r="A245">
        <v>4</v>
      </c>
      <c r="B245" t="s">
        <v>46</v>
      </c>
      <c r="C245">
        <v>4</v>
      </c>
      <c r="D245" t="s">
        <v>45</v>
      </c>
      <c r="E245" s="42">
        <v>3.4360985946164201E-17</v>
      </c>
      <c r="F245" s="41"/>
      <c r="G245">
        <v>1</v>
      </c>
      <c r="H245">
        <v>1</v>
      </c>
      <c r="I245" t="s">
        <v>35</v>
      </c>
      <c r="J245" t="s">
        <v>35</v>
      </c>
      <c r="K245" t="s">
        <v>39</v>
      </c>
    </row>
    <row r="246" spans="1:11" hidden="1" x14ac:dyDescent="0.25">
      <c r="A246">
        <v>4</v>
      </c>
      <c r="B246" t="s">
        <v>46</v>
      </c>
      <c r="C246">
        <v>4</v>
      </c>
      <c r="D246" t="s">
        <v>45</v>
      </c>
      <c r="E246" s="42">
        <v>1.7585981497693601E-8</v>
      </c>
      <c r="F246" s="41"/>
      <c r="G246">
        <v>1</v>
      </c>
      <c r="H246">
        <v>2</v>
      </c>
      <c r="I246" t="s">
        <v>35</v>
      </c>
      <c r="J246" t="s">
        <v>35</v>
      </c>
      <c r="K246" t="s">
        <v>40</v>
      </c>
    </row>
    <row r="247" spans="1:11" hidden="1" x14ac:dyDescent="0.25">
      <c r="A247">
        <v>4</v>
      </c>
      <c r="B247" t="s">
        <v>46</v>
      </c>
      <c r="C247">
        <v>4</v>
      </c>
      <c r="D247" t="s">
        <v>45</v>
      </c>
      <c r="E247" s="43">
        <v>5.8735107191181305E-4</v>
      </c>
      <c r="G247">
        <v>1</v>
      </c>
      <c r="H247">
        <v>3</v>
      </c>
      <c r="I247" t="s">
        <v>35</v>
      </c>
      <c r="J247" t="s">
        <v>35</v>
      </c>
      <c r="K247" t="s">
        <v>41</v>
      </c>
    </row>
    <row r="248" spans="1:11" hidden="1" x14ac:dyDescent="0.25">
      <c r="A248">
        <v>4</v>
      </c>
      <c r="B248" t="s">
        <v>46</v>
      </c>
      <c r="C248">
        <v>4</v>
      </c>
      <c r="D248" t="s">
        <v>45</v>
      </c>
      <c r="E248" s="43">
        <v>7.1878240877284896E-4</v>
      </c>
      <c r="G248">
        <v>1</v>
      </c>
      <c r="H248">
        <v>4</v>
      </c>
      <c r="I248" t="s">
        <v>35</v>
      </c>
      <c r="J248" t="s">
        <v>35</v>
      </c>
      <c r="K248" t="s">
        <v>45</v>
      </c>
    </row>
    <row r="249" spans="1:11" hidden="1" x14ac:dyDescent="0.25">
      <c r="A249">
        <v>4</v>
      </c>
      <c r="B249" t="s">
        <v>46</v>
      </c>
      <c r="C249">
        <v>4</v>
      </c>
      <c r="D249" t="s">
        <v>45</v>
      </c>
      <c r="E249" s="42">
        <v>2.2010808401962601E-7</v>
      </c>
      <c r="F249" s="41"/>
      <c r="G249">
        <v>2</v>
      </c>
      <c r="H249">
        <v>1</v>
      </c>
      <c r="I249" t="s">
        <v>36</v>
      </c>
      <c r="J249" t="s">
        <v>36</v>
      </c>
      <c r="K249" t="s">
        <v>39</v>
      </c>
    </row>
    <row r="250" spans="1:11" hidden="1" x14ac:dyDescent="0.25">
      <c r="A250">
        <v>4</v>
      </c>
      <c r="B250" t="s">
        <v>46</v>
      </c>
      <c r="C250">
        <v>4</v>
      </c>
      <c r="D250" t="s">
        <v>45</v>
      </c>
      <c r="E250" s="43">
        <v>1.7357043374647199E-4</v>
      </c>
      <c r="G250">
        <v>2</v>
      </c>
      <c r="H250">
        <v>2</v>
      </c>
      <c r="I250" t="s">
        <v>36</v>
      </c>
      <c r="J250" t="s">
        <v>36</v>
      </c>
      <c r="K250" t="s">
        <v>40</v>
      </c>
    </row>
    <row r="251" spans="1:11" hidden="1" x14ac:dyDescent="0.25">
      <c r="A251">
        <v>4</v>
      </c>
      <c r="B251" t="s">
        <v>46</v>
      </c>
      <c r="C251">
        <v>4</v>
      </c>
      <c r="D251" t="s">
        <v>45</v>
      </c>
      <c r="E251">
        <v>0.90674655216553302</v>
      </c>
      <c r="G251">
        <v>2</v>
      </c>
      <c r="H251">
        <v>3</v>
      </c>
      <c r="I251" t="s">
        <v>36</v>
      </c>
      <c r="J251" t="s">
        <v>36</v>
      </c>
      <c r="K251" t="s">
        <v>41</v>
      </c>
    </row>
    <row r="252" spans="1:11" hidden="1" x14ac:dyDescent="0.25">
      <c r="A252">
        <v>4</v>
      </c>
      <c r="B252" t="s">
        <v>46</v>
      </c>
      <c r="C252">
        <v>4</v>
      </c>
      <c r="D252" t="s">
        <v>45</v>
      </c>
      <c r="E252">
        <v>0.91910857396242196</v>
      </c>
      <c r="G252">
        <v>2</v>
      </c>
      <c r="H252">
        <v>4</v>
      </c>
      <c r="I252" t="s">
        <v>36</v>
      </c>
      <c r="J252" t="s">
        <v>36</v>
      </c>
      <c r="K252" t="s">
        <v>45</v>
      </c>
    </row>
    <row r="253" spans="1:11" hidden="1" x14ac:dyDescent="0.25">
      <c r="A253">
        <v>4</v>
      </c>
      <c r="B253" t="s">
        <v>46</v>
      </c>
      <c r="C253">
        <v>4</v>
      </c>
      <c r="D253" t="s">
        <v>45</v>
      </c>
      <c r="E253" s="42">
        <v>2.54087972093497E-6</v>
      </c>
      <c r="F253" s="41"/>
      <c r="G253">
        <v>3</v>
      </c>
      <c r="H253">
        <v>1</v>
      </c>
      <c r="I253" t="s">
        <v>37</v>
      </c>
      <c r="J253" t="s">
        <v>37</v>
      </c>
      <c r="K253" t="s">
        <v>39</v>
      </c>
    </row>
    <row r="254" spans="1:11" hidden="1" x14ac:dyDescent="0.25">
      <c r="A254">
        <v>4</v>
      </c>
      <c r="B254" t="s">
        <v>46</v>
      </c>
      <c r="C254">
        <v>4</v>
      </c>
      <c r="D254" t="s">
        <v>45</v>
      </c>
      <c r="E254" s="39">
        <v>1.9175756592014999E-3</v>
      </c>
      <c r="G254">
        <v>3</v>
      </c>
      <c r="H254">
        <v>2</v>
      </c>
      <c r="I254" t="s">
        <v>37</v>
      </c>
      <c r="J254" t="s">
        <v>37</v>
      </c>
      <c r="K254" t="s">
        <v>40</v>
      </c>
    </row>
    <row r="255" spans="1:11" hidden="1" x14ac:dyDescent="0.25">
      <c r="A255">
        <v>4</v>
      </c>
      <c r="B255" t="s">
        <v>46</v>
      </c>
      <c r="C255">
        <v>4</v>
      </c>
      <c r="D255" t="s">
        <v>45</v>
      </c>
      <c r="E255">
        <v>0.53486366247095196</v>
      </c>
      <c r="G255">
        <v>3</v>
      </c>
      <c r="H255">
        <v>3</v>
      </c>
      <c r="I255" t="s">
        <v>37</v>
      </c>
      <c r="J255" t="s">
        <v>37</v>
      </c>
      <c r="K255" t="s">
        <v>41</v>
      </c>
    </row>
    <row r="256" spans="1:11" hidden="1" x14ac:dyDescent="0.25">
      <c r="A256">
        <v>4</v>
      </c>
      <c r="B256" t="s">
        <v>46</v>
      </c>
      <c r="C256">
        <v>4</v>
      </c>
      <c r="D256" t="s">
        <v>45</v>
      </c>
      <c r="E256">
        <v>0.754470421974612</v>
      </c>
      <c r="G256">
        <v>3</v>
      </c>
      <c r="H256">
        <v>4</v>
      </c>
      <c r="I256" t="s">
        <v>37</v>
      </c>
      <c r="J256" t="s">
        <v>37</v>
      </c>
      <c r="K256" t="s">
        <v>45</v>
      </c>
    </row>
    <row r="257" spans="1:11" hidden="1" x14ac:dyDescent="0.25">
      <c r="A257">
        <v>4</v>
      </c>
      <c r="B257" t="s">
        <v>46</v>
      </c>
      <c r="C257">
        <v>4</v>
      </c>
      <c r="D257" t="s">
        <v>45</v>
      </c>
      <c r="E257">
        <v>0.131303991150717</v>
      </c>
      <c r="G257">
        <v>4</v>
      </c>
      <c r="H257">
        <v>3</v>
      </c>
      <c r="I257" t="s">
        <v>46</v>
      </c>
      <c r="J257" t="s">
        <v>46</v>
      </c>
      <c r="K257" t="s">
        <v>41</v>
      </c>
    </row>
    <row r="258" spans="1:11" hidden="1" x14ac:dyDescent="0.25">
      <c r="A258">
        <v>4</v>
      </c>
      <c r="B258" t="s">
        <v>46</v>
      </c>
      <c r="C258">
        <v>4</v>
      </c>
      <c r="D258" t="s">
        <v>45</v>
      </c>
      <c r="E258">
        <v>1</v>
      </c>
      <c r="G258">
        <v>4</v>
      </c>
      <c r="H258">
        <v>4</v>
      </c>
      <c r="I258" t="s">
        <v>46</v>
      </c>
      <c r="J258" t="s">
        <v>46</v>
      </c>
      <c r="K258" t="s">
        <v>45</v>
      </c>
    </row>
    <row r="259" spans="1:11" hidden="1" x14ac:dyDescent="0.25">
      <c r="A259">
        <v>4</v>
      </c>
      <c r="B259" t="s">
        <v>46</v>
      </c>
      <c r="C259">
        <v>4</v>
      </c>
      <c r="D259" t="s">
        <v>45</v>
      </c>
      <c r="E259" s="42">
        <v>2.3581062651177099E-9</v>
      </c>
      <c r="F259" s="41"/>
      <c r="G259">
        <v>5</v>
      </c>
      <c r="H259">
        <v>1</v>
      </c>
      <c r="I259" t="s">
        <v>47</v>
      </c>
      <c r="J259" t="s">
        <v>47</v>
      </c>
      <c r="K259" t="s">
        <v>39</v>
      </c>
    </row>
    <row r="260" spans="1:11" hidden="1" x14ac:dyDescent="0.25">
      <c r="A260">
        <v>4</v>
      </c>
      <c r="B260" t="s">
        <v>46</v>
      </c>
      <c r="C260">
        <v>4</v>
      </c>
      <c r="D260" t="s">
        <v>45</v>
      </c>
      <c r="E260" s="42">
        <v>2.32701099732326E-11</v>
      </c>
      <c r="F260" s="41"/>
      <c r="G260">
        <v>5</v>
      </c>
      <c r="H260">
        <v>2</v>
      </c>
      <c r="I260" t="s">
        <v>47</v>
      </c>
      <c r="J260" t="s">
        <v>47</v>
      </c>
      <c r="K260" t="s">
        <v>40</v>
      </c>
    </row>
    <row r="261" spans="1:11" hidden="1" x14ac:dyDescent="0.25">
      <c r="A261">
        <v>4</v>
      </c>
      <c r="B261" t="s">
        <v>46</v>
      </c>
      <c r="C261">
        <v>4</v>
      </c>
      <c r="D261" t="s">
        <v>45</v>
      </c>
      <c r="E261" s="42">
        <v>1.05804307297647E-12</v>
      </c>
      <c r="F261" s="41"/>
      <c r="G261">
        <v>5</v>
      </c>
      <c r="H261">
        <v>3</v>
      </c>
      <c r="I261" t="s">
        <v>47</v>
      </c>
      <c r="J261" t="s">
        <v>47</v>
      </c>
      <c r="K261" t="s">
        <v>41</v>
      </c>
    </row>
    <row r="262" spans="1:11" hidden="1" x14ac:dyDescent="0.25">
      <c r="A262">
        <v>4</v>
      </c>
      <c r="B262" t="s">
        <v>46</v>
      </c>
      <c r="C262">
        <v>4</v>
      </c>
      <c r="D262" t="s">
        <v>45</v>
      </c>
      <c r="E262" s="42">
        <v>1.22251832283375E-9</v>
      </c>
      <c r="F262" s="41"/>
      <c r="G262">
        <v>5</v>
      </c>
      <c r="H262">
        <v>4</v>
      </c>
      <c r="I262" t="s">
        <v>47</v>
      </c>
      <c r="J262" t="s">
        <v>47</v>
      </c>
      <c r="K262" t="s">
        <v>45</v>
      </c>
    </row>
    <row r="263" spans="1:11" hidden="1" x14ac:dyDescent="0.25">
      <c r="A263">
        <v>5</v>
      </c>
      <c r="B263" t="s">
        <v>47</v>
      </c>
      <c r="C263">
        <v>1</v>
      </c>
      <c r="D263" t="s">
        <v>39</v>
      </c>
      <c r="E263" s="42">
        <v>1.85701294756403E-37</v>
      </c>
      <c r="F263" s="41"/>
      <c r="G263">
        <v>1</v>
      </c>
      <c r="H263">
        <v>1</v>
      </c>
      <c r="I263" t="s">
        <v>35</v>
      </c>
      <c r="J263" t="s">
        <v>35</v>
      </c>
      <c r="K263" t="s">
        <v>39</v>
      </c>
    </row>
    <row r="264" spans="1:11" hidden="1" x14ac:dyDescent="0.25">
      <c r="A264">
        <v>5</v>
      </c>
      <c r="B264" t="s">
        <v>47</v>
      </c>
      <c r="C264">
        <v>1</v>
      </c>
      <c r="D264" t="s">
        <v>39</v>
      </c>
      <c r="E264">
        <v>0.120338068855658</v>
      </c>
      <c r="G264">
        <v>1</v>
      </c>
      <c r="H264">
        <v>2</v>
      </c>
      <c r="I264" t="s">
        <v>35</v>
      </c>
      <c r="J264" t="s">
        <v>35</v>
      </c>
      <c r="K264" t="s">
        <v>40</v>
      </c>
    </row>
    <row r="265" spans="1:11" hidden="1" x14ac:dyDescent="0.25">
      <c r="A265">
        <v>5</v>
      </c>
      <c r="B265" t="s">
        <v>47</v>
      </c>
      <c r="C265">
        <v>1</v>
      </c>
      <c r="D265" t="s">
        <v>39</v>
      </c>
      <c r="E265" s="42">
        <v>2.2203805854259101E-32</v>
      </c>
      <c r="F265" s="41"/>
      <c r="G265">
        <v>1</v>
      </c>
      <c r="H265">
        <v>3</v>
      </c>
      <c r="I265" t="s">
        <v>35</v>
      </c>
      <c r="J265" t="s">
        <v>35</v>
      </c>
      <c r="K265" t="s">
        <v>41</v>
      </c>
    </row>
    <row r="266" spans="1:11" hidden="1" x14ac:dyDescent="0.25">
      <c r="A266">
        <v>5</v>
      </c>
      <c r="B266" t="s">
        <v>47</v>
      </c>
      <c r="C266">
        <v>1</v>
      </c>
      <c r="D266" t="s">
        <v>39</v>
      </c>
      <c r="E266" s="42">
        <v>2.9710096465930902E-33</v>
      </c>
      <c r="F266" s="41"/>
      <c r="G266">
        <v>1</v>
      </c>
      <c r="H266">
        <v>4</v>
      </c>
      <c r="I266" t="s">
        <v>35</v>
      </c>
      <c r="J266" t="s">
        <v>35</v>
      </c>
      <c r="K266" t="s">
        <v>45</v>
      </c>
    </row>
    <row r="267" spans="1:11" hidden="1" x14ac:dyDescent="0.25">
      <c r="A267">
        <v>5</v>
      </c>
      <c r="B267" t="s">
        <v>47</v>
      </c>
      <c r="C267">
        <v>1</v>
      </c>
      <c r="D267" t="s">
        <v>39</v>
      </c>
      <c r="E267" s="39">
        <v>8.1166823635171106E-3</v>
      </c>
      <c r="G267">
        <v>2</v>
      </c>
      <c r="H267">
        <v>1</v>
      </c>
      <c r="I267" t="s">
        <v>36</v>
      </c>
      <c r="J267" t="s">
        <v>36</v>
      </c>
      <c r="K267" t="s">
        <v>39</v>
      </c>
    </row>
    <row r="268" spans="1:11" hidden="1" x14ac:dyDescent="0.25">
      <c r="A268">
        <v>5</v>
      </c>
      <c r="B268" t="s">
        <v>47</v>
      </c>
      <c r="C268">
        <v>1</v>
      </c>
      <c r="D268" t="s">
        <v>39</v>
      </c>
      <c r="E268" s="39">
        <v>2.7985939652489999E-3</v>
      </c>
      <c r="G268">
        <v>2</v>
      </c>
      <c r="H268">
        <v>2</v>
      </c>
      <c r="I268" t="s">
        <v>36</v>
      </c>
      <c r="J268" t="s">
        <v>36</v>
      </c>
      <c r="K268" t="s">
        <v>40</v>
      </c>
    </row>
    <row r="269" spans="1:11" hidden="1" x14ac:dyDescent="0.25">
      <c r="A269">
        <v>5</v>
      </c>
      <c r="B269" t="s">
        <v>47</v>
      </c>
      <c r="C269">
        <v>1</v>
      </c>
      <c r="D269" t="s">
        <v>39</v>
      </c>
      <c r="E269" s="42">
        <v>1.5847561731318899E-17</v>
      </c>
      <c r="F269" s="41"/>
      <c r="G269">
        <v>2</v>
      </c>
      <c r="H269">
        <v>3</v>
      </c>
      <c r="I269" t="s">
        <v>36</v>
      </c>
      <c r="J269" t="s">
        <v>36</v>
      </c>
      <c r="K269" t="s">
        <v>41</v>
      </c>
    </row>
    <row r="270" spans="1:11" hidden="1" x14ac:dyDescent="0.25">
      <c r="A270">
        <v>5</v>
      </c>
      <c r="B270" t="s">
        <v>47</v>
      </c>
      <c r="C270">
        <v>1</v>
      </c>
      <c r="D270" t="s">
        <v>39</v>
      </c>
      <c r="E270" s="42">
        <v>8.1299874734487799E-18</v>
      </c>
      <c r="F270" s="41"/>
      <c r="G270">
        <v>2</v>
      </c>
      <c r="H270">
        <v>4</v>
      </c>
      <c r="I270" t="s">
        <v>36</v>
      </c>
      <c r="J270" t="s">
        <v>36</v>
      </c>
      <c r="K270" t="s">
        <v>45</v>
      </c>
    </row>
    <row r="271" spans="1:11" hidden="1" x14ac:dyDescent="0.25">
      <c r="A271">
        <v>5</v>
      </c>
      <c r="B271" t="s">
        <v>47</v>
      </c>
      <c r="C271">
        <v>1</v>
      </c>
      <c r="D271" t="s">
        <v>39</v>
      </c>
      <c r="E271" s="17">
        <v>1.9600279102217701E-2</v>
      </c>
      <c r="G271">
        <v>3</v>
      </c>
      <c r="H271">
        <v>1</v>
      </c>
      <c r="I271" t="s">
        <v>37</v>
      </c>
      <c r="J271" t="s">
        <v>37</v>
      </c>
      <c r="K271" t="s">
        <v>39</v>
      </c>
    </row>
    <row r="272" spans="1:11" hidden="1" x14ac:dyDescent="0.25">
      <c r="A272">
        <v>5</v>
      </c>
      <c r="B272" t="s">
        <v>47</v>
      </c>
      <c r="C272">
        <v>1</v>
      </c>
      <c r="D272" t="s">
        <v>39</v>
      </c>
      <c r="E272" s="42">
        <v>1.57703221244318E-5</v>
      </c>
      <c r="F272" s="41"/>
      <c r="G272">
        <v>3</v>
      </c>
      <c r="H272">
        <v>2</v>
      </c>
      <c r="I272" t="s">
        <v>37</v>
      </c>
      <c r="J272" t="s">
        <v>37</v>
      </c>
      <c r="K272" t="s">
        <v>40</v>
      </c>
    </row>
    <row r="273" spans="1:11" hidden="1" x14ac:dyDescent="0.25">
      <c r="A273">
        <v>5</v>
      </c>
      <c r="B273" t="s">
        <v>47</v>
      </c>
      <c r="C273">
        <v>1</v>
      </c>
      <c r="D273" t="s">
        <v>39</v>
      </c>
      <c r="E273" s="42">
        <v>6.3303973867340702E-10</v>
      </c>
      <c r="F273" s="41"/>
      <c r="G273">
        <v>3</v>
      </c>
      <c r="H273">
        <v>3</v>
      </c>
      <c r="I273" t="s">
        <v>37</v>
      </c>
      <c r="J273" t="s">
        <v>37</v>
      </c>
      <c r="K273" t="s">
        <v>41</v>
      </c>
    </row>
    <row r="274" spans="1:11" hidden="1" x14ac:dyDescent="0.25">
      <c r="A274">
        <v>5</v>
      </c>
      <c r="B274" t="s">
        <v>47</v>
      </c>
      <c r="C274">
        <v>1</v>
      </c>
      <c r="D274" t="s">
        <v>39</v>
      </c>
      <c r="E274" s="42">
        <v>1.59525405197483E-6</v>
      </c>
      <c r="F274" s="41"/>
      <c r="G274">
        <v>3</v>
      </c>
      <c r="H274">
        <v>4</v>
      </c>
      <c r="I274" t="s">
        <v>37</v>
      </c>
      <c r="J274" t="s">
        <v>37</v>
      </c>
      <c r="K274" t="s">
        <v>45</v>
      </c>
    </row>
    <row r="275" spans="1:11" hidden="1" x14ac:dyDescent="0.25">
      <c r="A275">
        <v>5</v>
      </c>
      <c r="B275" t="s">
        <v>47</v>
      </c>
      <c r="C275">
        <v>1</v>
      </c>
      <c r="D275" t="s">
        <v>39</v>
      </c>
      <c r="E275" s="42">
        <v>8.4516774451607098E-10</v>
      </c>
      <c r="F275" s="41"/>
      <c r="G275">
        <v>4</v>
      </c>
      <c r="H275">
        <v>3</v>
      </c>
      <c r="I275" t="s">
        <v>46</v>
      </c>
      <c r="J275" t="s">
        <v>46</v>
      </c>
      <c r="K275" t="s">
        <v>41</v>
      </c>
    </row>
    <row r="276" spans="1:11" hidden="1" x14ac:dyDescent="0.25">
      <c r="A276">
        <v>5</v>
      </c>
      <c r="B276" t="s">
        <v>47</v>
      </c>
      <c r="C276">
        <v>1</v>
      </c>
      <c r="D276" t="s">
        <v>39</v>
      </c>
      <c r="E276" s="42">
        <v>2.3581062651193899E-9</v>
      </c>
      <c r="F276" s="41"/>
      <c r="G276">
        <v>4</v>
      </c>
      <c r="H276">
        <v>4</v>
      </c>
      <c r="I276" t="s">
        <v>46</v>
      </c>
      <c r="J276" t="s">
        <v>46</v>
      </c>
      <c r="K276" t="s">
        <v>45</v>
      </c>
    </row>
    <row r="277" spans="1:11" hidden="1" x14ac:dyDescent="0.25">
      <c r="A277">
        <v>5</v>
      </c>
      <c r="B277" t="s">
        <v>47</v>
      </c>
      <c r="C277">
        <v>1</v>
      </c>
      <c r="D277" t="s">
        <v>39</v>
      </c>
      <c r="E277">
        <v>1</v>
      </c>
      <c r="G277">
        <v>5</v>
      </c>
      <c r="H277">
        <v>1</v>
      </c>
      <c r="I277" t="s">
        <v>47</v>
      </c>
      <c r="J277" t="s">
        <v>47</v>
      </c>
      <c r="K277" t="s">
        <v>39</v>
      </c>
    </row>
    <row r="278" spans="1:11" hidden="1" x14ac:dyDescent="0.25">
      <c r="A278">
        <v>5</v>
      </c>
      <c r="B278" t="s">
        <v>47</v>
      </c>
      <c r="C278">
        <v>1</v>
      </c>
      <c r="D278" t="s">
        <v>39</v>
      </c>
      <c r="E278">
        <v>0.131276136974015</v>
      </c>
      <c r="G278">
        <v>5</v>
      </c>
      <c r="H278">
        <v>2</v>
      </c>
      <c r="I278" t="s">
        <v>47</v>
      </c>
      <c r="J278" t="s">
        <v>47</v>
      </c>
      <c r="K278" t="s">
        <v>40</v>
      </c>
    </row>
    <row r="279" spans="1:11" hidden="1" x14ac:dyDescent="0.25">
      <c r="A279">
        <v>5</v>
      </c>
      <c r="B279" t="s">
        <v>47</v>
      </c>
      <c r="C279">
        <v>1</v>
      </c>
      <c r="D279" t="s">
        <v>39</v>
      </c>
      <c r="E279">
        <v>9.5462173847070703E-2</v>
      </c>
      <c r="G279">
        <v>5</v>
      </c>
      <c r="H279">
        <v>3</v>
      </c>
      <c r="I279" t="s">
        <v>47</v>
      </c>
      <c r="J279" t="s">
        <v>47</v>
      </c>
      <c r="K279" t="s">
        <v>41</v>
      </c>
    </row>
    <row r="280" spans="1:11" hidden="1" x14ac:dyDescent="0.25">
      <c r="A280">
        <v>5</v>
      </c>
      <c r="B280" t="s">
        <v>47</v>
      </c>
      <c r="C280">
        <v>1</v>
      </c>
      <c r="D280" t="s">
        <v>39</v>
      </c>
      <c r="E280">
        <v>0.237891420078887</v>
      </c>
      <c r="G280">
        <v>5</v>
      </c>
      <c r="H280">
        <v>4</v>
      </c>
      <c r="I280" t="s">
        <v>47</v>
      </c>
      <c r="J280" t="s">
        <v>47</v>
      </c>
      <c r="K280" t="s">
        <v>45</v>
      </c>
    </row>
    <row r="281" spans="1:11" hidden="1" x14ac:dyDescent="0.25">
      <c r="A281">
        <v>5</v>
      </c>
      <c r="B281" t="s">
        <v>47</v>
      </c>
      <c r="C281">
        <v>2</v>
      </c>
      <c r="D281" t="s">
        <v>40</v>
      </c>
      <c r="E281" s="42">
        <v>1.85750670722755E-24</v>
      </c>
      <c r="F281" s="41"/>
      <c r="G281">
        <v>1</v>
      </c>
      <c r="H281">
        <v>1</v>
      </c>
      <c r="I281" t="s">
        <v>35</v>
      </c>
      <c r="J281" t="s">
        <v>35</v>
      </c>
      <c r="K281" t="s">
        <v>39</v>
      </c>
    </row>
    <row r="282" spans="1:11" hidden="1" x14ac:dyDescent="0.25">
      <c r="A282">
        <v>5</v>
      </c>
      <c r="B282" t="s">
        <v>47</v>
      </c>
      <c r="C282">
        <v>2</v>
      </c>
      <c r="D282" t="s">
        <v>40</v>
      </c>
      <c r="E282" s="43">
        <v>7.6771109270019802E-4</v>
      </c>
      <c r="G282">
        <v>1</v>
      </c>
      <c r="H282">
        <v>2</v>
      </c>
      <c r="I282" t="s">
        <v>35</v>
      </c>
      <c r="J282" t="s">
        <v>35</v>
      </c>
      <c r="K282" t="s">
        <v>40</v>
      </c>
    </row>
    <row r="283" spans="1:11" hidden="1" x14ac:dyDescent="0.25">
      <c r="A283">
        <v>5</v>
      </c>
      <c r="B283" t="s">
        <v>47</v>
      </c>
      <c r="C283">
        <v>2</v>
      </c>
      <c r="D283" t="s">
        <v>40</v>
      </c>
      <c r="E283" s="42">
        <v>4.0131053340056598E-28</v>
      </c>
      <c r="F283" s="41"/>
      <c r="G283">
        <v>1</v>
      </c>
      <c r="H283">
        <v>3</v>
      </c>
      <c r="I283" t="s">
        <v>35</v>
      </c>
      <c r="J283" t="s">
        <v>35</v>
      </c>
      <c r="K283" t="s">
        <v>41</v>
      </c>
    </row>
    <row r="284" spans="1:11" hidden="1" x14ac:dyDescent="0.25">
      <c r="A284">
        <v>5</v>
      </c>
      <c r="B284" t="s">
        <v>47</v>
      </c>
      <c r="C284">
        <v>2</v>
      </c>
      <c r="D284" t="s">
        <v>40</v>
      </c>
      <c r="E284" s="42">
        <v>1.4963225960550299E-28</v>
      </c>
      <c r="F284" s="41"/>
      <c r="G284">
        <v>1</v>
      </c>
      <c r="H284">
        <v>4</v>
      </c>
      <c r="I284" t="s">
        <v>35</v>
      </c>
      <c r="J284" t="s">
        <v>35</v>
      </c>
      <c r="K284" t="s">
        <v>45</v>
      </c>
    </row>
    <row r="285" spans="1:11" hidden="1" x14ac:dyDescent="0.25">
      <c r="A285">
        <v>5</v>
      </c>
      <c r="B285" t="s">
        <v>47</v>
      </c>
      <c r="C285">
        <v>2</v>
      </c>
      <c r="D285" t="s">
        <v>40</v>
      </c>
      <c r="E285">
        <v>0.484745531985734</v>
      </c>
      <c r="G285">
        <v>2</v>
      </c>
      <c r="H285">
        <v>1</v>
      </c>
      <c r="I285" t="s">
        <v>36</v>
      </c>
      <c r="J285" t="s">
        <v>36</v>
      </c>
      <c r="K285" t="s">
        <v>39</v>
      </c>
    </row>
    <row r="286" spans="1:11" hidden="1" x14ac:dyDescent="0.25">
      <c r="A286">
        <v>5</v>
      </c>
      <c r="B286" t="s">
        <v>47</v>
      </c>
      <c r="C286">
        <v>2</v>
      </c>
      <c r="D286" t="s">
        <v>40</v>
      </c>
      <c r="E286" s="42">
        <v>2.14979557263716E-5</v>
      </c>
      <c r="F286" s="41"/>
      <c r="G286">
        <v>2</v>
      </c>
      <c r="H286">
        <v>2</v>
      </c>
      <c r="I286" t="s">
        <v>36</v>
      </c>
      <c r="J286" t="s">
        <v>36</v>
      </c>
      <c r="K286" t="s">
        <v>40</v>
      </c>
    </row>
    <row r="287" spans="1:11" hidden="1" x14ac:dyDescent="0.25">
      <c r="A287">
        <v>5</v>
      </c>
      <c r="B287" t="s">
        <v>47</v>
      </c>
      <c r="C287">
        <v>2</v>
      </c>
      <c r="D287" t="s">
        <v>40</v>
      </c>
      <c r="E287" s="42">
        <v>8.03740335120204E-18</v>
      </c>
      <c r="F287" s="41"/>
      <c r="G287">
        <v>2</v>
      </c>
      <c r="H287">
        <v>3</v>
      </c>
      <c r="I287" t="s">
        <v>36</v>
      </c>
      <c r="J287" t="s">
        <v>36</v>
      </c>
      <c r="K287" t="s">
        <v>41</v>
      </c>
    </row>
    <row r="288" spans="1:11" hidden="1" x14ac:dyDescent="0.25">
      <c r="A288">
        <v>5</v>
      </c>
      <c r="B288" t="s">
        <v>47</v>
      </c>
      <c r="C288">
        <v>2</v>
      </c>
      <c r="D288" t="s">
        <v>40</v>
      </c>
      <c r="E288" s="42">
        <v>5.8994113272351905E-17</v>
      </c>
      <c r="F288" s="41"/>
      <c r="G288">
        <v>2</v>
      </c>
      <c r="H288">
        <v>4</v>
      </c>
      <c r="I288" t="s">
        <v>36</v>
      </c>
      <c r="J288" t="s">
        <v>36</v>
      </c>
      <c r="K288" t="s">
        <v>45</v>
      </c>
    </row>
    <row r="289" spans="1:11" hidden="1" x14ac:dyDescent="0.25">
      <c r="A289">
        <v>5</v>
      </c>
      <c r="B289" t="s">
        <v>47</v>
      </c>
      <c r="C289">
        <v>2</v>
      </c>
      <c r="D289" t="s">
        <v>40</v>
      </c>
      <c r="E289">
        <v>0.283223690799214</v>
      </c>
      <c r="G289">
        <v>3</v>
      </c>
      <c r="H289">
        <v>1</v>
      </c>
      <c r="I289" t="s">
        <v>37</v>
      </c>
      <c r="J289" t="s">
        <v>37</v>
      </c>
      <c r="K289" t="s">
        <v>39</v>
      </c>
    </row>
    <row r="290" spans="1:11" hidden="1" x14ac:dyDescent="0.25">
      <c r="A290">
        <v>5</v>
      </c>
      <c r="B290" t="s">
        <v>47</v>
      </c>
      <c r="C290">
        <v>2</v>
      </c>
      <c r="D290" t="s">
        <v>40</v>
      </c>
      <c r="E290" s="42">
        <v>1.5410855073307099E-7</v>
      </c>
      <c r="F290" s="41"/>
      <c r="G290">
        <v>3</v>
      </c>
      <c r="H290">
        <v>2</v>
      </c>
      <c r="I290" t="s">
        <v>37</v>
      </c>
      <c r="J290" t="s">
        <v>37</v>
      </c>
      <c r="K290" t="s">
        <v>40</v>
      </c>
    </row>
    <row r="291" spans="1:11" hidden="1" x14ac:dyDescent="0.25">
      <c r="A291">
        <v>5</v>
      </c>
      <c r="B291" t="s">
        <v>47</v>
      </c>
      <c r="C291">
        <v>2</v>
      </c>
      <c r="D291" t="s">
        <v>40</v>
      </c>
      <c r="E291" s="42">
        <v>5.8222761745006401E-9</v>
      </c>
      <c r="F291" s="41"/>
      <c r="G291">
        <v>3</v>
      </c>
      <c r="H291">
        <v>3</v>
      </c>
      <c r="I291" t="s">
        <v>37</v>
      </c>
      <c r="J291" t="s">
        <v>37</v>
      </c>
      <c r="K291" t="s">
        <v>41</v>
      </c>
    </row>
    <row r="292" spans="1:11" hidden="1" x14ac:dyDescent="0.25">
      <c r="A292">
        <v>5</v>
      </c>
      <c r="B292" t="s">
        <v>47</v>
      </c>
      <c r="C292">
        <v>2</v>
      </c>
      <c r="D292" t="s">
        <v>40</v>
      </c>
      <c r="E292" s="42">
        <v>1.5433779438006301E-5</v>
      </c>
      <c r="F292" s="41"/>
      <c r="G292">
        <v>3</v>
      </c>
      <c r="H292">
        <v>4</v>
      </c>
      <c r="I292" t="s">
        <v>37</v>
      </c>
      <c r="J292" t="s">
        <v>37</v>
      </c>
      <c r="K292" t="s">
        <v>45</v>
      </c>
    </row>
    <row r="293" spans="1:11" hidden="1" x14ac:dyDescent="0.25">
      <c r="A293">
        <v>5</v>
      </c>
      <c r="B293" t="s">
        <v>47</v>
      </c>
      <c r="C293">
        <v>2</v>
      </c>
      <c r="D293" t="s">
        <v>40</v>
      </c>
      <c r="E293" s="42">
        <v>4.26771970689182E-11</v>
      </c>
      <c r="F293" s="41"/>
      <c r="G293">
        <v>4</v>
      </c>
      <c r="H293">
        <v>3</v>
      </c>
      <c r="I293" t="s">
        <v>46</v>
      </c>
      <c r="J293" t="s">
        <v>46</v>
      </c>
      <c r="K293" t="s">
        <v>41</v>
      </c>
    </row>
    <row r="294" spans="1:11" hidden="1" x14ac:dyDescent="0.25">
      <c r="A294">
        <v>5</v>
      </c>
      <c r="B294" t="s">
        <v>47</v>
      </c>
      <c r="C294">
        <v>2</v>
      </c>
      <c r="D294" t="s">
        <v>40</v>
      </c>
      <c r="E294" s="42">
        <v>2.3270109973235401E-11</v>
      </c>
      <c r="F294" s="41"/>
      <c r="G294">
        <v>4</v>
      </c>
      <c r="H294">
        <v>4</v>
      </c>
      <c r="I294" t="s">
        <v>46</v>
      </c>
      <c r="J294" t="s">
        <v>46</v>
      </c>
      <c r="K294" t="s">
        <v>45</v>
      </c>
    </row>
    <row r="295" spans="1:11" hidden="1" x14ac:dyDescent="0.25">
      <c r="A295">
        <v>5</v>
      </c>
      <c r="B295" t="s">
        <v>47</v>
      </c>
      <c r="C295">
        <v>2</v>
      </c>
      <c r="D295" t="s">
        <v>40</v>
      </c>
      <c r="E295">
        <v>0.13127613697402599</v>
      </c>
      <c r="G295">
        <v>5</v>
      </c>
      <c r="H295">
        <v>1</v>
      </c>
      <c r="I295" t="s">
        <v>47</v>
      </c>
      <c r="J295" t="s">
        <v>47</v>
      </c>
      <c r="K295" t="s">
        <v>39</v>
      </c>
    </row>
    <row r="296" spans="1:11" hidden="1" x14ac:dyDescent="0.25">
      <c r="A296">
        <v>5</v>
      </c>
      <c r="B296" t="s">
        <v>47</v>
      </c>
      <c r="C296">
        <v>2</v>
      </c>
      <c r="D296" t="s">
        <v>40</v>
      </c>
      <c r="E296">
        <v>1</v>
      </c>
      <c r="G296">
        <v>5</v>
      </c>
      <c r="H296">
        <v>2</v>
      </c>
      <c r="I296" t="s">
        <v>47</v>
      </c>
      <c r="J296" t="s">
        <v>47</v>
      </c>
      <c r="K296" t="s">
        <v>40</v>
      </c>
    </row>
    <row r="297" spans="1:11" hidden="1" x14ac:dyDescent="0.25">
      <c r="A297">
        <v>5</v>
      </c>
      <c r="B297" t="s">
        <v>47</v>
      </c>
      <c r="C297">
        <v>2</v>
      </c>
      <c r="D297" t="s">
        <v>40</v>
      </c>
      <c r="E297">
        <v>0.79869133117410396</v>
      </c>
      <c r="G297">
        <v>5</v>
      </c>
      <c r="H297">
        <v>3</v>
      </c>
      <c r="I297" t="s">
        <v>47</v>
      </c>
      <c r="J297" t="s">
        <v>47</v>
      </c>
      <c r="K297" t="s">
        <v>41</v>
      </c>
    </row>
    <row r="298" spans="1:11" hidden="1" x14ac:dyDescent="0.25">
      <c r="A298">
        <v>5</v>
      </c>
      <c r="B298" t="s">
        <v>47</v>
      </c>
      <c r="C298">
        <v>2</v>
      </c>
      <c r="D298" t="s">
        <v>40</v>
      </c>
      <c r="E298">
        <v>0.81601445514957205</v>
      </c>
      <c r="G298">
        <v>5</v>
      </c>
      <c r="H298">
        <v>4</v>
      </c>
      <c r="I298" t="s">
        <v>47</v>
      </c>
      <c r="J298" t="s">
        <v>47</v>
      </c>
      <c r="K298" t="s">
        <v>45</v>
      </c>
    </row>
    <row r="299" spans="1:11" hidden="1" x14ac:dyDescent="0.25">
      <c r="A299">
        <v>5</v>
      </c>
      <c r="B299" t="s">
        <v>47</v>
      </c>
      <c r="C299">
        <v>3</v>
      </c>
      <c r="D299" t="s">
        <v>41</v>
      </c>
      <c r="E299" s="42">
        <v>4.9394508642831597E-25</v>
      </c>
      <c r="F299" s="41"/>
      <c r="G299">
        <v>1</v>
      </c>
      <c r="H299">
        <v>1</v>
      </c>
      <c r="I299" t="s">
        <v>35</v>
      </c>
      <c r="J299" t="s">
        <v>35</v>
      </c>
      <c r="K299" t="s">
        <v>39</v>
      </c>
    </row>
    <row r="300" spans="1:11" hidden="1" x14ac:dyDescent="0.25">
      <c r="A300">
        <v>5</v>
      </c>
      <c r="B300" t="s">
        <v>47</v>
      </c>
      <c r="C300">
        <v>3</v>
      </c>
      <c r="D300" t="s">
        <v>41</v>
      </c>
      <c r="E300" s="43">
        <v>7.06756753149107E-4</v>
      </c>
      <c r="G300">
        <v>1</v>
      </c>
      <c r="H300">
        <v>2</v>
      </c>
      <c r="I300" t="s">
        <v>35</v>
      </c>
      <c r="J300" t="s">
        <v>35</v>
      </c>
      <c r="K300" t="s">
        <v>40</v>
      </c>
    </row>
    <row r="301" spans="1:11" hidden="1" x14ac:dyDescent="0.25">
      <c r="A301">
        <v>5</v>
      </c>
      <c r="B301" t="s">
        <v>47</v>
      </c>
      <c r="C301">
        <v>3</v>
      </c>
      <c r="D301" t="s">
        <v>41</v>
      </c>
      <c r="E301" s="42">
        <v>4.6783818055684802E-29</v>
      </c>
      <c r="F301" s="41"/>
      <c r="G301">
        <v>1</v>
      </c>
      <c r="H301">
        <v>3</v>
      </c>
      <c r="I301" t="s">
        <v>35</v>
      </c>
      <c r="J301" t="s">
        <v>35</v>
      </c>
      <c r="K301" t="s">
        <v>41</v>
      </c>
    </row>
    <row r="302" spans="1:11" hidden="1" x14ac:dyDescent="0.25">
      <c r="A302">
        <v>5</v>
      </c>
      <c r="B302" t="s">
        <v>47</v>
      </c>
      <c r="C302">
        <v>3</v>
      </c>
      <c r="D302" t="s">
        <v>41</v>
      </c>
      <c r="E302" s="42">
        <v>1.8699843608382899E-29</v>
      </c>
      <c r="F302" s="41"/>
      <c r="G302">
        <v>1</v>
      </c>
      <c r="H302">
        <v>4</v>
      </c>
      <c r="I302" t="s">
        <v>35</v>
      </c>
      <c r="J302" t="s">
        <v>35</v>
      </c>
      <c r="K302" t="s">
        <v>45</v>
      </c>
    </row>
    <row r="303" spans="1:11" hidden="1" x14ac:dyDescent="0.25">
      <c r="A303">
        <v>5</v>
      </c>
      <c r="B303" t="s">
        <v>47</v>
      </c>
      <c r="C303">
        <v>3</v>
      </c>
      <c r="D303" t="s">
        <v>41</v>
      </c>
      <c r="E303">
        <v>0.419287380588586</v>
      </c>
      <c r="G303">
        <v>2</v>
      </c>
      <c r="H303">
        <v>1</v>
      </c>
      <c r="I303" t="s">
        <v>36</v>
      </c>
      <c r="J303" t="s">
        <v>36</v>
      </c>
      <c r="K303" t="s">
        <v>39</v>
      </c>
    </row>
    <row r="304" spans="1:11" hidden="1" x14ac:dyDescent="0.25">
      <c r="A304">
        <v>5</v>
      </c>
      <c r="B304" t="s">
        <v>47</v>
      </c>
      <c r="C304">
        <v>3</v>
      </c>
      <c r="D304" t="s">
        <v>41</v>
      </c>
      <c r="E304" s="42">
        <v>4.9053317791524698E-6</v>
      </c>
      <c r="F304" s="41"/>
      <c r="G304">
        <v>2</v>
      </c>
      <c r="H304">
        <v>2</v>
      </c>
      <c r="I304" t="s">
        <v>36</v>
      </c>
      <c r="J304" t="s">
        <v>36</v>
      </c>
      <c r="K304" t="s">
        <v>40</v>
      </c>
    </row>
    <row r="305" spans="1:11" hidden="1" x14ac:dyDescent="0.25">
      <c r="A305">
        <v>5</v>
      </c>
      <c r="B305" t="s">
        <v>47</v>
      </c>
      <c r="C305">
        <v>3</v>
      </c>
      <c r="D305" t="s">
        <v>41</v>
      </c>
      <c r="E305" s="42">
        <v>4.4704287430979002E-19</v>
      </c>
      <c r="F305" s="41"/>
      <c r="G305">
        <v>2</v>
      </c>
      <c r="H305">
        <v>3</v>
      </c>
      <c r="I305" t="s">
        <v>36</v>
      </c>
      <c r="J305" t="s">
        <v>36</v>
      </c>
      <c r="K305" t="s">
        <v>41</v>
      </c>
    </row>
    <row r="306" spans="1:11" hidden="1" x14ac:dyDescent="0.25">
      <c r="A306">
        <v>5</v>
      </c>
      <c r="B306" t="s">
        <v>47</v>
      </c>
      <c r="C306">
        <v>3</v>
      </c>
      <c r="D306" t="s">
        <v>41</v>
      </c>
      <c r="E306" s="42">
        <v>5.8806643633378302E-18</v>
      </c>
      <c r="F306" s="41"/>
      <c r="G306">
        <v>2</v>
      </c>
      <c r="H306">
        <v>4</v>
      </c>
      <c r="I306" t="s">
        <v>36</v>
      </c>
      <c r="J306" t="s">
        <v>36</v>
      </c>
      <c r="K306" t="s">
        <v>45</v>
      </c>
    </row>
    <row r="307" spans="1:11" hidden="1" x14ac:dyDescent="0.25">
      <c r="A307">
        <v>5</v>
      </c>
      <c r="B307" t="s">
        <v>47</v>
      </c>
      <c r="C307">
        <v>3</v>
      </c>
      <c r="D307" t="s">
        <v>41</v>
      </c>
      <c r="E307">
        <v>0.51944989323524704</v>
      </c>
      <c r="G307">
        <v>3</v>
      </c>
      <c r="H307">
        <v>1</v>
      </c>
      <c r="I307" t="s">
        <v>37</v>
      </c>
      <c r="J307" t="s">
        <v>37</v>
      </c>
      <c r="K307" t="s">
        <v>39</v>
      </c>
    </row>
    <row r="308" spans="1:11" hidden="1" x14ac:dyDescent="0.25">
      <c r="A308">
        <v>5</v>
      </c>
      <c r="B308" t="s">
        <v>47</v>
      </c>
      <c r="C308">
        <v>3</v>
      </c>
      <c r="D308" t="s">
        <v>41</v>
      </c>
      <c r="E308" s="42">
        <v>3.1187778931625701E-8</v>
      </c>
      <c r="F308" s="41"/>
      <c r="G308">
        <v>3</v>
      </c>
      <c r="H308">
        <v>2</v>
      </c>
      <c r="I308" t="s">
        <v>37</v>
      </c>
      <c r="J308" t="s">
        <v>37</v>
      </c>
      <c r="K308" t="s">
        <v>40</v>
      </c>
    </row>
    <row r="309" spans="1:11" hidden="1" x14ac:dyDescent="0.25">
      <c r="A309">
        <v>5</v>
      </c>
      <c r="B309" t="s">
        <v>47</v>
      </c>
      <c r="C309">
        <v>3</v>
      </c>
      <c r="D309" t="s">
        <v>41</v>
      </c>
      <c r="E309" s="42">
        <v>1.89883346144069E-9</v>
      </c>
      <c r="F309" s="41"/>
      <c r="G309">
        <v>3</v>
      </c>
      <c r="H309">
        <v>3</v>
      </c>
      <c r="I309" t="s">
        <v>37</v>
      </c>
      <c r="J309" t="s">
        <v>37</v>
      </c>
      <c r="K309" t="s">
        <v>41</v>
      </c>
    </row>
    <row r="310" spans="1:11" hidden="1" x14ac:dyDescent="0.25">
      <c r="A310">
        <v>5</v>
      </c>
      <c r="B310" t="s">
        <v>47</v>
      </c>
      <c r="C310">
        <v>3</v>
      </c>
      <c r="D310" t="s">
        <v>41</v>
      </c>
      <c r="E310" s="42">
        <v>8.5375818758038993E-6</v>
      </c>
      <c r="F310" s="41"/>
      <c r="G310">
        <v>3</v>
      </c>
      <c r="H310">
        <v>4</v>
      </c>
      <c r="I310" t="s">
        <v>37</v>
      </c>
      <c r="J310" t="s">
        <v>37</v>
      </c>
      <c r="K310" t="s">
        <v>45</v>
      </c>
    </row>
    <row r="311" spans="1:11" hidden="1" x14ac:dyDescent="0.25">
      <c r="A311">
        <v>5</v>
      </c>
      <c r="B311" t="s">
        <v>47</v>
      </c>
      <c r="C311">
        <v>3</v>
      </c>
      <c r="D311" t="s">
        <v>41</v>
      </c>
      <c r="E311" s="42">
        <v>2.96229298271412E-12</v>
      </c>
      <c r="F311" s="41"/>
      <c r="G311">
        <v>4</v>
      </c>
      <c r="H311">
        <v>3</v>
      </c>
      <c r="I311" t="s">
        <v>46</v>
      </c>
      <c r="J311" t="s">
        <v>46</v>
      </c>
      <c r="K311" t="s">
        <v>41</v>
      </c>
    </row>
    <row r="312" spans="1:11" hidden="1" x14ac:dyDescent="0.25">
      <c r="A312">
        <v>5</v>
      </c>
      <c r="B312" t="s">
        <v>47</v>
      </c>
      <c r="C312">
        <v>3</v>
      </c>
      <c r="D312" t="s">
        <v>41</v>
      </c>
      <c r="E312" s="42">
        <v>1.0580430729758799E-12</v>
      </c>
      <c r="F312" s="41"/>
      <c r="G312">
        <v>4</v>
      </c>
      <c r="H312">
        <v>4</v>
      </c>
      <c r="I312" t="s">
        <v>46</v>
      </c>
      <c r="J312" t="s">
        <v>46</v>
      </c>
      <c r="K312" t="s">
        <v>45</v>
      </c>
    </row>
    <row r="313" spans="1:11" hidden="1" x14ac:dyDescent="0.25">
      <c r="A313">
        <v>5</v>
      </c>
      <c r="B313" t="s">
        <v>47</v>
      </c>
      <c r="C313">
        <v>3</v>
      </c>
      <c r="D313" t="s">
        <v>41</v>
      </c>
      <c r="E313">
        <v>9.5462173847529197E-2</v>
      </c>
      <c r="G313">
        <v>5</v>
      </c>
      <c r="H313">
        <v>1</v>
      </c>
      <c r="I313" t="s">
        <v>47</v>
      </c>
      <c r="J313" t="s">
        <v>47</v>
      </c>
      <c r="K313" t="s">
        <v>39</v>
      </c>
    </row>
    <row r="314" spans="1:11" hidden="1" x14ac:dyDescent="0.25">
      <c r="A314">
        <v>5</v>
      </c>
      <c r="B314" t="s">
        <v>47</v>
      </c>
      <c r="C314">
        <v>3</v>
      </c>
      <c r="D314" t="s">
        <v>41</v>
      </c>
      <c r="E314">
        <v>0.79869133117410396</v>
      </c>
      <c r="G314">
        <v>5</v>
      </c>
      <c r="H314">
        <v>2</v>
      </c>
      <c r="I314" t="s">
        <v>47</v>
      </c>
      <c r="J314" t="s">
        <v>47</v>
      </c>
      <c r="K314" t="s">
        <v>40</v>
      </c>
    </row>
    <row r="315" spans="1:11" hidden="1" x14ac:dyDescent="0.25">
      <c r="A315">
        <v>5</v>
      </c>
      <c r="B315" t="s">
        <v>47</v>
      </c>
      <c r="C315">
        <v>3</v>
      </c>
      <c r="D315" t="s">
        <v>41</v>
      </c>
      <c r="E315">
        <v>1</v>
      </c>
      <c r="G315">
        <v>5</v>
      </c>
      <c r="H315">
        <v>3</v>
      </c>
      <c r="I315" t="s">
        <v>47</v>
      </c>
      <c r="J315" t="s">
        <v>47</v>
      </c>
      <c r="K315" t="s">
        <v>41</v>
      </c>
    </row>
    <row r="316" spans="1:11" hidden="1" x14ac:dyDescent="0.25">
      <c r="A316">
        <v>5</v>
      </c>
      <c r="B316" t="s">
        <v>47</v>
      </c>
      <c r="C316">
        <v>3</v>
      </c>
      <c r="D316" t="s">
        <v>41</v>
      </c>
      <c r="E316">
        <v>0.94354556870997897</v>
      </c>
      <c r="G316">
        <v>5</v>
      </c>
      <c r="H316">
        <v>4</v>
      </c>
      <c r="I316" t="s">
        <v>47</v>
      </c>
      <c r="J316" t="s">
        <v>47</v>
      </c>
      <c r="K316" t="s">
        <v>45</v>
      </c>
    </row>
    <row r="317" spans="1:11" hidden="1" x14ac:dyDescent="0.25">
      <c r="A317">
        <v>5</v>
      </c>
      <c r="B317" t="s">
        <v>47</v>
      </c>
      <c r="C317">
        <v>4</v>
      </c>
      <c r="D317" t="s">
        <v>45</v>
      </c>
      <c r="E317" s="42">
        <v>1.4735841522243001E-24</v>
      </c>
      <c r="F317" s="41"/>
      <c r="G317">
        <v>1</v>
      </c>
      <c r="H317">
        <v>1</v>
      </c>
      <c r="I317" t="s">
        <v>35</v>
      </c>
      <c r="J317" t="s">
        <v>35</v>
      </c>
      <c r="K317" t="s">
        <v>39</v>
      </c>
    </row>
    <row r="318" spans="1:11" hidden="1" x14ac:dyDescent="0.25">
      <c r="A318">
        <v>5</v>
      </c>
      <c r="B318" t="s">
        <v>47</v>
      </c>
      <c r="C318">
        <v>4</v>
      </c>
      <c r="D318" t="s">
        <v>45</v>
      </c>
      <c r="E318" s="39">
        <v>6.0869654857702302E-3</v>
      </c>
      <c r="G318">
        <v>1</v>
      </c>
      <c r="H318">
        <v>2</v>
      </c>
      <c r="I318" t="s">
        <v>35</v>
      </c>
      <c r="J318" t="s">
        <v>35</v>
      </c>
      <c r="K318" t="s">
        <v>40</v>
      </c>
    </row>
    <row r="319" spans="1:11" hidden="1" x14ac:dyDescent="0.25">
      <c r="A319">
        <v>5</v>
      </c>
      <c r="B319" t="s">
        <v>47</v>
      </c>
      <c r="C319">
        <v>4</v>
      </c>
      <c r="D319" t="s">
        <v>45</v>
      </c>
      <c r="E319" s="42">
        <v>6.0387409462438397E-26</v>
      </c>
      <c r="F319" s="41"/>
      <c r="G319">
        <v>1</v>
      </c>
      <c r="H319">
        <v>3</v>
      </c>
      <c r="I319" t="s">
        <v>35</v>
      </c>
      <c r="J319" t="s">
        <v>35</v>
      </c>
      <c r="K319" t="s">
        <v>41</v>
      </c>
    </row>
    <row r="320" spans="1:11" hidden="1" x14ac:dyDescent="0.25">
      <c r="A320">
        <v>5</v>
      </c>
      <c r="B320" t="s">
        <v>47</v>
      </c>
      <c r="C320">
        <v>4</v>
      </c>
      <c r="D320" t="s">
        <v>45</v>
      </c>
      <c r="E320" s="42">
        <v>1.9825531714807701E-26</v>
      </c>
      <c r="F320" s="41"/>
      <c r="G320">
        <v>1</v>
      </c>
      <c r="H320">
        <v>4</v>
      </c>
      <c r="I320" t="s">
        <v>35</v>
      </c>
      <c r="J320" t="s">
        <v>35</v>
      </c>
      <c r="K320" t="s">
        <v>45</v>
      </c>
    </row>
    <row r="321" spans="1:11" hidden="1" x14ac:dyDescent="0.25">
      <c r="A321">
        <v>5</v>
      </c>
      <c r="B321" t="s">
        <v>47</v>
      </c>
      <c r="C321">
        <v>4</v>
      </c>
      <c r="D321" t="s">
        <v>45</v>
      </c>
      <c r="E321">
        <v>0.32728256948917001</v>
      </c>
      <c r="G321">
        <v>2</v>
      </c>
      <c r="H321">
        <v>1</v>
      </c>
      <c r="I321" t="s">
        <v>36</v>
      </c>
      <c r="J321" t="s">
        <v>36</v>
      </c>
      <c r="K321" t="s">
        <v>39</v>
      </c>
    </row>
    <row r="322" spans="1:11" hidden="1" x14ac:dyDescent="0.25">
      <c r="A322">
        <v>5</v>
      </c>
      <c r="B322" t="s">
        <v>47</v>
      </c>
      <c r="C322">
        <v>4</v>
      </c>
      <c r="D322" t="s">
        <v>45</v>
      </c>
      <c r="E322" s="43">
        <v>1.116186707863E-4</v>
      </c>
      <c r="G322">
        <v>2</v>
      </c>
      <c r="H322">
        <v>2</v>
      </c>
      <c r="I322" t="s">
        <v>36</v>
      </c>
      <c r="J322" t="s">
        <v>36</v>
      </c>
      <c r="K322" t="s">
        <v>40</v>
      </c>
    </row>
    <row r="323" spans="1:11" hidden="1" x14ac:dyDescent="0.25">
      <c r="A323">
        <v>5</v>
      </c>
      <c r="B323" t="s">
        <v>47</v>
      </c>
      <c r="C323">
        <v>4</v>
      </c>
      <c r="D323" t="s">
        <v>45</v>
      </c>
      <c r="E323" s="42">
        <v>6.1013089316548804E-16</v>
      </c>
      <c r="F323" s="41"/>
      <c r="G323">
        <v>2</v>
      </c>
      <c r="H323">
        <v>3</v>
      </c>
      <c r="I323" t="s">
        <v>36</v>
      </c>
      <c r="J323" t="s">
        <v>36</v>
      </c>
      <c r="K323" t="s">
        <v>41</v>
      </c>
    </row>
    <row r="324" spans="1:11" hidden="1" x14ac:dyDescent="0.25">
      <c r="A324">
        <v>5</v>
      </c>
      <c r="B324" t="s">
        <v>47</v>
      </c>
      <c r="C324">
        <v>4</v>
      </c>
      <c r="D324" t="s">
        <v>45</v>
      </c>
      <c r="E324" s="42">
        <v>1.9868585394823001E-15</v>
      </c>
      <c r="F324" s="41"/>
      <c r="G324">
        <v>2</v>
      </c>
      <c r="H324">
        <v>4</v>
      </c>
      <c r="I324" t="s">
        <v>36</v>
      </c>
      <c r="J324" t="s">
        <v>36</v>
      </c>
      <c r="K324" t="s">
        <v>45</v>
      </c>
    </row>
    <row r="325" spans="1:11" hidden="1" x14ac:dyDescent="0.25">
      <c r="A325">
        <v>5</v>
      </c>
      <c r="B325" t="s">
        <v>47</v>
      </c>
      <c r="C325">
        <v>4</v>
      </c>
      <c r="D325" t="s">
        <v>45</v>
      </c>
      <c r="E325">
        <v>0.51274041849721297</v>
      </c>
      <c r="G325">
        <v>3</v>
      </c>
      <c r="H325">
        <v>1</v>
      </c>
      <c r="I325" t="s">
        <v>37</v>
      </c>
      <c r="J325" t="s">
        <v>37</v>
      </c>
      <c r="K325" t="s">
        <v>39</v>
      </c>
    </row>
    <row r="326" spans="1:11" hidden="1" x14ac:dyDescent="0.25">
      <c r="A326">
        <v>5</v>
      </c>
      <c r="B326" t="s">
        <v>47</v>
      </c>
      <c r="C326">
        <v>4</v>
      </c>
      <c r="D326" t="s">
        <v>45</v>
      </c>
      <c r="E326" s="42">
        <v>1.18653222625269E-6</v>
      </c>
      <c r="F326" s="41"/>
      <c r="G326">
        <v>3</v>
      </c>
      <c r="H326">
        <v>2</v>
      </c>
      <c r="I326" t="s">
        <v>37</v>
      </c>
      <c r="J326" t="s">
        <v>37</v>
      </c>
      <c r="K326" t="s">
        <v>40</v>
      </c>
    </row>
    <row r="327" spans="1:11" hidden="1" x14ac:dyDescent="0.25">
      <c r="A327">
        <v>5</v>
      </c>
      <c r="B327" t="s">
        <v>47</v>
      </c>
      <c r="C327">
        <v>4</v>
      </c>
      <c r="D327" t="s">
        <v>45</v>
      </c>
      <c r="E327" s="42">
        <v>1.95522536930389E-8</v>
      </c>
      <c r="F327" s="41"/>
      <c r="G327">
        <v>3</v>
      </c>
      <c r="H327">
        <v>3</v>
      </c>
      <c r="I327" t="s">
        <v>37</v>
      </c>
      <c r="J327" t="s">
        <v>37</v>
      </c>
      <c r="K327" t="s">
        <v>41</v>
      </c>
    </row>
    <row r="328" spans="1:11" hidden="1" x14ac:dyDescent="0.25">
      <c r="A328">
        <v>5</v>
      </c>
      <c r="B328" t="s">
        <v>47</v>
      </c>
      <c r="C328">
        <v>4</v>
      </c>
      <c r="D328" t="s">
        <v>45</v>
      </c>
      <c r="E328" s="42">
        <v>2.5261224702753499E-5</v>
      </c>
      <c r="F328" s="41"/>
      <c r="G328">
        <v>3</v>
      </c>
      <c r="H328">
        <v>4</v>
      </c>
      <c r="I328" t="s">
        <v>37</v>
      </c>
      <c r="J328" t="s">
        <v>37</v>
      </c>
      <c r="K328" t="s">
        <v>45</v>
      </c>
    </row>
    <row r="329" spans="1:11" hidden="1" x14ac:dyDescent="0.25">
      <c r="A329">
        <v>5</v>
      </c>
      <c r="B329" t="s">
        <v>47</v>
      </c>
      <c r="C329">
        <v>4</v>
      </c>
      <c r="D329" t="s">
        <v>45</v>
      </c>
      <c r="E329" s="42">
        <v>1.3268737244466701E-9</v>
      </c>
      <c r="F329" s="41"/>
      <c r="G329">
        <v>4</v>
      </c>
      <c r="H329">
        <v>3</v>
      </c>
      <c r="I329" t="s">
        <v>46</v>
      </c>
      <c r="J329" t="s">
        <v>46</v>
      </c>
      <c r="K329" t="s">
        <v>41</v>
      </c>
    </row>
    <row r="330" spans="1:11" hidden="1" x14ac:dyDescent="0.25">
      <c r="A330">
        <v>5</v>
      </c>
      <c r="B330" t="s">
        <v>47</v>
      </c>
      <c r="C330">
        <v>4</v>
      </c>
      <c r="D330" t="s">
        <v>45</v>
      </c>
      <c r="E330" s="42">
        <v>1.2225183228332301E-9</v>
      </c>
      <c r="F330" s="41"/>
      <c r="G330">
        <v>4</v>
      </c>
      <c r="H330">
        <v>4</v>
      </c>
      <c r="I330" t="s">
        <v>46</v>
      </c>
      <c r="J330" t="s">
        <v>46</v>
      </c>
      <c r="K330" t="s">
        <v>45</v>
      </c>
    </row>
    <row r="331" spans="1:11" hidden="1" x14ac:dyDescent="0.25">
      <c r="A331">
        <v>5</v>
      </c>
      <c r="B331" t="s">
        <v>47</v>
      </c>
      <c r="C331">
        <v>4</v>
      </c>
      <c r="D331" t="s">
        <v>45</v>
      </c>
      <c r="E331">
        <v>0.237891420078887</v>
      </c>
      <c r="G331">
        <v>5</v>
      </c>
      <c r="H331">
        <v>1</v>
      </c>
      <c r="I331" t="s">
        <v>47</v>
      </c>
      <c r="J331" t="s">
        <v>47</v>
      </c>
      <c r="K331" t="s">
        <v>39</v>
      </c>
    </row>
    <row r="332" spans="1:11" hidden="1" x14ac:dyDescent="0.25">
      <c r="A332">
        <v>5</v>
      </c>
      <c r="B332" t="s">
        <v>47</v>
      </c>
      <c r="C332">
        <v>4</v>
      </c>
      <c r="D332" t="s">
        <v>45</v>
      </c>
      <c r="E332">
        <v>0.81601445514970095</v>
      </c>
      <c r="G332">
        <v>5</v>
      </c>
      <c r="H332">
        <v>2</v>
      </c>
      <c r="I332" t="s">
        <v>47</v>
      </c>
      <c r="J332" t="s">
        <v>47</v>
      </c>
      <c r="K332" t="s">
        <v>40</v>
      </c>
    </row>
    <row r="333" spans="1:11" hidden="1" x14ac:dyDescent="0.25">
      <c r="A333">
        <v>5</v>
      </c>
      <c r="B333" t="s">
        <v>47</v>
      </c>
      <c r="C333">
        <v>4</v>
      </c>
      <c r="D333" t="s">
        <v>45</v>
      </c>
      <c r="E333">
        <v>0.94354556870997897</v>
      </c>
      <c r="G333">
        <v>5</v>
      </c>
      <c r="H333">
        <v>3</v>
      </c>
      <c r="I333" t="s">
        <v>47</v>
      </c>
      <c r="J333" t="s">
        <v>47</v>
      </c>
      <c r="K333" t="s">
        <v>41</v>
      </c>
    </row>
    <row r="334" spans="1:11" hidden="1" x14ac:dyDescent="0.25">
      <c r="A334">
        <v>5</v>
      </c>
      <c r="B334" t="s">
        <v>47</v>
      </c>
      <c r="C334">
        <v>4</v>
      </c>
      <c r="D334" t="s">
        <v>45</v>
      </c>
      <c r="E334">
        <v>1</v>
      </c>
      <c r="G334">
        <v>5</v>
      </c>
      <c r="H334">
        <v>4</v>
      </c>
      <c r="I334" t="s">
        <v>47</v>
      </c>
      <c r="J334" t="s">
        <v>47</v>
      </c>
      <c r="K334" t="s">
        <v>45</v>
      </c>
    </row>
  </sheetData>
  <mergeCells count="21">
    <mergeCell ref="J23:J24"/>
    <mergeCell ref="J25:J28"/>
    <mergeCell ref="AK9:AN9"/>
    <mergeCell ref="AE23:AE24"/>
    <mergeCell ref="AE25:AE28"/>
    <mergeCell ref="L9:O9"/>
    <mergeCell ref="P9:S9"/>
    <mergeCell ref="T9:W9"/>
    <mergeCell ref="X9:Y9"/>
    <mergeCell ref="Z9:AC9"/>
    <mergeCell ref="J11:J14"/>
    <mergeCell ref="AE19:AE22"/>
    <mergeCell ref="J15:J18"/>
    <mergeCell ref="J19:J22"/>
    <mergeCell ref="AE15:AE18"/>
    <mergeCell ref="J8:AC8"/>
    <mergeCell ref="AS9:AV9"/>
    <mergeCell ref="AW9:AX9"/>
    <mergeCell ref="AY9:BB9"/>
    <mergeCell ref="AE11:AE14"/>
    <mergeCell ref="AO9:AR9"/>
  </mergeCells>
  <conditionalFormatting sqref="AK11:BB28">
    <cfRule type="colorScale" priority="2">
      <colorScale>
        <cfvo type="min"/>
        <cfvo type="percentile" val="50"/>
        <cfvo type="max"/>
        <color rgb="FF5A8AC6"/>
        <color rgb="FFFCFCFF"/>
        <color rgb="FFF8696B"/>
      </colorScale>
    </cfRule>
  </conditionalFormatting>
  <conditionalFormatting sqref="L11:AC28">
    <cfRule type="cellIs" dxfId="5" priority="1" operator="lessThan">
      <formula>0.001</formula>
    </cfRule>
  </conditionalFormatting>
  <pageMargins left="0.25" right="0.25" top="0.75" bottom="0.75" header="0.3" footer="0.3"/>
  <pageSetup paperSize="9" scale="35"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BEA6C-EF44-4971-9295-F64010790F36}">
  <sheetPr>
    <pageSetUpPr fitToPage="1"/>
  </sheetPr>
  <dimension ref="A1:FP47"/>
  <sheetViews>
    <sheetView topLeftCell="A2" zoomScale="85" zoomScaleNormal="85" workbookViewId="0">
      <selection activeCell="A2" sqref="A2:V2"/>
    </sheetView>
  </sheetViews>
  <sheetFormatPr baseColWidth="10" defaultRowHeight="15" x14ac:dyDescent="0.25"/>
  <cols>
    <col min="1" max="1" width="13.7109375" customWidth="1"/>
    <col min="2" max="2" width="10.28515625" customWidth="1"/>
    <col min="3" max="12" width="9" customWidth="1"/>
    <col min="13" max="13" width="9.85546875" customWidth="1"/>
    <col min="14" max="16" width="9" customWidth="1"/>
    <col min="17" max="18" width="9.140625" customWidth="1"/>
    <col min="19" max="22" width="9" customWidth="1"/>
    <col min="23" max="23" width="2.5703125" hidden="1" customWidth="1"/>
    <col min="24" max="24" width="12.42578125" hidden="1" customWidth="1"/>
    <col min="25" max="25" width="9.85546875" hidden="1" customWidth="1"/>
    <col min="26" max="26" width="12.140625" hidden="1" customWidth="1"/>
    <col min="27" max="29" width="9.7109375" hidden="1" customWidth="1"/>
    <col min="30" max="49" width="9.140625" hidden="1" customWidth="1"/>
    <col min="50" max="172" width="2.5703125" hidden="1" customWidth="1"/>
    <col min="173" max="331" width="2.5703125" customWidth="1"/>
  </cols>
  <sheetData>
    <row r="1" spans="1:49" hidden="1" x14ac:dyDescent="0.25">
      <c r="A1" t="s">
        <v>77</v>
      </c>
      <c r="X1" t="s">
        <v>77</v>
      </c>
    </row>
    <row r="2" spans="1:49" ht="53.25" customHeight="1" x14ac:dyDescent="0.25">
      <c r="A2" s="189" t="s">
        <v>346</v>
      </c>
      <c r="B2" s="189"/>
      <c r="C2" s="189"/>
      <c r="D2" s="189"/>
      <c r="E2" s="189"/>
      <c r="F2" s="189"/>
      <c r="G2" s="189"/>
      <c r="H2" s="189"/>
      <c r="I2" s="189"/>
      <c r="J2" s="189"/>
      <c r="K2" s="189"/>
      <c r="L2" s="189"/>
      <c r="M2" s="189"/>
      <c r="N2" s="189"/>
      <c r="O2" s="189"/>
      <c r="P2" s="189"/>
      <c r="Q2" s="189"/>
      <c r="R2" s="189"/>
      <c r="S2" s="189"/>
      <c r="T2" s="189"/>
      <c r="U2" s="189"/>
      <c r="V2" s="189"/>
      <c r="X2" t="s">
        <v>76</v>
      </c>
      <c r="AD2" s="10">
        <v>59.147515690650799</v>
      </c>
      <c r="AE2" s="10">
        <v>56.861293612399301</v>
      </c>
      <c r="AF2" s="10">
        <v>45.1536752438397</v>
      </c>
      <c r="AG2" s="10">
        <v>45.543449397625999</v>
      </c>
      <c r="AH2" s="10">
        <v>49.307309417725101</v>
      </c>
      <c r="AI2" s="10">
        <v>47.419047910478596</v>
      </c>
      <c r="AJ2" s="10">
        <v>46.1289371203166</v>
      </c>
      <c r="AK2" s="10">
        <v>46.680874084226403</v>
      </c>
      <c r="AL2" s="10">
        <v>51.064099571169997</v>
      </c>
      <c r="AM2" s="10">
        <v>49.347496879721596</v>
      </c>
      <c r="AN2" s="10">
        <v>48.330768840542703</v>
      </c>
      <c r="AO2" s="10">
        <v>48.102949171160802</v>
      </c>
      <c r="AP2" s="10">
        <v>50.948020578736802</v>
      </c>
      <c r="AQ2" s="10">
        <v>49.025202209019</v>
      </c>
      <c r="AR2" s="10">
        <v>48.3359482722339</v>
      </c>
      <c r="AS2" s="10">
        <v>48.130484291973502</v>
      </c>
      <c r="AT2" s="10">
        <v>48.257654020156998</v>
      </c>
      <c r="AU2" s="10">
        <v>49.773899450288503</v>
      </c>
      <c r="AV2" s="10">
        <v>50.254729875927602</v>
      </c>
      <c r="AW2" s="10">
        <v>49.019568683382303</v>
      </c>
    </row>
    <row r="3" spans="1:49" x14ac:dyDescent="0.25">
      <c r="A3" s="25" t="s">
        <v>43</v>
      </c>
      <c r="B3" s="6"/>
      <c r="C3" s="192" t="s">
        <v>35</v>
      </c>
      <c r="D3" s="192"/>
      <c r="E3" s="192"/>
      <c r="F3" s="192"/>
      <c r="G3" s="192" t="s">
        <v>36</v>
      </c>
      <c r="H3" s="192"/>
      <c r="I3" s="192"/>
      <c r="J3" s="192"/>
      <c r="K3" s="192" t="s">
        <v>37</v>
      </c>
      <c r="L3" s="192"/>
      <c r="M3" s="192"/>
      <c r="N3" s="192"/>
      <c r="O3" s="192" t="s">
        <v>46</v>
      </c>
      <c r="P3" s="192"/>
      <c r="Q3" s="192"/>
      <c r="R3" s="192"/>
      <c r="S3" s="192" t="s">
        <v>47</v>
      </c>
      <c r="T3" s="192"/>
      <c r="U3" s="192"/>
      <c r="V3" s="192"/>
      <c r="X3" s="7" t="s">
        <v>43</v>
      </c>
      <c r="Y3" s="4"/>
      <c r="Z3" s="4"/>
      <c r="AA3" s="4"/>
      <c r="AB3" s="4"/>
      <c r="AC3" s="4"/>
      <c r="AD3" s="190" t="s">
        <v>35</v>
      </c>
      <c r="AE3" s="190"/>
      <c r="AF3" s="190"/>
      <c r="AG3" s="190"/>
      <c r="AH3" s="190" t="s">
        <v>36</v>
      </c>
      <c r="AI3" s="190"/>
      <c r="AJ3" s="190"/>
      <c r="AK3" s="190"/>
      <c r="AL3" s="190" t="s">
        <v>37</v>
      </c>
      <c r="AM3" s="190"/>
      <c r="AN3" s="190"/>
      <c r="AO3" s="190"/>
      <c r="AP3" s="190" t="s">
        <v>46</v>
      </c>
      <c r="AQ3" s="190"/>
      <c r="AR3" s="190"/>
      <c r="AS3" s="190"/>
      <c r="AT3" s="190" t="s">
        <v>47</v>
      </c>
      <c r="AU3" s="190"/>
      <c r="AV3" s="190"/>
      <c r="AW3" s="190"/>
    </row>
    <row r="4" spans="1:49" ht="15.75" thickBot="1" x14ac:dyDescent="0.3">
      <c r="A4" s="8"/>
      <c r="B4" s="8" t="s">
        <v>44</v>
      </c>
      <c r="C4" s="12" t="s">
        <v>39</v>
      </c>
      <c r="D4" s="12" t="s">
        <v>40</v>
      </c>
      <c r="E4" s="12" t="s">
        <v>41</v>
      </c>
      <c r="F4" s="12" t="s">
        <v>45</v>
      </c>
      <c r="G4" s="12" t="s">
        <v>39</v>
      </c>
      <c r="H4" s="12" t="s">
        <v>40</v>
      </c>
      <c r="I4" s="12" t="s">
        <v>41</v>
      </c>
      <c r="J4" s="12" t="s">
        <v>45</v>
      </c>
      <c r="K4" s="12" t="s">
        <v>39</v>
      </c>
      <c r="L4" s="12" t="s">
        <v>40</v>
      </c>
      <c r="M4" s="12" t="s">
        <v>41</v>
      </c>
      <c r="N4" s="12" t="s">
        <v>45</v>
      </c>
      <c r="O4" s="12" t="s">
        <v>39</v>
      </c>
      <c r="P4" s="12" t="s">
        <v>40</v>
      </c>
      <c r="Q4" s="12" t="s">
        <v>41</v>
      </c>
      <c r="R4" s="12" t="s">
        <v>45</v>
      </c>
      <c r="S4" s="12" t="s">
        <v>39</v>
      </c>
      <c r="T4" s="12" t="s">
        <v>40</v>
      </c>
      <c r="U4" s="12" t="s">
        <v>41</v>
      </c>
      <c r="V4" s="12" t="s">
        <v>45</v>
      </c>
      <c r="X4" s="8"/>
      <c r="Y4" s="8" t="s">
        <v>44</v>
      </c>
      <c r="Z4" s="8"/>
      <c r="AA4" s="8"/>
      <c r="AB4" s="8"/>
      <c r="AC4" s="8"/>
      <c r="AD4" s="12" t="s">
        <v>39</v>
      </c>
      <c r="AE4" s="12" t="s">
        <v>40</v>
      </c>
      <c r="AF4" s="12" t="s">
        <v>41</v>
      </c>
      <c r="AG4" s="12" t="s">
        <v>45</v>
      </c>
      <c r="AH4" s="14" t="s">
        <v>39</v>
      </c>
      <c r="AI4" s="14" t="s">
        <v>40</v>
      </c>
      <c r="AJ4" s="14" t="s">
        <v>41</v>
      </c>
      <c r="AK4" s="14" t="s">
        <v>45</v>
      </c>
      <c r="AL4" s="14" t="s">
        <v>39</v>
      </c>
      <c r="AM4" s="14" t="s">
        <v>40</v>
      </c>
      <c r="AN4" s="14" t="s">
        <v>41</v>
      </c>
      <c r="AO4" s="14" t="s">
        <v>45</v>
      </c>
      <c r="AP4" s="14" t="s">
        <v>39</v>
      </c>
      <c r="AQ4" s="14" t="s">
        <v>40</v>
      </c>
      <c r="AR4" s="14" t="s">
        <v>41</v>
      </c>
      <c r="AS4" s="14" t="s">
        <v>45</v>
      </c>
      <c r="AT4" s="14" t="s">
        <v>39</v>
      </c>
      <c r="AU4" s="14" t="s">
        <v>40</v>
      </c>
      <c r="AV4" s="14" t="s">
        <v>41</v>
      </c>
      <c r="AW4" s="14" t="s">
        <v>45</v>
      </c>
    </row>
    <row r="5" spans="1:49" x14ac:dyDescent="0.25">
      <c r="A5" s="191" t="s">
        <v>35</v>
      </c>
      <c r="B5" t="s">
        <v>39</v>
      </c>
      <c r="C5" s="60">
        <f>C27</f>
        <v>1</v>
      </c>
      <c r="D5" s="59">
        <f t="shared" ref="D5:V5" si="0">D27</f>
        <v>3.92635252033589E-2</v>
      </c>
      <c r="E5" s="59">
        <f t="shared" si="0"/>
        <v>7.6064153742838198E-22</v>
      </c>
      <c r="F5" s="28">
        <f t="shared" si="0"/>
        <v>5.7513452351059404E-22</v>
      </c>
      <c r="G5" s="78">
        <f t="shared" si="0"/>
        <v>1.9172311789072801E-15</v>
      </c>
      <c r="H5" s="78">
        <f t="shared" si="0"/>
        <v>5.2563473230067801E-19</v>
      </c>
      <c r="I5" s="78">
        <f t="shared" si="0"/>
        <v>5.6063844104551303E-21</v>
      </c>
      <c r="J5" s="78">
        <f t="shared" si="0"/>
        <v>1.15904055055204E-20</v>
      </c>
      <c r="K5" s="78">
        <f t="shared" si="0"/>
        <v>6.5310547982466703E-11</v>
      </c>
      <c r="L5" s="78">
        <f t="shared" si="0"/>
        <v>2.1764728723905099E-14</v>
      </c>
      <c r="M5" s="78">
        <f t="shared" si="0"/>
        <v>7.9504276199001503E-17</v>
      </c>
      <c r="N5" s="78">
        <f t="shared" si="0"/>
        <v>1.3454378731179201E-16</v>
      </c>
      <c r="O5" s="78">
        <f t="shared" si="0"/>
        <v>3.5134197307314702E-11</v>
      </c>
      <c r="P5" s="78">
        <f t="shared" si="0"/>
        <v>3.8964359500571198E-14</v>
      </c>
      <c r="Q5" s="78">
        <f t="shared" si="0"/>
        <v>7.9331051223749704E-16</v>
      </c>
      <c r="R5" s="78">
        <f t="shared" si="0"/>
        <v>4.9315611288809504E-12</v>
      </c>
      <c r="S5" s="78">
        <f t="shared" si="0"/>
        <v>9.3564134278024802E-18</v>
      </c>
      <c r="T5" s="78">
        <f t="shared" si="0"/>
        <v>6.2136044697812403E-14</v>
      </c>
      <c r="U5" s="78">
        <f t="shared" si="0"/>
        <v>1.9161260311509001E-13</v>
      </c>
      <c r="V5" s="78">
        <f t="shared" si="0"/>
        <v>1.1986459149580701E-15</v>
      </c>
      <c r="X5" s="191" t="s">
        <v>35</v>
      </c>
      <c r="Y5" t="s">
        <v>39</v>
      </c>
      <c r="Z5" s="10">
        <f>Z27</f>
        <v>59.147515690650799</v>
      </c>
      <c r="AA5" s="10">
        <f t="shared" ref="AA5:AC5" si="1">AA27</f>
        <v>0.57278071378235396</v>
      </c>
      <c r="AB5" s="10">
        <f t="shared" si="1"/>
        <v>103.263804572033</v>
      </c>
      <c r="AC5" s="79">
        <f t="shared" si="1"/>
        <v>1.2528088371407301E-123</v>
      </c>
      <c r="AD5" s="58">
        <f t="shared" ref="AD5:AV18" si="2">$Z5-AD$2</f>
        <v>0</v>
      </c>
      <c r="AE5" s="57">
        <f t="shared" si="2"/>
        <v>2.2862220782514981</v>
      </c>
      <c r="AF5" s="57">
        <f t="shared" si="2"/>
        <v>13.993840446811099</v>
      </c>
      <c r="AG5" s="56">
        <f t="shared" si="2"/>
        <v>13.6040662930248</v>
      </c>
      <c r="AH5" s="20">
        <f t="shared" si="2"/>
        <v>9.8402062729256983</v>
      </c>
      <c r="AI5" s="20">
        <f t="shared" si="2"/>
        <v>11.728467780172203</v>
      </c>
      <c r="AJ5" s="20">
        <f t="shared" si="2"/>
        <v>13.018578570334199</v>
      </c>
      <c r="AK5" s="20">
        <f t="shared" si="2"/>
        <v>12.466641606424396</v>
      </c>
      <c r="AL5" s="20">
        <f t="shared" si="2"/>
        <v>8.0834161194808019</v>
      </c>
      <c r="AM5" s="20">
        <f t="shared" si="2"/>
        <v>9.8000188109292026</v>
      </c>
      <c r="AN5" s="20">
        <f t="shared" si="2"/>
        <v>10.816746850108096</v>
      </c>
      <c r="AO5" s="20">
        <f t="shared" si="2"/>
        <v>11.044566519489997</v>
      </c>
      <c r="AP5" s="20">
        <f t="shared" si="2"/>
        <v>8.1994951119139969</v>
      </c>
      <c r="AQ5" s="20">
        <f t="shared" si="2"/>
        <v>10.122313481631799</v>
      </c>
      <c r="AR5" s="20">
        <f t="shared" si="2"/>
        <v>10.811567418416899</v>
      </c>
      <c r="AS5" s="20">
        <f t="shared" si="2"/>
        <v>11.017031398677297</v>
      </c>
      <c r="AT5" s="20">
        <f t="shared" si="2"/>
        <v>10.889861670493801</v>
      </c>
      <c r="AU5" s="20">
        <f t="shared" si="2"/>
        <v>9.3736162403622956</v>
      </c>
      <c r="AV5" s="20">
        <f t="shared" si="2"/>
        <v>8.8927858147231973</v>
      </c>
      <c r="AW5" s="20">
        <f t="shared" ref="AW5:AW24" si="3">$Z5-AW$2</f>
        <v>10.127947007268496</v>
      </c>
    </row>
    <row r="6" spans="1:49" x14ac:dyDescent="0.25">
      <c r="A6" s="191"/>
      <c r="B6" t="s">
        <v>40</v>
      </c>
      <c r="C6" s="54">
        <f t="shared" ref="C6:V18" si="4">C28</f>
        <v>3.92635252033589E-2</v>
      </c>
      <c r="D6" s="23">
        <f t="shared" si="4"/>
        <v>1</v>
      </c>
      <c r="E6" s="23">
        <f t="shared" si="4"/>
        <v>6.0942623143767397E-26</v>
      </c>
      <c r="F6" s="29">
        <f t="shared" si="4"/>
        <v>2.6637910282796699E-26</v>
      </c>
      <c r="G6" s="23">
        <f t="shared" si="4"/>
        <v>2.5340306030409701E-17</v>
      </c>
      <c r="H6" s="23">
        <f t="shared" si="4"/>
        <v>3.3417925856857402E-22</v>
      </c>
      <c r="I6" s="23">
        <f t="shared" si="4"/>
        <v>2.40943800307953E-25</v>
      </c>
      <c r="J6" s="23">
        <f t="shared" si="4"/>
        <v>6.7084336749049596E-25</v>
      </c>
      <c r="K6" s="23">
        <f t="shared" si="4"/>
        <v>3.6906678566037902E-10</v>
      </c>
      <c r="L6" s="23">
        <f t="shared" si="4"/>
        <v>6.26822842784707E-15</v>
      </c>
      <c r="M6" s="23">
        <f t="shared" si="4"/>
        <v>1.2952287467220099E-18</v>
      </c>
      <c r="N6" s="23">
        <f t="shared" si="4"/>
        <v>3.0283814841636899E-18</v>
      </c>
      <c r="O6" s="23">
        <f t="shared" si="4"/>
        <v>1.0055780791863E-10</v>
      </c>
      <c r="P6" s="23">
        <f t="shared" si="4"/>
        <v>4.4689948528551298E-15</v>
      </c>
      <c r="Q6" s="23">
        <f t="shared" si="4"/>
        <v>2.8394211133852E-17</v>
      </c>
      <c r="R6" s="23">
        <f t="shared" si="4"/>
        <v>2.6545662579595001E-12</v>
      </c>
      <c r="S6" s="23">
        <f t="shared" si="4"/>
        <v>1.05880876983056E-20</v>
      </c>
      <c r="T6" s="23">
        <f t="shared" si="4"/>
        <v>5.3215227973625201E-15</v>
      </c>
      <c r="U6" s="23">
        <f t="shared" si="4"/>
        <v>3.26637134662293E-14</v>
      </c>
      <c r="V6" s="23">
        <f t="shared" si="4"/>
        <v>1.5660087702949001E-17</v>
      </c>
      <c r="X6" s="191"/>
      <c r="Y6" t="s">
        <v>40</v>
      </c>
      <c r="Z6" s="10">
        <f t="shared" ref="Z6:AC21" si="5">Z28</f>
        <v>56.861293612399301</v>
      </c>
      <c r="AA6" s="10">
        <f t="shared" si="5"/>
        <v>0.45285122995636601</v>
      </c>
      <c r="AB6" s="10">
        <f t="shared" si="5"/>
        <v>125.562855637773</v>
      </c>
      <c r="AC6" s="79">
        <f t="shared" si="5"/>
        <v>3.17421918887227E-134</v>
      </c>
      <c r="AD6" s="53">
        <f t="shared" si="2"/>
        <v>-2.2862220782514981</v>
      </c>
      <c r="AE6" s="21">
        <f t="shared" si="2"/>
        <v>0</v>
      </c>
      <c r="AF6" s="21">
        <f t="shared" si="2"/>
        <v>11.707618368559601</v>
      </c>
      <c r="AG6" s="52">
        <f t="shared" si="2"/>
        <v>11.317844214773302</v>
      </c>
      <c r="AH6" s="20">
        <f t="shared" si="2"/>
        <v>7.5539841946742001</v>
      </c>
      <c r="AI6" s="20">
        <f t="shared" si="2"/>
        <v>9.4422457019207044</v>
      </c>
      <c r="AJ6" s="20">
        <f t="shared" si="2"/>
        <v>10.732356492082701</v>
      </c>
      <c r="AK6" s="20">
        <f t="shared" si="2"/>
        <v>10.180419528172898</v>
      </c>
      <c r="AL6" s="20">
        <f t="shared" si="2"/>
        <v>5.7971940412293037</v>
      </c>
      <c r="AM6" s="20">
        <f t="shared" si="2"/>
        <v>7.5137967326777044</v>
      </c>
      <c r="AN6" s="20">
        <f t="shared" si="2"/>
        <v>8.530524771856598</v>
      </c>
      <c r="AO6" s="20">
        <f t="shared" si="2"/>
        <v>8.7583444412384992</v>
      </c>
      <c r="AP6" s="20">
        <f t="shared" si="2"/>
        <v>5.9132730336624988</v>
      </c>
      <c r="AQ6" s="20">
        <f t="shared" si="2"/>
        <v>7.8360914033803013</v>
      </c>
      <c r="AR6" s="20">
        <f t="shared" si="2"/>
        <v>8.5253453401654014</v>
      </c>
      <c r="AS6" s="20">
        <f t="shared" si="2"/>
        <v>8.7308093204257986</v>
      </c>
      <c r="AT6" s="20">
        <f t="shared" si="2"/>
        <v>8.6036395922423026</v>
      </c>
      <c r="AU6" s="20">
        <f t="shared" si="2"/>
        <v>7.0873941621107974</v>
      </c>
      <c r="AV6" s="20">
        <f t="shared" si="2"/>
        <v>6.6065637364716991</v>
      </c>
      <c r="AW6" s="20">
        <f t="shared" si="3"/>
        <v>7.8417249290169977</v>
      </c>
    </row>
    <row r="7" spans="1:49" x14ac:dyDescent="0.25">
      <c r="A7" s="191"/>
      <c r="B7" t="s">
        <v>41</v>
      </c>
      <c r="C7" s="54">
        <f t="shared" si="4"/>
        <v>7.6064153742899295E-22</v>
      </c>
      <c r="D7" s="23">
        <f t="shared" si="4"/>
        <v>6.0942623143471204E-26</v>
      </c>
      <c r="E7" s="23">
        <f t="shared" si="4"/>
        <v>1</v>
      </c>
      <c r="F7" s="29">
        <f t="shared" si="4"/>
        <v>0.63726343846582101</v>
      </c>
      <c r="G7" s="23">
        <f t="shared" si="4"/>
        <v>6.2965577812591101E-11</v>
      </c>
      <c r="H7" s="23">
        <f t="shared" si="4"/>
        <v>4.3777537328623603E-5</v>
      </c>
      <c r="I7" s="23">
        <f t="shared" si="4"/>
        <v>2.01997838202401E-2</v>
      </c>
      <c r="J7" s="23">
        <f t="shared" si="4"/>
        <v>1.47604159064572E-3</v>
      </c>
      <c r="K7" s="23">
        <f t="shared" si="4"/>
        <v>2.5435592934024501E-11</v>
      </c>
      <c r="L7" s="23">
        <f t="shared" si="4"/>
        <v>8.3320876651108895E-9</v>
      </c>
      <c r="M7" s="23">
        <f t="shared" si="4"/>
        <v>1.04993668600441E-7</v>
      </c>
      <c r="N7" s="23">
        <f t="shared" si="4"/>
        <v>1.9873804165049802E-6</v>
      </c>
      <c r="O7" s="23">
        <f t="shared" si="4"/>
        <v>1.40665530200466E-11</v>
      </c>
      <c r="P7" s="23">
        <f t="shared" si="4"/>
        <v>3.7734058573745401E-7</v>
      </c>
      <c r="Q7" s="23">
        <f t="shared" si="4"/>
        <v>1.9367065268791899E-6</v>
      </c>
      <c r="R7" s="23">
        <f t="shared" si="4"/>
        <v>4.9599038727375002E-3</v>
      </c>
      <c r="S7" s="23">
        <f t="shared" si="4"/>
        <v>2.02884547237944E-8</v>
      </c>
      <c r="T7" s="23">
        <f t="shared" si="4"/>
        <v>1.4922422247753201E-10</v>
      </c>
      <c r="U7" s="23">
        <f t="shared" si="4"/>
        <v>2.3485818495676199E-12</v>
      </c>
      <c r="V7" s="23">
        <f t="shared" si="4"/>
        <v>1.5714828566552E-9</v>
      </c>
      <c r="X7" s="191"/>
      <c r="Y7" t="s">
        <v>41</v>
      </c>
      <c r="Z7" s="10">
        <f t="shared" si="5"/>
        <v>45.1536752438397</v>
      </c>
      <c r="AA7" s="10">
        <f t="shared" si="5"/>
        <v>0.53467969040386798</v>
      </c>
      <c r="AB7" s="10">
        <f t="shared" si="5"/>
        <v>84.449953971008497</v>
      </c>
      <c r="AC7" s="79">
        <f t="shared" si="5"/>
        <v>8.8569778049455701E-113</v>
      </c>
      <c r="AD7" s="53">
        <f t="shared" si="2"/>
        <v>-13.993840446811099</v>
      </c>
      <c r="AE7" s="21">
        <f t="shared" si="2"/>
        <v>-11.707618368559601</v>
      </c>
      <c r="AF7" s="21">
        <f t="shared" si="2"/>
        <v>0</v>
      </c>
      <c r="AG7" s="52">
        <f t="shared" si="2"/>
        <v>-0.38977415378629843</v>
      </c>
      <c r="AH7" s="20">
        <f t="shared" si="2"/>
        <v>-4.1536341738854006</v>
      </c>
      <c r="AI7" s="20">
        <f t="shared" si="2"/>
        <v>-2.2653726666388962</v>
      </c>
      <c r="AJ7" s="20">
        <f t="shared" si="2"/>
        <v>-0.97526187647689966</v>
      </c>
      <c r="AK7" s="20">
        <f t="shared" si="2"/>
        <v>-1.5271988403867027</v>
      </c>
      <c r="AL7" s="20">
        <f t="shared" si="2"/>
        <v>-5.910424327330297</v>
      </c>
      <c r="AM7" s="20">
        <f t="shared" si="2"/>
        <v>-4.1938216358818963</v>
      </c>
      <c r="AN7" s="20">
        <f t="shared" si="2"/>
        <v>-3.1770935967030027</v>
      </c>
      <c r="AO7" s="20">
        <f t="shared" si="2"/>
        <v>-2.9492739273211015</v>
      </c>
      <c r="AP7" s="20">
        <f t="shared" si="2"/>
        <v>-5.7943453348971019</v>
      </c>
      <c r="AQ7" s="20">
        <f t="shared" si="2"/>
        <v>-3.8715269651792994</v>
      </c>
      <c r="AR7" s="20">
        <f t="shared" si="2"/>
        <v>-3.1822730283941993</v>
      </c>
      <c r="AS7" s="20">
        <f t="shared" si="2"/>
        <v>-2.9768090481338021</v>
      </c>
      <c r="AT7" s="20">
        <f t="shared" si="2"/>
        <v>-3.1039787763172981</v>
      </c>
      <c r="AU7" s="20">
        <f t="shared" si="2"/>
        <v>-4.6202242064488033</v>
      </c>
      <c r="AV7" s="20">
        <f t="shared" si="2"/>
        <v>-5.1010546320879016</v>
      </c>
      <c r="AW7" s="20">
        <f t="shared" si="3"/>
        <v>-3.865893439542603</v>
      </c>
    </row>
    <row r="8" spans="1:49" ht="15.75" thickBot="1" x14ac:dyDescent="0.3">
      <c r="A8" s="191"/>
      <c r="B8" t="s">
        <v>45</v>
      </c>
      <c r="C8" s="49">
        <f t="shared" si="4"/>
        <v>5.7513452351206896E-22</v>
      </c>
      <c r="D8" s="48">
        <f t="shared" si="4"/>
        <v>2.66379102827725E-26</v>
      </c>
      <c r="E8" s="48">
        <f t="shared" si="4"/>
        <v>0.637263438465831</v>
      </c>
      <c r="F8" s="47">
        <f t="shared" si="4"/>
        <v>1</v>
      </c>
      <c r="G8" s="23">
        <f t="shared" si="4"/>
        <v>1.13817511265613E-10</v>
      </c>
      <c r="H8" s="23">
        <f t="shared" si="4"/>
        <v>2.1158081372100199E-4</v>
      </c>
      <c r="I8" s="23">
        <f t="shared" si="4"/>
        <v>3.3793082832511097E-2</v>
      </c>
      <c r="J8" s="23">
        <f t="shared" si="4"/>
        <v>6.2339274352925401E-3</v>
      </c>
      <c r="K8" s="23">
        <f t="shared" si="4"/>
        <v>6.7940596975506396E-11</v>
      </c>
      <c r="L8" s="23">
        <f t="shared" si="4"/>
        <v>3.2763734476938401E-8</v>
      </c>
      <c r="M8" s="23">
        <f t="shared" si="4"/>
        <v>5.95074701871432E-7</v>
      </c>
      <c r="N8" s="23">
        <f t="shared" si="4"/>
        <v>1.09510832221065E-5</v>
      </c>
      <c r="O8" s="23">
        <f t="shared" si="4"/>
        <v>3.2854032721816901E-11</v>
      </c>
      <c r="P8" s="23">
        <f t="shared" si="4"/>
        <v>1.2227677140647899E-6</v>
      </c>
      <c r="Q8" s="23">
        <f t="shared" si="4"/>
        <v>9.8651951653470008E-6</v>
      </c>
      <c r="R8" s="23">
        <f t="shared" si="4"/>
        <v>1.0961448774331301E-2</v>
      </c>
      <c r="S8" s="23">
        <f t="shared" si="4"/>
        <v>6.1795750936095695E-8</v>
      </c>
      <c r="T8" s="23">
        <f t="shared" si="4"/>
        <v>3.11182430065168E-10</v>
      </c>
      <c r="U8" s="23">
        <f t="shared" si="4"/>
        <v>4.2385921420690501E-12</v>
      </c>
      <c r="V8" s="23">
        <f t="shared" si="4"/>
        <v>4.1928583488464001E-9</v>
      </c>
      <c r="X8" s="191"/>
      <c r="Y8" t="s">
        <v>45</v>
      </c>
      <c r="Z8" s="10">
        <f t="shared" si="5"/>
        <v>45.543449397625999</v>
      </c>
      <c r="AA8" s="10">
        <f t="shared" si="5"/>
        <v>0.51748469461629898</v>
      </c>
      <c r="AB8" s="10">
        <f t="shared" si="5"/>
        <v>88.009268431398297</v>
      </c>
      <c r="AC8" s="79">
        <f t="shared" si="5"/>
        <v>5.3162728004524798E-115</v>
      </c>
      <c r="AD8" s="46">
        <f t="shared" si="2"/>
        <v>-13.6040662930248</v>
      </c>
      <c r="AE8" s="45">
        <f t="shared" si="2"/>
        <v>-11.317844214773302</v>
      </c>
      <c r="AF8" s="45">
        <f t="shared" si="2"/>
        <v>0.38977415378629843</v>
      </c>
      <c r="AG8" s="44">
        <f t="shared" si="2"/>
        <v>0</v>
      </c>
      <c r="AH8" s="20">
        <f t="shared" si="2"/>
        <v>-3.7638600200991021</v>
      </c>
      <c r="AI8" s="20">
        <f t="shared" si="2"/>
        <v>-1.8755985128525978</v>
      </c>
      <c r="AJ8" s="20">
        <f t="shared" si="2"/>
        <v>-0.58548772269060123</v>
      </c>
      <c r="AK8" s="20">
        <f t="shared" si="2"/>
        <v>-1.1374246866004043</v>
      </c>
      <c r="AL8" s="20">
        <f t="shared" si="2"/>
        <v>-5.5206501735439986</v>
      </c>
      <c r="AM8" s="20">
        <f t="shared" si="2"/>
        <v>-3.8040474820955978</v>
      </c>
      <c r="AN8" s="20">
        <f t="shared" si="2"/>
        <v>-2.7873194429167043</v>
      </c>
      <c r="AO8" s="20">
        <f t="shared" si="2"/>
        <v>-2.5594997735348031</v>
      </c>
      <c r="AP8" s="20">
        <f t="shared" si="2"/>
        <v>-5.4045711811108035</v>
      </c>
      <c r="AQ8" s="20">
        <f t="shared" si="2"/>
        <v>-3.481752811393001</v>
      </c>
      <c r="AR8" s="20">
        <f t="shared" si="2"/>
        <v>-2.7924988746079009</v>
      </c>
      <c r="AS8" s="20">
        <f t="shared" si="2"/>
        <v>-2.5870348943475037</v>
      </c>
      <c r="AT8" s="20">
        <f t="shared" si="2"/>
        <v>-2.7142046225309997</v>
      </c>
      <c r="AU8" s="20">
        <f t="shared" si="2"/>
        <v>-4.2304500526625048</v>
      </c>
      <c r="AV8" s="20">
        <f t="shared" si="2"/>
        <v>-4.7112804783016031</v>
      </c>
      <c r="AW8" s="20">
        <f t="shared" si="3"/>
        <v>-3.4761192857563046</v>
      </c>
    </row>
    <row r="9" spans="1:49" x14ac:dyDescent="0.25">
      <c r="A9" s="191" t="s">
        <v>36</v>
      </c>
      <c r="B9" t="s">
        <v>39</v>
      </c>
      <c r="C9" s="23">
        <f t="shared" si="4"/>
        <v>1.91723117890638E-15</v>
      </c>
      <c r="D9" s="23">
        <f t="shared" si="4"/>
        <v>2.5340306030409701E-17</v>
      </c>
      <c r="E9" s="23">
        <f t="shared" si="4"/>
        <v>6.2965577812665004E-11</v>
      </c>
      <c r="F9" s="23">
        <f t="shared" si="4"/>
        <v>1.13817511265561E-10</v>
      </c>
      <c r="G9" s="60">
        <f t="shared" si="4"/>
        <v>0.99999999999911804</v>
      </c>
      <c r="H9" s="59">
        <f t="shared" si="4"/>
        <v>8.7098496566051303E-4</v>
      </c>
      <c r="I9" s="59">
        <f t="shared" si="4"/>
        <v>3.2940007798954399E-8</v>
      </c>
      <c r="J9" s="28">
        <f t="shared" si="4"/>
        <v>8.9694296962408197E-7</v>
      </c>
      <c r="K9" s="23">
        <f t="shared" si="4"/>
        <v>5.9522450735647204E-3</v>
      </c>
      <c r="L9" s="23">
        <f t="shared" si="4"/>
        <v>3.3221733402581298E-2</v>
      </c>
      <c r="M9" s="23">
        <f t="shared" si="4"/>
        <v>9.6894095599130599E-3</v>
      </c>
      <c r="N9" s="23">
        <f t="shared" si="4"/>
        <v>7.4944913564227904E-3</v>
      </c>
      <c r="O9" s="23">
        <f t="shared" si="4"/>
        <v>2.5783662411300499E-2</v>
      </c>
      <c r="P9" s="23">
        <f t="shared" si="4"/>
        <v>0.66482056585135696</v>
      </c>
      <c r="Q9" s="23">
        <f t="shared" si="4"/>
        <v>6.2102988854166902E-2</v>
      </c>
      <c r="R9" s="23">
        <f t="shared" si="4"/>
        <v>0.41495593747642201</v>
      </c>
      <c r="S9" s="23">
        <f t="shared" si="4"/>
        <v>8.0961220334489395E-2</v>
      </c>
      <c r="T9" s="23">
        <f t="shared" si="4"/>
        <v>0.67832558537974996</v>
      </c>
      <c r="U9" s="23">
        <f t="shared" si="4"/>
        <v>0.21601731236201999</v>
      </c>
      <c r="V9" s="23">
        <f t="shared" si="4"/>
        <v>0.76608571070787101</v>
      </c>
      <c r="X9" s="191" t="s">
        <v>36</v>
      </c>
      <c r="Y9" t="s">
        <v>39</v>
      </c>
      <c r="Z9" s="10">
        <f t="shared" si="5"/>
        <v>49.307309417725101</v>
      </c>
      <c r="AA9" s="10">
        <f t="shared" si="5"/>
        <v>0.36178815234068301</v>
      </c>
      <c r="AB9" s="10">
        <f t="shared" si="5"/>
        <v>136.287794663033</v>
      </c>
      <c r="AC9" s="79">
        <f t="shared" si="5"/>
        <v>1.11977353899238E-138</v>
      </c>
      <c r="AD9" s="20">
        <f t="shared" si="2"/>
        <v>-9.8402062729256983</v>
      </c>
      <c r="AE9" s="20">
        <f t="shared" si="2"/>
        <v>-7.5539841946742001</v>
      </c>
      <c r="AF9" s="20">
        <f t="shared" si="2"/>
        <v>4.1536341738854006</v>
      </c>
      <c r="AG9" s="20">
        <f t="shared" si="2"/>
        <v>3.7638600200991021</v>
      </c>
      <c r="AH9" s="58">
        <f t="shared" si="2"/>
        <v>0</v>
      </c>
      <c r="AI9" s="57">
        <f t="shared" si="2"/>
        <v>1.8882615072465043</v>
      </c>
      <c r="AJ9" s="57">
        <f t="shared" si="2"/>
        <v>3.1783722974085009</v>
      </c>
      <c r="AK9" s="56">
        <f t="shared" si="2"/>
        <v>2.6264353334986978</v>
      </c>
      <c r="AL9" s="20">
        <f t="shared" si="2"/>
        <v>-1.7567901534448964</v>
      </c>
      <c r="AM9" s="20">
        <f t="shared" si="2"/>
        <v>-4.0187461996495699E-2</v>
      </c>
      <c r="AN9" s="20">
        <f t="shared" si="2"/>
        <v>0.97654057718239784</v>
      </c>
      <c r="AO9" s="20">
        <f t="shared" si="2"/>
        <v>1.2043602465642991</v>
      </c>
      <c r="AP9" s="20">
        <f t="shared" si="2"/>
        <v>-1.6407111610117013</v>
      </c>
      <c r="AQ9" s="20">
        <f t="shared" si="2"/>
        <v>0.28210720870610118</v>
      </c>
      <c r="AR9" s="20">
        <f t="shared" si="2"/>
        <v>0.97136114549120123</v>
      </c>
      <c r="AS9" s="20">
        <f t="shared" si="2"/>
        <v>1.1768251257515985</v>
      </c>
      <c r="AT9" s="20">
        <f t="shared" si="2"/>
        <v>1.0496553975681024</v>
      </c>
      <c r="AU9" s="20">
        <f t="shared" si="2"/>
        <v>-0.4665900325634027</v>
      </c>
      <c r="AV9" s="20">
        <f t="shared" si="2"/>
        <v>-0.94742045820250098</v>
      </c>
      <c r="AW9" s="20">
        <f t="shared" si="3"/>
        <v>0.28774073434279757</v>
      </c>
    </row>
    <row r="10" spans="1:49" x14ac:dyDescent="0.25">
      <c r="A10" s="191"/>
      <c r="B10" t="s">
        <v>40</v>
      </c>
      <c r="C10" s="23">
        <f t="shared" si="4"/>
        <v>5.25634732300569E-19</v>
      </c>
      <c r="D10" s="23">
        <f t="shared" si="4"/>
        <v>3.3417925856839802E-22</v>
      </c>
      <c r="E10" s="23">
        <f t="shared" si="4"/>
        <v>4.3777537328623603E-5</v>
      </c>
      <c r="F10" s="23">
        <f t="shared" si="4"/>
        <v>2.1158081372163801E-4</v>
      </c>
      <c r="G10" s="54">
        <f t="shared" si="4"/>
        <v>8.7098496566051303E-4</v>
      </c>
      <c r="H10" s="23">
        <f t="shared" si="4"/>
        <v>0.99999999999983102</v>
      </c>
      <c r="I10" s="23">
        <f t="shared" si="4"/>
        <v>1.0691556900437301E-2</v>
      </c>
      <c r="J10" s="29">
        <f t="shared" si="4"/>
        <v>0.20624411716576399</v>
      </c>
      <c r="K10" s="23">
        <f t="shared" si="4"/>
        <v>3.3424350658328299E-6</v>
      </c>
      <c r="L10" s="23">
        <f t="shared" si="4"/>
        <v>1.8457041966229799E-3</v>
      </c>
      <c r="M10" s="23">
        <f t="shared" si="4"/>
        <v>4.3281272784156E-2</v>
      </c>
      <c r="N10" s="23">
        <f t="shared" si="4"/>
        <v>9.6257687417779098E-2</v>
      </c>
      <c r="O10" s="23">
        <f t="shared" si="4"/>
        <v>4.3935575286212604E-6</v>
      </c>
      <c r="P10" s="23">
        <f t="shared" si="4"/>
        <v>3.8978083356111103E-2</v>
      </c>
      <c r="Q10" s="23">
        <f t="shared" si="4"/>
        <v>0.15924487336794199</v>
      </c>
      <c r="R10" s="23">
        <f t="shared" si="4"/>
        <v>0.66292347699306797</v>
      </c>
      <c r="S10" s="23">
        <f t="shared" si="4"/>
        <v>0.16491645452899401</v>
      </c>
      <c r="T10" s="23">
        <f t="shared" si="4"/>
        <v>3.0151540497625601E-4</v>
      </c>
      <c r="U10" s="23">
        <f t="shared" si="4"/>
        <v>1.05700484588141E-5</v>
      </c>
      <c r="V10" s="23">
        <f t="shared" si="4"/>
        <v>8.5073340459240702E-3</v>
      </c>
      <c r="X10" s="191"/>
      <c r="Y10" t="s">
        <v>40</v>
      </c>
      <c r="Z10" s="10">
        <f t="shared" si="5"/>
        <v>47.419047910478596</v>
      </c>
      <c r="AA10" s="10">
        <f t="shared" si="5"/>
        <v>0.340882765844917</v>
      </c>
      <c r="AB10" s="10">
        <f t="shared" si="5"/>
        <v>139.106615709789</v>
      </c>
      <c r="AC10" s="79">
        <f t="shared" si="5"/>
        <v>8.6342690700010391E-140</v>
      </c>
      <c r="AD10" s="20">
        <f t="shared" si="2"/>
        <v>-11.728467780172203</v>
      </c>
      <c r="AE10" s="20">
        <f t="shared" si="2"/>
        <v>-9.4422457019207044</v>
      </c>
      <c r="AF10" s="20">
        <f t="shared" si="2"/>
        <v>2.2653726666388962</v>
      </c>
      <c r="AG10" s="20">
        <f t="shared" si="2"/>
        <v>1.8755985128525978</v>
      </c>
      <c r="AH10" s="53">
        <f t="shared" si="2"/>
        <v>-1.8882615072465043</v>
      </c>
      <c r="AI10" s="21">
        <f t="shared" si="2"/>
        <v>0</v>
      </c>
      <c r="AJ10" s="21">
        <f t="shared" si="2"/>
        <v>1.2901107901619966</v>
      </c>
      <c r="AK10" s="52">
        <f t="shared" si="2"/>
        <v>0.73817382625219352</v>
      </c>
      <c r="AL10" s="20">
        <f t="shared" si="2"/>
        <v>-3.6450516606914007</v>
      </c>
      <c r="AM10" s="20">
        <f t="shared" si="2"/>
        <v>-1.928448969243</v>
      </c>
      <c r="AN10" s="20">
        <f t="shared" si="2"/>
        <v>-0.91172093006410648</v>
      </c>
      <c r="AO10" s="20">
        <f t="shared" si="2"/>
        <v>-0.68390126068220525</v>
      </c>
      <c r="AP10" s="20">
        <f t="shared" si="2"/>
        <v>-3.5289726682582057</v>
      </c>
      <c r="AQ10" s="20">
        <f t="shared" si="2"/>
        <v>-1.6061542985404031</v>
      </c>
      <c r="AR10" s="20">
        <f t="shared" si="2"/>
        <v>-0.91690036175530309</v>
      </c>
      <c r="AS10" s="20">
        <f t="shared" si="2"/>
        <v>-0.71143638149490585</v>
      </c>
      <c r="AT10" s="20">
        <f t="shared" si="2"/>
        <v>-0.83860610967840188</v>
      </c>
      <c r="AU10" s="20">
        <f t="shared" si="2"/>
        <v>-2.354851539809907</v>
      </c>
      <c r="AV10" s="20">
        <f t="shared" si="2"/>
        <v>-2.8356819654490053</v>
      </c>
      <c r="AW10" s="20">
        <f t="shared" si="3"/>
        <v>-1.6005207729037068</v>
      </c>
    </row>
    <row r="11" spans="1:49" x14ac:dyDescent="0.25">
      <c r="A11" s="191"/>
      <c r="B11" t="s">
        <v>41</v>
      </c>
      <c r="C11" s="23">
        <f t="shared" si="4"/>
        <v>5.6063844104590702E-21</v>
      </c>
      <c r="D11" s="23">
        <f t="shared" si="4"/>
        <v>2.4094380030802798E-25</v>
      </c>
      <c r="E11" s="23">
        <f t="shared" si="4"/>
        <v>2.0199783820239101E-2</v>
      </c>
      <c r="F11" s="23">
        <f t="shared" si="4"/>
        <v>3.3793082832511097E-2</v>
      </c>
      <c r="G11" s="54">
        <f t="shared" si="4"/>
        <v>3.2940007798928697E-8</v>
      </c>
      <c r="H11" s="23">
        <f t="shared" si="4"/>
        <v>1.06915569004309E-2</v>
      </c>
      <c r="I11" s="23">
        <f t="shared" si="4"/>
        <v>1</v>
      </c>
      <c r="J11" s="29">
        <f t="shared" si="4"/>
        <v>0.244099019352012</v>
      </c>
      <c r="K11" s="23">
        <f t="shared" si="4"/>
        <v>2.5727718286136599E-9</v>
      </c>
      <c r="L11" s="23">
        <f t="shared" si="4"/>
        <v>7.6682782302996997E-7</v>
      </c>
      <c r="M11" s="23">
        <f t="shared" si="4"/>
        <v>8.8241618094270198E-6</v>
      </c>
      <c r="N11" s="23">
        <f t="shared" si="4"/>
        <v>1.0220651054122401E-4</v>
      </c>
      <c r="O11" s="23">
        <f t="shared" si="4"/>
        <v>1.81680566661648E-9</v>
      </c>
      <c r="P11" s="23">
        <f t="shared" si="4"/>
        <v>6.7364859537648997E-5</v>
      </c>
      <c r="Q11" s="23">
        <f t="shared" si="4"/>
        <v>1.8407172607589099E-4</v>
      </c>
      <c r="R11" s="23">
        <f t="shared" si="4"/>
        <v>9.5155130529758103E-2</v>
      </c>
      <c r="S11" s="23">
        <f t="shared" si="4"/>
        <v>1.5984197711055499E-5</v>
      </c>
      <c r="T11" s="23">
        <f t="shared" si="4"/>
        <v>4.8143065120706603E-8</v>
      </c>
      <c r="U11" s="23">
        <f t="shared" si="4"/>
        <v>5.6984021694703499E-10</v>
      </c>
      <c r="V11" s="23">
        <f t="shared" si="4"/>
        <v>7.9439560182585797E-7</v>
      </c>
      <c r="X11" s="191"/>
      <c r="Y11" t="s">
        <v>41</v>
      </c>
      <c r="Z11" s="10">
        <f t="shared" si="5"/>
        <v>46.1289371203166</v>
      </c>
      <c r="AA11" s="10">
        <f t="shared" si="5"/>
        <v>0.38859142283758902</v>
      </c>
      <c r="AB11" s="10">
        <f t="shared" si="5"/>
        <v>118.708068190162</v>
      </c>
      <c r="AC11" s="79">
        <f t="shared" si="5"/>
        <v>3.5324273684240101E-131</v>
      </c>
      <c r="AD11" s="20">
        <f t="shared" si="2"/>
        <v>-13.018578570334199</v>
      </c>
      <c r="AE11" s="20">
        <f t="shared" si="2"/>
        <v>-10.732356492082701</v>
      </c>
      <c r="AF11" s="20">
        <f t="shared" si="2"/>
        <v>0.97526187647689966</v>
      </c>
      <c r="AG11" s="20">
        <f t="shared" si="2"/>
        <v>0.58548772269060123</v>
      </c>
      <c r="AH11" s="53">
        <f t="shared" si="2"/>
        <v>-3.1783722974085009</v>
      </c>
      <c r="AI11" s="21">
        <f t="shared" si="2"/>
        <v>-1.2901107901619966</v>
      </c>
      <c r="AJ11" s="21">
        <f t="shared" si="2"/>
        <v>0</v>
      </c>
      <c r="AK11" s="52">
        <f t="shared" si="2"/>
        <v>-0.55193696390980307</v>
      </c>
      <c r="AL11" s="20">
        <f t="shared" si="2"/>
        <v>-4.9351624508533973</v>
      </c>
      <c r="AM11" s="20">
        <f t="shared" si="2"/>
        <v>-3.2185597594049966</v>
      </c>
      <c r="AN11" s="20">
        <f t="shared" si="2"/>
        <v>-2.2018317202261031</v>
      </c>
      <c r="AO11" s="20">
        <f t="shared" si="2"/>
        <v>-1.9740120508442018</v>
      </c>
      <c r="AP11" s="20">
        <f t="shared" si="2"/>
        <v>-4.8190834584202022</v>
      </c>
      <c r="AQ11" s="20">
        <f t="shared" si="2"/>
        <v>-2.8962650887023997</v>
      </c>
      <c r="AR11" s="20">
        <f t="shared" si="2"/>
        <v>-2.2070111519172997</v>
      </c>
      <c r="AS11" s="20">
        <f t="shared" si="2"/>
        <v>-2.0015471716569024</v>
      </c>
      <c r="AT11" s="20">
        <f t="shared" si="2"/>
        <v>-2.1287168998403985</v>
      </c>
      <c r="AU11" s="20">
        <f t="shared" si="2"/>
        <v>-3.6449623299719036</v>
      </c>
      <c r="AV11" s="20">
        <f t="shared" si="2"/>
        <v>-4.1257927556110019</v>
      </c>
      <c r="AW11" s="20">
        <f t="shared" si="3"/>
        <v>-2.8906315630657033</v>
      </c>
    </row>
    <row r="12" spans="1:49" ht="15.75" thickBot="1" x14ac:dyDescent="0.3">
      <c r="A12" s="191"/>
      <c r="B12" t="s">
        <v>45</v>
      </c>
      <c r="C12" s="23">
        <f t="shared" si="4"/>
        <v>1.15904055055204E-20</v>
      </c>
      <c r="D12" s="23">
        <f t="shared" si="4"/>
        <v>6.7084336749072499E-25</v>
      </c>
      <c r="E12" s="23">
        <f t="shared" si="4"/>
        <v>1.47604159064609E-3</v>
      </c>
      <c r="F12" s="23">
        <f t="shared" si="4"/>
        <v>6.2339274352924204E-3</v>
      </c>
      <c r="G12" s="49">
        <f t="shared" si="4"/>
        <v>8.9694296962388398E-7</v>
      </c>
      <c r="H12" s="48">
        <f t="shared" si="4"/>
        <v>0.206244117165718</v>
      </c>
      <c r="I12" s="48">
        <f t="shared" si="4"/>
        <v>0.24409901935195899</v>
      </c>
      <c r="J12" s="47">
        <f t="shared" si="4"/>
        <v>1</v>
      </c>
      <c r="K12" s="23">
        <f t="shared" si="4"/>
        <v>2.67933546075548E-8</v>
      </c>
      <c r="L12" s="23">
        <f t="shared" si="4"/>
        <v>1.7045582965345299E-5</v>
      </c>
      <c r="M12" s="23">
        <f t="shared" si="4"/>
        <v>4.6240409528013E-4</v>
      </c>
      <c r="N12" s="23">
        <f t="shared" si="4"/>
        <v>3.0568598382781499E-3</v>
      </c>
      <c r="O12" s="23">
        <f t="shared" si="4"/>
        <v>2.0825795563316401E-8</v>
      </c>
      <c r="P12" s="23">
        <f t="shared" si="4"/>
        <v>8.3886508550639705E-4</v>
      </c>
      <c r="Q12" s="23">
        <f t="shared" si="4"/>
        <v>4.59488977293837E-3</v>
      </c>
      <c r="R12" s="23">
        <f t="shared" si="4"/>
        <v>0.240456379659511</v>
      </c>
      <c r="S12" s="23">
        <f t="shared" si="4"/>
        <v>8.5027488226309205E-4</v>
      </c>
      <c r="T12" s="23">
        <f t="shared" si="4"/>
        <v>7.77023988055627E-7</v>
      </c>
      <c r="U12" s="23">
        <f t="shared" si="4"/>
        <v>1.0639448265271E-8</v>
      </c>
      <c r="V12" s="23">
        <f t="shared" si="4"/>
        <v>2.3325642225508401E-5</v>
      </c>
      <c r="X12" s="191"/>
      <c r="Y12" t="s">
        <v>45</v>
      </c>
      <c r="Z12" s="10">
        <f t="shared" si="5"/>
        <v>46.680874084226403</v>
      </c>
      <c r="AA12" s="10">
        <f t="shared" si="5"/>
        <v>0.36013449958064397</v>
      </c>
      <c r="AB12" s="10">
        <f t="shared" si="5"/>
        <v>129.620667107938</v>
      </c>
      <c r="AC12" s="79">
        <f t="shared" si="5"/>
        <v>5.9491996007794398E-136</v>
      </c>
      <c r="AD12" s="20">
        <f t="shared" si="2"/>
        <v>-12.466641606424396</v>
      </c>
      <c r="AE12" s="20">
        <f t="shared" si="2"/>
        <v>-10.180419528172898</v>
      </c>
      <c r="AF12" s="20">
        <f t="shared" si="2"/>
        <v>1.5271988403867027</v>
      </c>
      <c r="AG12" s="20">
        <f t="shared" si="2"/>
        <v>1.1374246866004043</v>
      </c>
      <c r="AH12" s="46">
        <f t="shared" si="2"/>
        <v>-2.6264353334986978</v>
      </c>
      <c r="AI12" s="45">
        <f t="shared" si="2"/>
        <v>-0.73817382625219352</v>
      </c>
      <c r="AJ12" s="45">
        <f t="shared" si="2"/>
        <v>0.55193696390980307</v>
      </c>
      <c r="AK12" s="44">
        <f t="shared" si="2"/>
        <v>0</v>
      </c>
      <c r="AL12" s="20">
        <f t="shared" si="2"/>
        <v>-4.3832254869435943</v>
      </c>
      <c r="AM12" s="20">
        <f t="shared" si="2"/>
        <v>-2.6666227954951935</v>
      </c>
      <c r="AN12" s="20">
        <f t="shared" si="2"/>
        <v>-1.6498947563163</v>
      </c>
      <c r="AO12" s="20">
        <f t="shared" si="2"/>
        <v>-1.4220750869343988</v>
      </c>
      <c r="AP12" s="20">
        <f t="shared" si="2"/>
        <v>-4.2671464945103992</v>
      </c>
      <c r="AQ12" s="20">
        <f t="shared" si="2"/>
        <v>-2.3443281247925967</v>
      </c>
      <c r="AR12" s="20">
        <f t="shared" si="2"/>
        <v>-1.6550741880074966</v>
      </c>
      <c r="AS12" s="20">
        <f t="shared" si="2"/>
        <v>-1.4496102077470994</v>
      </c>
      <c r="AT12" s="20">
        <f t="shared" si="2"/>
        <v>-1.5767799359305954</v>
      </c>
      <c r="AU12" s="20">
        <f t="shared" si="2"/>
        <v>-3.0930253660621005</v>
      </c>
      <c r="AV12" s="20">
        <f t="shared" si="2"/>
        <v>-3.5738557917011988</v>
      </c>
      <c r="AW12" s="20">
        <f t="shared" si="3"/>
        <v>-2.3386945991559003</v>
      </c>
    </row>
    <row r="13" spans="1:49" x14ac:dyDescent="0.25">
      <c r="A13" s="191" t="s">
        <v>37</v>
      </c>
      <c r="B13" t="s">
        <v>39</v>
      </c>
      <c r="C13" s="23">
        <f t="shared" si="4"/>
        <v>6.5310547982511694E-11</v>
      </c>
      <c r="D13" s="23">
        <f t="shared" si="4"/>
        <v>3.6906678566041898E-10</v>
      </c>
      <c r="E13" s="23">
        <f t="shared" si="4"/>
        <v>2.54355929340198E-11</v>
      </c>
      <c r="F13" s="23">
        <f t="shared" si="4"/>
        <v>6.7940596975553506E-11</v>
      </c>
      <c r="G13" s="23">
        <f t="shared" si="4"/>
        <v>5.9522450735468198E-3</v>
      </c>
      <c r="H13" s="23">
        <f t="shared" si="4"/>
        <v>3.3424350658394499E-6</v>
      </c>
      <c r="I13" s="23">
        <f t="shared" si="4"/>
        <v>2.5727718286136801E-9</v>
      </c>
      <c r="J13" s="23">
        <f t="shared" si="4"/>
        <v>2.6793354607518699E-8</v>
      </c>
      <c r="K13" s="60">
        <f t="shared" si="4"/>
        <v>1</v>
      </c>
      <c r="L13" s="59">
        <f t="shared" si="4"/>
        <v>6.7094218635074698E-2</v>
      </c>
      <c r="M13" s="59">
        <f t="shared" si="4"/>
        <v>7.3918925225907996E-4</v>
      </c>
      <c r="N13" s="28">
        <f t="shared" si="4"/>
        <v>3.5405376179912401E-4</v>
      </c>
      <c r="O13" s="70">
        <f t="shared" si="4"/>
        <v>0.67496269301783796</v>
      </c>
      <c r="P13" s="23">
        <f t="shared" si="4"/>
        <v>1.5484700925922501E-2</v>
      </c>
      <c r="Q13" s="23">
        <f t="shared" si="4"/>
        <v>1.2640880125789401E-3</v>
      </c>
      <c r="R13" s="23">
        <f t="shared" si="4"/>
        <v>5.2364598732299299E-3</v>
      </c>
      <c r="S13" s="23">
        <f t="shared" si="4"/>
        <v>1.1956065310563E-4</v>
      </c>
      <c r="T13" s="23">
        <f t="shared" si="4"/>
        <v>5.3962614764951303E-2</v>
      </c>
      <c r="U13" s="23">
        <f t="shared" si="4"/>
        <v>0.15135775852161401</v>
      </c>
      <c r="V13" s="23">
        <f t="shared" si="4"/>
        <v>4.1003156887090804E-3</v>
      </c>
      <c r="X13" s="191" t="s">
        <v>37</v>
      </c>
      <c r="Y13" t="s">
        <v>39</v>
      </c>
      <c r="Z13" s="10">
        <f t="shared" si="5"/>
        <v>51.064099571169997</v>
      </c>
      <c r="AA13" s="10">
        <f t="shared" si="5"/>
        <v>0.47935944412450698</v>
      </c>
      <c r="AB13" s="10">
        <f t="shared" si="5"/>
        <v>106.525698402443</v>
      </c>
      <c r="AC13" s="79">
        <f t="shared" si="5"/>
        <v>3.1287607170324199E-122</v>
      </c>
      <c r="AD13" s="20">
        <f t="shared" si="2"/>
        <v>-8.0834161194808019</v>
      </c>
      <c r="AE13" s="20">
        <f t="shared" si="2"/>
        <v>-5.7971940412293037</v>
      </c>
      <c r="AF13" s="20">
        <f t="shared" si="2"/>
        <v>5.910424327330297</v>
      </c>
      <c r="AG13" s="20">
        <f t="shared" si="2"/>
        <v>5.5206501735439986</v>
      </c>
      <c r="AH13" s="20">
        <f t="shared" si="2"/>
        <v>1.7567901534448964</v>
      </c>
      <c r="AI13" s="20">
        <f t="shared" si="2"/>
        <v>3.6450516606914007</v>
      </c>
      <c r="AJ13" s="20">
        <f t="shared" si="2"/>
        <v>4.9351624508533973</v>
      </c>
      <c r="AK13" s="20">
        <f t="shared" si="2"/>
        <v>4.3832254869435943</v>
      </c>
      <c r="AL13" s="80">
        <f t="shared" si="2"/>
        <v>0</v>
      </c>
      <c r="AM13" s="81">
        <f t="shared" si="2"/>
        <v>1.7166026914484007</v>
      </c>
      <c r="AN13" s="81">
        <f t="shared" si="2"/>
        <v>2.7333307306272943</v>
      </c>
      <c r="AO13" s="82">
        <f t="shared" si="2"/>
        <v>2.9611504000091955</v>
      </c>
      <c r="AP13" s="20">
        <f t="shared" si="2"/>
        <v>0.11607899243319508</v>
      </c>
      <c r="AQ13" s="20">
        <f t="shared" si="2"/>
        <v>2.0388973621509976</v>
      </c>
      <c r="AR13" s="20">
        <f t="shared" si="2"/>
        <v>2.7281512989360976</v>
      </c>
      <c r="AS13" s="20">
        <f t="shared" si="2"/>
        <v>2.9336152791964949</v>
      </c>
      <c r="AT13" s="20">
        <f t="shared" si="2"/>
        <v>2.8064455510129989</v>
      </c>
      <c r="AU13" s="20">
        <f t="shared" si="2"/>
        <v>1.2902001208814937</v>
      </c>
      <c r="AV13" s="20">
        <f t="shared" si="2"/>
        <v>0.80936969524239544</v>
      </c>
      <c r="AW13" s="20">
        <f t="shared" si="3"/>
        <v>2.044530887787694</v>
      </c>
    </row>
    <row r="14" spans="1:49" x14ac:dyDescent="0.25">
      <c r="A14" s="191"/>
      <c r="B14" t="s">
        <v>40</v>
      </c>
      <c r="C14" s="23">
        <f t="shared" si="4"/>
        <v>2.1764728723916099E-14</v>
      </c>
      <c r="D14" s="23">
        <f t="shared" si="4"/>
        <v>6.2682284278496504E-15</v>
      </c>
      <c r="E14" s="23">
        <f t="shared" si="4"/>
        <v>8.3320876651033704E-9</v>
      </c>
      <c r="F14" s="23">
        <f t="shared" si="4"/>
        <v>3.2763734476924901E-8</v>
      </c>
      <c r="G14" s="23">
        <f t="shared" si="4"/>
        <v>3.3221733402536403E-2</v>
      </c>
      <c r="H14" s="23">
        <f t="shared" si="4"/>
        <v>1.8457041966219701E-3</v>
      </c>
      <c r="I14" s="23">
        <f t="shared" si="4"/>
        <v>7.6682782302906798E-7</v>
      </c>
      <c r="J14" s="23">
        <f t="shared" si="4"/>
        <v>1.70455829653489E-5</v>
      </c>
      <c r="K14" s="54">
        <f t="shared" si="4"/>
        <v>6.7094218635014802E-2</v>
      </c>
      <c r="L14" s="23">
        <f t="shared" si="4"/>
        <v>1</v>
      </c>
      <c r="M14" s="23">
        <f t="shared" si="4"/>
        <v>0.21699651208309201</v>
      </c>
      <c r="N14" s="29">
        <f t="shared" si="4"/>
        <v>0.126237922060945</v>
      </c>
      <c r="O14" s="23">
        <f t="shared" si="4"/>
        <v>5.4812787864360099E-2</v>
      </c>
      <c r="P14" s="70">
        <f t="shared" si="4"/>
        <v>0.232716813368989</v>
      </c>
      <c r="Q14" s="23">
        <f t="shared" si="4"/>
        <v>0.183514638839303</v>
      </c>
      <c r="R14" s="23">
        <f t="shared" si="4"/>
        <v>0.13466217894947</v>
      </c>
      <c r="S14" s="23">
        <f t="shared" si="4"/>
        <v>2.0602345878407698E-2</v>
      </c>
      <c r="T14" s="23">
        <f t="shared" si="4"/>
        <v>0.114089384717172</v>
      </c>
      <c r="U14" s="23">
        <f t="shared" si="4"/>
        <v>6.8234007879559105E-2</v>
      </c>
      <c r="V14" s="23">
        <f t="shared" si="4"/>
        <v>9.8915806691627306E-2</v>
      </c>
      <c r="X14" s="191"/>
      <c r="Y14" t="s">
        <v>40</v>
      </c>
      <c r="Z14" s="10">
        <f t="shared" si="5"/>
        <v>49.347496879721596</v>
      </c>
      <c r="AA14" s="10">
        <f t="shared" si="5"/>
        <v>0.45791153988177102</v>
      </c>
      <c r="AB14" s="10">
        <f t="shared" si="5"/>
        <v>107.766440855504</v>
      </c>
      <c r="AC14" s="79">
        <f t="shared" si="5"/>
        <v>7.7306510416682996E-123</v>
      </c>
      <c r="AD14" s="20">
        <f t="shared" si="2"/>
        <v>-9.8000188109292026</v>
      </c>
      <c r="AE14" s="20">
        <f t="shared" si="2"/>
        <v>-7.5137967326777044</v>
      </c>
      <c r="AF14" s="20">
        <f t="shared" si="2"/>
        <v>4.1938216358818963</v>
      </c>
      <c r="AG14" s="20">
        <f t="shared" si="2"/>
        <v>3.8040474820955978</v>
      </c>
      <c r="AH14" s="20">
        <f t="shared" si="2"/>
        <v>4.0187461996495699E-2</v>
      </c>
      <c r="AI14" s="20">
        <f t="shared" si="2"/>
        <v>1.928448969243</v>
      </c>
      <c r="AJ14" s="20">
        <f t="shared" si="2"/>
        <v>3.2185597594049966</v>
      </c>
      <c r="AK14" s="20">
        <f t="shared" si="2"/>
        <v>2.6666227954951935</v>
      </c>
      <c r="AL14" s="83">
        <f t="shared" si="2"/>
        <v>-1.7166026914484007</v>
      </c>
      <c r="AM14" s="30">
        <f t="shared" si="2"/>
        <v>0</v>
      </c>
      <c r="AN14" s="30">
        <f t="shared" si="2"/>
        <v>1.0167280391788935</v>
      </c>
      <c r="AO14" s="84">
        <f t="shared" si="2"/>
        <v>1.2445477085607948</v>
      </c>
      <c r="AP14" s="20">
        <f t="shared" si="2"/>
        <v>-1.6005236990152056</v>
      </c>
      <c r="AQ14" s="20">
        <f t="shared" si="2"/>
        <v>0.32229467070259687</v>
      </c>
      <c r="AR14" s="20">
        <f t="shared" si="2"/>
        <v>1.0115486074876969</v>
      </c>
      <c r="AS14" s="20">
        <f t="shared" si="2"/>
        <v>1.2170125877480942</v>
      </c>
      <c r="AT14" s="20">
        <f t="shared" si="2"/>
        <v>1.0898428595645981</v>
      </c>
      <c r="AU14" s="20">
        <f t="shared" si="2"/>
        <v>-0.426402570566907</v>
      </c>
      <c r="AV14" s="20">
        <f t="shared" si="2"/>
        <v>-0.90723299620600528</v>
      </c>
      <c r="AW14" s="20">
        <f t="shared" si="3"/>
        <v>0.32792819633929327</v>
      </c>
    </row>
    <row r="15" spans="1:49" x14ac:dyDescent="0.25">
      <c r="A15" s="191"/>
      <c r="B15" t="s">
        <v>41</v>
      </c>
      <c r="C15" s="23">
        <f t="shared" si="4"/>
        <v>7.9504276199113299E-17</v>
      </c>
      <c r="D15" s="23">
        <f t="shared" si="4"/>
        <v>1.2952287467223901E-18</v>
      </c>
      <c r="E15" s="23">
        <f t="shared" si="4"/>
        <v>1.04993668600484E-7</v>
      </c>
      <c r="F15" s="23">
        <f t="shared" si="4"/>
        <v>5.9507470187110504E-7</v>
      </c>
      <c r="G15" s="23">
        <f t="shared" si="4"/>
        <v>9.6894095599104405E-3</v>
      </c>
      <c r="H15" s="23">
        <f t="shared" si="4"/>
        <v>4.3281272784161398E-2</v>
      </c>
      <c r="I15" s="23">
        <f t="shared" si="4"/>
        <v>8.8241618094261795E-6</v>
      </c>
      <c r="J15" s="23">
        <f t="shared" si="4"/>
        <v>4.62404095280119E-4</v>
      </c>
      <c r="K15" s="54">
        <f t="shared" si="4"/>
        <v>7.3918925226169603E-4</v>
      </c>
      <c r="L15" s="23">
        <f t="shared" si="4"/>
        <v>0.21699651208194001</v>
      </c>
      <c r="M15" s="70">
        <f t="shared" si="4"/>
        <v>1</v>
      </c>
      <c r="N15" s="71">
        <f t="shared" si="4"/>
        <v>0.91421475230051596</v>
      </c>
      <c r="O15" s="23">
        <f t="shared" si="4"/>
        <v>8.1735379788133299E-4</v>
      </c>
      <c r="P15" s="23">
        <f t="shared" si="4"/>
        <v>0.207370523041638</v>
      </c>
      <c r="Q15" s="70">
        <f t="shared" si="4"/>
        <v>0.82874497583807605</v>
      </c>
      <c r="R15" s="70">
        <f t="shared" si="4"/>
        <v>0.40726230674914499</v>
      </c>
      <c r="S15" s="23">
        <f t="shared" si="4"/>
        <v>0.114055525435315</v>
      </c>
      <c r="T15" s="23">
        <f t="shared" si="4"/>
        <v>1.1577648623703401E-2</v>
      </c>
      <c r="U15" s="23">
        <f t="shared" si="4"/>
        <v>1.8699522650823101E-3</v>
      </c>
      <c r="V15" s="23">
        <f t="shared" si="4"/>
        <v>7.50724205771824E-2</v>
      </c>
      <c r="X15" s="191"/>
      <c r="Y15" t="s">
        <v>41</v>
      </c>
      <c r="Z15" s="10">
        <f t="shared" si="5"/>
        <v>48.330768840542703</v>
      </c>
      <c r="AA15" s="10">
        <f t="shared" si="5"/>
        <v>0.48592629476898502</v>
      </c>
      <c r="AB15" s="10">
        <f t="shared" si="5"/>
        <v>99.461110379959393</v>
      </c>
      <c r="AC15" s="79">
        <f t="shared" si="5"/>
        <v>1.23032476664833E-118</v>
      </c>
      <c r="AD15" s="20">
        <f t="shared" si="2"/>
        <v>-10.816746850108096</v>
      </c>
      <c r="AE15" s="20">
        <f t="shared" si="2"/>
        <v>-8.530524771856598</v>
      </c>
      <c r="AF15" s="20">
        <f t="shared" si="2"/>
        <v>3.1770935967030027</v>
      </c>
      <c r="AG15" s="20">
        <f t="shared" si="2"/>
        <v>2.7873194429167043</v>
      </c>
      <c r="AH15" s="20">
        <f t="shared" si="2"/>
        <v>-0.97654057718239784</v>
      </c>
      <c r="AI15" s="20">
        <f t="shared" si="2"/>
        <v>0.91172093006410648</v>
      </c>
      <c r="AJ15" s="20">
        <f t="shared" si="2"/>
        <v>2.2018317202261031</v>
      </c>
      <c r="AK15" s="20">
        <f t="shared" si="2"/>
        <v>1.6498947563163</v>
      </c>
      <c r="AL15" s="83">
        <f t="shared" si="2"/>
        <v>-2.7333307306272943</v>
      </c>
      <c r="AM15" s="30">
        <f t="shared" si="2"/>
        <v>-1.0167280391788935</v>
      </c>
      <c r="AN15" s="30">
        <f t="shared" si="2"/>
        <v>0</v>
      </c>
      <c r="AO15" s="84">
        <f t="shared" si="2"/>
        <v>0.22781966938190124</v>
      </c>
      <c r="AP15" s="20">
        <f t="shared" si="2"/>
        <v>-2.6172517381940992</v>
      </c>
      <c r="AQ15" s="20">
        <f t="shared" si="2"/>
        <v>-0.69443336847629666</v>
      </c>
      <c r="AR15" s="20">
        <f t="shared" si="2"/>
        <v>-5.1794316911966121E-3</v>
      </c>
      <c r="AS15" s="20">
        <f t="shared" si="2"/>
        <v>0.20028454856920064</v>
      </c>
      <c r="AT15" s="20">
        <f t="shared" si="2"/>
        <v>7.3114820385704604E-2</v>
      </c>
      <c r="AU15" s="20">
        <f t="shared" si="2"/>
        <v>-1.4431306097458005</v>
      </c>
      <c r="AV15" s="20">
        <f t="shared" si="2"/>
        <v>-1.9239610353848988</v>
      </c>
      <c r="AW15" s="20">
        <f t="shared" si="3"/>
        <v>-0.68879984283960027</v>
      </c>
    </row>
    <row r="16" spans="1:49" ht="15.75" thickBot="1" x14ac:dyDescent="0.3">
      <c r="A16" s="191"/>
      <c r="B16" t="s">
        <v>45</v>
      </c>
      <c r="C16" s="23">
        <f t="shared" si="4"/>
        <v>1.3454378731203801E-16</v>
      </c>
      <c r="D16" s="23">
        <f t="shared" si="4"/>
        <v>3.0283814841661902E-18</v>
      </c>
      <c r="E16" s="23">
        <f t="shared" si="4"/>
        <v>1.9873804165049802E-6</v>
      </c>
      <c r="F16" s="23">
        <f t="shared" si="4"/>
        <v>1.09510832221076E-5</v>
      </c>
      <c r="G16" s="23">
        <f t="shared" si="4"/>
        <v>7.49449135642945E-3</v>
      </c>
      <c r="H16" s="23">
        <f t="shared" si="4"/>
        <v>9.6257687417760501E-2</v>
      </c>
      <c r="I16" s="23">
        <f t="shared" si="4"/>
        <v>1.02206510541092E-4</v>
      </c>
      <c r="J16" s="23">
        <f t="shared" si="4"/>
        <v>3.05685983827862E-3</v>
      </c>
      <c r="K16" s="49">
        <f t="shared" si="4"/>
        <v>3.5405376179815798E-4</v>
      </c>
      <c r="L16" s="48">
        <f t="shared" si="4"/>
        <v>0.12623792206135201</v>
      </c>
      <c r="M16" s="73">
        <f t="shared" si="4"/>
        <v>0.91421475230042604</v>
      </c>
      <c r="N16" s="74">
        <f t="shared" si="4"/>
        <v>1</v>
      </c>
      <c r="O16" s="23">
        <f t="shared" si="4"/>
        <v>4.1044294293144799E-4</v>
      </c>
      <c r="P16" s="23">
        <f t="shared" si="4"/>
        <v>0.14551619057954199</v>
      </c>
      <c r="Q16" s="70">
        <f t="shared" si="4"/>
        <v>0.75614413477728804</v>
      </c>
      <c r="R16" s="70">
        <f t="shared" si="4"/>
        <v>0.41454266205384499</v>
      </c>
      <c r="S16" s="23">
        <f t="shared" si="4"/>
        <v>0.12838051405345299</v>
      </c>
      <c r="T16" s="23">
        <f t="shared" si="4"/>
        <v>6.7025064196660003E-3</v>
      </c>
      <c r="U16" s="23">
        <f t="shared" si="4"/>
        <v>1.01468563449436E-3</v>
      </c>
      <c r="V16" s="23">
        <f t="shared" si="4"/>
        <v>5.3130547711810402E-2</v>
      </c>
      <c r="X16" s="191"/>
      <c r="Y16" t="s">
        <v>45</v>
      </c>
      <c r="Z16" s="10">
        <f t="shared" si="5"/>
        <v>48.102949171160802</v>
      </c>
      <c r="AA16" s="10">
        <f t="shared" si="5"/>
        <v>0.479191932551712</v>
      </c>
      <c r="AB16" s="10">
        <f t="shared" si="5"/>
        <v>100.383470387348</v>
      </c>
      <c r="AC16" s="79">
        <f t="shared" si="5"/>
        <v>4.0438056251529301E-119</v>
      </c>
      <c r="AD16" s="20">
        <f t="shared" si="2"/>
        <v>-11.044566519489997</v>
      </c>
      <c r="AE16" s="20">
        <f t="shared" si="2"/>
        <v>-8.7583444412384992</v>
      </c>
      <c r="AF16" s="20">
        <f t="shared" si="2"/>
        <v>2.9492739273211015</v>
      </c>
      <c r="AG16" s="20">
        <f t="shared" si="2"/>
        <v>2.5594997735348031</v>
      </c>
      <c r="AH16" s="20">
        <f t="shared" si="2"/>
        <v>-1.2043602465642991</v>
      </c>
      <c r="AI16" s="20">
        <f t="shared" si="2"/>
        <v>0.68390126068220525</v>
      </c>
      <c r="AJ16" s="20">
        <f t="shared" si="2"/>
        <v>1.9740120508442018</v>
      </c>
      <c r="AK16" s="20">
        <f t="shared" si="2"/>
        <v>1.4220750869343988</v>
      </c>
      <c r="AL16" s="85">
        <f t="shared" si="2"/>
        <v>-2.9611504000091955</v>
      </c>
      <c r="AM16" s="86">
        <f t="shared" si="2"/>
        <v>-1.2445477085607948</v>
      </c>
      <c r="AN16" s="86">
        <f t="shared" si="2"/>
        <v>-0.22781966938190124</v>
      </c>
      <c r="AO16" s="87">
        <f t="shared" si="2"/>
        <v>0</v>
      </c>
      <c r="AP16" s="20">
        <f t="shared" si="2"/>
        <v>-2.8450714075760004</v>
      </c>
      <c r="AQ16" s="20">
        <f t="shared" si="2"/>
        <v>-0.9222530378581979</v>
      </c>
      <c r="AR16" s="20">
        <f t="shared" si="2"/>
        <v>-0.23299910107309785</v>
      </c>
      <c r="AS16" s="20">
        <f t="shared" si="2"/>
        <v>-2.7535120812700598E-2</v>
      </c>
      <c r="AT16" s="20">
        <f t="shared" si="2"/>
        <v>-0.15470484899619663</v>
      </c>
      <c r="AU16" s="20">
        <f t="shared" si="2"/>
        <v>-1.6709502791277018</v>
      </c>
      <c r="AV16" s="20">
        <f t="shared" si="2"/>
        <v>-2.1517807047668001</v>
      </c>
      <c r="AW16" s="20">
        <f t="shared" si="3"/>
        <v>-0.91661951222150151</v>
      </c>
    </row>
    <row r="17" spans="1:49" x14ac:dyDescent="0.25">
      <c r="A17" s="191" t="s">
        <v>46</v>
      </c>
      <c r="B17" t="s">
        <v>39</v>
      </c>
      <c r="C17" s="23">
        <f t="shared" si="4"/>
        <v>3.5134197307265401E-11</v>
      </c>
      <c r="D17" s="23">
        <f t="shared" si="4"/>
        <v>1.0055780791863E-10</v>
      </c>
      <c r="E17" s="23">
        <f t="shared" si="4"/>
        <v>1.4066553020056001E-11</v>
      </c>
      <c r="F17" s="23">
        <f t="shared" si="4"/>
        <v>3.28540327218159E-11</v>
      </c>
      <c r="G17" s="23">
        <f t="shared" si="4"/>
        <v>2.5783662411284401E-2</v>
      </c>
      <c r="H17" s="23">
        <f t="shared" si="4"/>
        <v>4.3935575286239802E-6</v>
      </c>
      <c r="I17" s="23">
        <f t="shared" si="4"/>
        <v>1.81680566661714E-9</v>
      </c>
      <c r="J17" s="23">
        <f t="shared" si="4"/>
        <v>2.08257955633493E-8</v>
      </c>
      <c r="K17" s="70">
        <f t="shared" si="4"/>
        <v>0.67496269301829104</v>
      </c>
      <c r="L17" s="23">
        <f t="shared" si="4"/>
        <v>5.48127878644133E-2</v>
      </c>
      <c r="M17" s="23">
        <f t="shared" si="4"/>
        <v>8.1735379788314296E-4</v>
      </c>
      <c r="N17" s="23">
        <f t="shared" si="4"/>
        <v>4.1044294293092698E-4</v>
      </c>
      <c r="O17" s="60">
        <f t="shared" si="4"/>
        <v>1</v>
      </c>
      <c r="P17" s="59">
        <f t="shared" si="4"/>
        <v>3.9973670716277401E-2</v>
      </c>
      <c r="Q17" s="59">
        <f t="shared" si="4"/>
        <v>2.1646118796563901E-3</v>
      </c>
      <c r="R17" s="28">
        <f t="shared" si="4"/>
        <v>1.39586405902503E-2</v>
      </c>
      <c r="S17" s="23">
        <f t="shared" si="4"/>
        <v>2.7481511923747003E-4</v>
      </c>
      <c r="T17" s="23">
        <f t="shared" si="4"/>
        <v>0.17558381358650299</v>
      </c>
      <c r="U17" s="23">
        <f t="shared" si="4"/>
        <v>0.461602006117596</v>
      </c>
      <c r="V17" s="23">
        <f t="shared" si="4"/>
        <v>1.3876137869174399E-2</v>
      </c>
      <c r="X17" s="191" t="s">
        <v>46</v>
      </c>
      <c r="Y17" t="s">
        <v>39</v>
      </c>
      <c r="Z17" s="10">
        <f t="shared" si="5"/>
        <v>50.948020578736802</v>
      </c>
      <c r="AA17" s="10">
        <f t="shared" si="5"/>
        <v>0.60068302671490303</v>
      </c>
      <c r="AB17" s="10">
        <f t="shared" si="5"/>
        <v>84.816814048115006</v>
      </c>
      <c r="AC17" s="79">
        <f t="shared" si="5"/>
        <v>5.40508697528938E-111</v>
      </c>
      <c r="AD17" s="20">
        <f t="shared" si="2"/>
        <v>-8.1994951119139969</v>
      </c>
      <c r="AE17" s="20">
        <f t="shared" si="2"/>
        <v>-5.9132730336624988</v>
      </c>
      <c r="AF17" s="20">
        <f t="shared" si="2"/>
        <v>5.7943453348971019</v>
      </c>
      <c r="AG17" s="20">
        <f t="shared" si="2"/>
        <v>5.4045711811108035</v>
      </c>
      <c r="AH17" s="20">
        <f t="shared" si="2"/>
        <v>1.6407111610117013</v>
      </c>
      <c r="AI17" s="20">
        <f t="shared" si="2"/>
        <v>3.5289726682582057</v>
      </c>
      <c r="AJ17" s="20">
        <f t="shared" si="2"/>
        <v>4.8190834584202022</v>
      </c>
      <c r="AK17" s="20">
        <f t="shared" si="2"/>
        <v>4.2671464945103992</v>
      </c>
      <c r="AL17" s="20">
        <f t="shared" si="2"/>
        <v>-0.11607899243319508</v>
      </c>
      <c r="AM17" s="20">
        <f t="shared" si="2"/>
        <v>1.6005236990152056</v>
      </c>
      <c r="AN17" s="20">
        <f t="shared" si="2"/>
        <v>2.6172517381940992</v>
      </c>
      <c r="AO17" s="20">
        <f t="shared" si="2"/>
        <v>2.8450714075760004</v>
      </c>
      <c r="AP17" s="58">
        <f t="shared" si="2"/>
        <v>0</v>
      </c>
      <c r="AQ17" s="57">
        <f t="shared" si="2"/>
        <v>1.9228183697178025</v>
      </c>
      <c r="AR17" s="57">
        <f t="shared" si="2"/>
        <v>2.6120723065029026</v>
      </c>
      <c r="AS17" s="56">
        <f t="shared" si="2"/>
        <v>2.8175362867632998</v>
      </c>
      <c r="AT17" s="20">
        <f t="shared" si="2"/>
        <v>2.6903665585798038</v>
      </c>
      <c r="AU17" s="20">
        <f t="shared" si="2"/>
        <v>1.1741211284482986</v>
      </c>
      <c r="AV17" s="20">
        <f t="shared" si="2"/>
        <v>0.69329070280920035</v>
      </c>
      <c r="AW17" s="20">
        <f t="shared" si="3"/>
        <v>1.9284518953544989</v>
      </c>
    </row>
    <row r="18" spans="1:49" s="31" customFormat="1" x14ac:dyDescent="0.25">
      <c r="A18" s="191"/>
      <c r="B18" t="s">
        <v>40</v>
      </c>
      <c r="C18" s="23">
        <f t="shared" si="4"/>
        <v>3.89643595005539E-14</v>
      </c>
      <c r="D18" s="23">
        <f t="shared" si="4"/>
        <v>4.46899485285653E-15</v>
      </c>
      <c r="E18" s="23">
        <f t="shared" si="4"/>
        <v>3.7734058573745401E-7</v>
      </c>
      <c r="F18" s="23">
        <f t="shared" si="4"/>
        <v>1.2227677140654E-6</v>
      </c>
      <c r="G18" s="23">
        <f t="shared" si="4"/>
        <v>0.66482056585444704</v>
      </c>
      <c r="H18" s="23">
        <f t="shared" si="4"/>
        <v>3.8978083356088898E-2</v>
      </c>
      <c r="I18" s="23">
        <f t="shared" si="4"/>
        <v>6.7364859537601102E-5</v>
      </c>
      <c r="J18" s="23">
        <f t="shared" si="4"/>
        <v>8.38865085506417E-4</v>
      </c>
      <c r="K18" s="23">
        <f t="shared" si="4"/>
        <v>1.54847009259261E-2</v>
      </c>
      <c r="L18" s="70">
        <f t="shared" si="4"/>
        <v>0.23271681337137101</v>
      </c>
      <c r="M18" s="23">
        <f t="shared" si="4"/>
        <v>0.207370523041709</v>
      </c>
      <c r="N18" s="23">
        <f t="shared" si="4"/>
        <v>0.14551619057990101</v>
      </c>
      <c r="O18" s="54">
        <f t="shared" si="4"/>
        <v>3.9973670716442103E-2</v>
      </c>
      <c r="P18" s="23">
        <f t="shared" si="4"/>
        <v>1</v>
      </c>
      <c r="Q18" s="23">
        <f t="shared" si="4"/>
        <v>0.43939526922206201</v>
      </c>
      <c r="R18" s="29">
        <f t="shared" ref="R18:V18" si="6">R40</f>
        <v>0.62975697835675204</v>
      </c>
      <c r="S18" s="23">
        <f t="shared" si="6"/>
        <v>0.437383191910104</v>
      </c>
      <c r="T18" s="23">
        <f t="shared" si="6"/>
        <v>0.51341133839112596</v>
      </c>
      <c r="U18" s="23">
        <f t="shared" si="6"/>
        <v>0.192973741022786</v>
      </c>
      <c r="V18" s="23">
        <f t="shared" si="6"/>
        <v>0.94517644811582402</v>
      </c>
      <c r="X18" s="191"/>
      <c r="Y18" t="s">
        <v>40</v>
      </c>
      <c r="Z18" s="10">
        <f t="shared" si="5"/>
        <v>49.025202209019</v>
      </c>
      <c r="AA18" s="10">
        <f t="shared" si="5"/>
        <v>0.65138348978551697</v>
      </c>
      <c r="AB18" s="10">
        <f t="shared" si="5"/>
        <v>75.263194382101403</v>
      </c>
      <c r="AC18" s="79">
        <f t="shared" si="5"/>
        <v>9.9183213609057894E-105</v>
      </c>
      <c r="AD18" s="20">
        <f t="shared" si="2"/>
        <v>-10.122313481631799</v>
      </c>
      <c r="AE18" s="20">
        <f t="shared" si="2"/>
        <v>-7.8360914033803013</v>
      </c>
      <c r="AF18" s="20">
        <f t="shared" si="2"/>
        <v>3.8715269651792994</v>
      </c>
      <c r="AG18" s="20">
        <f t="shared" si="2"/>
        <v>3.481752811393001</v>
      </c>
      <c r="AH18" s="20">
        <f t="shared" si="2"/>
        <v>-0.28210720870610118</v>
      </c>
      <c r="AI18" s="20">
        <f t="shared" si="2"/>
        <v>1.6061542985404031</v>
      </c>
      <c r="AJ18" s="20">
        <f t="shared" si="2"/>
        <v>2.8962650887023997</v>
      </c>
      <c r="AK18" s="20">
        <f t="shared" si="2"/>
        <v>2.3443281247925967</v>
      </c>
      <c r="AL18" s="20">
        <f t="shared" ref="AL18:AV18" si="7">$Z18-AL$2</f>
        <v>-2.0388973621509976</v>
      </c>
      <c r="AM18" s="20">
        <f t="shared" si="7"/>
        <v>-0.32229467070259687</v>
      </c>
      <c r="AN18" s="20">
        <f t="shared" si="7"/>
        <v>0.69443336847629666</v>
      </c>
      <c r="AO18" s="20">
        <f t="shared" si="7"/>
        <v>0.9222530378581979</v>
      </c>
      <c r="AP18" s="53">
        <f t="shared" si="7"/>
        <v>-1.9228183697178025</v>
      </c>
      <c r="AQ18" s="21">
        <f t="shared" si="7"/>
        <v>0</v>
      </c>
      <c r="AR18" s="21">
        <f t="shared" si="7"/>
        <v>0.68925393678510005</v>
      </c>
      <c r="AS18" s="52">
        <f t="shared" si="7"/>
        <v>0.8947179170454973</v>
      </c>
      <c r="AT18" s="20">
        <f t="shared" si="7"/>
        <v>0.76754818886200127</v>
      </c>
      <c r="AU18" s="20">
        <f t="shared" si="7"/>
        <v>-0.74869724126950388</v>
      </c>
      <c r="AV18" s="20">
        <f t="shared" si="7"/>
        <v>-1.2295276669086022</v>
      </c>
      <c r="AW18" s="20">
        <f t="shared" si="3"/>
        <v>5.6335256366963904E-3</v>
      </c>
    </row>
    <row r="19" spans="1:49" s="31" customFormat="1" x14ac:dyDescent="0.25">
      <c r="A19" s="191"/>
      <c r="B19" t="s">
        <v>41</v>
      </c>
      <c r="C19" s="23">
        <f t="shared" ref="C19:V24" si="8">C41</f>
        <v>7.9331051223750897E-16</v>
      </c>
      <c r="D19" s="23">
        <f t="shared" si="8"/>
        <v>2.83942111338082E-17</v>
      </c>
      <c r="E19" s="23">
        <f t="shared" si="8"/>
        <v>1.9367065268791899E-6</v>
      </c>
      <c r="F19" s="23">
        <f t="shared" si="8"/>
        <v>9.8651951653698893E-6</v>
      </c>
      <c r="G19" s="23">
        <f t="shared" si="8"/>
        <v>6.2102988854154398E-2</v>
      </c>
      <c r="H19" s="23">
        <f t="shared" si="8"/>
        <v>0.15924487336794499</v>
      </c>
      <c r="I19" s="23">
        <f t="shared" si="8"/>
        <v>1.84071726075089E-4</v>
      </c>
      <c r="J19" s="23">
        <f t="shared" si="8"/>
        <v>4.5948897729379302E-3</v>
      </c>
      <c r="K19" s="23">
        <f t="shared" si="8"/>
        <v>1.2640880125794199E-3</v>
      </c>
      <c r="L19" s="23">
        <f t="shared" si="8"/>
        <v>0.18351463883900401</v>
      </c>
      <c r="M19" s="70">
        <f t="shared" si="8"/>
        <v>0.82874497582635498</v>
      </c>
      <c r="N19" s="70">
        <f t="shared" si="8"/>
        <v>0.75614413478263498</v>
      </c>
      <c r="O19" s="54">
        <f t="shared" si="8"/>
        <v>2.1646118796511001E-3</v>
      </c>
      <c r="P19" s="23">
        <f t="shared" si="8"/>
        <v>0.439395269225272</v>
      </c>
      <c r="Q19" s="70">
        <f t="shared" si="8"/>
        <v>1</v>
      </c>
      <c r="R19" s="71">
        <f t="shared" si="8"/>
        <v>0.65407375080730601</v>
      </c>
      <c r="S19" s="23">
        <f t="shared" si="8"/>
        <v>0.42849168406434701</v>
      </c>
      <c r="T19" s="23">
        <f t="shared" si="8"/>
        <v>4.3937468124399102E-2</v>
      </c>
      <c r="U19" s="23">
        <f t="shared" si="8"/>
        <v>8.2802466671483606E-3</v>
      </c>
      <c r="V19" s="23">
        <f t="shared" si="8"/>
        <v>0.25137309218628701</v>
      </c>
      <c r="X19" s="191"/>
      <c r="Y19" t="s">
        <v>41</v>
      </c>
      <c r="Z19" s="10">
        <f t="shared" si="5"/>
        <v>48.3359482722339</v>
      </c>
      <c r="AA19" s="10">
        <f t="shared" si="5"/>
        <v>0.58075665003937305</v>
      </c>
      <c r="AB19" s="10">
        <f t="shared" si="5"/>
        <v>83.229263528806598</v>
      </c>
      <c r="AC19" s="79">
        <f t="shared" si="5"/>
        <v>5.3086096958963501E-110</v>
      </c>
      <c r="AD19" s="20">
        <f t="shared" ref="AD19:AV24" si="9">$Z19-AD$2</f>
        <v>-10.811567418416899</v>
      </c>
      <c r="AE19" s="20">
        <f t="shared" si="9"/>
        <v>-8.5253453401654014</v>
      </c>
      <c r="AF19" s="20">
        <f t="shared" si="9"/>
        <v>3.1822730283941993</v>
      </c>
      <c r="AG19" s="20">
        <f t="shared" si="9"/>
        <v>2.7924988746079009</v>
      </c>
      <c r="AH19" s="20">
        <f t="shared" si="9"/>
        <v>-0.97136114549120123</v>
      </c>
      <c r="AI19" s="20">
        <f t="shared" si="9"/>
        <v>0.91690036175530309</v>
      </c>
      <c r="AJ19" s="20">
        <f t="shared" si="9"/>
        <v>2.2070111519172997</v>
      </c>
      <c r="AK19" s="20">
        <f t="shared" si="9"/>
        <v>1.6550741880074966</v>
      </c>
      <c r="AL19" s="20">
        <f t="shared" si="9"/>
        <v>-2.7281512989360976</v>
      </c>
      <c r="AM19" s="20">
        <f t="shared" si="9"/>
        <v>-1.0115486074876969</v>
      </c>
      <c r="AN19" s="20">
        <f t="shared" si="9"/>
        <v>5.1794316911966121E-3</v>
      </c>
      <c r="AO19" s="20">
        <f t="shared" si="9"/>
        <v>0.23299910107309785</v>
      </c>
      <c r="AP19" s="53">
        <f t="shared" si="9"/>
        <v>-2.6120723065029026</v>
      </c>
      <c r="AQ19" s="21">
        <f t="shared" si="9"/>
        <v>-0.68925393678510005</v>
      </c>
      <c r="AR19" s="21">
        <f t="shared" si="9"/>
        <v>0</v>
      </c>
      <c r="AS19" s="52">
        <f t="shared" si="9"/>
        <v>0.20546398026039725</v>
      </c>
      <c r="AT19" s="20">
        <f t="shared" si="9"/>
        <v>7.8294252076901216E-2</v>
      </c>
      <c r="AU19" s="20">
        <f t="shared" si="9"/>
        <v>-1.4379511780546039</v>
      </c>
      <c r="AV19" s="20">
        <f t="shared" si="9"/>
        <v>-1.9187816036937022</v>
      </c>
      <c r="AW19" s="20">
        <f t="shared" si="3"/>
        <v>-0.68362041114840366</v>
      </c>
    </row>
    <row r="20" spans="1:49" ht="15.75" thickBot="1" x14ac:dyDescent="0.3">
      <c r="A20" s="191"/>
      <c r="B20" t="s">
        <v>45</v>
      </c>
      <c r="C20" s="23">
        <f t="shared" si="8"/>
        <v>4.9315611288665797E-12</v>
      </c>
      <c r="D20" s="23">
        <f t="shared" si="8"/>
        <v>2.6545662579653902E-12</v>
      </c>
      <c r="E20" s="23">
        <f t="shared" si="8"/>
        <v>4.9599038727331998E-3</v>
      </c>
      <c r="F20" s="23">
        <f t="shared" si="8"/>
        <v>1.0961448774325901E-2</v>
      </c>
      <c r="G20" s="23">
        <f t="shared" si="8"/>
        <v>0.41495593747645898</v>
      </c>
      <c r="H20" s="23">
        <f t="shared" si="8"/>
        <v>0.66292347699225196</v>
      </c>
      <c r="I20" s="23">
        <f t="shared" si="8"/>
        <v>9.5155130529642903E-2</v>
      </c>
      <c r="J20" s="23">
        <f t="shared" si="8"/>
        <v>0.24045637965844099</v>
      </c>
      <c r="K20" s="23">
        <f t="shared" si="8"/>
        <v>5.2364598732311304E-3</v>
      </c>
      <c r="L20" s="23">
        <f t="shared" si="8"/>
        <v>0.13466217894920501</v>
      </c>
      <c r="M20" s="70">
        <f t="shared" si="8"/>
        <v>0.40726230674911101</v>
      </c>
      <c r="N20" s="70">
        <f t="shared" si="8"/>
        <v>0.41454266205297302</v>
      </c>
      <c r="O20" s="49">
        <f t="shared" si="8"/>
        <v>1.3958640590216899E-2</v>
      </c>
      <c r="P20" s="48">
        <f t="shared" si="8"/>
        <v>0.62975697835782996</v>
      </c>
      <c r="Q20" s="73">
        <f t="shared" si="8"/>
        <v>0.65407375080730601</v>
      </c>
      <c r="R20" s="74">
        <f t="shared" si="8"/>
        <v>1</v>
      </c>
      <c r="S20" s="23">
        <f t="shared" si="8"/>
        <v>0.98088756062834503</v>
      </c>
      <c r="T20" s="23">
        <f t="shared" si="8"/>
        <v>0.21041550896630101</v>
      </c>
      <c r="U20" s="23">
        <f t="shared" si="8"/>
        <v>7.0396816099834794E-2</v>
      </c>
      <c r="V20" s="23">
        <f t="shared" si="8"/>
        <v>0.60688277809605995</v>
      </c>
      <c r="X20" s="191"/>
      <c r="Y20" t="s">
        <v>45</v>
      </c>
      <c r="Z20" s="10">
        <f t="shared" si="5"/>
        <v>48.130484291973502</v>
      </c>
      <c r="AA20" s="10">
        <f t="shared" si="5"/>
        <v>0.700113588858434</v>
      </c>
      <c r="AB20" s="10">
        <f t="shared" si="5"/>
        <v>68.746679193089705</v>
      </c>
      <c r="AC20" s="79">
        <f t="shared" si="5"/>
        <v>5.2791652683656301E-100</v>
      </c>
      <c r="AD20" s="20">
        <f t="shared" si="9"/>
        <v>-11.017031398677297</v>
      </c>
      <c r="AE20" s="20">
        <f t="shared" si="9"/>
        <v>-8.7308093204257986</v>
      </c>
      <c r="AF20" s="20">
        <f t="shared" si="9"/>
        <v>2.9768090481338021</v>
      </c>
      <c r="AG20" s="20">
        <f t="shared" si="9"/>
        <v>2.5870348943475037</v>
      </c>
      <c r="AH20" s="20">
        <f t="shared" si="9"/>
        <v>-1.1768251257515985</v>
      </c>
      <c r="AI20" s="20">
        <f t="shared" si="9"/>
        <v>0.71143638149490585</v>
      </c>
      <c r="AJ20" s="20">
        <f t="shared" si="9"/>
        <v>2.0015471716569024</v>
      </c>
      <c r="AK20" s="20">
        <f t="shared" si="9"/>
        <v>1.4496102077470994</v>
      </c>
      <c r="AL20" s="20">
        <f t="shared" si="9"/>
        <v>-2.9336152791964949</v>
      </c>
      <c r="AM20" s="20">
        <f t="shared" si="9"/>
        <v>-1.2170125877480942</v>
      </c>
      <c r="AN20" s="20">
        <f t="shared" si="9"/>
        <v>-0.20028454856920064</v>
      </c>
      <c r="AO20" s="20">
        <f t="shared" si="9"/>
        <v>2.7535120812700598E-2</v>
      </c>
      <c r="AP20" s="46">
        <f t="shared" si="9"/>
        <v>-2.8175362867632998</v>
      </c>
      <c r="AQ20" s="45">
        <f t="shared" si="9"/>
        <v>-0.8947179170454973</v>
      </c>
      <c r="AR20" s="45">
        <f t="shared" si="9"/>
        <v>-0.20546398026039725</v>
      </c>
      <c r="AS20" s="44">
        <f t="shared" si="9"/>
        <v>0</v>
      </c>
      <c r="AT20" s="20">
        <f t="shared" si="9"/>
        <v>-0.12716972818349603</v>
      </c>
      <c r="AU20" s="20">
        <f t="shared" si="9"/>
        <v>-1.6434151583150012</v>
      </c>
      <c r="AV20" s="20">
        <f t="shared" si="9"/>
        <v>-2.1242455839540995</v>
      </c>
      <c r="AW20" s="20">
        <f t="shared" si="3"/>
        <v>-0.88908439140880091</v>
      </c>
    </row>
    <row r="21" spans="1:49" x14ac:dyDescent="0.25">
      <c r="A21" s="190" t="s">
        <v>47</v>
      </c>
      <c r="B21" s="4" t="s">
        <v>39</v>
      </c>
      <c r="C21" s="23">
        <f t="shared" si="8"/>
        <v>9.3564134278100606E-18</v>
      </c>
      <c r="D21" s="23">
        <f t="shared" si="8"/>
        <v>1.05880876983061E-20</v>
      </c>
      <c r="E21" s="23">
        <f t="shared" si="8"/>
        <v>2.02884547237944E-8</v>
      </c>
      <c r="F21" s="23">
        <f t="shared" si="8"/>
        <v>6.1795750936096595E-8</v>
      </c>
      <c r="G21" s="23">
        <f t="shared" si="8"/>
        <v>8.0961220334490006E-2</v>
      </c>
      <c r="H21" s="23">
        <f t="shared" si="8"/>
        <v>0.16491645452899401</v>
      </c>
      <c r="I21" s="23">
        <f t="shared" si="8"/>
        <v>1.59841977110582E-5</v>
      </c>
      <c r="J21" s="23">
        <f t="shared" si="8"/>
        <v>8.5027488226306896E-4</v>
      </c>
      <c r="K21" s="23">
        <f t="shared" si="8"/>
        <v>1.1956065310568799E-4</v>
      </c>
      <c r="L21" s="23">
        <f t="shared" si="8"/>
        <v>2.0602345878420799E-2</v>
      </c>
      <c r="M21" s="23">
        <f t="shared" si="8"/>
        <v>0.114055525435315</v>
      </c>
      <c r="N21" s="23">
        <f t="shared" si="8"/>
        <v>0.128380514053443</v>
      </c>
      <c r="O21" s="23">
        <f t="shared" si="8"/>
        <v>2.7481511923742498E-4</v>
      </c>
      <c r="P21" s="23">
        <f t="shared" si="8"/>
        <v>0.43738319191034097</v>
      </c>
      <c r="Q21" s="23">
        <f t="shared" si="8"/>
        <v>0.42849168406434701</v>
      </c>
      <c r="R21" s="23">
        <f t="shared" si="8"/>
        <v>0.98088756062516902</v>
      </c>
      <c r="S21" s="60">
        <f t="shared" si="8"/>
        <v>1</v>
      </c>
      <c r="T21" s="59">
        <f t="shared" si="8"/>
        <v>2.4428869263715201E-2</v>
      </c>
      <c r="U21" s="59">
        <f t="shared" si="8"/>
        <v>1.6327849977726401E-3</v>
      </c>
      <c r="V21" s="28">
        <f t="shared" si="8"/>
        <v>0.307460635282438</v>
      </c>
      <c r="X21" s="190" t="s">
        <v>47</v>
      </c>
      <c r="Y21" s="4" t="s">
        <v>39</v>
      </c>
      <c r="Z21" s="10">
        <f t="shared" si="5"/>
        <v>48.257654020156998</v>
      </c>
      <c r="AA21" s="10">
        <f t="shared" si="5"/>
        <v>0.44586813891913202</v>
      </c>
      <c r="AB21" s="10">
        <f t="shared" si="5"/>
        <v>108.23301736056401</v>
      </c>
      <c r="AC21" s="79">
        <f t="shared" si="5"/>
        <v>3.5848813644774802E-126</v>
      </c>
      <c r="AD21" s="21">
        <f t="shared" si="9"/>
        <v>-10.889861670493801</v>
      </c>
      <c r="AE21" s="21">
        <f t="shared" si="9"/>
        <v>-8.6036395922423026</v>
      </c>
      <c r="AF21" s="21">
        <f t="shared" si="9"/>
        <v>3.1039787763172981</v>
      </c>
      <c r="AG21" s="21">
        <f t="shared" si="9"/>
        <v>2.7142046225309997</v>
      </c>
      <c r="AH21" s="21">
        <f t="shared" si="9"/>
        <v>-1.0496553975681024</v>
      </c>
      <c r="AI21" s="21">
        <f t="shared" si="9"/>
        <v>0.83860610967840188</v>
      </c>
      <c r="AJ21" s="21">
        <f t="shared" si="9"/>
        <v>2.1287168998403985</v>
      </c>
      <c r="AK21" s="21">
        <f t="shared" si="9"/>
        <v>1.5767799359305954</v>
      </c>
      <c r="AL21" s="21">
        <f t="shared" si="9"/>
        <v>-2.8064455510129989</v>
      </c>
      <c r="AM21" s="21">
        <f t="shared" si="9"/>
        <v>-1.0898428595645981</v>
      </c>
      <c r="AN21" s="21">
        <f t="shared" si="9"/>
        <v>-7.3114820385704604E-2</v>
      </c>
      <c r="AO21" s="21">
        <f t="shared" si="9"/>
        <v>0.15470484899619663</v>
      </c>
      <c r="AP21" s="21">
        <f t="shared" si="9"/>
        <v>-2.6903665585798038</v>
      </c>
      <c r="AQ21" s="21">
        <f t="shared" si="9"/>
        <v>-0.76754818886200127</v>
      </c>
      <c r="AR21" s="21">
        <f t="shared" si="9"/>
        <v>-7.8294252076901216E-2</v>
      </c>
      <c r="AS21" s="21">
        <f t="shared" si="9"/>
        <v>0.12716972818349603</v>
      </c>
      <c r="AT21" s="58">
        <f t="shared" si="9"/>
        <v>0</v>
      </c>
      <c r="AU21" s="57">
        <f t="shared" si="9"/>
        <v>-1.5162454301315051</v>
      </c>
      <c r="AV21" s="57">
        <f t="shared" si="9"/>
        <v>-1.9970758557706034</v>
      </c>
      <c r="AW21" s="56">
        <f t="shared" si="3"/>
        <v>-0.76191466322530488</v>
      </c>
    </row>
    <row r="22" spans="1:49" x14ac:dyDescent="0.25">
      <c r="A22" s="190"/>
      <c r="B22" s="4" t="s">
        <v>40</v>
      </c>
      <c r="C22" s="23">
        <f t="shared" si="8"/>
        <v>6.21360446977758E-14</v>
      </c>
      <c r="D22" s="23">
        <f t="shared" si="8"/>
        <v>5.3215227973655904E-15</v>
      </c>
      <c r="E22" s="23">
        <f t="shared" si="8"/>
        <v>1.49224222477702E-10</v>
      </c>
      <c r="F22" s="23">
        <f t="shared" si="8"/>
        <v>3.11182430065168E-10</v>
      </c>
      <c r="G22" s="23">
        <f t="shared" si="8"/>
        <v>0.67832558537975296</v>
      </c>
      <c r="H22" s="23">
        <f t="shared" si="8"/>
        <v>3.0151540497574801E-4</v>
      </c>
      <c r="I22" s="23">
        <f t="shared" si="8"/>
        <v>4.81430651207124E-8</v>
      </c>
      <c r="J22" s="23">
        <f t="shared" si="8"/>
        <v>7.77023988055627E-7</v>
      </c>
      <c r="K22" s="23">
        <f t="shared" si="8"/>
        <v>5.3962614764886202E-2</v>
      </c>
      <c r="L22" s="23">
        <f t="shared" si="8"/>
        <v>0.114089384717173</v>
      </c>
      <c r="M22" s="23">
        <f t="shared" si="8"/>
        <v>1.15776486237033E-2</v>
      </c>
      <c r="N22" s="23">
        <f t="shared" si="8"/>
        <v>6.7025064196665797E-3</v>
      </c>
      <c r="O22" s="23">
        <f t="shared" si="8"/>
        <v>0.17558381358626499</v>
      </c>
      <c r="P22" s="23">
        <f t="shared" si="8"/>
        <v>0.51341133839113096</v>
      </c>
      <c r="Q22" s="23">
        <f t="shared" si="8"/>
        <v>4.3937468124383698E-2</v>
      </c>
      <c r="R22" s="23">
        <f t="shared" si="8"/>
        <v>0.210415508966832</v>
      </c>
      <c r="S22" s="54">
        <f t="shared" si="8"/>
        <v>2.4428869263718001E-2</v>
      </c>
      <c r="T22" s="23">
        <f t="shared" si="8"/>
        <v>0.999999999999994</v>
      </c>
      <c r="U22" s="23">
        <f t="shared" si="8"/>
        <v>0.72588112916190195</v>
      </c>
      <c r="V22" s="29">
        <f t="shared" si="8"/>
        <v>0.445787884911931</v>
      </c>
      <c r="X22" s="190"/>
      <c r="Y22" s="4" t="s">
        <v>40</v>
      </c>
      <c r="Z22" s="10">
        <f t="shared" ref="Z22:AC24" si="10">Z44</f>
        <v>49.773899450288503</v>
      </c>
      <c r="AA22" s="10">
        <f t="shared" si="10"/>
        <v>0.444724766832715</v>
      </c>
      <c r="AB22" s="10">
        <f t="shared" si="10"/>
        <v>111.92068254883399</v>
      </c>
      <c r="AC22" s="79">
        <f t="shared" si="10"/>
        <v>5.49326925658128E-128</v>
      </c>
      <c r="AD22" s="21">
        <f t="shared" si="9"/>
        <v>-9.3736162403622956</v>
      </c>
      <c r="AE22" s="21">
        <f t="shared" si="9"/>
        <v>-7.0873941621107974</v>
      </c>
      <c r="AF22" s="21">
        <f t="shared" si="9"/>
        <v>4.6202242064488033</v>
      </c>
      <c r="AG22" s="21">
        <f t="shared" si="9"/>
        <v>4.2304500526625048</v>
      </c>
      <c r="AH22" s="21">
        <f t="shared" si="9"/>
        <v>0.4665900325634027</v>
      </c>
      <c r="AI22" s="21">
        <f t="shared" si="9"/>
        <v>2.354851539809907</v>
      </c>
      <c r="AJ22" s="21">
        <f t="shared" si="9"/>
        <v>3.6449623299719036</v>
      </c>
      <c r="AK22" s="21">
        <f t="shared" si="9"/>
        <v>3.0930253660621005</v>
      </c>
      <c r="AL22" s="21">
        <f t="shared" si="9"/>
        <v>-1.2902001208814937</v>
      </c>
      <c r="AM22" s="21">
        <f t="shared" si="9"/>
        <v>0.426402570566907</v>
      </c>
      <c r="AN22" s="21">
        <f t="shared" si="9"/>
        <v>1.4431306097458005</v>
      </c>
      <c r="AO22" s="21">
        <f t="shared" si="9"/>
        <v>1.6709502791277018</v>
      </c>
      <c r="AP22" s="21">
        <f t="shared" si="9"/>
        <v>-1.1741211284482986</v>
      </c>
      <c r="AQ22" s="21">
        <f t="shared" si="9"/>
        <v>0.74869724126950388</v>
      </c>
      <c r="AR22" s="21">
        <f t="shared" si="9"/>
        <v>1.4379511780546039</v>
      </c>
      <c r="AS22" s="21">
        <f t="shared" si="9"/>
        <v>1.6434151583150012</v>
      </c>
      <c r="AT22" s="53">
        <f t="shared" si="9"/>
        <v>1.5162454301315051</v>
      </c>
      <c r="AU22" s="21">
        <f t="shared" si="9"/>
        <v>0</v>
      </c>
      <c r="AV22" s="21">
        <f t="shared" si="9"/>
        <v>-0.48083042563909828</v>
      </c>
      <c r="AW22" s="52">
        <f t="shared" si="3"/>
        <v>0.75433076690620027</v>
      </c>
    </row>
    <row r="23" spans="1:49" x14ac:dyDescent="0.25">
      <c r="A23" s="190"/>
      <c r="B23" s="4" t="s">
        <v>41</v>
      </c>
      <c r="C23" s="23">
        <f t="shared" si="8"/>
        <v>1.9161260311520799E-13</v>
      </c>
      <c r="D23" s="23">
        <f t="shared" si="8"/>
        <v>3.2663713466237397E-14</v>
      </c>
      <c r="E23" s="23">
        <f t="shared" si="8"/>
        <v>2.3485818495743299E-12</v>
      </c>
      <c r="F23" s="23">
        <f t="shared" si="8"/>
        <v>4.2385921420693199E-12</v>
      </c>
      <c r="G23" s="23">
        <f t="shared" si="8"/>
        <v>0.21601731236202501</v>
      </c>
      <c r="H23" s="23">
        <f t="shared" si="8"/>
        <v>1.05700484588274E-5</v>
      </c>
      <c r="I23" s="23">
        <f t="shared" si="8"/>
        <v>5.6984021694838195E-10</v>
      </c>
      <c r="J23" s="23">
        <f t="shared" si="8"/>
        <v>1.06394482652717E-8</v>
      </c>
      <c r="K23" s="23">
        <f t="shared" si="8"/>
        <v>0.15135775852144301</v>
      </c>
      <c r="L23" s="23">
        <f t="shared" si="8"/>
        <v>6.8234007879612396E-2</v>
      </c>
      <c r="M23" s="23">
        <f t="shared" si="8"/>
        <v>1.8699522650808299E-3</v>
      </c>
      <c r="N23" s="23">
        <f t="shared" si="8"/>
        <v>1.0146856344939799E-3</v>
      </c>
      <c r="O23" s="23">
        <f t="shared" si="8"/>
        <v>0.46160200611785301</v>
      </c>
      <c r="P23" s="23">
        <f t="shared" si="8"/>
        <v>0.19297374102269699</v>
      </c>
      <c r="Q23" s="23">
        <f t="shared" si="8"/>
        <v>8.2802466671506696E-3</v>
      </c>
      <c r="R23" s="23">
        <f t="shared" si="8"/>
        <v>7.0396816099809204E-2</v>
      </c>
      <c r="S23" s="54">
        <f t="shared" si="8"/>
        <v>1.6327849977726E-3</v>
      </c>
      <c r="T23" s="23">
        <f t="shared" si="8"/>
        <v>0.72588112916190195</v>
      </c>
      <c r="U23" s="23">
        <f t="shared" si="8"/>
        <v>1</v>
      </c>
      <c r="V23" s="29">
        <f t="shared" si="8"/>
        <v>0.108645913789885</v>
      </c>
      <c r="X23" s="190"/>
      <c r="Y23" s="4" t="s">
        <v>41</v>
      </c>
      <c r="Z23" s="10">
        <f t="shared" si="10"/>
        <v>50.254729875927602</v>
      </c>
      <c r="AA23" s="10">
        <f t="shared" si="10"/>
        <v>0.43268542001369298</v>
      </c>
      <c r="AB23" s="10">
        <f t="shared" si="10"/>
        <v>116.146113438112</v>
      </c>
      <c r="AC23" s="79">
        <f t="shared" si="10"/>
        <v>5.3859807999328099E-130</v>
      </c>
      <c r="AD23" s="21">
        <f t="shared" si="9"/>
        <v>-8.8927858147231973</v>
      </c>
      <c r="AE23" s="21">
        <f t="shared" si="9"/>
        <v>-6.6065637364716991</v>
      </c>
      <c r="AF23" s="21">
        <f t="shared" si="9"/>
        <v>5.1010546320879016</v>
      </c>
      <c r="AG23" s="21">
        <f t="shared" si="9"/>
        <v>4.7112804783016031</v>
      </c>
      <c r="AH23" s="21">
        <f t="shared" si="9"/>
        <v>0.94742045820250098</v>
      </c>
      <c r="AI23" s="21">
        <f t="shared" si="9"/>
        <v>2.8356819654490053</v>
      </c>
      <c r="AJ23" s="21">
        <f t="shared" si="9"/>
        <v>4.1257927556110019</v>
      </c>
      <c r="AK23" s="21">
        <f t="shared" si="9"/>
        <v>3.5738557917011988</v>
      </c>
      <c r="AL23" s="21">
        <f t="shared" si="9"/>
        <v>-0.80936969524239544</v>
      </c>
      <c r="AM23" s="21">
        <f t="shared" si="9"/>
        <v>0.90723299620600528</v>
      </c>
      <c r="AN23" s="21">
        <f t="shared" si="9"/>
        <v>1.9239610353848988</v>
      </c>
      <c r="AO23" s="21">
        <f t="shared" si="9"/>
        <v>2.1517807047668001</v>
      </c>
      <c r="AP23" s="21">
        <f t="shared" si="9"/>
        <v>-0.69329070280920035</v>
      </c>
      <c r="AQ23" s="21">
        <f t="shared" si="9"/>
        <v>1.2295276669086022</v>
      </c>
      <c r="AR23" s="21">
        <f t="shared" si="9"/>
        <v>1.9187816036937022</v>
      </c>
      <c r="AS23" s="21">
        <f t="shared" si="9"/>
        <v>2.1242455839540995</v>
      </c>
      <c r="AT23" s="53">
        <f t="shared" si="9"/>
        <v>1.9970758557706034</v>
      </c>
      <c r="AU23" s="21">
        <f t="shared" si="9"/>
        <v>0.48083042563909828</v>
      </c>
      <c r="AV23" s="21">
        <f t="shared" si="9"/>
        <v>0</v>
      </c>
      <c r="AW23" s="52">
        <f t="shared" si="3"/>
        <v>1.2351611925452985</v>
      </c>
    </row>
    <row r="24" spans="1:49" ht="15.75" thickBot="1" x14ac:dyDescent="0.3">
      <c r="A24" s="186"/>
      <c r="B24" s="8" t="s">
        <v>45</v>
      </c>
      <c r="C24" s="26">
        <f t="shared" si="8"/>
        <v>1.1986459149583401E-15</v>
      </c>
      <c r="D24" s="26">
        <f t="shared" si="8"/>
        <v>1.5660087702939301E-17</v>
      </c>
      <c r="E24" s="26">
        <f t="shared" si="8"/>
        <v>1.57148285665346E-9</v>
      </c>
      <c r="F24" s="26">
        <f t="shared" si="8"/>
        <v>4.1928583488462098E-9</v>
      </c>
      <c r="G24" s="26">
        <f t="shared" si="8"/>
        <v>0.76608571070807696</v>
      </c>
      <c r="H24" s="26">
        <f t="shared" si="8"/>
        <v>8.5073340459231993E-3</v>
      </c>
      <c r="I24" s="26">
        <f t="shared" si="8"/>
        <v>7.9439560182626497E-7</v>
      </c>
      <c r="J24" s="26">
        <f t="shared" si="8"/>
        <v>2.33256422255011E-5</v>
      </c>
      <c r="K24" s="26">
        <f t="shared" si="8"/>
        <v>4.1003156887024503E-3</v>
      </c>
      <c r="L24" s="26">
        <f t="shared" si="8"/>
        <v>9.8915806691623004E-2</v>
      </c>
      <c r="M24" s="26">
        <f t="shared" si="8"/>
        <v>7.5072420577184995E-2</v>
      </c>
      <c r="N24" s="26">
        <f t="shared" si="8"/>
        <v>5.3130547711780898E-2</v>
      </c>
      <c r="O24" s="26">
        <f t="shared" si="8"/>
        <v>1.38761378691734E-2</v>
      </c>
      <c r="P24" s="26">
        <f t="shared" si="8"/>
        <v>0.94517644811582402</v>
      </c>
      <c r="Q24" s="26">
        <f t="shared" si="8"/>
        <v>0.25137309218626702</v>
      </c>
      <c r="R24" s="26">
        <f t="shared" si="8"/>
        <v>0.60688277809559099</v>
      </c>
      <c r="S24" s="49">
        <f t="shared" si="8"/>
        <v>0.307460635282438</v>
      </c>
      <c r="T24" s="48">
        <f t="shared" si="8"/>
        <v>0.44578788491181198</v>
      </c>
      <c r="U24" s="48">
        <f t="shared" si="8"/>
        <v>0.108645913789917</v>
      </c>
      <c r="V24" s="47">
        <f t="shared" si="8"/>
        <v>0.999999999999996</v>
      </c>
      <c r="X24" s="186"/>
      <c r="Y24" s="8" t="s">
        <v>45</v>
      </c>
      <c r="Z24" s="13">
        <f t="shared" si="10"/>
        <v>49.019568683382303</v>
      </c>
      <c r="AA24" s="13">
        <f t="shared" si="10"/>
        <v>0.44515307012581101</v>
      </c>
      <c r="AB24" s="13">
        <f t="shared" si="10"/>
        <v>110.118455814599</v>
      </c>
      <c r="AC24" s="88">
        <f t="shared" si="10"/>
        <v>4.1614118119084502E-127</v>
      </c>
      <c r="AD24" s="22">
        <f t="shared" si="9"/>
        <v>-10.127947007268496</v>
      </c>
      <c r="AE24" s="22">
        <f t="shared" si="9"/>
        <v>-7.8417249290169977</v>
      </c>
      <c r="AF24" s="22">
        <f t="shared" si="9"/>
        <v>3.865893439542603</v>
      </c>
      <c r="AG24" s="22">
        <f t="shared" si="9"/>
        <v>3.4761192857563046</v>
      </c>
      <c r="AH24" s="22">
        <f t="shared" si="9"/>
        <v>-0.28774073434279757</v>
      </c>
      <c r="AI24" s="22">
        <f t="shared" si="9"/>
        <v>1.6005207729037068</v>
      </c>
      <c r="AJ24" s="22">
        <f t="shared" si="9"/>
        <v>2.8906315630657033</v>
      </c>
      <c r="AK24" s="22">
        <f t="shared" si="9"/>
        <v>2.3386945991559003</v>
      </c>
      <c r="AL24" s="22">
        <f t="shared" si="9"/>
        <v>-2.044530887787694</v>
      </c>
      <c r="AM24" s="22">
        <f t="shared" si="9"/>
        <v>-0.32792819633929327</v>
      </c>
      <c r="AN24" s="22">
        <f t="shared" si="9"/>
        <v>0.68879984283960027</v>
      </c>
      <c r="AO24" s="22">
        <f t="shared" si="9"/>
        <v>0.91661951222150151</v>
      </c>
      <c r="AP24" s="22">
        <f t="shared" si="9"/>
        <v>-1.9284518953544989</v>
      </c>
      <c r="AQ24" s="22">
        <f t="shared" si="9"/>
        <v>-5.6335256366963904E-3</v>
      </c>
      <c r="AR24" s="22">
        <f t="shared" si="9"/>
        <v>0.68362041114840366</v>
      </c>
      <c r="AS24" s="22">
        <f t="shared" si="9"/>
        <v>0.88908439140880091</v>
      </c>
      <c r="AT24" s="46">
        <f t="shared" si="9"/>
        <v>0.76191466322530488</v>
      </c>
      <c r="AU24" s="45">
        <f t="shared" si="9"/>
        <v>-0.75433076690620027</v>
      </c>
      <c r="AV24" s="45">
        <f t="shared" si="9"/>
        <v>-1.2351611925452985</v>
      </c>
      <c r="AW24" s="44">
        <f t="shared" si="3"/>
        <v>0</v>
      </c>
    </row>
    <row r="25" spans="1:49" hidden="1" x14ac:dyDescent="0.25"/>
    <row r="26" spans="1:49" hidden="1" x14ac:dyDescent="0.25"/>
    <row r="27" spans="1:49" hidden="1" x14ac:dyDescent="0.25">
      <c r="C27">
        <v>1</v>
      </c>
      <c r="D27">
        <v>3.92635252033589E-2</v>
      </c>
      <c r="E27" s="15">
        <v>7.6064153742838198E-22</v>
      </c>
      <c r="F27" s="15">
        <v>5.7513452351059404E-22</v>
      </c>
      <c r="G27" s="15">
        <v>1.9172311789072801E-15</v>
      </c>
      <c r="H27" s="15">
        <v>5.2563473230067801E-19</v>
      </c>
      <c r="I27" s="15">
        <v>5.6063844104551303E-21</v>
      </c>
      <c r="J27" s="15">
        <v>1.15904055055204E-20</v>
      </c>
      <c r="K27" s="15">
        <v>6.5310547982466703E-11</v>
      </c>
      <c r="L27" s="15">
        <v>2.1764728723905099E-14</v>
      </c>
      <c r="M27" s="15">
        <v>7.9504276199001503E-17</v>
      </c>
      <c r="N27" s="15">
        <v>1.3454378731179201E-16</v>
      </c>
      <c r="O27" s="15">
        <v>3.5134197307314702E-11</v>
      </c>
      <c r="P27" s="15">
        <v>3.8964359500571198E-14</v>
      </c>
      <c r="Q27" s="15">
        <v>7.9331051223749704E-16</v>
      </c>
      <c r="R27" s="15">
        <v>4.9315611288809504E-12</v>
      </c>
      <c r="S27" s="15">
        <v>9.3564134278024802E-18</v>
      </c>
      <c r="T27" s="15">
        <v>6.2136044697812403E-14</v>
      </c>
      <c r="U27" s="15">
        <v>1.9161260311509001E-13</v>
      </c>
      <c r="V27" s="15">
        <v>1.1986459149580701E-15</v>
      </c>
      <c r="Z27">
        <v>59.147515690650799</v>
      </c>
      <c r="AA27">
        <v>0.57278071378235396</v>
      </c>
      <c r="AB27">
        <v>103.263804572033</v>
      </c>
      <c r="AC27" s="15">
        <v>1.2528088371407301E-123</v>
      </c>
    </row>
    <row r="28" spans="1:49" hidden="1" x14ac:dyDescent="0.25">
      <c r="C28">
        <v>3.92635252033589E-2</v>
      </c>
      <c r="D28">
        <v>1</v>
      </c>
      <c r="E28" s="15">
        <v>6.0942623143767397E-26</v>
      </c>
      <c r="F28" s="15">
        <v>2.6637910282796699E-26</v>
      </c>
      <c r="G28" s="15">
        <v>2.5340306030409701E-17</v>
      </c>
      <c r="H28" s="15">
        <v>3.3417925856857402E-22</v>
      </c>
      <c r="I28" s="15">
        <v>2.40943800307953E-25</v>
      </c>
      <c r="J28" s="15">
        <v>6.7084336749049596E-25</v>
      </c>
      <c r="K28" s="15">
        <v>3.6906678566037902E-10</v>
      </c>
      <c r="L28" s="15">
        <v>6.26822842784707E-15</v>
      </c>
      <c r="M28" s="15">
        <v>1.2952287467220099E-18</v>
      </c>
      <c r="N28" s="15">
        <v>3.0283814841636899E-18</v>
      </c>
      <c r="O28" s="15">
        <v>1.0055780791863E-10</v>
      </c>
      <c r="P28" s="15">
        <v>4.4689948528551298E-15</v>
      </c>
      <c r="Q28" s="15">
        <v>2.8394211133852E-17</v>
      </c>
      <c r="R28" s="15">
        <v>2.6545662579595001E-12</v>
      </c>
      <c r="S28" s="15">
        <v>1.05880876983056E-20</v>
      </c>
      <c r="T28" s="15">
        <v>5.3215227973625201E-15</v>
      </c>
      <c r="U28" s="15">
        <v>3.26637134662293E-14</v>
      </c>
      <c r="V28" s="15">
        <v>1.5660087702949001E-17</v>
      </c>
      <c r="Z28">
        <v>56.861293612399301</v>
      </c>
      <c r="AA28">
        <v>0.45285122995636601</v>
      </c>
      <c r="AB28">
        <v>125.562855637773</v>
      </c>
      <c r="AC28" s="15">
        <v>3.17421918887227E-134</v>
      </c>
    </row>
    <row r="29" spans="1:49" hidden="1" x14ac:dyDescent="0.25">
      <c r="C29" s="15">
        <v>7.6064153742899295E-22</v>
      </c>
      <c r="D29" s="15">
        <v>6.0942623143471204E-26</v>
      </c>
      <c r="E29">
        <v>1</v>
      </c>
      <c r="F29">
        <v>0.63726343846582101</v>
      </c>
      <c r="G29" s="15">
        <v>6.2965577812591101E-11</v>
      </c>
      <c r="H29" s="15">
        <v>4.3777537328623603E-5</v>
      </c>
      <c r="I29">
        <v>2.01997838202401E-2</v>
      </c>
      <c r="J29">
        <v>1.47604159064572E-3</v>
      </c>
      <c r="K29" s="15">
        <v>2.5435592934024501E-11</v>
      </c>
      <c r="L29" s="15">
        <v>8.3320876651108895E-9</v>
      </c>
      <c r="M29" s="15">
        <v>1.04993668600441E-7</v>
      </c>
      <c r="N29" s="15">
        <v>1.9873804165049802E-6</v>
      </c>
      <c r="O29" s="15">
        <v>1.40665530200466E-11</v>
      </c>
      <c r="P29" s="15">
        <v>3.7734058573745401E-7</v>
      </c>
      <c r="Q29" s="15">
        <v>1.9367065268791899E-6</v>
      </c>
      <c r="R29">
        <v>4.9599038727375002E-3</v>
      </c>
      <c r="S29" s="15">
        <v>2.02884547237944E-8</v>
      </c>
      <c r="T29" s="15">
        <v>1.4922422247753201E-10</v>
      </c>
      <c r="U29" s="15">
        <v>2.3485818495676199E-12</v>
      </c>
      <c r="V29" s="15">
        <v>1.5714828566552E-9</v>
      </c>
      <c r="Z29">
        <v>45.1536752438397</v>
      </c>
      <c r="AA29">
        <v>0.53467969040386798</v>
      </c>
      <c r="AB29">
        <v>84.449953971008497</v>
      </c>
      <c r="AC29" s="15">
        <v>8.8569778049455701E-113</v>
      </c>
    </row>
    <row r="30" spans="1:49" hidden="1" x14ac:dyDescent="0.25">
      <c r="C30" s="15">
        <v>5.7513452351206896E-22</v>
      </c>
      <c r="D30" s="15">
        <v>2.66379102827725E-26</v>
      </c>
      <c r="E30">
        <v>0.637263438465831</v>
      </c>
      <c r="F30">
        <v>1</v>
      </c>
      <c r="G30" s="15">
        <v>1.13817511265613E-10</v>
      </c>
      <c r="H30">
        <v>2.1158081372100199E-4</v>
      </c>
      <c r="I30">
        <v>3.3793082832511097E-2</v>
      </c>
      <c r="J30">
        <v>6.2339274352925401E-3</v>
      </c>
      <c r="K30" s="15">
        <v>6.7940596975506396E-11</v>
      </c>
      <c r="L30" s="15">
        <v>3.2763734476938401E-8</v>
      </c>
      <c r="M30" s="15">
        <v>5.95074701871432E-7</v>
      </c>
      <c r="N30" s="15">
        <v>1.09510832221065E-5</v>
      </c>
      <c r="O30" s="15">
        <v>3.2854032721816901E-11</v>
      </c>
      <c r="P30" s="15">
        <v>1.2227677140647899E-6</v>
      </c>
      <c r="Q30" s="15">
        <v>9.8651951653470008E-6</v>
      </c>
      <c r="R30">
        <v>1.0961448774331301E-2</v>
      </c>
      <c r="S30" s="15">
        <v>6.1795750936095695E-8</v>
      </c>
      <c r="T30" s="15">
        <v>3.11182430065168E-10</v>
      </c>
      <c r="U30" s="15">
        <v>4.2385921420690501E-12</v>
      </c>
      <c r="V30" s="15">
        <v>4.1928583488464001E-9</v>
      </c>
      <c r="Z30">
        <v>45.543449397625999</v>
      </c>
      <c r="AA30">
        <v>0.51748469461629898</v>
      </c>
      <c r="AB30">
        <v>88.009268431398297</v>
      </c>
      <c r="AC30" s="15">
        <v>5.3162728004524798E-115</v>
      </c>
    </row>
    <row r="31" spans="1:49" hidden="1" x14ac:dyDescent="0.25">
      <c r="C31" s="15">
        <v>1.91723117890638E-15</v>
      </c>
      <c r="D31" s="15">
        <v>2.5340306030409701E-17</v>
      </c>
      <c r="E31" s="15">
        <v>6.2965577812665004E-11</v>
      </c>
      <c r="F31" s="15">
        <v>1.13817511265561E-10</v>
      </c>
      <c r="G31">
        <v>0.99999999999911804</v>
      </c>
      <c r="H31">
        <v>8.7098496566051303E-4</v>
      </c>
      <c r="I31" s="15">
        <v>3.2940007798954399E-8</v>
      </c>
      <c r="J31" s="15">
        <v>8.9694296962408197E-7</v>
      </c>
      <c r="K31">
        <v>5.9522450735647204E-3</v>
      </c>
      <c r="L31">
        <v>3.3221733402581298E-2</v>
      </c>
      <c r="M31">
        <v>9.6894095599130599E-3</v>
      </c>
      <c r="N31">
        <v>7.4944913564227904E-3</v>
      </c>
      <c r="O31">
        <v>2.5783662411300499E-2</v>
      </c>
      <c r="P31">
        <v>0.66482056585135696</v>
      </c>
      <c r="Q31">
        <v>6.2102988854166902E-2</v>
      </c>
      <c r="R31">
        <v>0.41495593747642201</v>
      </c>
      <c r="S31">
        <v>8.0961220334489395E-2</v>
      </c>
      <c r="T31">
        <v>0.67832558537974996</v>
      </c>
      <c r="U31">
        <v>0.21601731236201999</v>
      </c>
      <c r="V31">
        <v>0.76608571070787101</v>
      </c>
      <c r="Z31">
        <v>49.307309417725101</v>
      </c>
      <c r="AA31">
        <v>0.36178815234068301</v>
      </c>
      <c r="AB31">
        <v>136.287794663033</v>
      </c>
      <c r="AC31" s="15">
        <v>1.11977353899238E-138</v>
      </c>
    </row>
    <row r="32" spans="1:49" hidden="1" x14ac:dyDescent="0.25">
      <c r="C32" s="15">
        <v>5.25634732300569E-19</v>
      </c>
      <c r="D32" s="15">
        <v>3.3417925856839802E-22</v>
      </c>
      <c r="E32" s="15">
        <v>4.3777537328623603E-5</v>
      </c>
      <c r="F32">
        <v>2.1158081372163801E-4</v>
      </c>
      <c r="G32">
        <v>8.7098496566051303E-4</v>
      </c>
      <c r="H32">
        <v>0.99999999999983102</v>
      </c>
      <c r="I32">
        <v>1.0691556900437301E-2</v>
      </c>
      <c r="J32">
        <v>0.20624411716576399</v>
      </c>
      <c r="K32" s="15">
        <v>3.3424350658328299E-6</v>
      </c>
      <c r="L32">
        <v>1.8457041966229799E-3</v>
      </c>
      <c r="M32">
        <v>4.3281272784156E-2</v>
      </c>
      <c r="N32">
        <v>9.6257687417779098E-2</v>
      </c>
      <c r="O32" s="15">
        <v>4.3935575286212604E-6</v>
      </c>
      <c r="P32">
        <v>3.8978083356111103E-2</v>
      </c>
      <c r="Q32">
        <v>0.15924487336794199</v>
      </c>
      <c r="R32">
        <v>0.66292347699306797</v>
      </c>
      <c r="S32">
        <v>0.16491645452899401</v>
      </c>
      <c r="T32">
        <v>3.0151540497625601E-4</v>
      </c>
      <c r="U32" s="15">
        <v>1.05700484588141E-5</v>
      </c>
      <c r="V32">
        <v>8.5073340459240702E-3</v>
      </c>
      <c r="Z32">
        <v>47.419047910478596</v>
      </c>
      <c r="AA32">
        <v>0.340882765844917</v>
      </c>
      <c r="AB32">
        <v>139.106615709789</v>
      </c>
      <c r="AC32" s="15">
        <v>8.6342690700010391E-140</v>
      </c>
    </row>
    <row r="33" spans="3:29" hidden="1" x14ac:dyDescent="0.25">
      <c r="C33" s="15">
        <v>5.6063844104590702E-21</v>
      </c>
      <c r="D33" s="15">
        <v>2.4094380030802798E-25</v>
      </c>
      <c r="E33">
        <v>2.0199783820239101E-2</v>
      </c>
      <c r="F33">
        <v>3.3793082832511097E-2</v>
      </c>
      <c r="G33" s="15">
        <v>3.2940007798928697E-8</v>
      </c>
      <c r="H33">
        <v>1.06915569004309E-2</v>
      </c>
      <c r="I33">
        <v>1</v>
      </c>
      <c r="J33">
        <v>0.244099019352012</v>
      </c>
      <c r="K33" s="15">
        <v>2.5727718286136599E-9</v>
      </c>
      <c r="L33" s="15">
        <v>7.6682782302996997E-7</v>
      </c>
      <c r="M33" s="15">
        <v>8.8241618094270198E-6</v>
      </c>
      <c r="N33">
        <v>1.0220651054122401E-4</v>
      </c>
      <c r="O33" s="15">
        <v>1.81680566661648E-9</v>
      </c>
      <c r="P33" s="15">
        <v>6.7364859537648997E-5</v>
      </c>
      <c r="Q33">
        <v>1.8407172607589099E-4</v>
      </c>
      <c r="R33">
        <v>9.5155130529758103E-2</v>
      </c>
      <c r="S33" s="15">
        <v>1.5984197711055499E-5</v>
      </c>
      <c r="T33" s="15">
        <v>4.8143065120706603E-8</v>
      </c>
      <c r="U33" s="15">
        <v>5.6984021694703499E-10</v>
      </c>
      <c r="V33" s="15">
        <v>7.9439560182585797E-7</v>
      </c>
      <c r="Z33">
        <v>46.1289371203166</v>
      </c>
      <c r="AA33">
        <v>0.38859142283758902</v>
      </c>
      <c r="AB33">
        <v>118.708068190162</v>
      </c>
      <c r="AC33" s="15">
        <v>3.5324273684240101E-131</v>
      </c>
    </row>
    <row r="34" spans="3:29" hidden="1" x14ac:dyDescent="0.25">
      <c r="C34" s="15">
        <v>1.15904055055204E-20</v>
      </c>
      <c r="D34" s="15">
        <v>6.7084336749072499E-25</v>
      </c>
      <c r="E34">
        <v>1.47604159064609E-3</v>
      </c>
      <c r="F34">
        <v>6.2339274352924204E-3</v>
      </c>
      <c r="G34" s="15">
        <v>8.9694296962388398E-7</v>
      </c>
      <c r="H34">
        <v>0.206244117165718</v>
      </c>
      <c r="I34">
        <v>0.24409901935195899</v>
      </c>
      <c r="J34">
        <v>1</v>
      </c>
      <c r="K34" s="15">
        <v>2.67933546075548E-8</v>
      </c>
      <c r="L34" s="15">
        <v>1.7045582965345299E-5</v>
      </c>
      <c r="M34">
        <v>4.6240409528013E-4</v>
      </c>
      <c r="N34">
        <v>3.0568598382781499E-3</v>
      </c>
      <c r="O34" s="15">
        <v>2.0825795563316401E-8</v>
      </c>
      <c r="P34">
        <v>8.3886508550639705E-4</v>
      </c>
      <c r="Q34">
        <v>4.59488977293837E-3</v>
      </c>
      <c r="R34">
        <v>0.240456379659511</v>
      </c>
      <c r="S34">
        <v>8.5027488226309205E-4</v>
      </c>
      <c r="T34" s="15">
        <v>7.77023988055627E-7</v>
      </c>
      <c r="U34" s="15">
        <v>1.0639448265271E-8</v>
      </c>
      <c r="V34" s="15">
        <v>2.3325642225508401E-5</v>
      </c>
      <c r="Z34">
        <v>46.680874084226403</v>
      </c>
      <c r="AA34">
        <v>0.36013449958064397</v>
      </c>
      <c r="AB34">
        <v>129.620667107938</v>
      </c>
      <c r="AC34" s="15">
        <v>5.9491996007794398E-136</v>
      </c>
    </row>
    <row r="35" spans="3:29" hidden="1" x14ac:dyDescent="0.25">
      <c r="C35" s="15">
        <v>6.5310547982511694E-11</v>
      </c>
      <c r="D35" s="15">
        <v>3.6906678566041898E-10</v>
      </c>
      <c r="E35" s="15">
        <v>2.54355929340198E-11</v>
      </c>
      <c r="F35" s="15">
        <v>6.7940596975553506E-11</v>
      </c>
      <c r="G35">
        <v>5.9522450735468198E-3</v>
      </c>
      <c r="H35" s="15">
        <v>3.3424350658394499E-6</v>
      </c>
      <c r="I35" s="15">
        <v>2.5727718286136801E-9</v>
      </c>
      <c r="J35" s="15">
        <v>2.6793354607518699E-8</v>
      </c>
      <c r="K35">
        <v>1</v>
      </c>
      <c r="L35">
        <v>6.7094218635074698E-2</v>
      </c>
      <c r="M35">
        <v>7.3918925225907996E-4</v>
      </c>
      <c r="N35">
        <v>3.5405376179912401E-4</v>
      </c>
      <c r="O35">
        <v>0.67496269301783796</v>
      </c>
      <c r="P35">
        <v>1.5484700925922501E-2</v>
      </c>
      <c r="Q35">
        <v>1.2640880125789401E-3</v>
      </c>
      <c r="R35">
        <v>5.2364598732299299E-3</v>
      </c>
      <c r="S35">
        <v>1.1956065310563E-4</v>
      </c>
      <c r="T35">
        <v>5.3962614764951303E-2</v>
      </c>
      <c r="U35">
        <v>0.15135775852161401</v>
      </c>
      <c r="V35">
        <v>4.1003156887090804E-3</v>
      </c>
      <c r="Z35">
        <v>51.064099571169997</v>
      </c>
      <c r="AA35">
        <v>0.47935944412450698</v>
      </c>
      <c r="AB35">
        <v>106.525698402443</v>
      </c>
      <c r="AC35" s="15">
        <v>3.1287607170324199E-122</v>
      </c>
    </row>
    <row r="36" spans="3:29" hidden="1" x14ac:dyDescent="0.25">
      <c r="C36" s="15">
        <v>2.1764728723916099E-14</v>
      </c>
      <c r="D36" s="15">
        <v>6.2682284278496504E-15</v>
      </c>
      <c r="E36" s="15">
        <v>8.3320876651033704E-9</v>
      </c>
      <c r="F36" s="15">
        <v>3.2763734476924901E-8</v>
      </c>
      <c r="G36">
        <v>3.3221733402536403E-2</v>
      </c>
      <c r="H36">
        <v>1.8457041966219701E-3</v>
      </c>
      <c r="I36" s="15">
        <v>7.6682782302906798E-7</v>
      </c>
      <c r="J36" s="15">
        <v>1.70455829653489E-5</v>
      </c>
      <c r="K36">
        <v>6.7094218635014802E-2</v>
      </c>
      <c r="L36">
        <v>1</v>
      </c>
      <c r="M36">
        <v>0.21699651208309201</v>
      </c>
      <c r="N36">
        <v>0.126237922060945</v>
      </c>
      <c r="O36">
        <v>5.4812787864360099E-2</v>
      </c>
      <c r="P36">
        <v>0.232716813368989</v>
      </c>
      <c r="Q36">
        <v>0.183514638839303</v>
      </c>
      <c r="R36">
        <v>0.13466217894947</v>
      </c>
      <c r="S36">
        <v>2.0602345878407698E-2</v>
      </c>
      <c r="T36">
        <v>0.114089384717172</v>
      </c>
      <c r="U36">
        <v>6.8234007879559105E-2</v>
      </c>
      <c r="V36">
        <v>9.8915806691627306E-2</v>
      </c>
      <c r="Z36">
        <v>49.347496879721596</v>
      </c>
      <c r="AA36">
        <v>0.45791153988177102</v>
      </c>
      <c r="AB36">
        <v>107.766440855504</v>
      </c>
      <c r="AC36" s="15">
        <v>7.7306510416682996E-123</v>
      </c>
    </row>
    <row r="37" spans="3:29" hidden="1" x14ac:dyDescent="0.25">
      <c r="C37" s="15">
        <v>7.9504276199113299E-17</v>
      </c>
      <c r="D37" s="15">
        <v>1.2952287467223901E-18</v>
      </c>
      <c r="E37" s="15">
        <v>1.04993668600484E-7</v>
      </c>
      <c r="F37" s="15">
        <v>5.9507470187110504E-7</v>
      </c>
      <c r="G37">
        <v>9.6894095599104405E-3</v>
      </c>
      <c r="H37">
        <v>4.3281272784161398E-2</v>
      </c>
      <c r="I37" s="15">
        <v>8.8241618094261795E-6</v>
      </c>
      <c r="J37">
        <v>4.62404095280119E-4</v>
      </c>
      <c r="K37">
        <v>7.3918925226169603E-4</v>
      </c>
      <c r="L37">
        <v>0.21699651208194001</v>
      </c>
      <c r="M37">
        <v>1</v>
      </c>
      <c r="N37">
        <v>0.91421475230051596</v>
      </c>
      <c r="O37">
        <v>8.1735379788133299E-4</v>
      </c>
      <c r="P37">
        <v>0.207370523041638</v>
      </c>
      <c r="Q37">
        <v>0.82874497583807605</v>
      </c>
      <c r="R37">
        <v>0.40726230674914499</v>
      </c>
      <c r="S37">
        <v>0.114055525435315</v>
      </c>
      <c r="T37">
        <v>1.1577648623703401E-2</v>
      </c>
      <c r="U37">
        <v>1.8699522650823101E-3</v>
      </c>
      <c r="V37">
        <v>7.50724205771824E-2</v>
      </c>
      <c r="Z37">
        <v>48.330768840542703</v>
      </c>
      <c r="AA37">
        <v>0.48592629476898502</v>
      </c>
      <c r="AB37">
        <v>99.461110379959393</v>
      </c>
      <c r="AC37" s="15">
        <v>1.23032476664833E-118</v>
      </c>
    </row>
    <row r="38" spans="3:29" hidden="1" x14ac:dyDescent="0.25">
      <c r="C38" s="15">
        <v>1.3454378731203801E-16</v>
      </c>
      <c r="D38" s="15">
        <v>3.0283814841661902E-18</v>
      </c>
      <c r="E38" s="15">
        <v>1.9873804165049802E-6</v>
      </c>
      <c r="F38" s="15">
        <v>1.09510832221076E-5</v>
      </c>
      <c r="G38">
        <v>7.49449135642945E-3</v>
      </c>
      <c r="H38">
        <v>9.6257687417760501E-2</v>
      </c>
      <c r="I38">
        <v>1.02206510541092E-4</v>
      </c>
      <c r="J38">
        <v>3.05685983827862E-3</v>
      </c>
      <c r="K38">
        <v>3.5405376179815798E-4</v>
      </c>
      <c r="L38">
        <v>0.12623792206135201</v>
      </c>
      <c r="M38">
        <v>0.91421475230042604</v>
      </c>
      <c r="N38">
        <v>1</v>
      </c>
      <c r="O38">
        <v>4.1044294293144799E-4</v>
      </c>
      <c r="P38">
        <v>0.14551619057954199</v>
      </c>
      <c r="Q38">
        <v>0.75614413477728804</v>
      </c>
      <c r="R38">
        <v>0.41454266205384499</v>
      </c>
      <c r="S38">
        <v>0.12838051405345299</v>
      </c>
      <c r="T38">
        <v>6.7025064196660003E-3</v>
      </c>
      <c r="U38">
        <v>1.01468563449436E-3</v>
      </c>
      <c r="V38">
        <v>5.3130547711810402E-2</v>
      </c>
      <c r="Z38">
        <v>48.102949171160802</v>
      </c>
      <c r="AA38">
        <v>0.479191932551712</v>
      </c>
      <c r="AB38">
        <v>100.383470387348</v>
      </c>
      <c r="AC38" s="15">
        <v>4.0438056251529301E-119</v>
      </c>
    </row>
    <row r="39" spans="3:29" hidden="1" x14ac:dyDescent="0.25">
      <c r="C39" s="15">
        <v>3.5134197307265401E-11</v>
      </c>
      <c r="D39" s="15">
        <v>1.0055780791863E-10</v>
      </c>
      <c r="E39" s="15">
        <v>1.4066553020056001E-11</v>
      </c>
      <c r="F39" s="15">
        <v>3.28540327218159E-11</v>
      </c>
      <c r="G39">
        <v>2.5783662411284401E-2</v>
      </c>
      <c r="H39" s="15">
        <v>4.3935575286239802E-6</v>
      </c>
      <c r="I39" s="15">
        <v>1.81680566661714E-9</v>
      </c>
      <c r="J39" s="15">
        <v>2.08257955633493E-8</v>
      </c>
      <c r="K39">
        <v>0.67496269301829104</v>
      </c>
      <c r="L39">
        <v>5.48127878644133E-2</v>
      </c>
      <c r="M39">
        <v>8.1735379788314296E-4</v>
      </c>
      <c r="N39">
        <v>4.1044294293092698E-4</v>
      </c>
      <c r="O39">
        <v>1</v>
      </c>
      <c r="P39">
        <v>3.9973670716277401E-2</v>
      </c>
      <c r="Q39">
        <v>2.1646118796563901E-3</v>
      </c>
      <c r="R39">
        <v>1.39586405902503E-2</v>
      </c>
      <c r="S39">
        <v>2.7481511923747003E-4</v>
      </c>
      <c r="T39">
        <v>0.17558381358650299</v>
      </c>
      <c r="U39">
        <v>0.461602006117596</v>
      </c>
      <c r="V39">
        <v>1.3876137869174399E-2</v>
      </c>
      <c r="Z39">
        <v>50.948020578736802</v>
      </c>
      <c r="AA39">
        <v>0.60068302671490303</v>
      </c>
      <c r="AB39">
        <v>84.816814048115006</v>
      </c>
      <c r="AC39" s="15">
        <v>5.40508697528938E-111</v>
      </c>
    </row>
    <row r="40" spans="3:29" hidden="1" x14ac:dyDescent="0.25">
      <c r="C40" s="15">
        <v>3.89643595005539E-14</v>
      </c>
      <c r="D40" s="15">
        <v>4.46899485285653E-15</v>
      </c>
      <c r="E40" s="15">
        <v>3.7734058573745401E-7</v>
      </c>
      <c r="F40" s="15">
        <v>1.2227677140654E-6</v>
      </c>
      <c r="G40">
        <v>0.66482056585444704</v>
      </c>
      <c r="H40">
        <v>3.8978083356088898E-2</v>
      </c>
      <c r="I40" s="15">
        <v>6.7364859537601102E-5</v>
      </c>
      <c r="J40">
        <v>8.38865085506417E-4</v>
      </c>
      <c r="K40">
        <v>1.54847009259261E-2</v>
      </c>
      <c r="L40">
        <v>0.23271681337137101</v>
      </c>
      <c r="M40">
        <v>0.207370523041709</v>
      </c>
      <c r="N40">
        <v>0.14551619057990101</v>
      </c>
      <c r="O40">
        <v>3.9973670716442103E-2</v>
      </c>
      <c r="P40">
        <v>1</v>
      </c>
      <c r="Q40">
        <v>0.43939526922206201</v>
      </c>
      <c r="R40">
        <v>0.62975697835675204</v>
      </c>
      <c r="S40">
        <v>0.437383191910104</v>
      </c>
      <c r="T40">
        <v>0.51341133839112596</v>
      </c>
      <c r="U40">
        <v>0.192973741022786</v>
      </c>
      <c r="V40">
        <v>0.94517644811582402</v>
      </c>
      <c r="Z40">
        <v>49.025202209019</v>
      </c>
      <c r="AA40">
        <v>0.65138348978551697</v>
      </c>
      <c r="AB40">
        <v>75.263194382101403</v>
      </c>
      <c r="AC40" s="15">
        <v>9.9183213609057894E-105</v>
      </c>
    </row>
    <row r="41" spans="3:29" hidden="1" x14ac:dyDescent="0.25">
      <c r="C41" s="15">
        <v>7.9331051223750897E-16</v>
      </c>
      <c r="D41" s="15">
        <v>2.83942111338082E-17</v>
      </c>
      <c r="E41" s="15">
        <v>1.9367065268791899E-6</v>
      </c>
      <c r="F41" s="15">
        <v>9.8651951653698893E-6</v>
      </c>
      <c r="G41">
        <v>6.2102988854154398E-2</v>
      </c>
      <c r="H41">
        <v>0.15924487336794499</v>
      </c>
      <c r="I41">
        <v>1.84071726075089E-4</v>
      </c>
      <c r="J41">
        <v>4.5948897729379302E-3</v>
      </c>
      <c r="K41">
        <v>1.2640880125794199E-3</v>
      </c>
      <c r="L41">
        <v>0.18351463883900401</v>
      </c>
      <c r="M41">
        <v>0.82874497582635498</v>
      </c>
      <c r="N41">
        <v>0.75614413478263498</v>
      </c>
      <c r="O41">
        <v>2.1646118796511001E-3</v>
      </c>
      <c r="P41">
        <v>0.439395269225272</v>
      </c>
      <c r="Q41">
        <v>1</v>
      </c>
      <c r="R41">
        <v>0.65407375080730601</v>
      </c>
      <c r="S41">
        <v>0.42849168406434701</v>
      </c>
      <c r="T41">
        <v>4.3937468124399102E-2</v>
      </c>
      <c r="U41">
        <v>8.2802466671483606E-3</v>
      </c>
      <c r="V41">
        <v>0.25137309218628701</v>
      </c>
      <c r="Z41">
        <v>48.3359482722339</v>
      </c>
      <c r="AA41">
        <v>0.58075665003937305</v>
      </c>
      <c r="AB41">
        <v>83.229263528806598</v>
      </c>
      <c r="AC41" s="15">
        <v>5.3086096958963501E-110</v>
      </c>
    </row>
    <row r="42" spans="3:29" hidden="1" x14ac:dyDescent="0.25">
      <c r="C42" s="15">
        <v>4.9315611288665797E-12</v>
      </c>
      <c r="D42" s="15">
        <v>2.6545662579653902E-12</v>
      </c>
      <c r="E42">
        <v>4.9599038727331998E-3</v>
      </c>
      <c r="F42">
        <v>1.0961448774325901E-2</v>
      </c>
      <c r="G42">
        <v>0.41495593747645898</v>
      </c>
      <c r="H42">
        <v>0.66292347699225196</v>
      </c>
      <c r="I42">
        <v>9.5155130529642903E-2</v>
      </c>
      <c r="J42">
        <v>0.24045637965844099</v>
      </c>
      <c r="K42">
        <v>5.2364598732311304E-3</v>
      </c>
      <c r="L42">
        <v>0.13466217894920501</v>
      </c>
      <c r="M42">
        <v>0.40726230674911101</v>
      </c>
      <c r="N42">
        <v>0.41454266205297302</v>
      </c>
      <c r="O42">
        <v>1.3958640590216899E-2</v>
      </c>
      <c r="P42">
        <v>0.62975697835782996</v>
      </c>
      <c r="Q42">
        <v>0.65407375080730601</v>
      </c>
      <c r="R42">
        <v>1</v>
      </c>
      <c r="S42">
        <v>0.98088756062834503</v>
      </c>
      <c r="T42">
        <v>0.21041550896630101</v>
      </c>
      <c r="U42">
        <v>7.0396816099834794E-2</v>
      </c>
      <c r="V42">
        <v>0.60688277809605995</v>
      </c>
      <c r="Z42">
        <v>48.130484291973502</v>
      </c>
      <c r="AA42">
        <v>0.700113588858434</v>
      </c>
      <c r="AB42">
        <v>68.746679193089705</v>
      </c>
      <c r="AC42" s="15">
        <v>5.2791652683656301E-100</v>
      </c>
    </row>
    <row r="43" spans="3:29" hidden="1" x14ac:dyDescent="0.25">
      <c r="C43" s="15">
        <v>9.3564134278100606E-18</v>
      </c>
      <c r="D43" s="15">
        <v>1.05880876983061E-20</v>
      </c>
      <c r="E43" s="15">
        <v>2.02884547237944E-8</v>
      </c>
      <c r="F43" s="15">
        <v>6.1795750936096595E-8</v>
      </c>
      <c r="G43">
        <v>8.0961220334490006E-2</v>
      </c>
      <c r="H43">
        <v>0.16491645452899401</v>
      </c>
      <c r="I43" s="15">
        <v>1.59841977110582E-5</v>
      </c>
      <c r="J43">
        <v>8.5027488226306896E-4</v>
      </c>
      <c r="K43">
        <v>1.1956065310568799E-4</v>
      </c>
      <c r="L43">
        <v>2.0602345878420799E-2</v>
      </c>
      <c r="M43">
        <v>0.114055525435315</v>
      </c>
      <c r="N43">
        <v>0.128380514053443</v>
      </c>
      <c r="O43">
        <v>2.7481511923742498E-4</v>
      </c>
      <c r="P43">
        <v>0.43738319191034097</v>
      </c>
      <c r="Q43">
        <v>0.42849168406434701</v>
      </c>
      <c r="R43">
        <v>0.98088756062516902</v>
      </c>
      <c r="S43">
        <v>1</v>
      </c>
      <c r="T43">
        <v>2.4428869263715201E-2</v>
      </c>
      <c r="U43">
        <v>1.6327849977726401E-3</v>
      </c>
      <c r="V43">
        <v>0.307460635282438</v>
      </c>
      <c r="Z43">
        <v>48.257654020156998</v>
      </c>
      <c r="AA43">
        <v>0.44586813891913202</v>
      </c>
      <c r="AB43">
        <v>108.23301736056401</v>
      </c>
      <c r="AC43" s="15">
        <v>3.5848813644774802E-126</v>
      </c>
    </row>
    <row r="44" spans="3:29" hidden="1" x14ac:dyDescent="0.25">
      <c r="C44" s="15">
        <v>6.21360446977758E-14</v>
      </c>
      <c r="D44" s="15">
        <v>5.3215227973655904E-15</v>
      </c>
      <c r="E44" s="15">
        <v>1.49224222477702E-10</v>
      </c>
      <c r="F44" s="15">
        <v>3.11182430065168E-10</v>
      </c>
      <c r="G44">
        <v>0.67832558537975296</v>
      </c>
      <c r="H44">
        <v>3.0151540497574801E-4</v>
      </c>
      <c r="I44" s="15">
        <v>4.81430651207124E-8</v>
      </c>
      <c r="J44" s="15">
        <v>7.77023988055627E-7</v>
      </c>
      <c r="K44">
        <v>5.3962614764886202E-2</v>
      </c>
      <c r="L44">
        <v>0.114089384717173</v>
      </c>
      <c r="M44">
        <v>1.15776486237033E-2</v>
      </c>
      <c r="N44">
        <v>6.7025064196665797E-3</v>
      </c>
      <c r="O44">
        <v>0.17558381358626499</v>
      </c>
      <c r="P44">
        <v>0.51341133839113096</v>
      </c>
      <c r="Q44">
        <v>4.3937468124383698E-2</v>
      </c>
      <c r="R44">
        <v>0.210415508966832</v>
      </c>
      <c r="S44">
        <v>2.4428869263718001E-2</v>
      </c>
      <c r="T44">
        <v>0.999999999999994</v>
      </c>
      <c r="U44">
        <v>0.72588112916190195</v>
      </c>
      <c r="V44">
        <v>0.445787884911931</v>
      </c>
      <c r="Z44">
        <v>49.773899450288503</v>
      </c>
      <c r="AA44">
        <v>0.444724766832715</v>
      </c>
      <c r="AB44">
        <v>111.92068254883399</v>
      </c>
      <c r="AC44" s="15">
        <v>5.49326925658128E-128</v>
      </c>
    </row>
    <row r="45" spans="3:29" hidden="1" x14ac:dyDescent="0.25">
      <c r="C45" s="15">
        <v>1.9161260311520799E-13</v>
      </c>
      <c r="D45" s="15">
        <v>3.2663713466237397E-14</v>
      </c>
      <c r="E45" s="15">
        <v>2.3485818495743299E-12</v>
      </c>
      <c r="F45" s="15">
        <v>4.2385921420693199E-12</v>
      </c>
      <c r="G45">
        <v>0.21601731236202501</v>
      </c>
      <c r="H45" s="15">
        <v>1.05700484588274E-5</v>
      </c>
      <c r="I45" s="15">
        <v>5.6984021694838195E-10</v>
      </c>
      <c r="J45" s="15">
        <v>1.06394482652717E-8</v>
      </c>
      <c r="K45">
        <v>0.15135775852144301</v>
      </c>
      <c r="L45">
        <v>6.8234007879612396E-2</v>
      </c>
      <c r="M45">
        <v>1.8699522650808299E-3</v>
      </c>
      <c r="N45">
        <v>1.0146856344939799E-3</v>
      </c>
      <c r="O45">
        <v>0.46160200611785301</v>
      </c>
      <c r="P45">
        <v>0.19297374102269699</v>
      </c>
      <c r="Q45">
        <v>8.2802466671506696E-3</v>
      </c>
      <c r="R45">
        <v>7.0396816099809204E-2</v>
      </c>
      <c r="S45">
        <v>1.6327849977726E-3</v>
      </c>
      <c r="T45">
        <v>0.72588112916190195</v>
      </c>
      <c r="U45">
        <v>1</v>
      </c>
      <c r="V45">
        <v>0.108645913789885</v>
      </c>
      <c r="Z45">
        <v>50.254729875927602</v>
      </c>
      <c r="AA45">
        <v>0.43268542001369298</v>
      </c>
      <c r="AB45">
        <v>116.146113438112</v>
      </c>
      <c r="AC45" s="15">
        <v>5.3859807999328099E-130</v>
      </c>
    </row>
    <row r="46" spans="3:29" hidden="1" x14ac:dyDescent="0.25">
      <c r="C46" s="15">
        <v>1.1986459149583401E-15</v>
      </c>
      <c r="D46" s="15">
        <v>1.5660087702939301E-17</v>
      </c>
      <c r="E46" s="15">
        <v>1.57148285665346E-9</v>
      </c>
      <c r="F46" s="15">
        <v>4.1928583488462098E-9</v>
      </c>
      <c r="G46">
        <v>0.76608571070807696</v>
      </c>
      <c r="H46">
        <v>8.5073340459231993E-3</v>
      </c>
      <c r="I46" s="15">
        <v>7.9439560182626497E-7</v>
      </c>
      <c r="J46" s="15">
        <v>2.33256422255011E-5</v>
      </c>
      <c r="K46">
        <v>4.1003156887024503E-3</v>
      </c>
      <c r="L46">
        <v>9.8915806691623004E-2</v>
      </c>
      <c r="M46">
        <v>7.5072420577184995E-2</v>
      </c>
      <c r="N46">
        <v>5.3130547711780898E-2</v>
      </c>
      <c r="O46">
        <v>1.38761378691734E-2</v>
      </c>
      <c r="P46">
        <v>0.94517644811582402</v>
      </c>
      <c r="Q46">
        <v>0.25137309218626702</v>
      </c>
      <c r="R46">
        <v>0.60688277809559099</v>
      </c>
      <c r="S46">
        <v>0.307460635282438</v>
      </c>
      <c r="T46">
        <v>0.44578788491181198</v>
      </c>
      <c r="U46">
        <v>0.108645913789917</v>
      </c>
      <c r="V46">
        <v>0.999999999999996</v>
      </c>
      <c r="Z46">
        <v>49.019568683382303</v>
      </c>
      <c r="AA46">
        <v>0.44515307012581101</v>
      </c>
      <c r="AB46">
        <v>110.118455814599</v>
      </c>
      <c r="AC46" s="15">
        <v>4.1614118119084502E-127</v>
      </c>
    </row>
    <row r="47" spans="3:29" hidden="1" x14ac:dyDescent="0.25"/>
  </sheetData>
  <mergeCells count="21">
    <mergeCell ref="AT3:AW3"/>
    <mergeCell ref="A5:A8"/>
    <mergeCell ref="X5:X8"/>
    <mergeCell ref="A9:A12"/>
    <mergeCell ref="X9:X12"/>
    <mergeCell ref="C3:F3"/>
    <mergeCell ref="G3:J3"/>
    <mergeCell ref="K3:N3"/>
    <mergeCell ref="O3:R3"/>
    <mergeCell ref="S3:V3"/>
    <mergeCell ref="AD3:AG3"/>
    <mergeCell ref="AH3:AK3"/>
    <mergeCell ref="AL3:AO3"/>
    <mergeCell ref="AP3:AS3"/>
    <mergeCell ref="A2:V2"/>
    <mergeCell ref="A17:A20"/>
    <mergeCell ref="X17:X20"/>
    <mergeCell ref="A21:A24"/>
    <mergeCell ref="X21:X24"/>
    <mergeCell ref="A13:A16"/>
    <mergeCell ref="X13:X16"/>
  </mergeCells>
  <conditionalFormatting sqref="AD5:AW24">
    <cfRule type="colorScale" priority="5">
      <colorScale>
        <cfvo type="min"/>
        <cfvo type="percent" val="50"/>
        <cfvo type="max"/>
        <color rgb="FF5A8AC6"/>
        <color rgb="FFFCFCFF"/>
        <color rgb="FFF8696B"/>
      </colorScale>
    </cfRule>
  </conditionalFormatting>
  <conditionalFormatting sqref="C5:V24">
    <cfRule type="cellIs" dxfId="4" priority="1" operator="lessThan">
      <formula>0.001</formula>
    </cfRule>
    <cfRule type="cellIs" dxfId="3" priority="2" operator="lessThan">
      <formula>0.001</formula>
    </cfRule>
    <cfRule type="cellIs" dxfId="2" priority="4" operator="lessThan">
      <formula>0.05</formula>
    </cfRule>
  </conditionalFormatting>
  <conditionalFormatting sqref="C4:V24">
    <cfRule type="cellIs" dxfId="1" priority="3" operator="lessThan">
      <formula>0.01</formula>
    </cfRule>
  </conditionalFormatting>
  <pageMargins left="0.25" right="0.25" top="0.75" bottom="0.75" header="0.3" footer="0.3"/>
  <pageSetup paperSize="9" scale="32"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DECC9-39F3-415E-8D6E-350E13166F65}">
  <dimension ref="A1:V44"/>
  <sheetViews>
    <sheetView showGridLines="0" zoomScale="55" zoomScaleNormal="55" workbookViewId="0">
      <selection activeCell="I25" sqref="I25"/>
    </sheetView>
  </sheetViews>
  <sheetFormatPr baseColWidth="10" defaultRowHeight="15.75" x14ac:dyDescent="0.25"/>
  <cols>
    <col min="1" max="1" width="19" style="1" customWidth="1"/>
    <col min="2" max="3" width="48.42578125" style="101" customWidth="1"/>
    <col min="4" max="4" width="3.7109375" style="144" customWidth="1"/>
    <col min="5" max="6" width="48.42578125" style="101" customWidth="1"/>
    <col min="7" max="7" width="2.85546875" style="144" customWidth="1"/>
    <col min="8" max="9" width="48.42578125" style="101" customWidth="1"/>
    <col min="10" max="16384" width="11.42578125" style="1"/>
  </cols>
  <sheetData>
    <row r="1" spans="1:22" x14ac:dyDescent="0.25">
      <c r="A1" s="1" t="s">
        <v>352</v>
      </c>
      <c r="B1" s="144"/>
      <c r="C1" s="144"/>
      <c r="E1" s="144"/>
      <c r="F1" s="144"/>
      <c r="H1" s="144"/>
      <c r="I1" s="144"/>
    </row>
    <row r="2" spans="1:22" x14ac:dyDescent="0.25">
      <c r="A2" s="168" t="s">
        <v>123</v>
      </c>
      <c r="B2" s="193" t="s">
        <v>137</v>
      </c>
      <c r="C2" s="193"/>
      <c r="D2" s="169"/>
      <c r="E2" s="193" t="s">
        <v>23</v>
      </c>
      <c r="F2" s="193"/>
      <c r="G2" s="169"/>
      <c r="H2" s="193" t="s">
        <v>22</v>
      </c>
      <c r="I2" s="193"/>
    </row>
    <row r="3" spans="1:22" ht="18.75" x14ac:dyDescent="0.25">
      <c r="A3" s="164" t="s">
        <v>124</v>
      </c>
      <c r="B3" s="165" t="s">
        <v>350</v>
      </c>
      <c r="C3" s="165" t="s">
        <v>351</v>
      </c>
      <c r="D3" s="165"/>
      <c r="E3" s="165" t="s">
        <v>24</v>
      </c>
      <c r="F3" s="165" t="s">
        <v>28</v>
      </c>
      <c r="G3" s="165"/>
      <c r="H3" s="165" t="s">
        <v>25</v>
      </c>
      <c r="I3" s="165" t="s">
        <v>26</v>
      </c>
    </row>
    <row r="4" spans="1:22" x14ac:dyDescent="0.25">
      <c r="A4" s="164" t="s">
        <v>125</v>
      </c>
      <c r="B4" s="165" t="s">
        <v>13</v>
      </c>
      <c r="C4" s="165" t="s">
        <v>13</v>
      </c>
      <c r="D4" s="165"/>
      <c r="E4" s="165" t="s">
        <v>13</v>
      </c>
      <c r="F4" s="165" t="s">
        <v>13</v>
      </c>
      <c r="G4" s="165"/>
      <c r="H4" s="165" t="s">
        <v>12</v>
      </c>
      <c r="I4" s="165" t="s">
        <v>12</v>
      </c>
    </row>
    <row r="5" spans="1:22" x14ac:dyDescent="0.25">
      <c r="A5" s="166" t="s">
        <v>126</v>
      </c>
      <c r="B5" s="167" t="s">
        <v>138</v>
      </c>
      <c r="C5" s="167" t="s">
        <v>138</v>
      </c>
      <c r="D5" s="167"/>
      <c r="E5" s="167" t="s">
        <v>138</v>
      </c>
      <c r="F5" s="167" t="s">
        <v>138</v>
      </c>
      <c r="G5" s="167"/>
      <c r="H5" s="167" t="s">
        <v>127</v>
      </c>
      <c r="I5" s="167" t="s">
        <v>127</v>
      </c>
    </row>
    <row r="6" spans="1:22" ht="71.25" customHeight="1" x14ac:dyDescent="0.25">
      <c r="A6" s="115"/>
      <c r="B6" s="101" t="s">
        <v>79</v>
      </c>
      <c r="C6" s="101" t="s">
        <v>79</v>
      </c>
      <c r="E6" s="101" t="s">
        <v>5</v>
      </c>
      <c r="F6" s="101" t="s">
        <v>5</v>
      </c>
      <c r="H6" s="101" t="s">
        <v>80</v>
      </c>
      <c r="I6" s="101" t="s">
        <v>80</v>
      </c>
    </row>
    <row r="7" spans="1:22" ht="55.5" customHeight="1" x14ac:dyDescent="0.25">
      <c r="A7" s="115"/>
      <c r="F7" s="101" t="s">
        <v>117</v>
      </c>
    </row>
    <row r="8" spans="1:22" ht="112.5" customHeight="1" x14ac:dyDescent="0.25">
      <c r="A8" s="115"/>
      <c r="F8" s="101" t="s">
        <v>118</v>
      </c>
    </row>
    <row r="9" spans="1:22" ht="159.75" customHeight="1" x14ac:dyDescent="0.25">
      <c r="A9" s="115"/>
      <c r="C9" s="101" t="s">
        <v>103</v>
      </c>
      <c r="F9" s="101" t="s">
        <v>122</v>
      </c>
    </row>
    <row r="10" spans="1:22" ht="94.5" x14ac:dyDescent="0.25">
      <c r="A10" s="115"/>
      <c r="B10" s="101" t="s">
        <v>91</v>
      </c>
      <c r="C10" s="101" t="s">
        <v>119</v>
      </c>
      <c r="E10" s="101" t="s">
        <v>92</v>
      </c>
      <c r="F10" s="101" t="s">
        <v>120</v>
      </c>
      <c r="H10" s="101" t="s">
        <v>93</v>
      </c>
      <c r="I10" s="101" t="s">
        <v>81</v>
      </c>
      <c r="M10" s="105"/>
      <c r="N10" s="105"/>
      <c r="O10" s="104"/>
      <c r="P10" s="104"/>
      <c r="Q10" s="103"/>
      <c r="R10" s="103"/>
      <c r="S10" s="106"/>
      <c r="T10" s="106"/>
      <c r="U10" s="106"/>
      <c r="V10" s="107"/>
    </row>
    <row r="11" spans="1:22" ht="172.5" customHeight="1" x14ac:dyDescent="0.25">
      <c r="A11" s="115"/>
      <c r="B11" s="101" t="s">
        <v>82</v>
      </c>
      <c r="E11" s="101" t="s">
        <v>11</v>
      </c>
      <c r="H11" s="101" t="s">
        <v>18</v>
      </c>
      <c r="I11" s="101" t="s">
        <v>17</v>
      </c>
    </row>
    <row r="12" spans="1:22" ht="63" x14ac:dyDescent="0.25">
      <c r="A12" s="115"/>
      <c r="B12" s="101" t="s">
        <v>29</v>
      </c>
      <c r="C12" s="101" t="s">
        <v>83</v>
      </c>
      <c r="E12" s="101" t="s">
        <v>29</v>
      </c>
      <c r="F12" s="101" t="s">
        <v>0</v>
      </c>
      <c r="H12" s="101" t="s">
        <v>27</v>
      </c>
      <c r="I12" s="101" t="s">
        <v>78</v>
      </c>
    </row>
    <row r="13" spans="1:22" ht="58.5" customHeight="1" x14ac:dyDescent="0.25">
      <c r="A13" s="115"/>
      <c r="B13" s="101" t="s">
        <v>14</v>
      </c>
      <c r="E13" s="101" t="s">
        <v>6</v>
      </c>
      <c r="F13" s="102" t="s">
        <v>3</v>
      </c>
      <c r="G13" s="102"/>
      <c r="H13" s="101" t="s">
        <v>14</v>
      </c>
      <c r="I13" s="101" t="s">
        <v>19</v>
      </c>
    </row>
    <row r="14" spans="1:22" ht="81" customHeight="1" x14ac:dyDescent="0.25">
      <c r="A14" s="115"/>
      <c r="B14" s="101" t="s">
        <v>85</v>
      </c>
      <c r="C14" s="101" t="s">
        <v>84</v>
      </c>
      <c r="E14" s="101" t="s">
        <v>30</v>
      </c>
      <c r="H14" s="101" t="s">
        <v>15</v>
      </c>
      <c r="I14" s="101" t="s">
        <v>20</v>
      </c>
    </row>
    <row r="15" spans="1:22" ht="90" customHeight="1" x14ac:dyDescent="0.25">
      <c r="A15" s="115"/>
      <c r="B15" s="101" t="s">
        <v>86</v>
      </c>
      <c r="C15" s="101" t="s">
        <v>100</v>
      </c>
      <c r="E15" s="101" t="s">
        <v>31</v>
      </c>
      <c r="H15" s="101" t="s">
        <v>16</v>
      </c>
      <c r="I15" s="101" t="s">
        <v>21</v>
      </c>
    </row>
    <row r="16" spans="1:22" ht="138.75" customHeight="1" x14ac:dyDescent="0.25">
      <c r="A16" s="115"/>
      <c r="B16" s="101" t="s">
        <v>87</v>
      </c>
      <c r="C16" s="101" t="s">
        <v>101</v>
      </c>
    </row>
    <row r="17" spans="1:9" ht="96.75" customHeight="1" x14ac:dyDescent="0.25">
      <c r="A17" s="115"/>
      <c r="B17" s="101" t="s">
        <v>95</v>
      </c>
      <c r="C17" s="101" t="s">
        <v>102</v>
      </c>
      <c r="E17" s="101" t="s">
        <v>7</v>
      </c>
      <c r="H17" s="101" t="s">
        <v>89</v>
      </c>
      <c r="I17" s="101" t="s">
        <v>88</v>
      </c>
    </row>
    <row r="18" spans="1:9" ht="291.75" customHeight="1" x14ac:dyDescent="0.25">
      <c r="A18" s="115"/>
      <c r="B18" s="101" t="s">
        <v>94</v>
      </c>
      <c r="C18" s="101" t="s">
        <v>104</v>
      </c>
      <c r="E18" s="101" t="s">
        <v>8</v>
      </c>
      <c r="H18" s="101" t="s">
        <v>90</v>
      </c>
      <c r="I18" s="101" t="s">
        <v>99</v>
      </c>
    </row>
    <row r="19" spans="1:9" ht="96.75" customHeight="1" x14ac:dyDescent="0.25">
      <c r="A19" s="115"/>
      <c r="H19" s="101" t="s">
        <v>96</v>
      </c>
      <c r="I19" s="101" t="s">
        <v>98</v>
      </c>
    </row>
    <row r="20" spans="1:9" ht="106.5" customHeight="1" x14ac:dyDescent="0.25">
      <c r="A20" s="115"/>
      <c r="B20" s="101" t="s">
        <v>106</v>
      </c>
      <c r="C20" s="101" t="s">
        <v>111</v>
      </c>
      <c r="E20" s="101" t="s">
        <v>109</v>
      </c>
      <c r="F20" s="101" t="s">
        <v>1</v>
      </c>
      <c r="H20" s="101" t="s">
        <v>110</v>
      </c>
      <c r="I20" s="101" t="s">
        <v>97</v>
      </c>
    </row>
    <row r="21" spans="1:9" ht="135.75" customHeight="1" x14ac:dyDescent="0.25">
      <c r="A21" s="115"/>
      <c r="B21" s="101" t="s">
        <v>112</v>
      </c>
      <c r="C21" s="101" t="s">
        <v>139</v>
      </c>
      <c r="E21" s="101" t="s">
        <v>108</v>
      </c>
      <c r="F21" s="101" t="s">
        <v>2</v>
      </c>
      <c r="H21" s="101" t="s">
        <v>108</v>
      </c>
      <c r="I21" s="101" t="s">
        <v>105</v>
      </c>
    </row>
    <row r="22" spans="1:9" ht="152.25" customHeight="1" x14ac:dyDescent="0.25">
      <c r="A22" s="115"/>
      <c r="F22" s="101" t="s">
        <v>353</v>
      </c>
    </row>
    <row r="23" spans="1:9" ht="123" customHeight="1" x14ac:dyDescent="0.25">
      <c r="A23" s="115"/>
      <c r="B23" s="101" t="s">
        <v>113</v>
      </c>
      <c r="C23" s="101" t="s">
        <v>113</v>
      </c>
      <c r="E23" s="101" t="s">
        <v>9</v>
      </c>
      <c r="F23" s="101" t="s">
        <v>4</v>
      </c>
      <c r="H23" s="101" t="s">
        <v>9</v>
      </c>
      <c r="I23" s="101" t="s">
        <v>9</v>
      </c>
    </row>
    <row r="24" spans="1:9" ht="156" customHeight="1" x14ac:dyDescent="0.25">
      <c r="A24" s="115"/>
      <c r="B24" s="101" t="s">
        <v>115</v>
      </c>
      <c r="C24" s="101" t="s">
        <v>115</v>
      </c>
      <c r="E24" s="101" t="s">
        <v>32</v>
      </c>
      <c r="F24" s="101" t="s">
        <v>33</v>
      </c>
      <c r="H24" s="101" t="s">
        <v>121</v>
      </c>
      <c r="I24" s="101" t="s">
        <v>114</v>
      </c>
    </row>
    <row r="25" spans="1:9" ht="120" customHeight="1" x14ac:dyDescent="0.25">
      <c r="A25" s="166"/>
      <c r="B25" s="167" t="s">
        <v>116</v>
      </c>
      <c r="C25" s="167" t="s">
        <v>116</v>
      </c>
      <c r="D25" s="167"/>
      <c r="E25" s="167" t="s">
        <v>10</v>
      </c>
      <c r="F25" s="167" t="s">
        <v>354</v>
      </c>
      <c r="G25" s="167"/>
      <c r="H25" s="167" t="s">
        <v>355</v>
      </c>
      <c r="I25" s="167" t="s">
        <v>356</v>
      </c>
    </row>
    <row r="44" spans="3:3" x14ac:dyDescent="0.25">
      <c r="C44" s="101" t="s">
        <v>107</v>
      </c>
    </row>
  </sheetData>
  <mergeCells count="3">
    <mergeCell ref="E2:F2"/>
    <mergeCell ref="H2:I2"/>
    <mergeCell ref="B2:C2"/>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E2041-1C1D-4D65-A965-7202AEB7AE00}">
  <dimension ref="A1:AU105"/>
  <sheetViews>
    <sheetView showGridLines="0" topLeftCell="E1" zoomScale="70" zoomScaleNormal="70" workbookViewId="0">
      <selection activeCell="E29" sqref="A29:XFD1048576"/>
    </sheetView>
  </sheetViews>
  <sheetFormatPr baseColWidth="10" defaultColWidth="0" defaultRowHeight="15" zeroHeight="1" x14ac:dyDescent="0.25"/>
  <cols>
    <col min="1" max="1" width="14.28515625" hidden="1" customWidth="1"/>
    <col min="2" max="2" width="13.7109375" hidden="1" customWidth="1"/>
    <col min="3" max="3" width="0" hidden="1" customWidth="1"/>
    <col min="4" max="4" width="15.140625" hidden="1" customWidth="1"/>
    <col min="5" max="5" width="13.85546875" customWidth="1"/>
    <col min="6" max="6" width="11.28515625" customWidth="1"/>
    <col min="7" max="7" width="3.7109375" style="112" customWidth="1"/>
    <col min="8" max="8" width="6.42578125" customWidth="1"/>
    <col min="9" max="9" width="0.5703125" style="34" customWidth="1"/>
    <col min="10" max="10" width="5.42578125" customWidth="1"/>
    <col min="11" max="11" width="7.7109375" customWidth="1"/>
    <col min="12" max="12" width="8.7109375" customWidth="1"/>
    <col min="13" max="13" width="4.140625" customWidth="1"/>
    <col min="14" max="14" width="6.42578125" customWidth="1"/>
    <col min="15" max="15" width="0.5703125" style="34" customWidth="1"/>
    <col min="16" max="16" width="5.42578125" customWidth="1"/>
    <col min="17" max="17" width="7.7109375" customWidth="1"/>
    <col min="18" max="18" width="8.7109375" customWidth="1"/>
    <col min="19" max="19" width="3.85546875" style="37" customWidth="1"/>
    <col min="20" max="20" width="12" customWidth="1"/>
    <col min="21" max="28" width="11.42578125" hidden="1" customWidth="1"/>
    <col min="29" max="30" width="14.28515625" hidden="1" customWidth="1"/>
    <col min="31" max="33" width="11.42578125" hidden="1" customWidth="1"/>
    <col min="34" max="34" width="14.28515625" hidden="1" customWidth="1"/>
    <col min="35" max="38" width="11.42578125" hidden="1" customWidth="1"/>
    <col min="39" max="39" width="14.85546875" hidden="1" customWidth="1"/>
    <col min="40" max="43" width="11.42578125" hidden="1" customWidth="1"/>
    <col min="44" max="44" width="17.7109375" hidden="1" customWidth="1"/>
    <col min="45" max="47" width="0" hidden="1" customWidth="1"/>
    <col min="48" max="16384" width="11.42578125" hidden="1"/>
  </cols>
  <sheetData>
    <row r="1" spans="4:47" x14ac:dyDescent="0.25"/>
    <row r="2" spans="4:47" s="6" customFormat="1" ht="17.25" x14ac:dyDescent="0.25">
      <c r="G2" s="173" t="s">
        <v>128</v>
      </c>
      <c r="H2" s="173"/>
      <c r="I2" s="173"/>
      <c r="J2" s="173"/>
      <c r="K2" s="173"/>
      <c r="L2" s="173"/>
      <c r="N2" s="173" t="s">
        <v>165</v>
      </c>
      <c r="O2" s="173"/>
      <c r="P2" s="173"/>
      <c r="Q2" s="173"/>
      <c r="R2" s="173"/>
      <c r="S2" s="128"/>
      <c r="T2" s="196" t="s">
        <v>158</v>
      </c>
      <c r="AB2" s="6" t="s">
        <v>55</v>
      </c>
      <c r="AC2" s="6" t="s">
        <v>55</v>
      </c>
      <c r="AD2" s="6" t="s">
        <v>55</v>
      </c>
      <c r="AE2" s="6" t="s">
        <v>55</v>
      </c>
      <c r="AF2" s="6" t="s">
        <v>55</v>
      </c>
      <c r="AG2" s="6" t="s">
        <v>60</v>
      </c>
      <c r="AH2" s="6" t="s">
        <v>60</v>
      </c>
      <c r="AI2" s="6" t="s">
        <v>60</v>
      </c>
      <c r="AJ2" s="6" t="s">
        <v>60</v>
      </c>
      <c r="AK2" s="6" t="s">
        <v>60</v>
      </c>
      <c r="AL2" s="6" t="s">
        <v>48</v>
      </c>
      <c r="AM2" s="6" t="s">
        <v>48</v>
      </c>
      <c r="AN2" s="6" t="s">
        <v>48</v>
      </c>
      <c r="AO2" s="6" t="s">
        <v>48</v>
      </c>
      <c r="AP2" s="6" t="s">
        <v>48</v>
      </c>
      <c r="AQ2" s="6" t="s">
        <v>63</v>
      </c>
      <c r="AR2" s="6" t="s">
        <v>63</v>
      </c>
      <c r="AS2" s="6" t="s">
        <v>63</v>
      </c>
      <c r="AT2" s="6" t="s">
        <v>63</v>
      </c>
      <c r="AU2" s="6" t="s">
        <v>63</v>
      </c>
    </row>
    <row r="3" spans="4:47" s="91" customFormat="1" ht="74.25" customHeight="1" x14ac:dyDescent="0.25">
      <c r="E3" s="91" t="s">
        <v>43</v>
      </c>
      <c r="F3" s="91" t="s">
        <v>44</v>
      </c>
      <c r="G3" s="110" t="s">
        <v>159</v>
      </c>
      <c r="H3" s="91" t="s">
        <v>156</v>
      </c>
      <c r="I3" s="100"/>
      <c r="J3" s="91" t="s">
        <v>42</v>
      </c>
      <c r="K3" s="91" t="s">
        <v>157</v>
      </c>
      <c r="L3" s="114" t="s">
        <v>132</v>
      </c>
      <c r="N3" s="110" t="s">
        <v>156</v>
      </c>
      <c r="O3" s="100"/>
      <c r="P3" s="91" t="s">
        <v>42</v>
      </c>
      <c r="Q3" s="110" t="s">
        <v>157</v>
      </c>
      <c r="R3" s="114" t="s">
        <v>133</v>
      </c>
      <c r="S3" s="100"/>
      <c r="T3" s="197"/>
      <c r="Y3" s="90"/>
      <c r="AC3" s="91" t="s">
        <v>43</v>
      </c>
      <c r="AE3" s="91" t="s">
        <v>44</v>
      </c>
      <c r="AF3" s="91" t="s">
        <v>49</v>
      </c>
      <c r="AH3" s="91" t="s">
        <v>43</v>
      </c>
      <c r="AJ3" s="91" t="s">
        <v>44</v>
      </c>
      <c r="AK3" s="91" t="s">
        <v>49</v>
      </c>
      <c r="AM3" s="91" t="s">
        <v>43</v>
      </c>
      <c r="AO3" s="91" t="s">
        <v>44</v>
      </c>
      <c r="AP3" s="91" t="s">
        <v>49</v>
      </c>
      <c r="AR3" s="91" t="s">
        <v>43</v>
      </c>
      <c r="AT3" s="91" t="s">
        <v>44</v>
      </c>
      <c r="AU3" s="91" t="s">
        <v>49</v>
      </c>
    </row>
    <row r="4" spans="4:47" ht="17.25" x14ac:dyDescent="0.25">
      <c r="D4" s="89"/>
      <c r="E4" s="194" t="s">
        <v>35</v>
      </c>
      <c r="F4" s="122" t="s">
        <v>130</v>
      </c>
      <c r="G4" s="113">
        <v>7</v>
      </c>
      <c r="H4" s="120">
        <v>60.581317460000001</v>
      </c>
      <c r="I4" s="120"/>
      <c r="J4" s="120">
        <v>0.51718316099999995</v>
      </c>
      <c r="K4" s="120">
        <f>H4-H7</f>
        <v>14.761634020000002</v>
      </c>
      <c r="L4" s="121" t="s">
        <v>147</v>
      </c>
      <c r="M4" s="126" t="s">
        <v>145</v>
      </c>
      <c r="N4" s="120">
        <v>59.147515690650799</v>
      </c>
      <c r="O4" s="120"/>
      <c r="P4" s="120">
        <v>0.57278071378235396</v>
      </c>
      <c r="Q4" s="120">
        <f>N4-N7</f>
        <v>13.6040662930248</v>
      </c>
      <c r="R4" s="121" t="s">
        <v>151</v>
      </c>
      <c r="S4" s="126" t="s">
        <v>145</v>
      </c>
      <c r="T4" s="120">
        <f>-K4+Q4</f>
        <v>-1.157567726975202</v>
      </c>
      <c r="AB4" s="16">
        <v>2</v>
      </c>
      <c r="AC4" t="s">
        <v>36</v>
      </c>
      <c r="AD4">
        <v>1</v>
      </c>
      <c r="AE4" t="s">
        <v>39</v>
      </c>
      <c r="AF4" t="s">
        <v>51</v>
      </c>
      <c r="AG4" s="16">
        <v>2</v>
      </c>
      <c r="AH4" t="s">
        <v>36</v>
      </c>
      <c r="AI4">
        <v>1</v>
      </c>
      <c r="AJ4" t="s">
        <v>39</v>
      </c>
      <c r="AK4" t="s">
        <v>51</v>
      </c>
      <c r="AL4" s="16">
        <v>2</v>
      </c>
      <c r="AM4" t="s">
        <v>36</v>
      </c>
      <c r="AN4">
        <v>1</v>
      </c>
      <c r="AO4" t="s">
        <v>39</v>
      </c>
      <c r="AP4" t="s">
        <v>51</v>
      </c>
      <c r="AQ4" s="16">
        <v>2</v>
      </c>
      <c r="AR4" t="s">
        <v>36</v>
      </c>
      <c r="AS4">
        <v>1</v>
      </c>
      <c r="AT4" t="s">
        <v>39</v>
      </c>
      <c r="AU4" t="s">
        <v>51</v>
      </c>
    </row>
    <row r="5" spans="4:47" ht="17.25" x14ac:dyDescent="0.25">
      <c r="D5" s="89"/>
      <c r="E5" s="194"/>
      <c r="F5" s="122" t="s">
        <v>40</v>
      </c>
      <c r="G5" s="113">
        <v>4</v>
      </c>
      <c r="H5" s="120">
        <v>52.858586359999997</v>
      </c>
      <c r="I5" s="120"/>
      <c r="J5" s="120">
        <v>0.35000915500000002</v>
      </c>
      <c r="K5" s="120">
        <f>H5-H7</f>
        <v>7.0389029199999982</v>
      </c>
      <c r="L5" s="121" t="s">
        <v>148</v>
      </c>
      <c r="M5" s="126" t="s">
        <v>145</v>
      </c>
      <c r="N5" s="120">
        <v>56.861293612399301</v>
      </c>
      <c r="O5" s="120"/>
      <c r="P5" s="120">
        <v>0.45285122995636601</v>
      </c>
      <c r="Q5" s="120">
        <f>N5-N7</f>
        <v>11.317844214773302</v>
      </c>
      <c r="R5" s="121" t="s">
        <v>152</v>
      </c>
      <c r="S5" s="126" t="s">
        <v>145</v>
      </c>
      <c r="T5" s="120">
        <f>-K5+Q5</f>
        <v>4.2789412947733041</v>
      </c>
      <c r="AB5" s="16">
        <v>2</v>
      </c>
      <c r="AC5" t="s">
        <v>36</v>
      </c>
      <c r="AD5">
        <v>2</v>
      </c>
      <c r="AE5" t="s">
        <v>40</v>
      </c>
      <c r="AF5" t="s">
        <v>51</v>
      </c>
      <c r="AG5" s="16">
        <v>2</v>
      </c>
      <c r="AH5" t="s">
        <v>36</v>
      </c>
      <c r="AI5">
        <v>2</v>
      </c>
      <c r="AJ5" t="s">
        <v>40</v>
      </c>
      <c r="AK5" t="s">
        <v>51</v>
      </c>
      <c r="AL5" s="16">
        <v>2</v>
      </c>
      <c r="AM5" t="s">
        <v>36</v>
      </c>
      <c r="AN5">
        <v>2</v>
      </c>
      <c r="AO5" t="s">
        <v>40</v>
      </c>
      <c r="AP5" t="s">
        <v>51</v>
      </c>
      <c r="AQ5" s="16">
        <v>2</v>
      </c>
      <c r="AR5" t="s">
        <v>36</v>
      </c>
      <c r="AS5">
        <v>2</v>
      </c>
      <c r="AT5" t="s">
        <v>40</v>
      </c>
      <c r="AU5" t="s">
        <v>51</v>
      </c>
    </row>
    <row r="6" spans="4:47" x14ac:dyDescent="0.25">
      <c r="D6" s="89"/>
      <c r="E6" s="194"/>
      <c r="F6" s="122" t="s">
        <v>131</v>
      </c>
      <c r="G6" s="113">
        <v>4</v>
      </c>
      <c r="H6" s="120">
        <v>45.561959610000002</v>
      </c>
      <c r="I6" s="120"/>
      <c r="J6" s="120">
        <v>0.42799453100000001</v>
      </c>
      <c r="K6" s="120">
        <f>H6-H7</f>
        <v>-0.25772382999999621</v>
      </c>
      <c r="L6" s="120">
        <v>0.170013249583922</v>
      </c>
      <c r="M6" s="127" t="str">
        <f t="shared" ref="M6:M22" si="0">IF(L6="","",IF(L6&lt;0.001,"***",IF(L6&lt;0.01,"**",IF(L6&lt;0.05,"*",""))))</f>
        <v/>
      </c>
      <c r="N6" s="120">
        <v>45.1536752438397</v>
      </c>
      <c r="O6" s="120"/>
      <c r="P6" s="120">
        <v>0.53467969040386798</v>
      </c>
      <c r="Q6" s="120">
        <f>N6-N7</f>
        <v>-0.38977415378629843</v>
      </c>
      <c r="R6" s="120">
        <v>0.63726343846582101</v>
      </c>
      <c r="S6" s="127" t="str">
        <f t="shared" ref="S6:S22" si="1">IF(R6="","",IF(R6&lt;0.001,"***",IF(R6&lt;0.01,"**",IF(R6&lt;0.05,"*",""))))</f>
        <v/>
      </c>
      <c r="T6" s="120">
        <f>-K6+Q6</f>
        <v>-0.13205032378630222</v>
      </c>
      <c r="AB6" s="16">
        <v>2</v>
      </c>
      <c r="AC6" t="s">
        <v>36</v>
      </c>
      <c r="AD6">
        <v>3</v>
      </c>
      <c r="AE6" t="s">
        <v>41</v>
      </c>
      <c r="AF6" t="s">
        <v>51</v>
      </c>
      <c r="AG6" s="16">
        <v>2</v>
      </c>
      <c r="AH6" t="s">
        <v>36</v>
      </c>
      <c r="AI6">
        <v>3</v>
      </c>
      <c r="AJ6" t="s">
        <v>41</v>
      </c>
      <c r="AK6" t="s">
        <v>51</v>
      </c>
      <c r="AL6" s="16">
        <v>2</v>
      </c>
      <c r="AM6" t="s">
        <v>36</v>
      </c>
      <c r="AN6">
        <v>3</v>
      </c>
      <c r="AO6" t="s">
        <v>41</v>
      </c>
      <c r="AP6" t="s">
        <v>51</v>
      </c>
      <c r="AQ6" s="16">
        <v>2</v>
      </c>
      <c r="AR6" t="s">
        <v>36</v>
      </c>
      <c r="AS6">
        <v>3</v>
      </c>
      <c r="AT6" t="s">
        <v>41</v>
      </c>
      <c r="AU6" t="s">
        <v>51</v>
      </c>
    </row>
    <row r="7" spans="4:47" x14ac:dyDescent="0.25">
      <c r="D7" s="89"/>
      <c r="E7" s="194"/>
      <c r="F7" s="122" t="s">
        <v>45</v>
      </c>
      <c r="G7" s="113">
        <v>4</v>
      </c>
      <c r="H7" s="120">
        <v>45.819683439999999</v>
      </c>
      <c r="I7" s="120"/>
      <c r="J7" s="120">
        <v>0.35908684400000002</v>
      </c>
      <c r="K7" s="120"/>
      <c r="L7" s="123"/>
      <c r="M7" s="127" t="str">
        <f t="shared" si="0"/>
        <v/>
      </c>
      <c r="N7" s="120">
        <v>45.543449397625999</v>
      </c>
      <c r="O7" s="120"/>
      <c r="P7" s="120">
        <v>0.51748469461629898</v>
      </c>
      <c r="Q7" s="120"/>
      <c r="R7" s="123"/>
      <c r="S7" s="127" t="str">
        <f t="shared" si="1"/>
        <v/>
      </c>
      <c r="T7" s="120"/>
      <c r="AB7" s="16">
        <v>2</v>
      </c>
      <c r="AC7" t="s">
        <v>36</v>
      </c>
      <c r="AD7">
        <v>4</v>
      </c>
      <c r="AE7" t="s">
        <v>45</v>
      </c>
      <c r="AF7" t="s">
        <v>51</v>
      </c>
      <c r="AG7" s="16">
        <v>2</v>
      </c>
      <c r="AH7" t="s">
        <v>36</v>
      </c>
      <c r="AI7">
        <v>4</v>
      </c>
      <c r="AJ7" t="s">
        <v>45</v>
      </c>
      <c r="AK7" t="s">
        <v>51</v>
      </c>
      <c r="AL7" s="16">
        <v>2</v>
      </c>
      <c r="AM7" t="s">
        <v>36</v>
      </c>
      <c r="AN7">
        <v>4</v>
      </c>
      <c r="AO7" t="s">
        <v>45</v>
      </c>
      <c r="AP7" t="s">
        <v>51</v>
      </c>
      <c r="AQ7" s="16">
        <v>2</v>
      </c>
      <c r="AR7" t="s">
        <v>36</v>
      </c>
      <c r="AS7">
        <v>4</v>
      </c>
      <c r="AT7" t="s">
        <v>45</v>
      </c>
      <c r="AU7" t="s">
        <v>51</v>
      </c>
    </row>
    <row r="8" spans="4:47" ht="5.25" customHeight="1" x14ac:dyDescent="0.25">
      <c r="D8" s="89"/>
      <c r="E8" s="99"/>
      <c r="F8" s="122"/>
      <c r="G8" s="113"/>
      <c r="H8" s="120"/>
      <c r="I8" s="120"/>
      <c r="J8" s="120"/>
      <c r="K8" s="120"/>
      <c r="L8" s="123"/>
      <c r="M8" s="127"/>
      <c r="N8" s="120"/>
      <c r="O8" s="120"/>
      <c r="P8" s="120"/>
      <c r="Q8" s="120"/>
      <c r="R8" s="123"/>
      <c r="S8" s="127"/>
      <c r="T8" s="120"/>
      <c r="AB8" s="16"/>
      <c r="AG8" s="16"/>
      <c r="AL8" s="16"/>
      <c r="AQ8" s="16"/>
    </row>
    <row r="9" spans="4:47" ht="17.25" x14ac:dyDescent="0.25">
      <c r="D9" s="89"/>
      <c r="E9" s="194" t="s">
        <v>36</v>
      </c>
      <c r="F9" s="122" t="s">
        <v>130</v>
      </c>
      <c r="G9" s="113">
        <v>6</v>
      </c>
      <c r="H9" s="120">
        <v>54.678815550000003</v>
      </c>
      <c r="I9" s="120"/>
      <c r="J9" s="120">
        <v>0.36037176599999998</v>
      </c>
      <c r="K9" s="120">
        <f>H9-H12</f>
        <v>6.6158781800000028</v>
      </c>
      <c r="L9" s="121" t="s">
        <v>149</v>
      </c>
      <c r="M9" s="126" t="s">
        <v>145</v>
      </c>
      <c r="N9" s="120">
        <v>49.307309417725101</v>
      </c>
      <c r="O9" s="120"/>
      <c r="P9" s="120">
        <v>0.36178815234068301</v>
      </c>
      <c r="Q9" s="120">
        <f>N9-N12</f>
        <v>2.6264353334986978</v>
      </c>
      <c r="R9" s="121" t="s">
        <v>153</v>
      </c>
      <c r="S9" s="126" t="s">
        <v>145</v>
      </c>
      <c r="T9" s="120">
        <f>-K9+Q9</f>
        <v>-3.989442846501305</v>
      </c>
      <c r="AB9" s="16">
        <v>3</v>
      </c>
      <c r="AC9" t="s">
        <v>37</v>
      </c>
      <c r="AD9">
        <v>1</v>
      </c>
      <c r="AE9" t="s">
        <v>39</v>
      </c>
      <c r="AF9" t="s">
        <v>51</v>
      </c>
      <c r="AG9" s="16">
        <v>3</v>
      </c>
      <c r="AH9" t="s">
        <v>37</v>
      </c>
      <c r="AI9">
        <v>1</v>
      </c>
      <c r="AJ9" t="s">
        <v>39</v>
      </c>
      <c r="AK9" t="s">
        <v>51</v>
      </c>
      <c r="AL9" s="16">
        <v>3</v>
      </c>
      <c r="AM9" t="s">
        <v>37</v>
      </c>
      <c r="AN9">
        <v>1</v>
      </c>
      <c r="AO9" t="s">
        <v>39</v>
      </c>
      <c r="AP9" t="s">
        <v>51</v>
      </c>
      <c r="AQ9" s="16">
        <v>3</v>
      </c>
      <c r="AR9" t="s">
        <v>37</v>
      </c>
      <c r="AS9">
        <v>1</v>
      </c>
      <c r="AT9" t="s">
        <v>39</v>
      </c>
      <c r="AU9" t="s">
        <v>51</v>
      </c>
    </row>
    <row r="10" spans="4:47" ht="17.25" x14ac:dyDescent="0.25">
      <c r="D10" s="89"/>
      <c r="E10" s="194"/>
      <c r="F10" s="122" t="s">
        <v>40</v>
      </c>
      <c r="G10" s="113">
        <v>3</v>
      </c>
      <c r="H10" s="120">
        <v>51.561723360000002</v>
      </c>
      <c r="I10" s="120"/>
      <c r="J10" s="120">
        <v>0.48166100099999998</v>
      </c>
      <c r="K10" s="120">
        <f>H10-H12</f>
        <v>3.4987859900000018</v>
      </c>
      <c r="L10" s="121" t="s">
        <v>150</v>
      </c>
      <c r="M10" s="126" t="s">
        <v>145</v>
      </c>
      <c r="N10" s="120">
        <v>47.419047910478596</v>
      </c>
      <c r="O10" s="120"/>
      <c r="P10" s="120">
        <v>0.340882765844917</v>
      </c>
      <c r="Q10" s="120">
        <f>N10-N12</f>
        <v>0.73817382625219352</v>
      </c>
      <c r="R10" s="120">
        <v>0.20624411716576399</v>
      </c>
      <c r="S10" s="127" t="str">
        <f t="shared" si="1"/>
        <v/>
      </c>
      <c r="T10" s="120">
        <f>-K10+Q10</f>
        <v>-2.7606121637478083</v>
      </c>
      <c r="AB10" s="16">
        <v>3</v>
      </c>
      <c r="AC10" t="s">
        <v>37</v>
      </c>
      <c r="AD10">
        <v>2</v>
      </c>
      <c r="AE10" t="s">
        <v>40</v>
      </c>
      <c r="AF10" t="s">
        <v>51</v>
      </c>
      <c r="AG10" s="16">
        <v>3</v>
      </c>
      <c r="AH10" t="s">
        <v>37</v>
      </c>
      <c r="AI10">
        <v>2</v>
      </c>
      <c r="AJ10" t="s">
        <v>40</v>
      </c>
      <c r="AK10" t="s">
        <v>51</v>
      </c>
      <c r="AL10" s="16">
        <v>3</v>
      </c>
      <c r="AM10" t="s">
        <v>37</v>
      </c>
      <c r="AN10">
        <v>2</v>
      </c>
      <c r="AO10" t="s">
        <v>40</v>
      </c>
      <c r="AP10" t="s">
        <v>51</v>
      </c>
      <c r="AQ10" s="16">
        <v>3</v>
      </c>
      <c r="AR10" t="s">
        <v>37</v>
      </c>
      <c r="AS10">
        <v>2</v>
      </c>
      <c r="AT10" t="s">
        <v>40</v>
      </c>
      <c r="AU10" t="s">
        <v>51</v>
      </c>
    </row>
    <row r="11" spans="4:47" x14ac:dyDescent="0.25">
      <c r="D11" s="89"/>
      <c r="E11" s="194"/>
      <c r="F11" s="122" t="s">
        <v>131</v>
      </c>
      <c r="G11" s="113">
        <v>3</v>
      </c>
      <c r="H11" s="120">
        <v>48.323363149999999</v>
      </c>
      <c r="I11" s="120"/>
      <c r="J11" s="120">
        <v>0.46027699999999999</v>
      </c>
      <c r="K11" s="120">
        <f>H11-H12</f>
        <v>0.2604257799999985</v>
      </c>
      <c r="L11" s="120">
        <v>0.57331363871103602</v>
      </c>
      <c r="M11" s="127" t="str">
        <f t="shared" si="0"/>
        <v/>
      </c>
      <c r="N11" s="120">
        <v>46.1289371203166</v>
      </c>
      <c r="O11" s="120"/>
      <c r="P11" s="120">
        <v>0.38859142283758902</v>
      </c>
      <c r="Q11" s="120">
        <f>N11-N12</f>
        <v>-0.55193696390980307</v>
      </c>
      <c r="R11" s="120">
        <v>0.244099019352012</v>
      </c>
      <c r="S11" s="127" t="str">
        <f t="shared" si="1"/>
        <v/>
      </c>
      <c r="T11" s="120">
        <f>-K11+Q11</f>
        <v>-0.81236274390980157</v>
      </c>
      <c r="AB11" s="16">
        <v>3</v>
      </c>
      <c r="AC11" t="s">
        <v>37</v>
      </c>
      <c r="AD11">
        <v>3</v>
      </c>
      <c r="AE11" t="s">
        <v>41</v>
      </c>
      <c r="AF11" t="s">
        <v>51</v>
      </c>
      <c r="AG11" s="16">
        <v>3</v>
      </c>
      <c r="AH11" t="s">
        <v>37</v>
      </c>
      <c r="AI11">
        <v>3</v>
      </c>
      <c r="AJ11" t="s">
        <v>41</v>
      </c>
      <c r="AK11" t="s">
        <v>51</v>
      </c>
      <c r="AL11" s="16">
        <v>3</v>
      </c>
      <c r="AM11" t="s">
        <v>37</v>
      </c>
      <c r="AN11">
        <v>3</v>
      </c>
      <c r="AO11" t="s">
        <v>41</v>
      </c>
      <c r="AP11" t="s">
        <v>51</v>
      </c>
      <c r="AQ11" s="16">
        <v>3</v>
      </c>
      <c r="AR11" t="s">
        <v>37</v>
      </c>
      <c r="AS11">
        <v>3</v>
      </c>
      <c r="AT11" t="s">
        <v>41</v>
      </c>
      <c r="AU11" t="s">
        <v>51</v>
      </c>
    </row>
    <row r="12" spans="4:47" x14ac:dyDescent="0.25">
      <c r="D12" s="89"/>
      <c r="E12" s="194"/>
      <c r="F12" s="122" t="s">
        <v>45</v>
      </c>
      <c r="G12" s="113">
        <v>3</v>
      </c>
      <c r="H12" s="120">
        <v>48.06293737</v>
      </c>
      <c r="I12" s="120"/>
      <c r="J12" s="120">
        <v>0.40241564699999999</v>
      </c>
      <c r="K12" s="120"/>
      <c r="L12" s="123"/>
      <c r="M12" s="127" t="str">
        <f t="shared" si="0"/>
        <v/>
      </c>
      <c r="N12" s="120">
        <v>46.680874084226403</v>
      </c>
      <c r="O12" s="120"/>
      <c r="P12" s="120">
        <v>0.36013449958064397</v>
      </c>
      <c r="Q12" s="120"/>
      <c r="R12" s="123"/>
      <c r="S12" s="127" t="str">
        <f t="shared" si="1"/>
        <v/>
      </c>
      <c r="T12" s="120"/>
      <c r="AB12" s="16">
        <v>3</v>
      </c>
      <c r="AC12" t="s">
        <v>37</v>
      </c>
      <c r="AD12">
        <v>4</v>
      </c>
      <c r="AE12" t="s">
        <v>45</v>
      </c>
      <c r="AF12" t="s">
        <v>51</v>
      </c>
      <c r="AG12" s="16">
        <v>3</v>
      </c>
      <c r="AH12" t="s">
        <v>37</v>
      </c>
      <c r="AI12">
        <v>4</v>
      </c>
      <c r="AJ12" t="s">
        <v>45</v>
      </c>
      <c r="AK12" t="s">
        <v>51</v>
      </c>
      <c r="AL12" s="16">
        <v>3</v>
      </c>
      <c r="AM12" t="s">
        <v>37</v>
      </c>
      <c r="AN12">
        <v>4</v>
      </c>
      <c r="AO12" t="s">
        <v>45</v>
      </c>
      <c r="AP12" t="s">
        <v>51</v>
      </c>
      <c r="AQ12" s="16">
        <v>3</v>
      </c>
      <c r="AR12" t="s">
        <v>37</v>
      </c>
      <c r="AS12">
        <v>4</v>
      </c>
      <c r="AT12" t="s">
        <v>45</v>
      </c>
      <c r="AU12" t="s">
        <v>51</v>
      </c>
    </row>
    <row r="13" spans="4:47" ht="5.25" customHeight="1" x14ac:dyDescent="0.25">
      <c r="D13" s="89"/>
      <c r="E13" s="99"/>
      <c r="F13" s="122"/>
      <c r="G13" s="113"/>
      <c r="H13" s="120"/>
      <c r="I13" s="120"/>
      <c r="J13" s="120"/>
      <c r="K13" s="120"/>
      <c r="L13" s="123"/>
      <c r="M13" s="127"/>
      <c r="N13" s="120"/>
      <c r="O13" s="120"/>
      <c r="P13" s="120"/>
      <c r="Q13" s="120"/>
      <c r="R13" s="123"/>
      <c r="S13" s="127"/>
      <c r="T13" s="120"/>
      <c r="AB13" s="16"/>
      <c r="AG13" s="16"/>
      <c r="AL13" s="16"/>
      <c r="AQ13" s="16"/>
    </row>
    <row r="14" spans="4:47" ht="17.25" x14ac:dyDescent="0.25">
      <c r="D14" s="89"/>
      <c r="E14" s="194" t="s">
        <v>37</v>
      </c>
      <c r="F14" s="122" t="s">
        <v>130</v>
      </c>
      <c r="G14" s="113">
        <v>6</v>
      </c>
      <c r="H14" s="120">
        <v>54.387506340000002</v>
      </c>
      <c r="I14" s="113"/>
      <c r="J14" s="120">
        <v>0.28570604399999999</v>
      </c>
      <c r="K14" s="120">
        <f>H14-H17</f>
        <v>5.1826445200000038</v>
      </c>
      <c r="L14" s="121" t="s">
        <v>154</v>
      </c>
      <c r="M14" s="126" t="s">
        <v>145</v>
      </c>
      <c r="N14" s="120">
        <v>51.064099571169997</v>
      </c>
      <c r="O14" s="113"/>
      <c r="P14" s="120">
        <v>0.47935944412450698</v>
      </c>
      <c r="Q14" s="120">
        <f>N14-N17</f>
        <v>2.9611504000091955</v>
      </c>
      <c r="R14" s="121" t="s">
        <v>155</v>
      </c>
      <c r="S14" s="126" t="s">
        <v>145</v>
      </c>
      <c r="T14" s="120">
        <f>-K14+Q14</f>
        <v>-2.2214941199908083</v>
      </c>
      <c r="AB14" s="16"/>
      <c r="AG14" s="16"/>
      <c r="AL14" s="16"/>
      <c r="AQ14" s="16">
        <v>4</v>
      </c>
      <c r="AR14" t="s">
        <v>46</v>
      </c>
      <c r="AS14">
        <v>1</v>
      </c>
      <c r="AT14" t="s">
        <v>39</v>
      </c>
      <c r="AU14" t="s">
        <v>51</v>
      </c>
    </row>
    <row r="15" spans="4:47" ht="17.25" x14ac:dyDescent="0.25">
      <c r="D15" s="89"/>
      <c r="E15" s="194"/>
      <c r="F15" s="122" t="s">
        <v>40</v>
      </c>
      <c r="G15" s="113">
        <v>3</v>
      </c>
      <c r="H15" s="120">
        <v>50.958355750000003</v>
      </c>
      <c r="I15" s="125"/>
      <c r="J15" s="120">
        <v>0.55788878600000003</v>
      </c>
      <c r="K15" s="120">
        <f>H15-H17</f>
        <v>1.7534939300000048</v>
      </c>
      <c r="L15" s="120">
        <v>0.179122232344164</v>
      </c>
      <c r="M15" s="127" t="str">
        <f>IF(L15="","",IF(L15&lt;0.001,"***",IF(L15&lt;0.01,"**",IF(L15&lt;0.05,"*",""))))</f>
        <v/>
      </c>
      <c r="N15" s="120">
        <v>49.347496879721596</v>
      </c>
      <c r="O15" s="125"/>
      <c r="P15" s="120">
        <v>0.45791153988177102</v>
      </c>
      <c r="Q15" s="120">
        <f>N15-N17</f>
        <v>1.2445477085607948</v>
      </c>
      <c r="R15" s="120">
        <v>0.126237922060945</v>
      </c>
      <c r="S15" s="127" t="str">
        <f>IF(R15="","",IF(R15&lt;0.001,"***",IF(R15&lt;0.01,"**",IF(R15&lt;0.05,"*",""))))</f>
        <v/>
      </c>
      <c r="T15" s="120">
        <f>-K15+Q15</f>
        <v>-0.50894622143920998</v>
      </c>
      <c r="AB15" s="16"/>
      <c r="AG15" s="16"/>
      <c r="AL15" s="16"/>
      <c r="AQ15" s="16">
        <v>4</v>
      </c>
      <c r="AR15" t="s">
        <v>46</v>
      </c>
      <c r="AS15">
        <v>2</v>
      </c>
      <c r="AT15" t="s">
        <v>40</v>
      </c>
      <c r="AU15" t="s">
        <v>51</v>
      </c>
    </row>
    <row r="16" spans="4:47" ht="17.25" x14ac:dyDescent="0.25">
      <c r="D16" s="89"/>
      <c r="E16" s="194"/>
      <c r="F16" s="122" t="s">
        <v>131</v>
      </c>
      <c r="G16" s="113">
        <v>3</v>
      </c>
      <c r="H16" s="120">
        <v>49.185556910000003</v>
      </c>
      <c r="I16" s="125"/>
      <c r="J16" s="120">
        <v>1.027642261</v>
      </c>
      <c r="K16" s="120">
        <f>H16-H17</f>
        <v>-1.9304909999995346E-2</v>
      </c>
      <c r="L16" s="120">
        <v>0.99340957985502099</v>
      </c>
      <c r="M16" s="127" t="str">
        <f t="shared" si="0"/>
        <v/>
      </c>
      <c r="N16" s="120">
        <v>48.330768840542703</v>
      </c>
      <c r="O16" s="125"/>
      <c r="P16" s="120">
        <v>0.48592629476898502</v>
      </c>
      <c r="Q16" s="120">
        <f>N16-N17</f>
        <v>0.22781966938190124</v>
      </c>
      <c r="R16" s="120">
        <v>0.91421475230051596</v>
      </c>
      <c r="S16" s="127" t="str">
        <f t="shared" si="1"/>
        <v/>
      </c>
      <c r="T16" s="120">
        <f>-K16+Q16</f>
        <v>0.24712457938189658</v>
      </c>
      <c r="AB16" s="16"/>
      <c r="AG16" s="16"/>
      <c r="AL16" s="16">
        <v>4</v>
      </c>
      <c r="AM16" t="s">
        <v>46</v>
      </c>
      <c r="AN16">
        <v>3</v>
      </c>
      <c r="AO16" t="s">
        <v>41</v>
      </c>
      <c r="AP16" t="s">
        <v>51</v>
      </c>
      <c r="AQ16" s="16">
        <v>4</v>
      </c>
      <c r="AR16" t="s">
        <v>46</v>
      </c>
      <c r="AS16">
        <v>3</v>
      </c>
      <c r="AT16" t="s">
        <v>41</v>
      </c>
      <c r="AU16" t="s">
        <v>51</v>
      </c>
    </row>
    <row r="17" spans="1:47" ht="17.25" x14ac:dyDescent="0.25">
      <c r="D17" s="89"/>
      <c r="E17" s="194"/>
      <c r="F17" s="122" t="s">
        <v>45</v>
      </c>
      <c r="G17" s="113">
        <v>3</v>
      </c>
      <c r="H17" s="120">
        <v>49.204861819999998</v>
      </c>
      <c r="I17" s="125"/>
      <c r="J17" s="120">
        <v>1.4027919259999999</v>
      </c>
      <c r="K17" s="120"/>
      <c r="L17" s="123"/>
      <c r="M17" s="127" t="str">
        <f t="shared" si="0"/>
        <v/>
      </c>
      <c r="N17" s="120">
        <v>48.102949171160802</v>
      </c>
      <c r="O17" s="125"/>
      <c r="P17" s="120">
        <v>0.479191932551712</v>
      </c>
      <c r="Q17" s="120"/>
      <c r="R17" s="123"/>
      <c r="S17" s="127" t="str">
        <f t="shared" si="1"/>
        <v/>
      </c>
      <c r="T17" s="120"/>
      <c r="AB17" s="16"/>
      <c r="AG17" s="16"/>
      <c r="AL17" s="16">
        <v>4</v>
      </c>
      <c r="AM17" t="s">
        <v>46</v>
      </c>
      <c r="AN17">
        <v>4</v>
      </c>
      <c r="AO17" t="s">
        <v>45</v>
      </c>
      <c r="AP17" t="s">
        <v>51</v>
      </c>
      <c r="AQ17" s="16">
        <v>4</v>
      </c>
      <c r="AR17" t="s">
        <v>46</v>
      </c>
      <c r="AS17">
        <v>4</v>
      </c>
      <c r="AT17" t="s">
        <v>45</v>
      </c>
      <c r="AU17" t="s">
        <v>51</v>
      </c>
    </row>
    <row r="18" spans="1:47" ht="5.25" customHeight="1" x14ac:dyDescent="0.25">
      <c r="D18" s="89"/>
      <c r="E18" s="99"/>
      <c r="F18" s="122"/>
      <c r="G18" s="113"/>
      <c r="H18" s="120"/>
      <c r="I18" s="125"/>
      <c r="J18" s="120"/>
      <c r="K18" s="120"/>
      <c r="L18" s="123"/>
      <c r="M18" s="127"/>
      <c r="N18" s="120"/>
      <c r="O18" s="125"/>
      <c r="P18" s="120"/>
      <c r="Q18" s="120"/>
      <c r="R18" s="123"/>
      <c r="S18" s="127"/>
      <c r="T18" s="120"/>
      <c r="AB18" s="16"/>
      <c r="AG18" s="16"/>
      <c r="AL18" s="16"/>
      <c r="AQ18" s="16"/>
    </row>
    <row r="19" spans="1:47" ht="17.25" x14ac:dyDescent="0.25">
      <c r="D19" s="89"/>
      <c r="E19" s="194" t="s">
        <v>46</v>
      </c>
      <c r="F19" s="122" t="s">
        <v>130</v>
      </c>
      <c r="G19" s="113"/>
      <c r="H19" s="120" t="s">
        <v>160</v>
      </c>
      <c r="I19" s="120"/>
      <c r="J19" s="120"/>
      <c r="K19" s="120"/>
      <c r="L19" s="123"/>
      <c r="M19" s="127" t="str">
        <f t="shared" si="0"/>
        <v/>
      </c>
      <c r="N19" s="120">
        <v>50.948020578736802</v>
      </c>
      <c r="O19" s="125"/>
      <c r="P19" s="120">
        <v>0.60068302671490303</v>
      </c>
      <c r="Q19" s="120">
        <f>N19-N22</f>
        <v>2.8175362867632998</v>
      </c>
      <c r="R19" s="124">
        <v>1.4E-2</v>
      </c>
      <c r="S19" s="126" t="s">
        <v>146</v>
      </c>
      <c r="T19" s="120"/>
      <c r="AB19" s="16">
        <v>5</v>
      </c>
      <c r="AC19" t="s">
        <v>47</v>
      </c>
      <c r="AD19">
        <v>1</v>
      </c>
      <c r="AE19" t="s">
        <v>39</v>
      </c>
      <c r="AF19" t="s">
        <v>51</v>
      </c>
      <c r="AG19" s="16">
        <v>5</v>
      </c>
      <c r="AH19" t="s">
        <v>47</v>
      </c>
      <c r="AI19">
        <v>1</v>
      </c>
      <c r="AJ19" t="s">
        <v>39</v>
      </c>
      <c r="AK19" t="s">
        <v>51</v>
      </c>
      <c r="AL19" s="16">
        <v>5</v>
      </c>
      <c r="AM19" t="s">
        <v>47</v>
      </c>
      <c r="AN19">
        <v>1</v>
      </c>
      <c r="AO19" t="s">
        <v>39</v>
      </c>
      <c r="AP19" t="s">
        <v>51</v>
      </c>
      <c r="AQ19" s="16">
        <v>5</v>
      </c>
      <c r="AR19" t="s">
        <v>47</v>
      </c>
      <c r="AS19">
        <v>1</v>
      </c>
      <c r="AT19" t="s">
        <v>39</v>
      </c>
      <c r="AU19" t="s">
        <v>51</v>
      </c>
    </row>
    <row r="20" spans="1:47" ht="17.25" x14ac:dyDescent="0.25">
      <c r="D20" s="89"/>
      <c r="E20" s="194"/>
      <c r="F20" s="122" t="s">
        <v>40</v>
      </c>
      <c r="G20" s="113"/>
      <c r="H20" s="120" t="s">
        <v>160</v>
      </c>
      <c r="I20" s="120"/>
      <c r="J20" s="120"/>
      <c r="K20" s="120"/>
      <c r="L20" s="123"/>
      <c r="M20" s="127" t="str">
        <f t="shared" si="0"/>
        <v/>
      </c>
      <c r="N20" s="120">
        <v>49.025202209019</v>
      </c>
      <c r="O20" s="125"/>
      <c r="P20" s="120">
        <v>0.65138348978551697</v>
      </c>
      <c r="Q20" s="120">
        <f>N20-N22</f>
        <v>0.8947179170454973</v>
      </c>
      <c r="R20" s="120">
        <v>0.62975697835675204</v>
      </c>
      <c r="S20" s="127" t="str">
        <f t="shared" si="1"/>
        <v/>
      </c>
      <c r="T20" s="120"/>
      <c r="AB20" s="16">
        <v>5</v>
      </c>
      <c r="AC20" t="s">
        <v>47</v>
      </c>
      <c r="AD20">
        <v>2</v>
      </c>
      <c r="AE20" t="s">
        <v>40</v>
      </c>
      <c r="AF20" t="s">
        <v>51</v>
      </c>
      <c r="AG20" s="16">
        <v>5</v>
      </c>
      <c r="AH20" t="s">
        <v>47</v>
      </c>
      <c r="AI20">
        <v>2</v>
      </c>
      <c r="AJ20" t="s">
        <v>40</v>
      </c>
      <c r="AK20" t="s">
        <v>51</v>
      </c>
      <c r="AL20" s="16">
        <v>5</v>
      </c>
      <c r="AM20" t="s">
        <v>47</v>
      </c>
      <c r="AN20">
        <v>2</v>
      </c>
      <c r="AO20" t="s">
        <v>40</v>
      </c>
      <c r="AP20" t="s">
        <v>51</v>
      </c>
      <c r="AQ20" s="16">
        <v>5</v>
      </c>
      <c r="AR20" t="s">
        <v>47</v>
      </c>
      <c r="AS20">
        <v>2</v>
      </c>
      <c r="AT20" t="s">
        <v>40</v>
      </c>
      <c r="AU20" t="s">
        <v>51</v>
      </c>
    </row>
    <row r="21" spans="1:47" ht="17.25" x14ac:dyDescent="0.25">
      <c r="D21" s="89"/>
      <c r="E21" s="194"/>
      <c r="F21" s="122" t="s">
        <v>41</v>
      </c>
      <c r="G21" s="113">
        <v>1</v>
      </c>
      <c r="H21" s="120">
        <v>47.179441349999998</v>
      </c>
      <c r="I21" s="125"/>
      <c r="J21" s="120">
        <v>0.90018137399999998</v>
      </c>
      <c r="K21" s="120">
        <f>H21-H22</f>
        <v>-1.0666716600000044</v>
      </c>
      <c r="L21" s="120">
        <v>0.131303991150717</v>
      </c>
      <c r="M21" s="127" t="str">
        <f t="shared" si="0"/>
        <v/>
      </c>
      <c r="N21" s="120">
        <v>48.3359482722339</v>
      </c>
      <c r="O21" s="125"/>
      <c r="P21" s="120">
        <v>0.58075665003937305</v>
      </c>
      <c r="Q21" s="120">
        <f>N21-N22</f>
        <v>0.20546398026039725</v>
      </c>
      <c r="R21" s="120">
        <v>0.65407375080730601</v>
      </c>
      <c r="S21" s="127" t="str">
        <f t="shared" si="1"/>
        <v/>
      </c>
      <c r="T21" s="120">
        <f>-H21+N21</f>
        <v>1.1565069222339019</v>
      </c>
      <c r="AB21" s="16">
        <v>5</v>
      </c>
      <c r="AC21" t="s">
        <v>47</v>
      </c>
      <c r="AD21">
        <v>3</v>
      </c>
      <c r="AE21" t="s">
        <v>41</v>
      </c>
      <c r="AF21" t="s">
        <v>51</v>
      </c>
      <c r="AG21" s="16">
        <v>5</v>
      </c>
      <c r="AH21" t="s">
        <v>47</v>
      </c>
      <c r="AI21">
        <v>3</v>
      </c>
      <c r="AJ21" t="s">
        <v>41</v>
      </c>
      <c r="AK21" t="s">
        <v>51</v>
      </c>
      <c r="AL21" s="16">
        <v>5</v>
      </c>
      <c r="AM21" t="s">
        <v>47</v>
      </c>
      <c r="AN21">
        <v>3</v>
      </c>
      <c r="AO21" t="s">
        <v>41</v>
      </c>
      <c r="AP21" t="s">
        <v>51</v>
      </c>
      <c r="AQ21" s="16">
        <v>5</v>
      </c>
      <c r="AR21" t="s">
        <v>47</v>
      </c>
      <c r="AS21">
        <v>3</v>
      </c>
      <c r="AT21" t="s">
        <v>41</v>
      </c>
      <c r="AU21" t="s">
        <v>51</v>
      </c>
    </row>
    <row r="22" spans="1:47" ht="17.25" x14ac:dyDescent="0.25">
      <c r="D22" s="89"/>
      <c r="E22" s="194"/>
      <c r="F22" s="122" t="s">
        <v>45</v>
      </c>
      <c r="G22" s="113">
        <v>1</v>
      </c>
      <c r="H22" s="120">
        <v>48.246113010000002</v>
      </c>
      <c r="I22" s="125"/>
      <c r="J22" s="120">
        <v>0.49440312600000003</v>
      </c>
      <c r="K22" s="120"/>
      <c r="L22" s="123"/>
      <c r="M22" s="127" t="str">
        <f t="shared" si="0"/>
        <v/>
      </c>
      <c r="N22" s="120">
        <v>48.130484291973502</v>
      </c>
      <c r="O22" s="125"/>
      <c r="P22" s="120">
        <v>0.700113588858434</v>
      </c>
      <c r="Q22" s="120"/>
      <c r="R22" s="123"/>
      <c r="S22" s="127" t="str">
        <f t="shared" si="1"/>
        <v/>
      </c>
      <c r="T22" s="120">
        <f>-H22+N22</f>
        <v>-0.11562871802649966</v>
      </c>
      <c r="AB22" s="16">
        <v>5</v>
      </c>
      <c r="AC22" t="s">
        <v>47</v>
      </c>
      <c r="AD22">
        <v>4</v>
      </c>
      <c r="AE22" t="s">
        <v>45</v>
      </c>
      <c r="AF22" t="s">
        <v>51</v>
      </c>
      <c r="AG22" s="16">
        <v>5</v>
      </c>
      <c r="AH22" t="s">
        <v>47</v>
      </c>
      <c r="AI22">
        <v>4</v>
      </c>
      <c r="AJ22" t="s">
        <v>45</v>
      </c>
      <c r="AK22" t="s">
        <v>51</v>
      </c>
      <c r="AL22" s="16">
        <v>5</v>
      </c>
      <c r="AM22" t="s">
        <v>47</v>
      </c>
      <c r="AN22">
        <v>4</v>
      </c>
      <c r="AO22" t="s">
        <v>45</v>
      </c>
      <c r="AP22" t="s">
        <v>51</v>
      </c>
      <c r="AQ22" s="16">
        <v>5</v>
      </c>
      <c r="AR22" t="s">
        <v>47</v>
      </c>
      <c r="AS22">
        <v>4</v>
      </c>
      <c r="AT22" t="s">
        <v>45</v>
      </c>
      <c r="AU22" t="s">
        <v>51</v>
      </c>
    </row>
    <row r="23" spans="1:47" ht="5.25" customHeight="1" x14ac:dyDescent="0.25">
      <c r="D23" s="89"/>
      <c r="E23" s="99"/>
      <c r="F23" s="122"/>
      <c r="G23" s="113"/>
      <c r="H23" s="120"/>
      <c r="I23" s="120"/>
      <c r="J23" s="120"/>
      <c r="K23" s="122"/>
      <c r="L23" s="123"/>
      <c r="M23" s="127"/>
      <c r="N23" s="120"/>
      <c r="O23" s="120"/>
      <c r="P23" s="120"/>
      <c r="Q23" s="122"/>
      <c r="R23" s="123"/>
      <c r="S23" s="127"/>
      <c r="T23" s="120"/>
      <c r="U23" s="4"/>
      <c r="V23" s="4"/>
      <c r="W23" s="4"/>
      <c r="X23" s="4"/>
      <c r="Y23" s="4"/>
      <c r="AB23" s="16"/>
      <c r="AG23" s="16"/>
      <c r="AL23" s="16"/>
      <c r="AQ23" s="16"/>
    </row>
    <row r="24" spans="1:47" x14ac:dyDescent="0.25">
      <c r="D24" s="89" t="s">
        <v>51</v>
      </c>
      <c r="E24" s="194" t="s">
        <v>72</v>
      </c>
      <c r="F24" s="122" t="s">
        <v>130</v>
      </c>
      <c r="G24" s="113">
        <v>7</v>
      </c>
      <c r="H24" s="120">
        <v>53.259692219999998</v>
      </c>
      <c r="I24" s="120"/>
      <c r="J24" s="120">
        <v>0.245685666</v>
      </c>
      <c r="K24" s="120">
        <f>H24-H27</f>
        <v>-0.71377671999999848</v>
      </c>
      <c r="L24" s="120">
        <v>0.237891420078887</v>
      </c>
      <c r="M24" s="127" t="str">
        <f>IF(L24="","",IF(L24&lt;0.001,"***",IF(L24&lt;0.01,"**",IF(L24&lt;0.05,"*",""))))</f>
        <v/>
      </c>
      <c r="N24" s="120">
        <v>48.257654020156998</v>
      </c>
      <c r="O24" s="120"/>
      <c r="P24" s="120">
        <v>0.44586813891913202</v>
      </c>
      <c r="Q24" s="120">
        <f>N24-N27</f>
        <v>-0.76191466322530488</v>
      </c>
      <c r="R24" s="120">
        <v>0.307460635282438</v>
      </c>
      <c r="S24" s="127" t="str">
        <f>IF(R24="","",IF(R24&lt;0.001,"***",IF(R24&lt;0.01,"**",IF(R24&lt;0.05,"*",""))))</f>
        <v/>
      </c>
      <c r="T24" s="120">
        <f>-K24+Q24</f>
        <v>-4.8137943225306401E-2</v>
      </c>
      <c r="U24" s="4"/>
      <c r="V24" s="4"/>
      <c r="W24" s="4"/>
      <c r="X24" s="4"/>
      <c r="Y24" s="4"/>
      <c r="AB24" s="16">
        <v>1</v>
      </c>
      <c r="AC24" t="s">
        <v>35</v>
      </c>
      <c r="AD24">
        <v>1</v>
      </c>
      <c r="AE24" t="s">
        <v>39</v>
      </c>
      <c r="AF24" t="s">
        <v>51</v>
      </c>
      <c r="AG24" s="16">
        <v>1</v>
      </c>
      <c r="AH24" t="s">
        <v>35</v>
      </c>
      <c r="AI24">
        <v>1</v>
      </c>
      <c r="AJ24" t="s">
        <v>39</v>
      </c>
      <c r="AK24" t="s">
        <v>51</v>
      </c>
      <c r="AL24" s="16">
        <v>1</v>
      </c>
      <c r="AM24" t="s">
        <v>35</v>
      </c>
      <c r="AN24">
        <v>1</v>
      </c>
      <c r="AO24" t="s">
        <v>39</v>
      </c>
      <c r="AP24" t="s">
        <v>51</v>
      </c>
      <c r="AQ24" s="16">
        <v>1</v>
      </c>
      <c r="AR24" t="s">
        <v>35</v>
      </c>
      <c r="AS24">
        <v>1</v>
      </c>
      <c r="AT24" t="s">
        <v>39</v>
      </c>
      <c r="AU24" t="s">
        <v>51</v>
      </c>
    </row>
    <row r="25" spans="1:47" x14ac:dyDescent="0.25">
      <c r="D25" s="89"/>
      <c r="E25" s="194"/>
      <c r="F25" s="122" t="s">
        <v>40</v>
      </c>
      <c r="G25" s="113">
        <v>4</v>
      </c>
      <c r="H25" s="120">
        <v>54.02632466</v>
      </c>
      <c r="I25" s="120"/>
      <c r="J25" s="120">
        <v>0.32817741299999997</v>
      </c>
      <c r="K25" s="120">
        <f>H25-H27</f>
        <v>5.2855720000003714E-2</v>
      </c>
      <c r="L25" s="120">
        <v>0.81601445514970095</v>
      </c>
      <c r="M25" s="127" t="str">
        <f>IF(L25="","",IF(L25&lt;0.001,"***",IF(L25&lt;0.01,"**",IF(L25&lt;0.05,"*",""))))</f>
        <v/>
      </c>
      <c r="N25" s="120">
        <v>49.773899450288503</v>
      </c>
      <c r="O25" s="120"/>
      <c r="P25" s="120">
        <v>0.444724766832715</v>
      </c>
      <c r="Q25" s="120">
        <f>N25-N27</f>
        <v>0.75433076690620027</v>
      </c>
      <c r="R25" s="120">
        <v>0.445787884911931</v>
      </c>
      <c r="S25" s="127" t="str">
        <f>IF(R25="","",IF(R25&lt;0.001,"***",IF(R25&lt;0.01,"**",IF(R25&lt;0.05,"*",""))))</f>
        <v/>
      </c>
      <c r="T25" s="120">
        <f>-K25+Q25</f>
        <v>0.70147504690619655</v>
      </c>
      <c r="U25" s="4"/>
      <c r="V25" s="4"/>
      <c r="W25" s="4"/>
      <c r="X25" s="4"/>
      <c r="Y25" s="4"/>
      <c r="AB25" s="16">
        <v>1</v>
      </c>
      <c r="AC25" t="s">
        <v>35</v>
      </c>
      <c r="AD25">
        <v>2</v>
      </c>
      <c r="AE25" t="s">
        <v>40</v>
      </c>
      <c r="AF25" t="s">
        <v>51</v>
      </c>
      <c r="AG25" s="16">
        <v>1</v>
      </c>
      <c r="AH25" t="s">
        <v>35</v>
      </c>
      <c r="AI25">
        <v>2</v>
      </c>
      <c r="AJ25" t="s">
        <v>40</v>
      </c>
      <c r="AK25" t="s">
        <v>51</v>
      </c>
      <c r="AL25" s="16">
        <v>1</v>
      </c>
      <c r="AM25" t="s">
        <v>35</v>
      </c>
      <c r="AN25">
        <v>2</v>
      </c>
      <c r="AO25" t="s">
        <v>40</v>
      </c>
      <c r="AP25" t="s">
        <v>51</v>
      </c>
      <c r="AQ25" s="16">
        <v>1</v>
      </c>
      <c r="AR25" t="s">
        <v>35</v>
      </c>
      <c r="AS25">
        <v>2</v>
      </c>
      <c r="AT25" t="s">
        <v>40</v>
      </c>
      <c r="AU25" t="s">
        <v>51</v>
      </c>
    </row>
    <row r="26" spans="1:47" x14ac:dyDescent="0.25">
      <c r="D26" s="89"/>
      <c r="E26" s="194"/>
      <c r="F26" s="122" t="s">
        <v>131</v>
      </c>
      <c r="G26" s="113">
        <v>4</v>
      </c>
      <c r="H26" s="120">
        <v>54.108644550000001</v>
      </c>
      <c r="I26" s="120"/>
      <c r="J26" s="120">
        <v>0.304504265</v>
      </c>
      <c r="K26" s="120">
        <f>H26-H27</f>
        <v>0.13517561000000455</v>
      </c>
      <c r="L26" s="120">
        <v>0.94354556870997897</v>
      </c>
      <c r="M26" s="127" t="str">
        <f>IF(L26="","",IF(L26&lt;0.001,"***",IF(L26&lt;0.01,"**",IF(L26&lt;0.05,"*",""))))</f>
        <v/>
      </c>
      <c r="N26" s="120">
        <v>50.254729875927602</v>
      </c>
      <c r="O26" s="120"/>
      <c r="P26" s="120">
        <v>0.43268542001369298</v>
      </c>
      <c r="Q26" s="120">
        <f>N26-N27</f>
        <v>1.2351611925452985</v>
      </c>
      <c r="R26" s="120">
        <v>0.108645913789885</v>
      </c>
      <c r="S26" s="127" t="str">
        <f>IF(R26="","",IF(R26&lt;0.001,"***",IF(R26&lt;0.01,"**",IF(R26&lt;0.05,"*",""))))</f>
        <v/>
      </c>
      <c r="T26" s="120">
        <f>-K26+Q26</f>
        <v>1.099985582545294</v>
      </c>
      <c r="U26" s="4"/>
      <c r="V26" s="4"/>
      <c r="W26" s="4"/>
      <c r="X26" s="4"/>
      <c r="Y26" s="4"/>
      <c r="AB26" s="16">
        <v>1</v>
      </c>
      <c r="AC26" t="s">
        <v>35</v>
      </c>
      <c r="AD26">
        <v>3</v>
      </c>
      <c r="AE26" t="s">
        <v>41</v>
      </c>
      <c r="AF26" t="s">
        <v>51</v>
      </c>
      <c r="AG26" s="16">
        <v>1</v>
      </c>
      <c r="AH26" t="s">
        <v>35</v>
      </c>
      <c r="AI26">
        <v>3</v>
      </c>
      <c r="AJ26" t="s">
        <v>41</v>
      </c>
      <c r="AK26" t="s">
        <v>51</v>
      </c>
      <c r="AL26" s="16">
        <v>1</v>
      </c>
      <c r="AM26" t="s">
        <v>35</v>
      </c>
      <c r="AN26">
        <v>3</v>
      </c>
      <c r="AO26" t="s">
        <v>41</v>
      </c>
      <c r="AP26" t="s">
        <v>51</v>
      </c>
      <c r="AQ26" s="16">
        <v>1</v>
      </c>
      <c r="AR26" t="s">
        <v>35</v>
      </c>
      <c r="AS26">
        <v>3</v>
      </c>
      <c r="AT26" t="s">
        <v>41</v>
      </c>
      <c r="AU26" t="s">
        <v>51</v>
      </c>
    </row>
    <row r="27" spans="1:47" x14ac:dyDescent="0.25">
      <c r="D27" s="89"/>
      <c r="E27" s="194"/>
      <c r="F27" s="122" t="s">
        <v>45</v>
      </c>
      <c r="G27" s="113">
        <v>4</v>
      </c>
      <c r="H27" s="120">
        <v>53.973468939999997</v>
      </c>
      <c r="I27" s="120"/>
      <c r="J27" s="120">
        <v>0.305379599</v>
      </c>
      <c r="K27" s="122"/>
      <c r="L27" s="123"/>
      <c r="M27" s="127" t="str">
        <f>IF(L27="","",IF(L27&lt;0.001,"***",IF(L27&lt;0.01,"**",IF(L27&lt;0.05,"*",""))))</f>
        <v/>
      </c>
      <c r="N27" s="120">
        <v>49.019568683382303</v>
      </c>
      <c r="O27" s="120"/>
      <c r="P27" s="120">
        <v>0.44515307012581101</v>
      </c>
      <c r="Q27" s="122"/>
      <c r="R27" s="123"/>
      <c r="S27" s="127" t="str">
        <f>IF(R27="","",IF(R27&lt;0.001,"***",IF(R27&lt;0.01,"**",IF(R27&lt;0.05,"*",""))))</f>
        <v/>
      </c>
      <c r="T27" s="120"/>
      <c r="U27" s="8"/>
      <c r="V27" s="4"/>
      <c r="W27" s="4"/>
      <c r="X27" s="4"/>
      <c r="Y27" s="4"/>
      <c r="AB27" s="16">
        <v>1</v>
      </c>
      <c r="AC27" t="s">
        <v>35</v>
      </c>
      <c r="AD27">
        <v>4</v>
      </c>
      <c r="AE27" t="s">
        <v>45</v>
      </c>
      <c r="AF27" t="s">
        <v>51</v>
      </c>
      <c r="AG27" s="16">
        <v>1</v>
      </c>
      <c r="AH27" t="s">
        <v>35</v>
      </c>
      <c r="AI27">
        <v>4</v>
      </c>
      <c r="AJ27" t="s">
        <v>45</v>
      </c>
      <c r="AK27" t="s">
        <v>51</v>
      </c>
      <c r="AL27" s="16">
        <v>1</v>
      </c>
      <c r="AM27" t="s">
        <v>35</v>
      </c>
      <c r="AN27">
        <v>4</v>
      </c>
      <c r="AO27" t="s">
        <v>45</v>
      </c>
      <c r="AP27" t="s">
        <v>51</v>
      </c>
      <c r="AQ27" s="16">
        <v>1</v>
      </c>
      <c r="AR27" t="s">
        <v>35</v>
      </c>
      <c r="AS27">
        <v>4</v>
      </c>
      <c r="AT27" t="s">
        <v>45</v>
      </c>
      <c r="AU27" t="s">
        <v>51</v>
      </c>
    </row>
    <row r="28" spans="1:47" s="37" customFormat="1" ht="44.25" customHeight="1" x14ac:dyDescent="0.25">
      <c r="A28" s="36"/>
      <c r="D28" s="34"/>
      <c r="E28" s="184" t="s">
        <v>161</v>
      </c>
      <c r="F28" s="195"/>
      <c r="G28" s="195"/>
      <c r="H28" s="195"/>
      <c r="I28" s="195"/>
      <c r="J28" s="195"/>
      <c r="K28" s="195"/>
      <c r="L28" s="195"/>
      <c r="M28" s="195"/>
      <c r="N28" s="195"/>
      <c r="O28" s="195"/>
      <c r="P28" s="195"/>
      <c r="Q28" s="195"/>
      <c r="R28" s="195"/>
      <c r="S28" s="195"/>
      <c r="T28" s="195"/>
      <c r="AB28" s="36"/>
      <c r="AG28" s="36"/>
      <c r="AL28" s="38"/>
      <c r="AQ28" s="38"/>
    </row>
    <row r="29" spans="1:47" hidden="1" x14ac:dyDescent="0.25">
      <c r="A29" s="16"/>
      <c r="D29" s="92"/>
      <c r="E29" s="89"/>
      <c r="F29" s="89"/>
      <c r="J29" s="19" t="s">
        <v>70</v>
      </c>
      <c r="P29" s="19" t="s">
        <v>70</v>
      </c>
      <c r="AB29" s="16"/>
      <c r="AG29" s="16"/>
      <c r="AL29" s="15"/>
      <c r="AQ29" s="15"/>
    </row>
    <row r="30" spans="1:47" ht="17.25" hidden="1" x14ac:dyDescent="0.25">
      <c r="A30" s="16"/>
      <c r="D30" s="92"/>
      <c r="E30" t="s">
        <v>37</v>
      </c>
      <c r="F30" t="s">
        <v>40</v>
      </c>
      <c r="I30" s="33" t="s">
        <v>64</v>
      </c>
      <c r="J30" s="5">
        <v>86.978920000000002</v>
      </c>
      <c r="AB30" s="16"/>
      <c r="AG30" s="16"/>
      <c r="AL30" s="15"/>
      <c r="AQ30" s="15"/>
    </row>
    <row r="31" spans="1:47" ht="17.25" hidden="1" x14ac:dyDescent="0.25">
      <c r="A31" s="16"/>
      <c r="D31" s="92"/>
      <c r="E31" t="s">
        <v>37</v>
      </c>
      <c r="F31" t="s">
        <v>41</v>
      </c>
      <c r="I31" s="33" t="s">
        <v>65</v>
      </c>
      <c r="J31" s="5">
        <v>36.129479859999996</v>
      </c>
      <c r="O31" s="33"/>
      <c r="AB31" s="16"/>
      <c r="AG31" s="16"/>
      <c r="AL31" s="15"/>
      <c r="AQ31" s="15"/>
    </row>
    <row r="32" spans="1:47" ht="17.25" hidden="1" x14ac:dyDescent="0.25">
      <c r="A32" s="16"/>
      <c r="D32" s="92"/>
      <c r="E32" t="s">
        <v>37</v>
      </c>
      <c r="F32" t="s">
        <v>45</v>
      </c>
      <c r="I32" s="33" t="s">
        <v>66</v>
      </c>
      <c r="J32" s="5">
        <v>27.358471900000001</v>
      </c>
      <c r="O32" s="33"/>
      <c r="AB32" s="16"/>
      <c r="AG32" s="16"/>
      <c r="AL32" s="15"/>
      <c r="AQ32" s="15"/>
    </row>
    <row r="33" spans="1:43" ht="17.25" hidden="1" x14ac:dyDescent="0.25">
      <c r="A33" s="16"/>
      <c r="D33" s="92"/>
      <c r="E33" t="s">
        <v>46</v>
      </c>
      <c r="F33" t="s">
        <v>41</v>
      </c>
      <c r="I33" s="33" t="s">
        <v>67</v>
      </c>
      <c r="J33" s="5">
        <v>19.90481557</v>
      </c>
      <c r="O33" s="33"/>
      <c r="AB33" s="16"/>
      <c r="AG33" s="16"/>
      <c r="AL33" s="15"/>
      <c r="AQ33" s="15"/>
    </row>
    <row r="34" spans="1:43" ht="17.25" hidden="1" x14ac:dyDescent="0.25">
      <c r="A34" s="16"/>
      <c r="D34" s="92"/>
      <c r="E34" t="s">
        <v>46</v>
      </c>
      <c r="F34" t="s">
        <v>45</v>
      </c>
      <c r="I34" s="33" t="s">
        <v>68</v>
      </c>
      <c r="J34" s="5">
        <v>22.53665964</v>
      </c>
      <c r="O34" s="33"/>
      <c r="AB34" s="16"/>
      <c r="AG34" s="16"/>
      <c r="AL34" s="15"/>
      <c r="AQ34" s="15"/>
    </row>
    <row r="35" spans="1:43" ht="17.25" hidden="1" x14ac:dyDescent="0.25">
      <c r="A35" s="16"/>
      <c r="D35" s="92"/>
      <c r="E35" t="s">
        <v>46</v>
      </c>
      <c r="F35" t="s">
        <v>62</v>
      </c>
      <c r="O35" s="33" t="s">
        <v>69</v>
      </c>
      <c r="P35" s="5">
        <v>25.233264428517</v>
      </c>
      <c r="AB35" s="16"/>
      <c r="AG35" s="16"/>
      <c r="AL35" s="15"/>
      <c r="AQ35" s="15"/>
    </row>
    <row r="36" spans="1:43" hidden="1" x14ac:dyDescent="0.25">
      <c r="A36" s="16"/>
      <c r="D36" s="92"/>
      <c r="AB36" s="16"/>
      <c r="AG36" s="16"/>
      <c r="AL36" s="15"/>
      <c r="AQ36" s="15"/>
    </row>
    <row r="37" spans="1:43" hidden="1" x14ac:dyDescent="0.25">
      <c r="A37" s="16"/>
      <c r="D37" s="92"/>
      <c r="AB37" s="16"/>
      <c r="AG37" s="16"/>
      <c r="AL37" s="15"/>
      <c r="AQ37" s="15"/>
    </row>
    <row r="38" spans="1:43" hidden="1" x14ac:dyDescent="0.25">
      <c r="A38" s="16"/>
      <c r="D38" s="92"/>
      <c r="AB38" s="16"/>
      <c r="AG38" s="16"/>
      <c r="AL38" s="15"/>
      <c r="AQ38" s="15"/>
    </row>
    <row r="39" spans="1:43" hidden="1" x14ac:dyDescent="0.25">
      <c r="A39" s="16"/>
      <c r="D39" s="92"/>
      <c r="AB39" s="16"/>
      <c r="AG39" s="16"/>
      <c r="AL39" s="15"/>
      <c r="AQ39" s="15"/>
    </row>
    <row r="40" spans="1:43" hidden="1" x14ac:dyDescent="0.25">
      <c r="A40" s="16"/>
      <c r="AB40" s="16"/>
      <c r="AG40" s="16"/>
      <c r="AL40" s="15"/>
      <c r="AQ40" s="15"/>
    </row>
    <row r="41" spans="1:43" hidden="1" x14ac:dyDescent="0.25">
      <c r="A41" s="16"/>
      <c r="AB41" s="16"/>
      <c r="AG41" s="16"/>
      <c r="AL41" s="15"/>
      <c r="AQ41" s="15"/>
    </row>
    <row r="42" spans="1:43" hidden="1" x14ac:dyDescent="0.25">
      <c r="A42" s="16"/>
      <c r="D42" s="92"/>
      <c r="E42" s="89"/>
      <c r="F42" s="89"/>
      <c r="AB42" s="16"/>
      <c r="AG42" s="16"/>
      <c r="AL42" s="15"/>
      <c r="AQ42" s="15"/>
    </row>
    <row r="43" spans="1:43" hidden="1" x14ac:dyDescent="0.25">
      <c r="A43" s="16"/>
      <c r="D43" s="92"/>
      <c r="E43" s="89"/>
      <c r="F43" s="89"/>
      <c r="AB43" s="16"/>
      <c r="AG43" s="16"/>
      <c r="AL43" s="15"/>
      <c r="AQ43" s="15"/>
    </row>
    <row r="44" spans="1:43" hidden="1" x14ac:dyDescent="0.25">
      <c r="A44" s="16"/>
      <c r="D44" s="92"/>
      <c r="E44" s="89"/>
      <c r="F44" s="89"/>
      <c r="AB44" s="16"/>
      <c r="AG44" s="16"/>
      <c r="AL44" s="15"/>
      <c r="AQ44" s="15"/>
    </row>
    <row r="45" spans="1:43" hidden="1" x14ac:dyDescent="0.25">
      <c r="A45" s="16"/>
      <c r="D45" s="92"/>
      <c r="E45" s="89"/>
      <c r="F45" s="89"/>
      <c r="AB45" s="16"/>
      <c r="AG45" s="16"/>
      <c r="AL45" s="15"/>
      <c r="AQ45" s="15"/>
    </row>
    <row r="46" spans="1:43" hidden="1" x14ac:dyDescent="0.25">
      <c r="A46" s="16"/>
      <c r="D46" s="92"/>
      <c r="E46" s="89"/>
      <c r="F46" s="89"/>
      <c r="AB46" s="16"/>
      <c r="AG46" s="16"/>
      <c r="AL46" s="15"/>
      <c r="AQ46" s="15"/>
    </row>
    <row r="47" spans="1:43" hidden="1" x14ac:dyDescent="0.25">
      <c r="A47" s="16"/>
      <c r="D47" s="92"/>
      <c r="E47" s="89"/>
      <c r="F47" s="89"/>
      <c r="AB47" s="16"/>
      <c r="AG47" s="16"/>
      <c r="AL47" s="15"/>
      <c r="AQ47" s="15"/>
    </row>
    <row r="48" spans="1:43" hidden="1" x14ac:dyDescent="0.25">
      <c r="A48" s="16"/>
      <c r="D48" s="92"/>
      <c r="E48" s="89"/>
      <c r="F48" s="89"/>
      <c r="AB48" s="16"/>
      <c r="AG48" s="16"/>
      <c r="AL48" s="15"/>
      <c r="AQ48" s="15"/>
    </row>
    <row r="49" spans="7:43" hidden="1" x14ac:dyDescent="0.25">
      <c r="AB49" s="16"/>
      <c r="AG49" s="16"/>
      <c r="AL49" s="15"/>
      <c r="AQ49" s="15"/>
    </row>
    <row r="50" spans="7:43" hidden="1" x14ac:dyDescent="0.25">
      <c r="AB50" s="16"/>
      <c r="AG50" s="16"/>
      <c r="AL50" s="15"/>
      <c r="AQ50" s="15"/>
    </row>
    <row r="51" spans="7:43" hidden="1" x14ac:dyDescent="0.25">
      <c r="G51" s="79"/>
      <c r="H51" s="15"/>
      <c r="I51" s="35"/>
      <c r="O51" s="35"/>
      <c r="AB51" s="15"/>
      <c r="AH51" t="s">
        <v>47</v>
      </c>
      <c r="AJ51" t="s">
        <v>39</v>
      </c>
      <c r="AK51" t="s">
        <v>56</v>
      </c>
      <c r="AL51" s="15"/>
    </row>
    <row r="52" spans="7:43" hidden="1" x14ac:dyDescent="0.25">
      <c r="G52" s="79"/>
      <c r="H52" s="15"/>
      <c r="I52" s="35"/>
      <c r="O52" s="35"/>
      <c r="AB52" s="16"/>
      <c r="AH52" t="s">
        <v>47</v>
      </c>
      <c r="AJ52" t="s">
        <v>45</v>
      </c>
      <c r="AK52" t="s">
        <v>56</v>
      </c>
      <c r="AL52" s="15"/>
    </row>
    <row r="53" spans="7:43" hidden="1" x14ac:dyDescent="0.25">
      <c r="G53" s="79"/>
      <c r="H53" s="15"/>
      <c r="I53" s="35"/>
      <c r="O53" s="35"/>
      <c r="AB53" s="16"/>
      <c r="AH53" t="s">
        <v>47</v>
      </c>
      <c r="AJ53" t="s">
        <v>41</v>
      </c>
      <c r="AK53" t="s">
        <v>56</v>
      </c>
    </row>
    <row r="54" spans="7:43" hidden="1" x14ac:dyDescent="0.25">
      <c r="G54" s="79"/>
      <c r="H54" s="15"/>
      <c r="I54" s="35"/>
      <c r="O54" s="35"/>
      <c r="AB54" s="16"/>
      <c r="AH54" t="s">
        <v>47</v>
      </c>
      <c r="AJ54" t="s">
        <v>40</v>
      </c>
      <c r="AK54" t="s">
        <v>56</v>
      </c>
    </row>
    <row r="55" spans="7:43" hidden="1" x14ac:dyDescent="0.25">
      <c r="G55" s="79"/>
      <c r="H55" s="15"/>
      <c r="I55" s="35"/>
      <c r="O55" s="35"/>
      <c r="AB55" s="16"/>
    </row>
    <row r="56" spans="7:43" hidden="1" x14ac:dyDescent="0.25">
      <c r="G56" s="79"/>
      <c r="H56" s="15"/>
      <c r="I56" s="35"/>
      <c r="O56" s="35"/>
      <c r="AB56" s="16"/>
    </row>
    <row r="57" spans="7:43" hidden="1" x14ac:dyDescent="0.25">
      <c r="G57" s="79"/>
      <c r="H57" s="15"/>
      <c r="I57" s="35"/>
      <c r="O57" s="35"/>
      <c r="AB57" s="16"/>
    </row>
    <row r="58" spans="7:43" hidden="1" x14ac:dyDescent="0.25">
      <c r="G58" s="79"/>
      <c r="H58" s="15"/>
      <c r="I58" s="35"/>
      <c r="O58" s="35"/>
      <c r="AB58" s="16"/>
    </row>
    <row r="59" spans="7:43" hidden="1" x14ac:dyDescent="0.25">
      <c r="G59" s="79"/>
      <c r="H59" s="15"/>
      <c r="I59" s="35"/>
      <c r="O59" s="35"/>
      <c r="AB59" s="16"/>
    </row>
    <row r="60" spans="7:43" hidden="1" x14ac:dyDescent="0.25">
      <c r="G60" s="79"/>
      <c r="H60" s="15"/>
      <c r="I60" s="35"/>
      <c r="O60" s="35"/>
      <c r="AB60" s="16"/>
    </row>
    <row r="61" spans="7:43" hidden="1" x14ac:dyDescent="0.25">
      <c r="G61" s="79"/>
      <c r="H61" s="15"/>
      <c r="I61" s="35"/>
      <c r="O61" s="35"/>
      <c r="AB61" s="16"/>
    </row>
    <row r="62" spans="7:43" hidden="1" x14ac:dyDescent="0.25">
      <c r="G62" s="79"/>
      <c r="H62" s="15"/>
      <c r="I62" s="35"/>
      <c r="O62" s="35"/>
      <c r="AB62" s="16"/>
    </row>
    <row r="63" spans="7:43" hidden="1" x14ac:dyDescent="0.25">
      <c r="G63" s="79"/>
      <c r="H63" s="15"/>
      <c r="I63" s="35"/>
      <c r="O63" s="35"/>
      <c r="AB63" s="16"/>
    </row>
    <row r="64" spans="7:43" hidden="1" x14ac:dyDescent="0.25">
      <c r="G64" s="79"/>
      <c r="H64" s="15"/>
      <c r="I64" s="35"/>
      <c r="O64" s="35"/>
      <c r="AB64" s="16"/>
    </row>
    <row r="65" spans="7:47" hidden="1" x14ac:dyDescent="0.25">
      <c r="G65" s="79"/>
      <c r="H65" s="15"/>
      <c r="I65" s="35"/>
      <c r="O65" s="35"/>
      <c r="AB65" s="16"/>
    </row>
    <row r="66" spans="7:47" hidden="1" x14ac:dyDescent="0.25">
      <c r="G66" s="79"/>
      <c r="H66" s="15"/>
      <c r="I66" s="35"/>
      <c r="O66" s="35"/>
      <c r="AB66" s="16"/>
    </row>
    <row r="67" spans="7:47" hidden="1" x14ac:dyDescent="0.25">
      <c r="G67" s="79"/>
      <c r="H67" s="15"/>
      <c r="I67" s="35"/>
      <c r="O67" s="35"/>
      <c r="AB67" s="16"/>
    </row>
    <row r="68" spans="7:47" hidden="1" x14ac:dyDescent="0.25">
      <c r="G68" s="79"/>
      <c r="H68" s="15"/>
      <c r="I68" s="35"/>
      <c r="O68" s="35"/>
      <c r="AB68" s="16"/>
    </row>
    <row r="69" spans="7:47" hidden="1" x14ac:dyDescent="0.25">
      <c r="G69" s="79"/>
      <c r="H69" s="15"/>
      <c r="I69" s="35"/>
      <c r="O69" s="35"/>
      <c r="AB69" s="16"/>
    </row>
    <row r="70" spans="7:47" hidden="1" x14ac:dyDescent="0.25">
      <c r="G70" s="79"/>
      <c r="H70" s="15"/>
      <c r="I70" s="35"/>
      <c r="O70" s="35"/>
      <c r="AB70" s="16"/>
    </row>
    <row r="71" spans="7:47" hidden="1" x14ac:dyDescent="0.25">
      <c r="N71">
        <v>99.998281628688403</v>
      </c>
      <c r="P71">
        <v>3.3102256389840998</v>
      </c>
      <c r="AB71" s="16"/>
      <c r="AL71" s="15"/>
      <c r="AM71" t="s">
        <v>47</v>
      </c>
      <c r="AO71" t="s">
        <v>39</v>
      </c>
      <c r="AP71" t="s">
        <v>50</v>
      </c>
      <c r="AQ71" s="15"/>
      <c r="AR71" t="s">
        <v>47</v>
      </c>
      <c r="AT71" t="s">
        <v>61</v>
      </c>
      <c r="AU71" t="s">
        <v>50</v>
      </c>
    </row>
    <row r="72" spans="7:47" hidden="1" x14ac:dyDescent="0.25">
      <c r="N72">
        <v>99.9983857135433</v>
      </c>
      <c r="P72">
        <v>2.6820819057902598</v>
      </c>
      <c r="AB72" s="16"/>
      <c r="AL72" s="15"/>
      <c r="AM72" t="s">
        <v>47</v>
      </c>
      <c r="AO72" t="s">
        <v>45</v>
      </c>
      <c r="AP72" t="s">
        <v>50</v>
      </c>
      <c r="AQ72" s="15"/>
      <c r="AR72" t="s">
        <v>47</v>
      </c>
      <c r="AT72" t="s">
        <v>61</v>
      </c>
      <c r="AU72" t="s">
        <v>50</v>
      </c>
    </row>
    <row r="73" spans="7:47" hidden="1" x14ac:dyDescent="0.25">
      <c r="G73" s="112">
        <v>100.0001189</v>
      </c>
      <c r="J73">
        <v>2.3508777599999999</v>
      </c>
      <c r="N73">
        <v>99.999036388113495</v>
      </c>
      <c r="P73">
        <v>3.37386695038919</v>
      </c>
      <c r="AB73" s="16"/>
      <c r="AL73" s="15"/>
      <c r="AM73" t="s">
        <v>47</v>
      </c>
      <c r="AO73" t="s">
        <v>41</v>
      </c>
      <c r="AP73" t="s">
        <v>50</v>
      </c>
      <c r="AQ73" s="15"/>
      <c r="AR73" t="s">
        <v>35</v>
      </c>
      <c r="AT73" t="s">
        <v>61</v>
      </c>
      <c r="AU73" t="s">
        <v>50</v>
      </c>
    </row>
    <row r="74" spans="7:47" hidden="1" x14ac:dyDescent="0.25">
      <c r="G74" s="112">
        <v>100.0002637</v>
      </c>
      <c r="J74">
        <v>2.1279354590000001</v>
      </c>
      <c r="N74">
        <v>99.998598748144602</v>
      </c>
      <c r="P74">
        <v>2.4236004299634302</v>
      </c>
      <c r="AB74" s="16"/>
      <c r="AL74" s="15"/>
      <c r="AM74" t="s">
        <v>47</v>
      </c>
      <c r="AO74" t="s">
        <v>40</v>
      </c>
      <c r="AP74" t="s">
        <v>50</v>
      </c>
      <c r="AQ74" s="15"/>
      <c r="AR74" t="s">
        <v>35</v>
      </c>
      <c r="AT74" t="s">
        <v>61</v>
      </c>
      <c r="AU74" t="s">
        <v>50</v>
      </c>
    </row>
    <row r="75" spans="7:47" hidden="1" x14ac:dyDescent="0.25">
      <c r="G75" s="112">
        <v>100.0003078</v>
      </c>
      <c r="J75">
        <v>2.1279355560000002</v>
      </c>
      <c r="N75">
        <v>100.000020447895</v>
      </c>
      <c r="P75">
        <v>4.30668022771673</v>
      </c>
      <c r="AB75" s="16"/>
      <c r="AL75" s="15"/>
      <c r="AM75" t="s">
        <v>35</v>
      </c>
      <c r="AO75" t="s">
        <v>39</v>
      </c>
      <c r="AP75" t="s">
        <v>50</v>
      </c>
      <c r="AQ75" s="15"/>
      <c r="AR75" t="s">
        <v>37</v>
      </c>
      <c r="AT75" t="s">
        <v>61</v>
      </c>
      <c r="AU75" t="s">
        <v>50</v>
      </c>
    </row>
    <row r="76" spans="7:47" hidden="1" x14ac:dyDescent="0.25">
      <c r="G76" s="112">
        <v>100.0003337</v>
      </c>
      <c r="J76">
        <v>2.1279356040000001</v>
      </c>
      <c r="N76">
        <v>99.999984189700498</v>
      </c>
      <c r="P76">
        <v>3.3034424375809701</v>
      </c>
      <c r="AB76" s="16"/>
      <c r="AL76" s="15"/>
      <c r="AM76" t="s">
        <v>35</v>
      </c>
      <c r="AO76" t="s">
        <v>45</v>
      </c>
      <c r="AP76" t="s">
        <v>50</v>
      </c>
      <c r="AQ76" s="15"/>
      <c r="AR76" t="s">
        <v>37</v>
      </c>
      <c r="AT76" t="s">
        <v>61</v>
      </c>
      <c r="AU76" t="s">
        <v>50</v>
      </c>
    </row>
    <row r="77" spans="7:47" hidden="1" x14ac:dyDescent="0.25">
      <c r="G77" s="112">
        <v>99.999671860000007</v>
      </c>
      <c r="J77">
        <v>3.158666245</v>
      </c>
      <c r="N77">
        <v>25.233264428517</v>
      </c>
      <c r="P77">
        <v>0.89540742091485503</v>
      </c>
      <c r="AB77" s="16"/>
      <c r="AL77" s="15"/>
      <c r="AM77" t="s">
        <v>35</v>
      </c>
      <c r="AO77" t="s">
        <v>41</v>
      </c>
      <c r="AP77" t="s">
        <v>50</v>
      </c>
      <c r="AQ77" s="15"/>
      <c r="AR77" t="s">
        <v>46</v>
      </c>
      <c r="AT77" t="s">
        <v>62</v>
      </c>
      <c r="AU77" t="s">
        <v>50</v>
      </c>
    </row>
    <row r="78" spans="7:47" hidden="1" x14ac:dyDescent="0.25">
      <c r="G78" s="112">
        <v>99.999609620000001</v>
      </c>
      <c r="J78">
        <v>2.6303939760000001</v>
      </c>
      <c r="N78">
        <v>99.9722660524166</v>
      </c>
      <c r="P78">
        <v>2.8736193073959102</v>
      </c>
      <c r="AB78" s="16"/>
      <c r="AL78" s="15"/>
      <c r="AM78" t="s">
        <v>35</v>
      </c>
      <c r="AO78" t="s">
        <v>40</v>
      </c>
      <c r="AP78" t="s">
        <v>50</v>
      </c>
      <c r="AQ78" s="15"/>
      <c r="AR78" t="s">
        <v>36</v>
      </c>
      <c r="AT78" t="s">
        <v>61</v>
      </c>
      <c r="AU78" t="s">
        <v>50</v>
      </c>
    </row>
    <row r="79" spans="7:47" hidden="1" x14ac:dyDescent="0.25">
      <c r="G79" s="112">
        <v>99.999772620000002</v>
      </c>
      <c r="J79">
        <v>2.6303942500000002</v>
      </c>
      <c r="N79">
        <v>99.966522274209893</v>
      </c>
      <c r="P79">
        <v>2.38268119841449</v>
      </c>
      <c r="AB79" s="15"/>
      <c r="AC79" t="s">
        <v>47</v>
      </c>
      <c r="AE79" t="s">
        <v>39</v>
      </c>
      <c r="AF79" t="s">
        <v>50</v>
      </c>
      <c r="AL79" s="15"/>
      <c r="AM79" t="s">
        <v>37</v>
      </c>
      <c r="AO79" t="s">
        <v>39</v>
      </c>
      <c r="AP79" t="s">
        <v>50</v>
      </c>
      <c r="AQ79" s="15"/>
      <c r="AR79" t="s">
        <v>36</v>
      </c>
      <c r="AT79" t="s">
        <v>61</v>
      </c>
      <c r="AU79" t="s">
        <v>50</v>
      </c>
    </row>
    <row r="80" spans="7:47" hidden="1" x14ac:dyDescent="0.25">
      <c r="G80" s="112">
        <v>99.999722739999996</v>
      </c>
      <c r="J80">
        <v>2.6303941829999999</v>
      </c>
      <c r="AB80" s="15"/>
      <c r="AC80" t="s">
        <v>47</v>
      </c>
      <c r="AE80" t="s">
        <v>45</v>
      </c>
      <c r="AF80" t="s">
        <v>50</v>
      </c>
      <c r="AL80" s="15"/>
      <c r="AM80" t="s">
        <v>37</v>
      </c>
      <c r="AO80" t="s">
        <v>45</v>
      </c>
      <c r="AP80" t="s">
        <v>50</v>
      </c>
    </row>
    <row r="81" spans="7:42" hidden="1" x14ac:dyDescent="0.25">
      <c r="G81" s="112">
        <v>99.995089269999994</v>
      </c>
      <c r="J81">
        <v>2.6206835420000001</v>
      </c>
      <c r="AB81" s="15"/>
      <c r="AC81" t="s">
        <v>47</v>
      </c>
      <c r="AE81" t="s">
        <v>41</v>
      </c>
      <c r="AF81" t="s">
        <v>50</v>
      </c>
      <c r="AL81" s="15"/>
      <c r="AM81" t="s">
        <v>37</v>
      </c>
      <c r="AO81" t="s">
        <v>41</v>
      </c>
      <c r="AP81" t="s">
        <v>50</v>
      </c>
    </row>
    <row r="82" spans="7:42" hidden="1" x14ac:dyDescent="0.25">
      <c r="G82" s="112">
        <v>27.358471900000001</v>
      </c>
      <c r="J82">
        <v>4.6992657510000004</v>
      </c>
      <c r="AB82" s="15"/>
      <c r="AC82" t="s">
        <v>47</v>
      </c>
      <c r="AE82" t="s">
        <v>40</v>
      </c>
      <c r="AF82" t="s">
        <v>50</v>
      </c>
      <c r="AL82" s="15"/>
      <c r="AM82" t="s">
        <v>37</v>
      </c>
      <c r="AO82" t="s">
        <v>40</v>
      </c>
      <c r="AP82" t="s">
        <v>50</v>
      </c>
    </row>
    <row r="83" spans="7:42" hidden="1" x14ac:dyDescent="0.25">
      <c r="G83" s="112">
        <v>36.129479859999996</v>
      </c>
      <c r="J83">
        <v>4.6663334069999998</v>
      </c>
      <c r="AB83" s="15"/>
      <c r="AC83" t="s">
        <v>53</v>
      </c>
      <c r="AE83" t="s">
        <v>39</v>
      </c>
      <c r="AF83" t="s">
        <v>50</v>
      </c>
      <c r="AH83" t="s">
        <v>47</v>
      </c>
      <c r="AJ83" t="s">
        <v>39</v>
      </c>
      <c r="AK83" t="s">
        <v>58</v>
      </c>
      <c r="AL83" s="15"/>
      <c r="AM83" t="s">
        <v>46</v>
      </c>
      <c r="AO83" t="s">
        <v>45</v>
      </c>
      <c r="AP83" t="s">
        <v>50</v>
      </c>
    </row>
    <row r="84" spans="7:42" hidden="1" x14ac:dyDescent="0.25">
      <c r="G84" s="112">
        <v>86.978920000000002</v>
      </c>
      <c r="J84">
        <v>4.4224958799999996</v>
      </c>
      <c r="AB84" s="15"/>
      <c r="AC84" t="s">
        <v>53</v>
      </c>
      <c r="AE84" t="s">
        <v>45</v>
      </c>
      <c r="AF84" t="s">
        <v>50</v>
      </c>
      <c r="AH84" t="s">
        <v>47</v>
      </c>
      <c r="AJ84" t="s">
        <v>45</v>
      </c>
      <c r="AK84" t="s">
        <v>58</v>
      </c>
      <c r="AL84" s="15"/>
      <c r="AM84" t="s">
        <v>46</v>
      </c>
      <c r="AO84" t="s">
        <v>41</v>
      </c>
      <c r="AP84" t="s">
        <v>50</v>
      </c>
    </row>
    <row r="85" spans="7:42" hidden="1" x14ac:dyDescent="0.25">
      <c r="G85" s="112">
        <v>22.53665964</v>
      </c>
      <c r="J85">
        <v>1.1834773030000001</v>
      </c>
      <c r="AB85" s="15"/>
      <c r="AC85" t="s">
        <v>53</v>
      </c>
      <c r="AE85" t="s">
        <v>41</v>
      </c>
      <c r="AF85" t="s">
        <v>50</v>
      </c>
      <c r="AH85" t="s">
        <v>47</v>
      </c>
      <c r="AJ85" t="s">
        <v>41</v>
      </c>
      <c r="AK85" t="s">
        <v>58</v>
      </c>
      <c r="AL85" s="15"/>
      <c r="AM85" t="s">
        <v>36</v>
      </c>
      <c r="AO85" t="s">
        <v>39</v>
      </c>
      <c r="AP85" t="s">
        <v>50</v>
      </c>
    </row>
    <row r="86" spans="7:42" hidden="1" x14ac:dyDescent="0.25">
      <c r="G86" s="112">
        <v>19.90481557</v>
      </c>
      <c r="J86">
        <v>1.621463332</v>
      </c>
      <c r="AB86" s="15"/>
      <c r="AC86" t="s">
        <v>53</v>
      </c>
      <c r="AE86" t="s">
        <v>40</v>
      </c>
      <c r="AF86" t="s">
        <v>50</v>
      </c>
      <c r="AH86" t="s">
        <v>47</v>
      </c>
      <c r="AJ86" t="s">
        <v>40</v>
      </c>
      <c r="AK86" t="s">
        <v>58</v>
      </c>
      <c r="AL86" s="15"/>
      <c r="AM86" t="s">
        <v>36</v>
      </c>
      <c r="AO86" t="s">
        <v>45</v>
      </c>
      <c r="AP86" t="s">
        <v>50</v>
      </c>
    </row>
    <row r="87" spans="7:42" hidden="1" x14ac:dyDescent="0.25">
      <c r="G87" s="112">
        <v>100.0000878</v>
      </c>
      <c r="J87">
        <v>3.0320933280000002</v>
      </c>
      <c r="AB87" s="15"/>
      <c r="AC87" t="s">
        <v>35</v>
      </c>
      <c r="AE87" t="s">
        <v>39</v>
      </c>
      <c r="AF87" t="s">
        <v>50</v>
      </c>
      <c r="AH87" t="s">
        <v>47</v>
      </c>
      <c r="AJ87" t="s">
        <v>39</v>
      </c>
      <c r="AK87" t="s">
        <v>57</v>
      </c>
      <c r="AL87" s="15"/>
      <c r="AM87" t="s">
        <v>36</v>
      </c>
      <c r="AO87" t="s">
        <v>41</v>
      </c>
      <c r="AP87" t="s">
        <v>50</v>
      </c>
    </row>
    <row r="88" spans="7:42" hidden="1" x14ac:dyDescent="0.25">
      <c r="G88" s="112">
        <v>100.0000651</v>
      </c>
      <c r="J88">
        <v>3.0320932350000001</v>
      </c>
      <c r="AB88" s="15"/>
      <c r="AC88" t="s">
        <v>35</v>
      </c>
      <c r="AE88" t="s">
        <v>45</v>
      </c>
      <c r="AF88" t="s">
        <v>50</v>
      </c>
      <c r="AG88" s="15"/>
      <c r="AH88" t="s">
        <v>47</v>
      </c>
      <c r="AJ88" t="s">
        <v>45</v>
      </c>
      <c r="AK88" t="s">
        <v>57</v>
      </c>
      <c r="AM88" t="s">
        <v>36</v>
      </c>
      <c r="AO88" t="s">
        <v>40</v>
      </c>
      <c r="AP88" t="s">
        <v>50</v>
      </c>
    </row>
    <row r="89" spans="7:42" hidden="1" x14ac:dyDescent="0.25">
      <c r="G89" s="112">
        <v>100.00007220000001</v>
      </c>
      <c r="J89">
        <v>3.032093251</v>
      </c>
      <c r="AB89" s="15"/>
      <c r="AC89" t="s">
        <v>35</v>
      </c>
      <c r="AE89" t="s">
        <v>41</v>
      </c>
      <c r="AF89" t="s">
        <v>50</v>
      </c>
      <c r="AH89" t="s">
        <v>47</v>
      </c>
      <c r="AJ89" t="s">
        <v>41</v>
      </c>
      <c r="AK89" t="s">
        <v>57</v>
      </c>
    </row>
    <row r="90" spans="7:42" hidden="1" x14ac:dyDescent="0.25">
      <c r="G90" s="112">
        <v>100</v>
      </c>
      <c r="J90" t="s">
        <v>54</v>
      </c>
      <c r="AB90" s="15"/>
      <c r="AC90" t="s">
        <v>35</v>
      </c>
      <c r="AE90" t="s">
        <v>40</v>
      </c>
      <c r="AF90" t="s">
        <v>50</v>
      </c>
      <c r="AH90" t="s">
        <v>47</v>
      </c>
      <c r="AJ90" t="s">
        <v>40</v>
      </c>
      <c r="AK90" t="s">
        <v>57</v>
      </c>
    </row>
    <row r="91" spans="7:42" hidden="1" x14ac:dyDescent="0.25">
      <c r="AB91" s="15"/>
      <c r="AC91" t="s">
        <v>38</v>
      </c>
      <c r="AE91" t="s">
        <v>39</v>
      </c>
      <c r="AF91" t="s">
        <v>50</v>
      </c>
      <c r="AH91" t="s">
        <v>47</v>
      </c>
      <c r="AJ91" t="s">
        <v>39</v>
      </c>
      <c r="AK91" t="s">
        <v>59</v>
      </c>
    </row>
    <row r="92" spans="7:42" hidden="1" x14ac:dyDescent="0.25">
      <c r="AB92" s="15"/>
      <c r="AC92" t="s">
        <v>38</v>
      </c>
      <c r="AE92" t="s">
        <v>45</v>
      </c>
      <c r="AF92" t="s">
        <v>50</v>
      </c>
      <c r="AH92" t="s">
        <v>47</v>
      </c>
      <c r="AJ92" t="s">
        <v>45</v>
      </c>
      <c r="AK92" t="s">
        <v>59</v>
      </c>
    </row>
    <row r="93" spans="7:42" hidden="1" x14ac:dyDescent="0.25">
      <c r="AB93" s="15"/>
      <c r="AC93" t="s">
        <v>38</v>
      </c>
      <c r="AE93" t="s">
        <v>41</v>
      </c>
      <c r="AF93" t="s">
        <v>50</v>
      </c>
      <c r="AH93" t="s">
        <v>47</v>
      </c>
      <c r="AJ93" t="s">
        <v>41</v>
      </c>
      <c r="AK93" t="s">
        <v>59</v>
      </c>
    </row>
    <row r="94" spans="7:42" hidden="1" x14ac:dyDescent="0.25">
      <c r="AB94" s="15"/>
      <c r="AC94" t="s">
        <v>37</v>
      </c>
      <c r="AE94" t="s">
        <v>39</v>
      </c>
      <c r="AF94" t="s">
        <v>50</v>
      </c>
      <c r="AG94" s="15"/>
      <c r="AH94" t="s">
        <v>47</v>
      </c>
      <c r="AJ94" t="s">
        <v>40</v>
      </c>
      <c r="AK94" t="s">
        <v>59</v>
      </c>
    </row>
    <row r="95" spans="7:42" hidden="1" x14ac:dyDescent="0.25">
      <c r="AB95" s="15"/>
      <c r="AC95" t="s">
        <v>37</v>
      </c>
      <c r="AE95" t="s">
        <v>45</v>
      </c>
      <c r="AF95" t="s">
        <v>50</v>
      </c>
    </row>
    <row r="96" spans="7:42" hidden="1" x14ac:dyDescent="0.25">
      <c r="AB96" s="15"/>
      <c r="AC96" t="s">
        <v>37</v>
      </c>
      <c r="AE96" t="s">
        <v>41</v>
      </c>
      <c r="AF96" t="s">
        <v>50</v>
      </c>
    </row>
    <row r="97" spans="28:32" hidden="1" x14ac:dyDescent="0.25">
      <c r="AB97" s="15"/>
      <c r="AC97" t="s">
        <v>37</v>
      </c>
      <c r="AE97" t="s">
        <v>40</v>
      </c>
      <c r="AF97" t="s">
        <v>50</v>
      </c>
    </row>
    <row r="98" spans="28:32" hidden="1" x14ac:dyDescent="0.25">
      <c r="AB98" s="15"/>
      <c r="AC98" t="s">
        <v>36</v>
      </c>
      <c r="AE98" t="s">
        <v>39</v>
      </c>
      <c r="AF98" t="s">
        <v>50</v>
      </c>
    </row>
    <row r="99" spans="28:32" hidden="1" x14ac:dyDescent="0.25">
      <c r="AB99" s="15"/>
      <c r="AC99" t="s">
        <v>36</v>
      </c>
      <c r="AE99" t="s">
        <v>45</v>
      </c>
      <c r="AF99" t="s">
        <v>50</v>
      </c>
    </row>
    <row r="100" spans="28:32" hidden="1" x14ac:dyDescent="0.25">
      <c r="AB100" s="15"/>
      <c r="AC100" t="s">
        <v>36</v>
      </c>
      <c r="AE100" t="s">
        <v>41</v>
      </c>
      <c r="AF100" t="s">
        <v>50</v>
      </c>
    </row>
    <row r="101" spans="28:32" hidden="1" x14ac:dyDescent="0.25">
      <c r="AB101" s="15"/>
      <c r="AC101" t="s">
        <v>36</v>
      </c>
      <c r="AE101" t="s">
        <v>40</v>
      </c>
      <c r="AF101" t="s">
        <v>50</v>
      </c>
    </row>
    <row r="102" spans="28:32" hidden="1" x14ac:dyDescent="0.25">
      <c r="AB102" s="15"/>
      <c r="AC102" t="s">
        <v>52</v>
      </c>
      <c r="AE102" t="s">
        <v>39</v>
      </c>
      <c r="AF102" t="s">
        <v>50</v>
      </c>
    </row>
    <row r="103" spans="28:32" hidden="1" x14ac:dyDescent="0.25">
      <c r="AB103" s="15"/>
      <c r="AC103" t="s">
        <v>52</v>
      </c>
      <c r="AE103" t="s">
        <v>45</v>
      </c>
      <c r="AF103" t="s">
        <v>50</v>
      </c>
    </row>
    <row r="104" spans="28:32" hidden="1" x14ac:dyDescent="0.25">
      <c r="AB104" s="15"/>
      <c r="AC104" t="s">
        <v>52</v>
      </c>
      <c r="AE104" t="s">
        <v>41</v>
      </c>
      <c r="AF104" t="s">
        <v>50</v>
      </c>
    </row>
    <row r="105" spans="28:32" hidden="1" x14ac:dyDescent="0.25">
      <c r="AB105" s="15"/>
      <c r="AC105" t="s">
        <v>52</v>
      </c>
      <c r="AE105" t="s">
        <v>40</v>
      </c>
      <c r="AF105" t="s">
        <v>50</v>
      </c>
    </row>
  </sheetData>
  <mergeCells count="9">
    <mergeCell ref="E19:E22"/>
    <mergeCell ref="E28:T28"/>
    <mergeCell ref="G2:L2"/>
    <mergeCell ref="N2:R2"/>
    <mergeCell ref="T2:T3"/>
    <mergeCell ref="E24:E27"/>
    <mergeCell ref="E4:E7"/>
    <mergeCell ref="E9:E12"/>
    <mergeCell ref="E14:E17"/>
  </mergeCells>
  <conditionalFormatting sqref="L4:L27 R4:R27">
    <cfRule type="cellIs" dxfId="0" priority="4" operator="lessThan">
      <formula>0.0001</formula>
    </cfRule>
  </conditionalFormatting>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6B764-DAC6-47D2-9FE3-4866B95E8F73}">
  <dimension ref="B1:T52"/>
  <sheetViews>
    <sheetView showGridLines="0" topLeftCell="A25" zoomScaleNormal="100" workbookViewId="0">
      <selection activeCell="K4" sqref="K4"/>
    </sheetView>
  </sheetViews>
  <sheetFormatPr baseColWidth="10" defaultRowHeight="15" x14ac:dyDescent="0.25"/>
  <cols>
    <col min="2" max="2" width="9.42578125" style="113" customWidth="1"/>
    <col min="3" max="3" width="10.28515625" style="113" customWidth="1"/>
    <col min="4" max="4" width="0" style="113" hidden="1" customWidth="1"/>
    <col min="5" max="5" width="6.42578125" style="94" customWidth="1"/>
    <col min="6" max="6" width="5.42578125" style="94" customWidth="1"/>
    <col min="7" max="8" width="0" style="94" hidden="1" customWidth="1"/>
    <col min="9" max="9" width="7.5703125" style="94" customWidth="1"/>
    <col min="10" max="10" width="3.42578125" style="113" customWidth="1"/>
    <col min="12" max="12" width="9.42578125" style="113" customWidth="1"/>
    <col min="13" max="13" width="9.7109375" style="113" customWidth="1"/>
    <col min="14" max="14" width="0" style="113" hidden="1" customWidth="1"/>
    <col min="15" max="15" width="6.42578125" style="94" customWidth="1"/>
    <col min="16" max="16" width="5.42578125" style="94" customWidth="1"/>
    <col min="17" max="18" width="0" style="94" hidden="1" customWidth="1"/>
    <col min="19" max="19" width="7.5703125" style="94" customWidth="1"/>
    <col min="20" max="20" width="3.42578125" style="113" customWidth="1"/>
  </cols>
  <sheetData>
    <row r="1" spans="2:10" ht="18" customHeight="1" x14ac:dyDescent="0.25">
      <c r="B1" s="186" t="s">
        <v>244</v>
      </c>
      <c r="C1" s="186"/>
      <c r="D1" s="186"/>
      <c r="E1" s="186"/>
      <c r="F1" s="186"/>
      <c r="G1" s="186"/>
      <c r="H1" s="186"/>
      <c r="I1" s="186"/>
      <c r="J1" s="186"/>
    </row>
    <row r="2" spans="2:10" s="40" customFormat="1" ht="45" x14ac:dyDescent="0.25">
      <c r="B2" s="114" t="s">
        <v>44</v>
      </c>
      <c r="C2" s="114" t="s">
        <v>43</v>
      </c>
      <c r="D2" s="114" t="s">
        <v>202</v>
      </c>
      <c r="E2" s="114" t="s">
        <v>134</v>
      </c>
      <c r="F2" s="114" t="s">
        <v>42</v>
      </c>
      <c r="G2" s="135" t="s">
        <v>241</v>
      </c>
      <c r="H2" s="114" t="s">
        <v>42</v>
      </c>
      <c r="I2" s="136" t="s">
        <v>242</v>
      </c>
      <c r="J2" s="114" t="s">
        <v>246</v>
      </c>
    </row>
    <row r="3" spans="2:10" x14ac:dyDescent="0.25">
      <c r="B3" s="179" t="s">
        <v>130</v>
      </c>
      <c r="C3" s="113" t="s">
        <v>35</v>
      </c>
      <c r="D3" s="113" t="s">
        <v>224</v>
      </c>
      <c r="E3" s="94">
        <v>8.3341663278074183</v>
      </c>
      <c r="F3" s="94">
        <v>3.7322062418109203E-2</v>
      </c>
      <c r="G3" s="94">
        <v>0.56749941539028803</v>
      </c>
      <c r="H3" s="94">
        <v>2.7034864234115899E-2</v>
      </c>
      <c r="I3" s="94">
        <v>0.98107391625000995</v>
      </c>
      <c r="J3" s="113">
        <v>5</v>
      </c>
    </row>
    <row r="4" spans="2:10" x14ac:dyDescent="0.25">
      <c r="B4" s="177"/>
      <c r="C4" s="113" t="s">
        <v>36</v>
      </c>
      <c r="D4" s="113" t="s">
        <v>223</v>
      </c>
      <c r="E4" s="94">
        <v>8.5988656113154196</v>
      </c>
      <c r="F4" s="94">
        <v>5.1064484870116202E-2</v>
      </c>
      <c r="G4" s="94">
        <v>0.67948259507657105</v>
      </c>
      <c r="H4" s="94">
        <v>5.3120220961316002E-2</v>
      </c>
      <c r="I4" s="94">
        <v>0.95809816880255105</v>
      </c>
      <c r="J4" s="113">
        <v>5</v>
      </c>
    </row>
    <row r="5" spans="2:10" x14ac:dyDescent="0.25">
      <c r="B5" s="177"/>
      <c r="C5" s="113" t="s">
        <v>37</v>
      </c>
      <c r="D5" s="113" t="s">
        <v>214</v>
      </c>
      <c r="E5" s="94">
        <v>8.6035494355455793</v>
      </c>
      <c r="F5" s="94">
        <v>5.2352918366579897E-2</v>
      </c>
      <c r="G5" s="94">
        <v>0.71864590722419097</v>
      </c>
      <c r="H5" s="94">
        <v>6.0272184827651898E-2</v>
      </c>
      <c r="I5" s="94">
        <v>0.95377476199976297</v>
      </c>
      <c r="J5" s="113">
        <v>5</v>
      </c>
    </row>
    <row r="6" spans="2:10" x14ac:dyDescent="0.25">
      <c r="B6" s="177"/>
      <c r="C6" s="113" t="s">
        <v>221</v>
      </c>
      <c r="D6" s="113" t="s">
        <v>220</v>
      </c>
      <c r="E6" s="94">
        <v>8.2248683966338696</v>
      </c>
      <c r="F6" s="94">
        <v>0.152013874899176</v>
      </c>
      <c r="G6" s="94">
        <v>0.43800135747219199</v>
      </c>
      <c r="H6" s="94">
        <v>6.8691332096446803E-2</v>
      </c>
      <c r="I6" s="94">
        <v>0.77226832972469694</v>
      </c>
      <c r="J6" s="113">
        <v>5</v>
      </c>
    </row>
    <row r="7" spans="2:10" x14ac:dyDescent="0.25">
      <c r="B7" s="177"/>
      <c r="C7" s="113" t="s">
        <v>227</v>
      </c>
      <c r="D7" s="113" t="s">
        <v>235</v>
      </c>
      <c r="E7" s="94">
        <v>8.567254008296759</v>
      </c>
      <c r="F7" s="94">
        <v>0.12819510353313901</v>
      </c>
      <c r="G7" s="94">
        <v>0.712630237687638</v>
      </c>
      <c r="H7" s="94">
        <v>0.144523784775587</v>
      </c>
      <c r="I7" s="94">
        <v>0.74981529923687795</v>
      </c>
      <c r="J7" s="113">
        <v>5</v>
      </c>
    </row>
    <row r="8" spans="2:10" x14ac:dyDescent="0.25">
      <c r="B8" s="177"/>
      <c r="C8" s="113" t="s">
        <v>228</v>
      </c>
      <c r="D8" s="113" t="s">
        <v>236</v>
      </c>
      <c r="E8" s="94">
        <v>6.883663120387709</v>
      </c>
      <c r="F8" s="94">
        <v>0.298153657263524</v>
      </c>
      <c r="G8" s="94">
        <v>0.26592287057067199</v>
      </c>
      <c r="H8" s="94">
        <v>6.0269302818234699E-2</v>
      </c>
      <c r="I8" s="94">
        <v>0.71381974249316205</v>
      </c>
      <c r="J8" s="113">
        <v>2</v>
      </c>
    </row>
    <row r="9" spans="2:10" x14ac:dyDescent="0.25">
      <c r="B9" s="177"/>
      <c r="C9" s="113" t="s">
        <v>189</v>
      </c>
      <c r="D9" s="113" t="s">
        <v>213</v>
      </c>
      <c r="E9" s="94">
        <v>6.4139841588156088</v>
      </c>
      <c r="F9" s="94">
        <v>0.173506232724804</v>
      </c>
      <c r="G9" s="94">
        <v>0.39445521895450197</v>
      </c>
      <c r="H9" s="94">
        <v>6.3514484075901906E-2</v>
      </c>
      <c r="I9" s="94">
        <v>0.69100494529745604</v>
      </c>
      <c r="J9" s="113">
        <v>5</v>
      </c>
    </row>
    <row r="10" spans="2:10" x14ac:dyDescent="0.25">
      <c r="B10" s="177"/>
      <c r="C10" s="113" t="s">
        <v>229</v>
      </c>
      <c r="D10" s="113" t="s">
        <v>237</v>
      </c>
      <c r="E10" s="94">
        <v>6.6840056828794587</v>
      </c>
      <c r="F10" s="94">
        <v>0.21951851760200899</v>
      </c>
      <c r="G10" s="94">
        <v>0.40383490533261701</v>
      </c>
      <c r="H10" s="94">
        <v>8.2321636523213795E-2</v>
      </c>
      <c r="I10" s="94">
        <v>0.63664465200477505</v>
      </c>
      <c r="J10" s="113">
        <v>4</v>
      </c>
    </row>
    <row r="11" spans="2:10" x14ac:dyDescent="0.25">
      <c r="B11" s="177"/>
      <c r="C11" s="113" t="s">
        <v>231</v>
      </c>
      <c r="D11" s="113" t="s">
        <v>230</v>
      </c>
      <c r="E11" s="94">
        <v>5.6396180151532089</v>
      </c>
      <c r="F11" s="94">
        <v>0.134708430120411</v>
      </c>
      <c r="G11" s="94">
        <v>0.76570242982353098</v>
      </c>
      <c r="H11" s="94">
        <v>0.17301379880061599</v>
      </c>
      <c r="I11" s="94">
        <v>0.62186396919846199</v>
      </c>
      <c r="J11" s="113">
        <v>5</v>
      </c>
    </row>
    <row r="12" spans="2:10" x14ac:dyDescent="0.25">
      <c r="B12" s="177"/>
      <c r="C12" s="113" t="s">
        <v>219</v>
      </c>
      <c r="D12" s="113" t="s">
        <v>218</v>
      </c>
      <c r="E12" s="94">
        <v>7.9062138901573782</v>
      </c>
      <c r="F12" s="94">
        <v>0.46182236829195999</v>
      </c>
      <c r="G12" s="94">
        <v>0.24287329223343099</v>
      </c>
      <c r="H12" s="94">
        <v>8.1115029899509097E-2</v>
      </c>
      <c r="I12" s="94">
        <v>0.57875076836045902</v>
      </c>
      <c r="J12" s="113">
        <v>2</v>
      </c>
    </row>
    <row r="13" spans="2:10" x14ac:dyDescent="0.25">
      <c r="B13" s="177"/>
      <c r="C13" s="113" t="s">
        <v>232</v>
      </c>
      <c r="D13" s="113" t="s">
        <v>238</v>
      </c>
      <c r="E13" s="94">
        <v>6.3947006950532588</v>
      </c>
      <c r="F13" s="94">
        <v>0.21081244602889801</v>
      </c>
      <c r="G13" s="94">
        <v>0.42753751967053699</v>
      </c>
      <c r="H13" s="94">
        <v>8.8315225434794004E-2</v>
      </c>
      <c r="I13" s="94">
        <v>0.57474257103091697</v>
      </c>
      <c r="J13" s="113">
        <v>5</v>
      </c>
    </row>
    <row r="14" spans="2:10" x14ac:dyDescent="0.25">
      <c r="B14" s="177"/>
      <c r="C14" s="113" t="s">
        <v>233</v>
      </c>
      <c r="D14" s="113" t="s">
        <v>239</v>
      </c>
      <c r="E14" s="94">
        <v>7.2229824505721787</v>
      </c>
      <c r="F14" s="94">
        <v>0.44343307286943701</v>
      </c>
      <c r="G14" s="94">
        <v>0.25734688762492097</v>
      </c>
      <c r="H14" s="94">
        <v>8.59122152026328E-2</v>
      </c>
      <c r="I14" s="94">
        <v>0.55056774632876004</v>
      </c>
      <c r="J14" s="113">
        <v>2</v>
      </c>
    </row>
    <row r="15" spans="2:10" x14ac:dyDescent="0.25">
      <c r="B15" s="177"/>
      <c r="C15" s="113" t="s">
        <v>234</v>
      </c>
      <c r="D15" s="113" t="s">
        <v>240</v>
      </c>
      <c r="E15" s="94">
        <v>6.9787376924836684</v>
      </c>
      <c r="F15" s="94">
        <v>0.38942720639809503</v>
      </c>
      <c r="G15" s="94">
        <v>0.38368690632109198</v>
      </c>
      <c r="H15" s="94">
        <v>0.13351193175182799</v>
      </c>
      <c r="I15" s="94">
        <v>0.545007256749794</v>
      </c>
      <c r="J15" s="113">
        <v>2</v>
      </c>
    </row>
    <row r="16" spans="2:10" ht="3.75" customHeight="1" x14ac:dyDescent="0.25"/>
    <row r="17" spans="2:12" x14ac:dyDescent="0.25">
      <c r="B17" s="177" t="s">
        <v>40</v>
      </c>
      <c r="C17" s="7" t="s">
        <v>37</v>
      </c>
      <c r="D17" s="7" t="s">
        <v>214</v>
      </c>
      <c r="E17" s="95">
        <v>6.1521279017855184</v>
      </c>
      <c r="F17" s="95">
        <v>6.1925326527573897E-2</v>
      </c>
      <c r="G17" s="95">
        <v>0.76840316123815999</v>
      </c>
      <c r="H17" s="95">
        <v>7.5949396520909901E-2</v>
      </c>
      <c r="I17" s="95">
        <v>0.942247985242466</v>
      </c>
      <c r="J17" s="7">
        <v>4</v>
      </c>
    </row>
    <row r="18" spans="2:12" x14ac:dyDescent="0.25">
      <c r="B18" s="177"/>
      <c r="C18" s="7" t="s">
        <v>36</v>
      </c>
      <c r="D18" s="7" t="s">
        <v>223</v>
      </c>
      <c r="E18" s="95">
        <v>6.0488545625954586</v>
      </c>
      <c r="F18" s="95">
        <v>6.16362063665164E-2</v>
      </c>
      <c r="G18" s="95">
        <v>0.76437264669451699</v>
      </c>
      <c r="H18" s="95">
        <v>7.5371872925757505E-2</v>
      </c>
      <c r="I18" s="95">
        <v>0.94191855232761501</v>
      </c>
      <c r="J18" s="7">
        <v>4</v>
      </c>
    </row>
    <row r="19" spans="2:12" x14ac:dyDescent="0.25">
      <c r="B19" s="177"/>
      <c r="C19" s="7" t="s">
        <v>35</v>
      </c>
      <c r="D19" s="7" t="s">
        <v>224</v>
      </c>
      <c r="E19" s="95">
        <v>5.7121409780818588</v>
      </c>
      <c r="F19" s="95">
        <v>5.83239110822645E-2</v>
      </c>
      <c r="G19" s="95">
        <v>0.81312519647384396</v>
      </c>
      <c r="H19" s="95">
        <v>8.2668662426705106E-2</v>
      </c>
      <c r="I19" s="95">
        <v>0.93380922763102603</v>
      </c>
      <c r="J19" s="7">
        <v>4</v>
      </c>
    </row>
    <row r="20" spans="2:12" x14ac:dyDescent="0.25">
      <c r="B20" s="177"/>
      <c r="C20" s="7" t="s">
        <v>216</v>
      </c>
      <c r="D20" s="7" t="s">
        <v>215</v>
      </c>
      <c r="E20" s="95">
        <v>8.7057210178997586</v>
      </c>
      <c r="F20" s="95">
        <v>0.43694288299470602</v>
      </c>
      <c r="G20" s="95">
        <v>0.236822604261372</v>
      </c>
      <c r="H20" s="95">
        <v>6.7561742768954602E-2</v>
      </c>
      <c r="I20" s="95">
        <v>0.72788492134358096</v>
      </c>
      <c r="J20" s="7">
        <v>2</v>
      </c>
    </row>
    <row r="21" spans="2:12" x14ac:dyDescent="0.25">
      <c r="B21" s="177"/>
      <c r="C21" s="7" t="s">
        <v>217</v>
      </c>
      <c r="D21" s="7" t="s">
        <v>225</v>
      </c>
      <c r="E21" s="95">
        <v>7.4856869384364684</v>
      </c>
      <c r="F21" s="95">
        <v>0.41892994033818298</v>
      </c>
      <c r="G21" s="95">
        <v>0.234989602090412</v>
      </c>
      <c r="H21" s="95">
        <v>7.1852041562333394E-2</v>
      </c>
      <c r="I21" s="95">
        <v>0.60615762424598996</v>
      </c>
      <c r="J21" s="7">
        <v>2</v>
      </c>
    </row>
    <row r="22" spans="2:12" x14ac:dyDescent="0.25">
      <c r="B22" s="177"/>
      <c r="C22" s="7" t="s">
        <v>219</v>
      </c>
      <c r="D22" s="7" t="s">
        <v>218</v>
      </c>
      <c r="E22" s="95">
        <v>6.4961458057590491</v>
      </c>
      <c r="F22" s="95">
        <v>0.33275493209745199</v>
      </c>
      <c r="G22" s="95">
        <v>0.44043907721658898</v>
      </c>
      <c r="H22" s="95">
        <v>0.14554384676191701</v>
      </c>
      <c r="I22" s="95">
        <v>0.584669233948508</v>
      </c>
      <c r="J22" s="7">
        <v>2</v>
      </c>
    </row>
    <row r="23" spans="2:12" x14ac:dyDescent="0.25">
      <c r="B23" s="177"/>
      <c r="C23" s="7" t="s">
        <v>221</v>
      </c>
      <c r="D23" s="7" t="s">
        <v>220</v>
      </c>
      <c r="E23" s="95">
        <v>6.0197021911810591</v>
      </c>
      <c r="F23" s="95">
        <v>0.30137620590706199</v>
      </c>
      <c r="G23" s="95">
        <v>0.499242634324299</v>
      </c>
      <c r="H23" s="95">
        <v>0.17087800649562801</v>
      </c>
      <c r="I23" s="95">
        <v>0.58079424265573898</v>
      </c>
      <c r="J23" s="7">
        <v>2</v>
      </c>
    </row>
    <row r="24" spans="2:12" x14ac:dyDescent="0.25">
      <c r="B24" s="178"/>
      <c r="C24" s="96" t="s">
        <v>222</v>
      </c>
      <c r="D24" s="96" t="s">
        <v>226</v>
      </c>
      <c r="E24" s="97">
        <v>6.392884927385909</v>
      </c>
      <c r="F24" s="97">
        <v>0.28529149731124198</v>
      </c>
      <c r="G24" s="97">
        <v>0.32757702175254999</v>
      </c>
      <c r="H24" s="97">
        <v>7.7830299373158995E-2</v>
      </c>
      <c r="I24" s="97">
        <v>0.52204424429057505</v>
      </c>
      <c r="J24" s="96">
        <v>4</v>
      </c>
    </row>
    <row r="25" spans="2:12" ht="68.25" customHeight="1" x14ac:dyDescent="0.25">
      <c r="B25" s="184" t="s">
        <v>245</v>
      </c>
      <c r="C25" s="184"/>
      <c r="D25" s="184"/>
      <c r="E25" s="184"/>
      <c r="F25" s="184"/>
      <c r="G25" s="184"/>
      <c r="H25" s="184"/>
      <c r="I25" s="184"/>
      <c r="J25" s="184"/>
      <c r="L25" s="137"/>
    </row>
    <row r="26" spans="2:12" ht="3.75" customHeight="1" x14ac:dyDescent="0.25"/>
    <row r="27" spans="2:12" ht="45" x14ac:dyDescent="0.25">
      <c r="B27" s="114" t="s">
        <v>44</v>
      </c>
      <c r="C27" s="114" t="s">
        <v>43</v>
      </c>
      <c r="D27" s="114" t="s">
        <v>202</v>
      </c>
      <c r="E27" s="114" t="s">
        <v>134</v>
      </c>
      <c r="F27" s="114" t="s">
        <v>42</v>
      </c>
      <c r="G27" s="135" t="s">
        <v>241</v>
      </c>
      <c r="H27" s="114" t="s">
        <v>42</v>
      </c>
      <c r="I27" s="136" t="s">
        <v>242</v>
      </c>
      <c r="J27" s="114" t="s">
        <v>246</v>
      </c>
    </row>
    <row r="28" spans="2:12" x14ac:dyDescent="0.25">
      <c r="B28" s="177" t="s">
        <v>131</v>
      </c>
      <c r="C28" s="7" t="s">
        <v>167</v>
      </c>
      <c r="D28" s="7" t="s">
        <v>166</v>
      </c>
      <c r="E28" s="95">
        <v>5.2713130043360188</v>
      </c>
      <c r="F28" s="95">
        <v>4.3574870000000002E-2</v>
      </c>
      <c r="G28" s="95">
        <v>1.971908</v>
      </c>
      <c r="H28" s="95">
        <v>0.45339220000000002</v>
      </c>
      <c r="I28" s="95">
        <v>0.89220670000000002</v>
      </c>
      <c r="J28" s="7">
        <v>4</v>
      </c>
    </row>
    <row r="29" spans="2:12" x14ac:dyDescent="0.25">
      <c r="B29" s="177"/>
      <c r="C29" s="7" t="s">
        <v>168</v>
      </c>
      <c r="D29" s="7" t="s">
        <v>203</v>
      </c>
      <c r="E29" s="95">
        <v>5.5487750043360187</v>
      </c>
      <c r="F29" s="95">
        <v>0.1102013</v>
      </c>
      <c r="G29" s="95">
        <v>1.250302</v>
      </c>
      <c r="H29" s="95">
        <v>0.3490877</v>
      </c>
      <c r="I29" s="95">
        <v>0.85031920000000005</v>
      </c>
      <c r="J29" s="7">
        <v>2</v>
      </c>
    </row>
    <row r="30" spans="2:12" x14ac:dyDescent="0.25">
      <c r="B30" s="177"/>
      <c r="C30" s="7" t="s">
        <v>169</v>
      </c>
      <c r="D30" s="7" t="s">
        <v>204</v>
      </c>
      <c r="E30" s="95">
        <v>5.2772970043360186</v>
      </c>
      <c r="F30" s="95">
        <v>5.9767889999999997E-2</v>
      </c>
      <c r="G30" s="95">
        <v>1.8080879999999999</v>
      </c>
      <c r="H30" s="95">
        <v>0.48244359999999997</v>
      </c>
      <c r="I30" s="95">
        <v>0.82888870000000003</v>
      </c>
      <c r="J30" s="7">
        <v>4</v>
      </c>
    </row>
    <row r="31" spans="2:12" x14ac:dyDescent="0.25">
      <c r="B31" s="177"/>
      <c r="C31" s="7" t="s">
        <v>38</v>
      </c>
      <c r="D31" s="7" t="s">
        <v>205</v>
      </c>
      <c r="E31" s="95">
        <v>6.3665940043360187</v>
      </c>
      <c r="F31" s="95">
        <v>0.18208340000000001</v>
      </c>
      <c r="G31" s="95">
        <v>0.59037890000000004</v>
      </c>
      <c r="H31" s="95">
        <v>0.1347874</v>
      </c>
      <c r="I31" s="95">
        <v>0.82119850000000005</v>
      </c>
      <c r="J31" s="7">
        <v>2</v>
      </c>
    </row>
    <row r="32" spans="2:12" x14ac:dyDescent="0.25">
      <c r="B32" s="177"/>
      <c r="C32" s="7" t="s">
        <v>171</v>
      </c>
      <c r="D32" s="7" t="s">
        <v>170</v>
      </c>
      <c r="E32" s="95">
        <v>5.9759976783530488</v>
      </c>
      <c r="F32" s="95">
        <v>0.16041592050284401</v>
      </c>
      <c r="G32" s="95">
        <v>0.672872163210531</v>
      </c>
      <c r="H32" s="95">
        <v>0.15607963381683701</v>
      </c>
      <c r="I32" s="95">
        <v>0.81796120123791405</v>
      </c>
      <c r="J32" s="7">
        <v>2</v>
      </c>
    </row>
    <row r="33" spans="2:10" x14ac:dyDescent="0.25">
      <c r="B33" s="177"/>
      <c r="C33" s="7" t="s">
        <v>173</v>
      </c>
      <c r="D33" s="7" t="s">
        <v>172</v>
      </c>
      <c r="E33" s="95">
        <v>5.4535860043360191</v>
      </c>
      <c r="F33" s="95">
        <v>8.7150619999999998E-2</v>
      </c>
      <c r="G33" s="95">
        <v>1.3289789999999999</v>
      </c>
      <c r="H33" s="95">
        <v>0.31727070000000002</v>
      </c>
      <c r="I33" s="95">
        <v>0.79240189999999999</v>
      </c>
      <c r="J33" s="7">
        <v>4</v>
      </c>
    </row>
    <row r="34" spans="2:10" x14ac:dyDescent="0.25">
      <c r="B34" s="177"/>
      <c r="C34" s="7" t="s">
        <v>174</v>
      </c>
      <c r="D34" s="7" t="s">
        <v>206</v>
      </c>
      <c r="E34" s="95">
        <v>6.3661462224253489</v>
      </c>
      <c r="F34" s="95">
        <v>0.229372315690444</v>
      </c>
      <c r="G34" s="95">
        <v>0.46756434866011598</v>
      </c>
      <c r="H34" s="95">
        <v>0.11216398647741301</v>
      </c>
      <c r="I34" s="95">
        <v>0.74687346452954695</v>
      </c>
      <c r="J34" s="7">
        <v>2</v>
      </c>
    </row>
    <row r="35" spans="2:10" x14ac:dyDescent="0.25">
      <c r="B35" s="177"/>
      <c r="C35" s="7" t="s">
        <v>175</v>
      </c>
      <c r="D35" s="7" t="s">
        <v>207</v>
      </c>
      <c r="E35" s="95">
        <v>5.4736370043360187</v>
      </c>
      <c r="F35" s="95">
        <v>0.1048779</v>
      </c>
      <c r="G35" s="95">
        <v>0.98192849999999998</v>
      </c>
      <c r="H35" s="95">
        <v>0.2168042</v>
      </c>
      <c r="I35" s="95">
        <v>0.72236020000000001</v>
      </c>
      <c r="J35" s="7">
        <v>4</v>
      </c>
    </row>
    <row r="36" spans="2:10" x14ac:dyDescent="0.25">
      <c r="B36" s="177"/>
      <c r="C36" s="7" t="s">
        <v>176</v>
      </c>
      <c r="D36" s="7" t="s">
        <v>208</v>
      </c>
      <c r="E36" s="95">
        <v>6.2004720043360191</v>
      </c>
      <c r="F36" s="95">
        <v>0.18859210000000001</v>
      </c>
      <c r="G36" s="95">
        <v>0.37877559999999999</v>
      </c>
      <c r="H36" s="95">
        <v>6.5430009999999997E-2</v>
      </c>
      <c r="I36" s="95">
        <v>0.70800200000000002</v>
      </c>
      <c r="J36" s="7">
        <v>4</v>
      </c>
    </row>
    <row r="37" spans="2:10" x14ac:dyDescent="0.25">
      <c r="B37" s="177"/>
      <c r="C37" s="7" t="s">
        <v>177</v>
      </c>
      <c r="D37" s="7" t="s">
        <v>209</v>
      </c>
      <c r="E37" s="95">
        <v>6.3844550043360186</v>
      </c>
      <c r="F37" s="95">
        <v>0.18113570000000001</v>
      </c>
      <c r="G37" s="95">
        <v>0.42707469999999997</v>
      </c>
      <c r="H37" s="95">
        <v>7.5800530000000005E-2</v>
      </c>
      <c r="I37" s="95">
        <v>0.70533559999999995</v>
      </c>
      <c r="J37" s="7">
        <v>4</v>
      </c>
    </row>
    <row r="38" spans="2:10" x14ac:dyDescent="0.25">
      <c r="B38" s="177"/>
      <c r="C38" s="7" t="s">
        <v>178</v>
      </c>
      <c r="D38" s="7" t="s">
        <v>210</v>
      </c>
      <c r="E38" s="95">
        <v>5.891447004336019</v>
      </c>
      <c r="F38" s="95">
        <v>0.18285969999999999</v>
      </c>
      <c r="G38" s="95">
        <v>0.72650340000000002</v>
      </c>
      <c r="H38" s="95">
        <v>0.20654639999999999</v>
      </c>
      <c r="I38" s="95">
        <v>0.64638300000000004</v>
      </c>
      <c r="J38" s="7">
        <v>3</v>
      </c>
    </row>
    <row r="39" spans="2:10" x14ac:dyDescent="0.25">
      <c r="B39" s="177"/>
      <c r="C39" s="7" t="s">
        <v>180</v>
      </c>
      <c r="D39" s="7" t="s">
        <v>179</v>
      </c>
      <c r="E39" s="95">
        <v>5.9828660043360191</v>
      </c>
      <c r="F39" s="95">
        <v>0.1960044</v>
      </c>
      <c r="G39" s="95">
        <v>0.68954000000000004</v>
      </c>
      <c r="H39" s="95">
        <v>0.19927210000000001</v>
      </c>
      <c r="I39" s="95">
        <v>0.58566759999999995</v>
      </c>
      <c r="J39" s="7">
        <v>4</v>
      </c>
    </row>
    <row r="40" spans="2:10" x14ac:dyDescent="0.25">
      <c r="B40" s="177"/>
      <c r="C40" s="7" t="s">
        <v>182</v>
      </c>
      <c r="D40" s="7" t="s">
        <v>181</v>
      </c>
      <c r="E40" s="95">
        <v>5.9332990043360185</v>
      </c>
      <c r="F40" s="95">
        <v>0.25579049999999998</v>
      </c>
      <c r="G40" s="95">
        <v>0.3038285</v>
      </c>
      <c r="H40" s="95">
        <v>6.2037769999999999E-2</v>
      </c>
      <c r="I40" s="95">
        <v>0.5809299</v>
      </c>
      <c r="J40" s="7">
        <v>4</v>
      </c>
    </row>
    <row r="41" spans="2:10" x14ac:dyDescent="0.25">
      <c r="B41" s="177"/>
      <c r="C41" s="7" t="s">
        <v>183</v>
      </c>
      <c r="D41" s="7" t="s">
        <v>211</v>
      </c>
      <c r="E41" s="95">
        <v>6.728875004336019</v>
      </c>
      <c r="F41" s="95">
        <v>0.25793490000000002</v>
      </c>
      <c r="G41" s="95">
        <v>0.37313580000000002</v>
      </c>
      <c r="H41" s="95">
        <v>8.5134470000000004E-2</v>
      </c>
      <c r="I41" s="95">
        <v>0.5709959</v>
      </c>
      <c r="J41" s="7">
        <v>4</v>
      </c>
    </row>
    <row r="42" spans="2:10" x14ac:dyDescent="0.25">
      <c r="B42" s="177"/>
      <c r="C42" s="7" t="s">
        <v>185</v>
      </c>
      <c r="D42" s="7" t="s">
        <v>184</v>
      </c>
      <c r="E42" s="95">
        <v>5.8318290043360186</v>
      </c>
      <c r="F42" s="95">
        <v>0.19829189999999999</v>
      </c>
      <c r="G42" s="95">
        <v>0.5879257</v>
      </c>
      <c r="H42" s="95">
        <v>0.1540144</v>
      </c>
      <c r="I42" s="95">
        <v>0.55748390000000003</v>
      </c>
      <c r="J42" s="7">
        <v>4</v>
      </c>
    </row>
    <row r="43" spans="2:10" x14ac:dyDescent="0.25">
      <c r="B43" s="177"/>
      <c r="C43" s="7" t="s">
        <v>186</v>
      </c>
      <c r="D43" s="7" t="s">
        <v>212</v>
      </c>
      <c r="E43" s="95">
        <v>6.0632930043360185</v>
      </c>
      <c r="F43" s="95">
        <v>0.19292139999999999</v>
      </c>
      <c r="G43" s="95">
        <v>0.79679440000000001</v>
      </c>
      <c r="H43" s="95">
        <v>0.25480560000000002</v>
      </c>
      <c r="I43" s="95">
        <v>0.55405090000000001</v>
      </c>
      <c r="J43" s="7">
        <v>4</v>
      </c>
    </row>
    <row r="44" spans="2:10" x14ac:dyDescent="0.25">
      <c r="B44" s="177"/>
      <c r="C44" s="7" t="s">
        <v>188</v>
      </c>
      <c r="D44" s="7" t="s">
        <v>187</v>
      </c>
      <c r="E44" s="95">
        <v>7.0760710043360184</v>
      </c>
      <c r="F44" s="95">
        <v>0.26956780000000002</v>
      </c>
      <c r="G44" s="95">
        <v>0.3824727</v>
      </c>
      <c r="H44" s="95">
        <v>9.1892979999999999E-2</v>
      </c>
      <c r="I44" s="95">
        <v>0.54408979999999996</v>
      </c>
      <c r="J44" s="7">
        <v>4</v>
      </c>
    </row>
    <row r="45" spans="2:10" x14ac:dyDescent="0.25">
      <c r="B45" s="177"/>
      <c r="C45" s="7" t="s">
        <v>189</v>
      </c>
      <c r="D45" s="7" t="s">
        <v>213</v>
      </c>
      <c r="E45" s="95">
        <v>6.9637680043360186</v>
      </c>
      <c r="F45" s="95">
        <v>0.34124939999999998</v>
      </c>
      <c r="G45" s="95">
        <v>0.20224590000000001</v>
      </c>
      <c r="H45" s="95">
        <v>4.8941230000000002E-2</v>
      </c>
      <c r="I45" s="95">
        <v>0.53629329999999997</v>
      </c>
      <c r="J45" s="7">
        <v>4</v>
      </c>
    </row>
    <row r="46" spans="2:10" x14ac:dyDescent="0.25">
      <c r="B46" s="177"/>
      <c r="C46" s="7" t="s">
        <v>191</v>
      </c>
      <c r="D46" s="7" t="s">
        <v>190</v>
      </c>
      <c r="E46" s="95">
        <v>6.7009580043360186</v>
      </c>
      <c r="F46" s="95">
        <v>0.48785040000000002</v>
      </c>
      <c r="G46" s="95">
        <v>0.20096449999999999</v>
      </c>
      <c r="H46" s="95">
        <v>6.8699209999999997E-2</v>
      </c>
      <c r="I46" s="95">
        <v>0.53078780000000003</v>
      </c>
      <c r="J46" s="7">
        <v>2</v>
      </c>
    </row>
    <row r="47" spans="2:10" x14ac:dyDescent="0.25">
      <c r="B47" s="177"/>
      <c r="C47" s="7" t="s">
        <v>193</v>
      </c>
      <c r="D47" s="7" t="s">
        <v>192</v>
      </c>
      <c r="E47" s="95">
        <v>8.5584810043360182</v>
      </c>
      <c r="F47" s="95">
        <v>0.4455944</v>
      </c>
      <c r="G47" s="95">
        <v>0.40384300000000001</v>
      </c>
      <c r="H47" s="95">
        <v>0.1784511</v>
      </c>
      <c r="I47" s="95">
        <v>0.52573210000000004</v>
      </c>
      <c r="J47" s="7">
        <v>2</v>
      </c>
    </row>
    <row r="48" spans="2:10" x14ac:dyDescent="0.25">
      <c r="B48" s="177"/>
      <c r="C48" s="7" t="s">
        <v>195</v>
      </c>
      <c r="D48" s="7" t="s">
        <v>194</v>
      </c>
      <c r="E48" s="95">
        <v>7.3750510043360187</v>
      </c>
      <c r="F48" s="95">
        <v>0.35891269999999997</v>
      </c>
      <c r="G48" s="95">
        <v>0.2050236</v>
      </c>
      <c r="H48" s="95">
        <v>5.2136000000000002E-2</v>
      </c>
      <c r="I48" s="95">
        <v>0.51573449999999998</v>
      </c>
      <c r="J48" s="7">
        <v>4</v>
      </c>
    </row>
    <row r="49" spans="2:10" x14ac:dyDescent="0.25">
      <c r="B49" s="177"/>
      <c r="C49" s="7" t="s">
        <v>197</v>
      </c>
      <c r="D49" s="7" t="s">
        <v>196</v>
      </c>
      <c r="E49" s="95">
        <v>6.9804720043360184</v>
      </c>
      <c r="F49" s="95">
        <v>0.26393850000000002</v>
      </c>
      <c r="G49" s="95">
        <v>0.29053509999999999</v>
      </c>
      <c r="H49" s="95">
        <v>6.0143509999999997E-2</v>
      </c>
      <c r="I49" s="95">
        <v>0.50966009999999995</v>
      </c>
      <c r="J49" s="7">
        <v>4</v>
      </c>
    </row>
    <row r="50" spans="2:10" x14ac:dyDescent="0.25">
      <c r="B50" s="177"/>
      <c r="C50" s="7" t="s">
        <v>199</v>
      </c>
      <c r="D50" s="7" t="s">
        <v>198</v>
      </c>
      <c r="E50" s="95">
        <v>5.8051450043360191</v>
      </c>
      <c r="F50" s="95">
        <v>0.19226770000000001</v>
      </c>
      <c r="G50" s="95">
        <v>0.66306500000000002</v>
      </c>
      <c r="H50" s="95">
        <v>0.1860146</v>
      </c>
      <c r="I50" s="95">
        <v>0.5090498</v>
      </c>
      <c r="J50" s="7">
        <v>4</v>
      </c>
    </row>
    <row r="51" spans="2:10" x14ac:dyDescent="0.25">
      <c r="B51" s="178"/>
      <c r="C51" s="96" t="s">
        <v>201</v>
      </c>
      <c r="D51" s="96" t="s">
        <v>200</v>
      </c>
      <c r="E51" s="97">
        <v>6.7753010043360185</v>
      </c>
      <c r="F51" s="97">
        <v>0.3584907</v>
      </c>
      <c r="G51" s="97">
        <v>0.57608159999999997</v>
      </c>
      <c r="H51" s="97">
        <v>0.24860479999999999</v>
      </c>
      <c r="I51" s="97">
        <v>0.50352509999999995</v>
      </c>
      <c r="J51" s="96">
        <v>2</v>
      </c>
    </row>
    <row r="52" spans="2:10" ht="64.5" customHeight="1" x14ac:dyDescent="0.25">
      <c r="B52" s="184" t="s">
        <v>247</v>
      </c>
      <c r="C52" s="184"/>
      <c r="D52" s="184"/>
      <c r="E52" s="184"/>
      <c r="F52" s="184"/>
      <c r="G52" s="184"/>
      <c r="H52" s="184"/>
      <c r="I52" s="184"/>
      <c r="J52" s="184"/>
    </row>
  </sheetData>
  <mergeCells count="6">
    <mergeCell ref="B52:J52"/>
    <mergeCell ref="B3:B15"/>
    <mergeCell ref="B17:B24"/>
    <mergeCell ref="B28:B51"/>
    <mergeCell ref="B1:J1"/>
    <mergeCell ref="B25:J2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Table_S1_Tm_comparison</vt:lpstr>
      <vt:lpstr>Table_2_and_S2_EC50_ITDR-CETSA</vt:lpstr>
      <vt:lpstr>Table_S3_EC50-TPP-CCR</vt:lpstr>
      <vt:lpstr>Table_S4_PPI-UniProt</vt:lpstr>
      <vt:lpstr>Table_S5_pVal_inCell_CETSA-WB</vt:lpstr>
      <vt:lpstr>Table_S6_pVal_extract_CETSA-WB</vt:lpstr>
      <vt:lpstr>Table_S7_ExpProcDiff</vt:lpstr>
      <vt:lpstr>Table_1_Tm</vt:lpstr>
      <vt:lpstr>Table_3_and_S3_EC50-TPP-CCR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2022-03-31T11:18:39Z</dcterms:modified>
</cp:coreProperties>
</file>