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defaultThemeVersion="166925"/>
  <mc:AlternateContent xmlns:mc="http://schemas.openxmlformats.org/markup-compatibility/2006">
    <mc:Choice Requires="x15">
      <x15ac:absPath xmlns:x15ac="http://schemas.microsoft.com/office/spreadsheetml/2010/11/ac" url="/Users/jkl24/Desktop/"/>
    </mc:Choice>
  </mc:AlternateContent>
  <xr:revisionPtr revIDLastSave="0" documentId="13_ncr:1_{4B84458C-48D8-5040-A992-E4B1BBC2EB86}" xr6:coauthVersionLast="47" xr6:coauthVersionMax="47" xr10:uidLastSave="{00000000-0000-0000-0000-000000000000}"/>
  <bookViews>
    <workbookView xWindow="6020" yWindow="500" windowWidth="28140" windowHeight="17500" xr2:uid="{8C7DCD7E-181A-3848-A457-8BA09447578E}"/>
  </bookViews>
  <sheets>
    <sheet name="Index" sheetId="8" r:id="rId1"/>
    <sheet name="Table S1" sheetId="13" r:id="rId2"/>
    <sheet name="Table S2" sheetId="7" r:id="rId3"/>
    <sheet name="Table S3" sheetId="9" r:id="rId4"/>
    <sheet name="Table S4" sheetId="12" r:id="rId5"/>
    <sheet name="Table S5" sheetId="11" r:id="rId6"/>
    <sheet name="Table S6" sheetId="10" r:id="rId7"/>
    <sheet name="Table S7" sheetId="5" r:id="rId8"/>
    <sheet name="Table S8" sheetId="1" r:id="rId9"/>
    <sheet name="Table S9" sheetId="4" r:id="rId10"/>
    <sheet name="Table S10" sheetId="3" r:id="rId11"/>
    <sheet name="Table S11" sheetId="6" r:id="rId12"/>
  </sheets>
  <definedNames>
    <definedName name="_xlnm._FilterDatabase" localSheetId="3" hidden="1">'Table S3'!$B$5:$R$60</definedName>
    <definedName name="_xlnm._FilterDatabase" localSheetId="5" hidden="1">'Table S5'!$AM$41:$AS$41</definedName>
    <definedName name="_xlnm.Print_Area" localSheetId="0">Index!$B$2:$D$21</definedName>
    <definedName name="_xlnm.Print_Area" localSheetId="11">'Table S11'!$A$2:$D$20</definedName>
    <definedName name="_xlnm.Print_Area" localSheetId="6">'Table S6'!$B$3:$H$18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7" i="11" l="1"/>
  <c r="D31" i="11"/>
  <c r="D30" i="11"/>
  <c r="C30" i="11"/>
  <c r="W18" i="11"/>
  <c r="R18" i="11"/>
  <c r="M18" i="11"/>
  <c r="H18" i="11"/>
  <c r="T12" i="11"/>
  <c r="J10" i="11"/>
  <c r="J12" i="11" s="1"/>
  <c r="C47" i="13"/>
  <c r="D47" i="13"/>
  <c r="K54" i="3"/>
  <c r="P58" i="3"/>
  <c r="P57" i="3"/>
  <c r="J51" i="3"/>
  <c r="I51" i="3"/>
  <c r="H51" i="3"/>
  <c r="G51" i="3"/>
  <c r="F51" i="3"/>
  <c r="E51" i="3"/>
  <c r="D51" i="3"/>
  <c r="K51" i="3" s="1"/>
  <c r="L51" i="3" s="1"/>
  <c r="P56" i="3"/>
  <c r="P55" i="3"/>
  <c r="P59" i="3" s="1"/>
  <c r="J48" i="3"/>
  <c r="I48" i="3"/>
  <c r="H48" i="3"/>
  <c r="G48" i="3"/>
  <c r="F48" i="3"/>
  <c r="E48" i="3"/>
  <c r="D48" i="3"/>
  <c r="J45" i="3"/>
  <c r="I45" i="3"/>
  <c r="H45" i="3"/>
  <c r="G45" i="3"/>
  <c r="F45" i="3"/>
  <c r="E45" i="3"/>
  <c r="D45" i="3"/>
  <c r="J42" i="3"/>
  <c r="I42" i="3"/>
  <c r="H42" i="3"/>
  <c r="G42" i="3"/>
  <c r="F42" i="3"/>
  <c r="E42" i="3"/>
  <c r="D42" i="3"/>
  <c r="J39" i="3"/>
  <c r="I39" i="3"/>
  <c r="H39" i="3"/>
  <c r="G39" i="3"/>
  <c r="F39" i="3"/>
  <c r="E39" i="3"/>
  <c r="D39" i="3"/>
  <c r="J36" i="3"/>
  <c r="I36" i="3"/>
  <c r="H36" i="3"/>
  <c r="G36" i="3"/>
  <c r="F36" i="3"/>
  <c r="E36" i="3"/>
  <c r="D36" i="3"/>
  <c r="K36" i="3" s="1"/>
  <c r="L36" i="3" s="1"/>
  <c r="K33" i="3"/>
  <c r="L33" i="3" s="1"/>
  <c r="J33" i="3"/>
  <c r="I33" i="3"/>
  <c r="H33" i="3"/>
  <c r="G33" i="3"/>
  <c r="F33" i="3"/>
  <c r="E33" i="3"/>
  <c r="D33" i="3"/>
  <c r="J30" i="3"/>
  <c r="I30" i="3"/>
  <c r="H30" i="3"/>
  <c r="G30" i="3"/>
  <c r="F30" i="3"/>
  <c r="E30" i="3"/>
  <c r="D30" i="3"/>
  <c r="K30" i="3" s="1"/>
  <c r="L30" i="3" s="1"/>
  <c r="J27" i="3"/>
  <c r="I27" i="3"/>
  <c r="H27" i="3"/>
  <c r="G27" i="3"/>
  <c r="F27" i="3"/>
  <c r="E27" i="3"/>
  <c r="D27" i="3"/>
  <c r="J24" i="3"/>
  <c r="I24" i="3"/>
  <c r="H24" i="3"/>
  <c r="G24" i="3"/>
  <c r="F24" i="3"/>
  <c r="E24" i="3"/>
  <c r="D24" i="3"/>
  <c r="J21" i="3"/>
  <c r="I21" i="3"/>
  <c r="H21" i="3"/>
  <c r="G21" i="3"/>
  <c r="F21" i="3"/>
  <c r="E21" i="3"/>
  <c r="D21" i="3"/>
  <c r="J18" i="3"/>
  <c r="I18" i="3"/>
  <c r="H18" i="3"/>
  <c r="G18" i="3"/>
  <c r="F18" i="3"/>
  <c r="E18" i="3"/>
  <c r="D18" i="3"/>
  <c r="J15" i="3"/>
  <c r="I15" i="3"/>
  <c r="H15" i="3"/>
  <c r="G15" i="3"/>
  <c r="F15" i="3"/>
  <c r="E15" i="3"/>
  <c r="D15" i="3"/>
  <c r="J12" i="3"/>
  <c r="I12" i="3"/>
  <c r="H12" i="3"/>
  <c r="G12" i="3"/>
  <c r="F12" i="3"/>
  <c r="E12" i="3"/>
  <c r="D12" i="3"/>
  <c r="J9" i="3"/>
  <c r="I9" i="3"/>
  <c r="H9" i="3"/>
  <c r="G9" i="3"/>
  <c r="F9" i="3"/>
  <c r="E9" i="3"/>
  <c r="D9" i="3"/>
  <c r="K9" i="3" s="1"/>
  <c r="I47" i="1"/>
  <c r="I49" i="1" s="1"/>
  <c r="H47" i="1"/>
  <c r="H49" i="1" s="1"/>
  <c r="G47" i="1"/>
  <c r="G49" i="1" s="1"/>
  <c r="F47" i="1"/>
  <c r="F49" i="1" s="1"/>
  <c r="E47" i="1"/>
  <c r="E49" i="1" s="1"/>
  <c r="D47" i="1"/>
  <c r="D49" i="1" s="1"/>
  <c r="C47" i="1"/>
  <c r="C49" i="1" s="1"/>
  <c r="G21" i="4"/>
  <c r="E21" i="4"/>
  <c r="D21" i="4"/>
  <c r="I21" i="4"/>
  <c r="F21" i="4"/>
  <c r="H21" i="4"/>
  <c r="C21" i="4"/>
  <c r="AB18" i="11"/>
  <c r="C18" i="11"/>
  <c r="I12" i="11"/>
  <c r="H12" i="11"/>
  <c r="AC12" i="11"/>
  <c r="AB12" i="11"/>
  <c r="AD12" i="11"/>
  <c r="S12" i="11"/>
  <c r="R12" i="11"/>
  <c r="T11" i="11"/>
  <c r="T10" i="11"/>
  <c r="O11" i="11"/>
  <c r="O10" i="11"/>
  <c r="M12" i="11"/>
  <c r="N12" i="11"/>
  <c r="C12" i="11"/>
  <c r="E12" i="11"/>
  <c r="D10" i="11"/>
  <c r="D12" i="11" s="1"/>
  <c r="K24" i="3" l="1"/>
  <c r="L24" i="3" s="1"/>
  <c r="K45" i="3"/>
  <c r="L45" i="3" s="1"/>
  <c r="K18" i="3"/>
  <c r="L18" i="3" s="1"/>
  <c r="K27" i="3"/>
  <c r="L27" i="3" s="1"/>
  <c r="K21" i="3"/>
  <c r="L21" i="3" s="1"/>
  <c r="K48" i="3"/>
  <c r="L48" i="3" s="1"/>
  <c r="K39" i="3"/>
  <c r="L39" i="3" s="1"/>
  <c r="K12" i="3"/>
  <c r="L12" i="3" s="1"/>
  <c r="K15" i="3"/>
  <c r="L15" i="3" s="1"/>
  <c r="K42" i="3"/>
  <c r="L42" i="3" s="1"/>
  <c r="K53" i="3"/>
  <c r="K55" i="3" s="1"/>
  <c r="L9" i="3"/>
  <c r="O12" i="11"/>
  <c r="F25" i="5"/>
  <c r="F24" i="5"/>
  <c r="F23" i="5"/>
  <c r="F22" i="5"/>
  <c r="R7" i="9"/>
  <c r="R8" i="9"/>
  <c r="R9" i="9"/>
  <c r="R10" i="9"/>
  <c r="R11" i="9"/>
  <c r="R12" i="9"/>
  <c r="R13" i="9"/>
  <c r="R14" i="9"/>
  <c r="R15" i="9"/>
  <c r="R16" i="9"/>
  <c r="R17" i="9"/>
  <c r="R18" i="9"/>
  <c r="R19" i="9"/>
  <c r="R20" i="9"/>
  <c r="R21" i="9"/>
  <c r="R22" i="9"/>
  <c r="R23" i="9"/>
  <c r="R24" i="9"/>
  <c r="R25" i="9"/>
  <c r="R26" i="9"/>
  <c r="R27" i="9"/>
  <c r="R28" i="9"/>
  <c r="R29" i="9"/>
  <c r="R30" i="9"/>
  <c r="R31" i="9"/>
  <c r="R32" i="9"/>
  <c r="R33" i="9"/>
  <c r="R34" i="9"/>
  <c r="R35" i="9"/>
  <c r="R36" i="9"/>
  <c r="R37" i="9"/>
  <c r="R38" i="9"/>
  <c r="R39" i="9"/>
  <c r="R40" i="9"/>
  <c r="R41" i="9"/>
  <c r="R42" i="9"/>
  <c r="R43" i="9"/>
  <c r="R44" i="9"/>
  <c r="R45" i="9"/>
  <c r="R46" i="9"/>
  <c r="R47" i="9"/>
  <c r="R48" i="9"/>
  <c r="R49" i="9"/>
  <c r="R50" i="9"/>
  <c r="R51" i="9"/>
  <c r="R52" i="9"/>
  <c r="R53" i="9"/>
  <c r="R54" i="9"/>
  <c r="R55" i="9"/>
  <c r="R56" i="9"/>
  <c r="R57" i="9"/>
  <c r="R58" i="9"/>
  <c r="R59" i="9"/>
  <c r="R60" i="9"/>
  <c r="R6" i="9"/>
  <c r="E21" i="1" l="1"/>
  <c r="F21" i="1"/>
  <c r="G21" i="1"/>
  <c r="H21" i="1"/>
  <c r="I21" i="1"/>
  <c r="D21" i="1"/>
  <c r="C21" i="1"/>
  <c r="D23" i="1" l="1"/>
  <c r="E23" i="1"/>
  <c r="F23" i="1"/>
  <c r="G23" i="1"/>
  <c r="H23" i="1"/>
  <c r="I23" i="1"/>
  <c r="C23" i="1"/>
</calcChain>
</file>

<file path=xl/sharedStrings.xml><?xml version="1.0" encoding="utf-8"?>
<sst xmlns="http://schemas.openxmlformats.org/spreadsheetml/2006/main" count="1718" uniqueCount="519">
  <si>
    <t>INDEX</t>
  </si>
  <si>
    <t>Supplement</t>
  </si>
  <si>
    <t>Description</t>
  </si>
  <si>
    <t>All MAML2 rearranged cases</t>
  </si>
  <si>
    <t>Test order analysis</t>
  </si>
  <si>
    <t>All surgical cases with working diagnosis MEC in comparison with cases in test order analysis</t>
  </si>
  <si>
    <t>Performance comparison for selected settings</t>
  </si>
  <si>
    <t>Scenarios and Abbreviations</t>
  </si>
  <si>
    <t>Participant demographics</t>
  </si>
  <si>
    <t>Likert scale results and Relative Importance Index (RII)</t>
  </si>
  <si>
    <t>Subjective Rank Order (SRO) Results</t>
  </si>
  <si>
    <t>RII and SRO concordance and intra-rater reliability</t>
  </si>
  <si>
    <t>Survey and Delphi comments</t>
  </si>
  <si>
    <t>No.</t>
  </si>
  <si>
    <t>Age</t>
  </si>
  <si>
    <t>Sex</t>
  </si>
  <si>
    <t>Working Diagnosis</t>
  </si>
  <si>
    <t>Fusion result</t>
  </si>
  <si>
    <t>Final Diagnosis</t>
  </si>
  <si>
    <t>Male</t>
  </si>
  <si>
    <t>Head and Neck</t>
  </si>
  <si>
    <t>Parotid Gland</t>
  </si>
  <si>
    <t>Major salivary gland</t>
  </si>
  <si>
    <t>? Mucoepidermoid Carcinoma</t>
  </si>
  <si>
    <t>YES</t>
  </si>
  <si>
    <t>MAML2 (exon2) – CRTC1 (exon1)</t>
  </si>
  <si>
    <t>Mucoepidermoid carcinoma</t>
  </si>
  <si>
    <t>Female</t>
  </si>
  <si>
    <t>Right Parotid Gland</t>
  </si>
  <si>
    <t>Salivary Duct/Parotid Gland</t>
  </si>
  <si>
    <t>? mucoepidermoid carcinoma</t>
  </si>
  <si>
    <t>Clear Cell Adenocarcinoma</t>
  </si>
  <si>
    <t>NO</t>
  </si>
  <si>
    <t>Salivary Duct</t>
  </si>
  <si>
    <t>Low Grade Salivary Gland Neoplasm</t>
  </si>
  <si>
    <t>Low-grade Salivary gland carcinoma</t>
  </si>
  <si>
    <t>Mucoepidermoid Carcinoma</t>
  </si>
  <si>
    <t>Right Parotid</t>
  </si>
  <si>
    <t>Neoplasm</t>
  </si>
  <si>
    <t>Neoplasm, assess for MAML2 Rearrangement</t>
  </si>
  <si>
    <t>Oncocytic mucoepidermoid carcinoma</t>
  </si>
  <si>
    <t>Rule Out Mucoepidermoid Carcinoma</t>
  </si>
  <si>
    <t>Salivary Gland Tumor with Oncoytic Features</t>
  </si>
  <si>
    <t>Salivary Gland Tumor with Unusual Morphology</t>
  </si>
  <si>
    <t>Right Submandibular Gland</t>
  </si>
  <si>
    <t>Squamous Cell Carcinoma</t>
  </si>
  <si>
    <t>female</t>
  </si>
  <si>
    <t>Righ neck</t>
  </si>
  <si>
    <t>other</t>
  </si>
  <si>
    <t>Mucoepidermoid carcinoma unknown origin</t>
  </si>
  <si>
    <t>Retroauricular, right</t>
  </si>
  <si>
    <t>Low-grade mucoepidermoid carcinoma</t>
  </si>
  <si>
    <t>male</t>
  </si>
  <si>
    <t>Eustachian tube, right</t>
  </si>
  <si>
    <t>Minor salivary gland</t>
  </si>
  <si>
    <t>Oncocytic and mucinous neoplasm</t>
  </si>
  <si>
    <t>Pharyngeal mass, right</t>
  </si>
  <si>
    <t>Suspected mucoepidermoid carcinoma</t>
  </si>
  <si>
    <t>MAML2 (exon2) – CRTC3 (exon1)</t>
  </si>
  <si>
    <t>Other than Head and Neck</t>
  </si>
  <si>
    <t>Brain, Temporal lobe, right</t>
  </si>
  <si>
    <t>Spindle cell neoplasm</t>
  </si>
  <si>
    <t>MAML2 (exon2) – YAP1 (exon5)</t>
  </si>
  <si>
    <t>Breast, left</t>
  </si>
  <si>
    <t>Cystic papillary carcinoma</t>
  </si>
  <si>
    <t>Cystic mucoepidermoid carcinoma</t>
  </si>
  <si>
    <t>Breast, right</t>
  </si>
  <si>
    <t>Invasive ductal carcinoma with unusual morphology</t>
  </si>
  <si>
    <t>Thymus, paratracheal lymph node</t>
  </si>
  <si>
    <t>Metastatic carcinoma, c/w type B thymoma</t>
  </si>
  <si>
    <t>MAML2 (exon2) – KMT2A (exon 10)</t>
  </si>
  <si>
    <t>Lung, right upper lobe</t>
  </si>
  <si>
    <t>Adenocarcinoma</t>
  </si>
  <si>
    <t>MAML2 (exon3) – SAMSN1 (exon2)</t>
  </si>
  <si>
    <t>No</t>
  </si>
  <si>
    <t>Gender</t>
  </si>
  <si>
    <t>WDx</t>
  </si>
  <si>
    <t>Fusion</t>
  </si>
  <si>
    <t>Gene (exon) – Gene (exon)</t>
  </si>
  <si>
    <t>FDx</t>
  </si>
  <si>
    <t>Testing assignment</t>
  </si>
  <si>
    <t>Diagnosis changes</t>
  </si>
  <si>
    <t xml:space="preserve">concatenated </t>
  </si>
  <si>
    <t>Lung</t>
  </si>
  <si>
    <t>Upper lobe, left</t>
  </si>
  <si>
    <t>Adenosquamous carcinoma    </t>
  </si>
  <si>
    <t>ASC</t>
  </si>
  <si>
    <t>no MAML2 fusion</t>
  </si>
  <si>
    <t>Adenosquamous carcinoma </t>
  </si>
  <si>
    <t>confirmatory</t>
  </si>
  <si>
    <t>unchanged</t>
  </si>
  <si>
    <t>right</t>
  </si>
  <si>
    <t>GI</t>
  </si>
  <si>
    <t>Biliary tract</t>
  </si>
  <si>
    <t>ENT</t>
  </si>
  <si>
    <t>Tongue</t>
  </si>
  <si>
    <t>Upper lobe, right</t>
  </si>
  <si>
    <t>Neck mass</t>
  </si>
  <si>
    <t>MEC</t>
  </si>
  <si>
    <t>CRTC1-MAML2</t>
  </si>
  <si>
    <t>CRTC1 Exon1 – MAML2 Exon2</t>
  </si>
  <si>
    <t>Pancreas</t>
  </si>
  <si>
    <t>Liver, unknown</t>
  </si>
  <si>
    <t>Cheek, right</t>
  </si>
  <si>
    <t>Myoepithelial carcinoma </t>
  </si>
  <si>
    <t>changed</t>
  </si>
  <si>
    <t>Rectum</t>
  </si>
  <si>
    <t>GEJ</t>
  </si>
  <si>
    <t>Bone</t>
  </si>
  <si>
    <t>Lung to femur</t>
  </si>
  <si>
    <t>Most consistent with MEC</t>
  </si>
  <si>
    <t>Most consistent with Mucoepidermoid Carcinoma</t>
  </si>
  <si>
    <t>Upper and middle lobe, right</t>
  </si>
  <si>
    <t>Duodenal</t>
  </si>
  <si>
    <t>Larynx</t>
  </si>
  <si>
    <t>Infiltrative carcinoma with salivary-type features </t>
  </si>
  <si>
    <t>Retroauricular</t>
  </si>
  <si>
    <t>Most compatible with MEC</t>
  </si>
  <si>
    <t>Neck, right</t>
  </si>
  <si>
    <t>Benign cyst vs. MEC, favor a benign cyst</t>
  </si>
  <si>
    <t>Benign cyst</t>
  </si>
  <si>
    <t>Nasal cavity</t>
  </si>
  <si>
    <t>Nasal polyp, R/O MEC vs. Schneiderian carcinoma</t>
  </si>
  <si>
    <t>Squamous cell carcinoma</t>
  </si>
  <si>
    <t>Neck, left</t>
  </si>
  <si>
    <t>Parotid</t>
  </si>
  <si>
    <t>High grade MEC vs. squamous cell carcinoma</t>
  </si>
  <si>
    <t>Worrisome for MEC</t>
  </si>
  <si>
    <t>Floor of mouth</t>
  </si>
  <si>
    <t>MEC vs. Adenosquamous carcinoma</t>
  </si>
  <si>
    <t>Lacrimal sac</t>
  </si>
  <si>
    <t>? Residual MEC vs. Oncocytoma</t>
  </si>
  <si>
    <t>oncocytoma</t>
  </si>
  <si>
    <t>Originally Warthin Tumor, after moldx MEC?</t>
  </si>
  <si>
    <t>Oncocytic papillary cystadenoma</t>
  </si>
  <si>
    <t>oncocytic papillary cystadenoma</t>
  </si>
  <si>
    <t>epithelial proliferation</t>
  </si>
  <si>
    <t>Floor of nose</t>
  </si>
  <si>
    <t>R/O MEC, hyperkeratosis, ductal proliferation, and scar</t>
  </si>
  <si>
    <t>Hyperkeratosis and squamous mucosa with underlying ductal proliferation and scar</t>
  </si>
  <si>
    <t>Uper lobe, right</t>
  </si>
  <si>
    <t>MEC vs. Poorly Differentiated Carcinoma_</t>
  </si>
  <si>
    <t>Squamous cell carinoma</t>
  </si>
  <si>
    <t>Benign vs MEC; rule out MEC</t>
  </si>
  <si>
    <t>Necrotic oncocytic nodule </t>
  </si>
  <si>
    <t>MEC ex pleomorphic adenoma </t>
  </si>
  <si>
    <t>Pleomorphic adenoma </t>
  </si>
  <si>
    <t>left</t>
  </si>
  <si>
    <t>Tonsil</t>
  </si>
  <si>
    <t>diagnostic</t>
  </si>
  <si>
    <t>Pharyngeal, right</t>
  </si>
  <si>
    <t>CRTC3-MAML2</t>
  </si>
  <si>
    <t>CRTC3 Exon1 – MAML2 Exon2</t>
  </si>
  <si>
    <t>Warthin tumor, r/o MAML2-rearranged MEC</t>
  </si>
  <si>
    <t>Warthin tumor</t>
  </si>
  <si>
    <t>Submandibular</t>
  </si>
  <si>
    <t>MEC vs other</t>
  </si>
  <si>
    <t>Polymorphous adenocarcinoma, secretory carcinoma (MASC), and adenoid cystic carcinoma</t>
  </si>
  <si>
    <t>vertebral body</t>
  </si>
  <si>
    <t>Lymph node, paratracheal</t>
  </si>
  <si>
    <t>Metastatic squamous cell carcinoma</t>
  </si>
  <si>
    <t>Lower lobe, left</t>
  </si>
  <si>
    <t>All cases</t>
  </si>
  <si>
    <t>Cases in 
Test order analysis</t>
  </si>
  <si>
    <t>Cases not in 
Test order analysis</t>
  </si>
  <si>
    <t>P-value</t>
  </si>
  <si>
    <t>n=110</t>
  </si>
  <si>
    <t>n=23</t>
  </si>
  <si>
    <t>n=87</t>
  </si>
  <si>
    <t xml:space="preserve">  Average</t>
  </si>
  <si>
    <t xml:space="preserve">  Median</t>
  </si>
  <si>
    <t xml:space="preserve">  Range</t>
  </si>
  <si>
    <t>7 to 89</t>
  </si>
  <si>
    <t>28 to 85</t>
  </si>
  <si>
    <t xml:space="preserve">  </t>
  </si>
  <si>
    <t xml:space="preserve">  Female</t>
  </si>
  <si>
    <t xml:space="preserve">  Male</t>
  </si>
  <si>
    <t>Final diagnosis</t>
  </si>
  <si>
    <t xml:space="preserve">  MEC</t>
  </si>
  <si>
    <t xml:space="preserve">  other</t>
  </si>
  <si>
    <t>Anatomic location</t>
  </si>
  <si>
    <t xml:space="preserve">  Head and Neck</t>
  </si>
  <si>
    <t xml:space="preserve">  Non head and neck</t>
  </si>
  <si>
    <t xml:space="preserve">  Metastasis or unkonwn</t>
  </si>
  <si>
    <t>Sublocation</t>
  </si>
  <si>
    <t xml:space="preserve">  Major salivary glands</t>
  </si>
  <si>
    <t xml:space="preserve">  Other site</t>
  </si>
  <si>
    <t>Grade</t>
  </si>
  <si>
    <t xml:space="preserve">  Low-grade</t>
  </si>
  <si>
    <t xml:space="preserve">  Intermediate grade</t>
  </si>
  <si>
    <t xml:space="preserve">  High-grade</t>
  </si>
  <si>
    <t>AJCC Staging</t>
  </si>
  <si>
    <t xml:space="preserve">  Stage I</t>
  </si>
  <si>
    <t xml:space="preserve">  Stage II</t>
  </si>
  <si>
    <t xml:space="preserve">  Stage III</t>
  </si>
  <si>
    <t xml:space="preserve">  Stage IV</t>
  </si>
  <si>
    <t>White et al., 2021</t>
  </si>
  <si>
    <t>This study</t>
  </si>
  <si>
    <t>Metareview (Literature)</t>
  </si>
  <si>
    <t>Salivary gland (S-Table 2)</t>
  </si>
  <si>
    <t>Confirmatory testing</t>
  </si>
  <si>
    <t>Diagnostic testing</t>
  </si>
  <si>
    <t>MAML2+</t>
  </si>
  <si>
    <t>MAML2–</t>
  </si>
  <si>
    <t>ASC+other</t>
  </si>
  <si>
    <t>Statistic</t>
  </si>
  <si>
    <t>Value</t>
  </si>
  <si>
    <t>95% CI</t>
  </si>
  <si>
    <t>Setting</t>
  </si>
  <si>
    <t>Sensitivity % (CI)</t>
  </si>
  <si>
    <t>Specificity % (CI)</t>
  </si>
  <si>
    <t>PPV (%)</t>
  </si>
  <si>
    <t>NPV (%)</t>
  </si>
  <si>
    <t>Youden’s J-Statistic</t>
  </si>
  <si>
    <t>Sensitivity</t>
  </si>
  <si>
    <t>59.71% to 64.64%</t>
  </si>
  <si>
    <t>0.84% to 90.57%</t>
  </si>
  <si>
    <t>Specificity</t>
  </si>
  <si>
    <t>97.20% to 100.00%</t>
  </si>
  <si>
    <t>86.28% to 100.00%</t>
  </si>
  <si>
    <t>39.76% to 100.00%</t>
  </si>
  <si>
    <t>Youden's  J-index</t>
  </si>
  <si>
    <t>Literature (White et al.,)</t>
  </si>
  <si>
    <t>62.2 (59.7-64.6)</t>
  </si>
  <si>
    <t>100 (97.2-100)</t>
  </si>
  <si>
    <t>18.4 (17.4-19.4)</t>
  </si>
  <si>
    <t>Positive Likelihood Ratio</t>
  </si>
  <si>
    <t>Negative Likelihood Ratio</t>
  </si>
  <si>
    <t>0.35 to 0.40</t>
  </si>
  <si>
    <t>0.30 to 1.48</t>
  </si>
  <si>
    <t xml:space="preserve">Salivary gland </t>
  </si>
  <si>
    <t>Disease prevalence (*)</t>
  </si>
  <si>
    <t>90.76% to 93.41%</t>
  </si>
  <si>
    <t>33.29% to 62.81%</t>
  </si>
  <si>
    <t>9.90% to 81.59%</t>
  </si>
  <si>
    <t>Positive Predictive Value (*)</t>
  </si>
  <si>
    <t>Negative Predictive Value (*)</t>
  </si>
  <si>
    <t>17.42% to 19.35%</t>
  </si>
  <si>
    <t>47.33% to 81.66%</t>
  </si>
  <si>
    <t xml:space="preserve">   Confirmatory testing</t>
  </si>
  <si>
    <t>Accuracy (*)</t>
  </si>
  <si>
    <t>62.81% to 67.45%</t>
  </si>
  <si>
    <t>29.04% to 96.33%</t>
  </si>
  <si>
    <t xml:space="preserve">   Diagnostic testing</t>
  </si>
  <si>
    <t>33.3 (0.8-90.6)</t>
  </si>
  <si>
    <t>100 (39.7-100)</t>
  </si>
  <si>
    <t>Scenario</t>
  </si>
  <si>
    <t>MAML2 result</t>
  </si>
  <si>
    <t>Abbreviation</t>
  </si>
  <si>
    <t>Coded*</t>
  </si>
  <si>
    <t>M+M</t>
  </si>
  <si>
    <t>M–M</t>
  </si>
  <si>
    <t>A+M</t>
  </si>
  <si>
    <t>A–A</t>
  </si>
  <si>
    <t>O+O</t>
  </si>
  <si>
    <t>O+M</t>
  </si>
  <si>
    <t>O–O</t>
  </si>
  <si>
    <t>Abbreviations: ASC, Adenosquamous carcinoma; MEC, Mucoepidermoid carcinoma; O, Other</t>
  </si>
  <si>
    <t>* for scoring in S-Table 9</t>
  </si>
  <si>
    <t>Participants</t>
  </si>
  <si>
    <t>Board-certified?</t>
  </si>
  <si>
    <t>Practice</t>
  </si>
  <si>
    <t>&gt;6 weeks signout</t>
  </si>
  <si>
    <t>Years</t>
  </si>
  <si>
    <t>MAML2 use?</t>
  </si>
  <si>
    <t>P1</t>
  </si>
  <si>
    <t>yes</t>
  </si>
  <si>
    <t>Molecular Pathology</t>
  </si>
  <si>
    <t>P2</t>
  </si>
  <si>
    <t>NA</t>
  </si>
  <si>
    <t>P3</t>
  </si>
  <si>
    <t>Head and Neck Pathology</t>
  </si>
  <si>
    <t>P4</t>
  </si>
  <si>
    <t>P5</t>
  </si>
  <si>
    <t>Other</t>
  </si>
  <si>
    <t>no</t>
  </si>
  <si>
    <t>P6</t>
  </si>
  <si>
    <t>P7</t>
  </si>
  <si>
    <t>P8</t>
  </si>
  <si>
    <t>P9</t>
  </si>
  <si>
    <t>P10</t>
  </si>
  <si>
    <t>P11</t>
  </si>
  <si>
    <t>P12</t>
  </si>
  <si>
    <t>P13</t>
  </si>
  <si>
    <t>P14</t>
  </si>
  <si>
    <t>P15</t>
  </si>
  <si>
    <t>sum</t>
  </si>
  <si>
    <t>median</t>
  </si>
  <si>
    <t>min</t>
  </si>
  <si>
    <t>max</t>
  </si>
  <si>
    <t>Sum</t>
  </si>
  <si>
    <t>RII1</t>
  </si>
  <si>
    <t>RII7</t>
  </si>
  <si>
    <t>RII2</t>
  </si>
  <si>
    <t>RII3</t>
  </si>
  <si>
    <t>RII6</t>
  </si>
  <si>
    <t>RII4</t>
  </si>
  <si>
    <t>RII5</t>
  </si>
  <si>
    <t>RII</t>
  </si>
  <si>
    <t>Abbreviations: A, Adenosquamous carcinoma; M, Mucoepidermoid carcinoma; MEC, Mucoepidermoid carcinoma; O, Other; RII, Relative Importance Index</t>
  </si>
  <si>
    <t>Settings are abbreviated (see S-Table 5)</t>
  </si>
  <si>
    <t>Color-codded by participant (line-wise)</t>
  </si>
  <si>
    <t>Abbreviations: A, Adenosquamous carcinoma; M, Mucoepidermoid carcinoma; O, Other</t>
  </si>
  <si>
    <t>Concordance Assessment</t>
  </si>
  <si>
    <t>Consistency</t>
  </si>
  <si>
    <t>Reliability</t>
  </si>
  <si>
    <t>Most important</t>
  </si>
  <si>
    <t>Least important</t>
  </si>
  <si>
    <t>ICC*</t>
  </si>
  <si>
    <t>Interpretation</t>
  </si>
  <si>
    <t>SRO</t>
  </si>
  <si>
    <t>concordance</t>
  </si>
  <si>
    <t>ICC = 0.0824</t>
  </si>
  <si>
    <t>poor reliability</t>
  </si>
  <si>
    <t>ICC = -0.0419</t>
  </si>
  <si>
    <t>ICC = -1</t>
  </si>
  <si>
    <t>ICC = 0.0414</t>
  </si>
  <si>
    <t>ICC = 0.4302</t>
  </si>
  <si>
    <t>ICC = 0.9067</t>
  </si>
  <si>
    <t>excellent reliability</t>
  </si>
  <si>
    <t>ICC = 0.6774</t>
  </si>
  <si>
    <t>moderate reliability</t>
  </si>
  <si>
    <t>ICC = 0.9692</t>
  </si>
  <si>
    <t>ICC = 0.3559</t>
  </si>
  <si>
    <t>ICC = 0.8105</t>
  </si>
  <si>
    <t>good reliability</t>
  </si>
  <si>
    <t>ICC = 0.7112</t>
  </si>
  <si>
    <t>ICC = 0.3933</t>
  </si>
  <si>
    <t>ICC = 0.3182</t>
  </si>
  <si>
    <t>ICC = 0.1228</t>
  </si>
  <si>
    <t>concordant</t>
  </si>
  <si>
    <t>Coded</t>
  </si>
  <si>
    <t xml:space="preserve">possible </t>
  </si>
  <si>
    <t>ICC Values</t>
  </si>
  <si>
    <t>Interpretation**</t>
  </si>
  <si>
    <t>Percentage</t>
  </si>
  <si>
    <t>&lt;0.5</t>
  </si>
  <si>
    <t>0.5-0.75</t>
  </si>
  <si>
    <t>0.75-0.9</t>
  </si>
  <si>
    <t>&gt;0.9</t>
  </si>
  <si>
    <t>*ICC calculator</t>
  </si>
  <si>
    <t>http://www.obg.cuhk.edu.hk/ResearchSupport/StatTools/IntraclassCorrelation_Pgm.php</t>
  </si>
  <si>
    <t>**Interpretation</t>
  </si>
  <si>
    <t>https://www.ncbi.nlm.nih.gov/pmc/articles/PMC4913118/</t>
  </si>
  <si>
    <t>A. Specific comment about points not included in the survey</t>
  </si>
  <si>
    <t>A1</t>
  </si>
  <si>
    <r>
      <t xml:space="preserve">I think (anatomic) </t>
    </r>
    <r>
      <rPr>
        <b/>
        <sz val="12"/>
        <color theme="1"/>
        <rFont val="Arial"/>
        <family val="2"/>
      </rPr>
      <t>location</t>
    </r>
    <r>
      <rPr>
        <sz val="12"/>
        <color theme="1"/>
        <rFont val="Arial"/>
        <family val="2"/>
      </rPr>
      <t xml:space="preserve"> is part of the overall decision process, as well-salivary centered (ie parotid) or elsewhere.</t>
    </r>
  </si>
  <si>
    <t>A2</t>
  </si>
  <si>
    <r>
      <t xml:space="preserve">Depends on your view of </t>
    </r>
    <r>
      <rPr>
        <b/>
        <sz val="12"/>
        <color theme="1"/>
        <rFont val="Arial"/>
        <family val="2"/>
      </rPr>
      <t>high grade MEC</t>
    </r>
    <r>
      <rPr>
        <sz val="12"/>
        <color theme="1"/>
        <rFont val="Arial"/>
        <family val="2"/>
      </rPr>
      <t xml:space="preserve">, which is rare in our </t>
    </r>
    <r>
      <rPr>
        <b/>
        <sz val="12"/>
        <color theme="1"/>
        <rFont val="Arial"/>
        <family val="2"/>
      </rPr>
      <t>country</t>
    </r>
  </si>
  <si>
    <t>A3</t>
  </si>
  <si>
    <r>
      <rPr>
        <b/>
        <sz val="12"/>
        <color theme="1"/>
        <rFont val="Arial"/>
        <family val="2"/>
      </rPr>
      <t xml:space="preserve"> Differentials</t>
    </r>
    <r>
      <rPr>
        <sz val="12"/>
        <color theme="1"/>
        <rFont val="Arial"/>
        <family val="2"/>
      </rPr>
      <t xml:space="preserve"> would be commented in some scenario.</t>
    </r>
  </si>
  <si>
    <t>B. Specific comments about the hypothetical scenarios in the survey</t>
  </si>
  <si>
    <t>B1</t>
  </si>
  <si>
    <r>
      <t xml:space="preserve">“The only comment for the scenario "other" is that we typically don't order </t>
    </r>
    <r>
      <rPr>
        <b/>
        <sz val="12"/>
        <color theme="1"/>
        <rFont val="Arial"/>
        <family val="2"/>
      </rPr>
      <t>testing unless there is a hypothesis with a differential</t>
    </r>
    <r>
      <rPr>
        <sz val="12"/>
        <color theme="1"/>
        <rFont val="Arial"/>
        <family val="2"/>
      </rPr>
      <t>. Then, molecular testing helps delineate the findings (such as a high grade MEC). If the molecular testing doesn't correspond at all with the tumor morphology, making a diagnosis based on a molecular finding alone is exceptionally inappropriate.”</t>
    </r>
  </si>
  <si>
    <t>B2</t>
  </si>
  <si>
    <r>
      <t xml:space="preserve">“I think one needs to question </t>
    </r>
    <r>
      <rPr>
        <b/>
        <sz val="12"/>
        <color theme="1"/>
        <rFont val="Arial"/>
        <family val="2"/>
      </rPr>
      <t>why one would order MAML2 if MEC was not on your differential</t>
    </r>
    <r>
      <rPr>
        <sz val="12"/>
        <color theme="1"/>
        <rFont val="Arial"/>
        <family val="2"/>
      </rPr>
      <t>. For me it similar to ordering an IHC. I ask myself if I order this stain and its unexpectedly positive, what will I do with that information.”</t>
    </r>
  </si>
  <si>
    <t>B3</t>
  </si>
  <si>
    <t>“The category "others" include genuine DDx like MEC vs HCCC, in such a scenarios MAML2+ confirms MEC. In the other scenario lack of MAML2 excludes MEC. If one is dealing with something odd (not really MEC-like) and a MAML2 fusion came in then would not call it MEC, in particular if the fusion partner is a non-CTRC. So MAML2 is most reliable in MEC vs. mucin-forming HCCC and for recognizing high-grade MEC vs ASC.”</t>
  </si>
  <si>
    <t>B4</t>
  </si>
  <si>
    <t>“In these questions the answers will be different based on what the "other" represents. In some cases of mimics one may be favoring not MEC but easily accept the diagnosis of MEC if MAML2 is positive, while in other examples of "others" it may be harder to make that leap even if MAML2 turns out positive for rearrangement.”</t>
  </si>
  <si>
    <t>C. General comments about the value of MAML2</t>
  </si>
  <si>
    <t>C1</t>
  </si>
  <si>
    <t>Positive test (MAML2-rearrangement is present) is diagnostically helpful, but a negative test is less so, knowing that a significant proportion of MECs lack it.</t>
  </si>
  <si>
    <t>C2</t>
  </si>
  <si>
    <t>MAML2 could see 40% negative in MEC, although the overall diagnosis is most consistent with ASC, clinical correlation with treatment response is recommended due their overlapping morphology.</t>
  </si>
  <si>
    <t>C3</t>
  </si>
  <si>
    <t>Not sure if I am answering correctly, but I would not call something with MAML2 rearrangement anything other than MEC.</t>
  </si>
  <si>
    <t>TP</t>
  </si>
  <si>
    <t>TN</t>
  </si>
  <si>
    <t>FP</t>
  </si>
  <si>
    <t>FN</t>
  </si>
  <si>
    <t>Anatomic site</t>
  </si>
  <si>
    <t>Organ or Location</t>
  </si>
  <si>
    <t>Organ System</t>
  </si>
  <si>
    <t>CNS</t>
  </si>
  <si>
    <t>Breast</t>
  </si>
  <si>
    <t>Heme</t>
  </si>
  <si>
    <t>major salivary gland</t>
  </si>
  <si>
    <t>minor salivary gland</t>
  </si>
  <si>
    <t>Anatomic subsite</t>
  </si>
  <si>
    <t>* subtracting n=18 cases with &gt;30 day delay from final signout to molecular test order (i.e., therapeutic intent)</t>
  </si>
  <si>
    <t>Confirmatory testing*</t>
  </si>
  <si>
    <t>Therapeutic intent</t>
  </si>
  <si>
    <t>Test order analysis (WDx: MEC + ASC)</t>
  </si>
  <si>
    <t xml:space="preserve">   Confirmatory testing*</t>
  </si>
  <si>
    <t>* subtracting n=18 cases with &gt;30 day from final</t>
  </si>
  <si>
    <r>
      <t xml:space="preserve">Supplemental Table 1. </t>
    </r>
    <r>
      <rPr>
        <sz val="12"/>
        <color rgb="FF000000"/>
        <rFont val="Arial"/>
        <family val="2"/>
      </rPr>
      <t>Tested cases by anatomic site</t>
    </r>
  </si>
  <si>
    <t>Adrenal</t>
  </si>
  <si>
    <t>Appendiceal cancer</t>
  </si>
  <si>
    <t>Biliary cancer</t>
  </si>
  <si>
    <t>Bladder cancer</t>
  </si>
  <si>
    <t>Breast carcinoma</t>
  </si>
  <si>
    <t>Cervical cancer</t>
  </si>
  <si>
    <t>CNS other</t>
  </si>
  <si>
    <t>Colorectal cancer</t>
  </si>
  <si>
    <t>CUP</t>
  </si>
  <si>
    <t>Endocrine</t>
  </si>
  <si>
    <t>Endometrial cancer</t>
  </si>
  <si>
    <t>Esophagogastric carcinoma</t>
  </si>
  <si>
    <t>Eye/Melanoma</t>
  </si>
  <si>
    <t>Genitourinary</t>
  </si>
  <si>
    <t>GI-NOS</t>
  </si>
  <si>
    <t>GIST</t>
  </si>
  <si>
    <t>Glioma</t>
  </si>
  <si>
    <t>Head and neck carcinoma</t>
  </si>
  <si>
    <t>Liver HCC</t>
  </si>
  <si>
    <t>Liver other</t>
  </si>
  <si>
    <t>Lung NSCLC</t>
  </si>
  <si>
    <t>Lung NSCLC-AD</t>
  </si>
  <si>
    <t>Lung NSCLC-LCNEC</t>
  </si>
  <si>
    <t>Lung NSCLC-SQ</t>
  </si>
  <si>
    <t>Lung other</t>
  </si>
  <si>
    <t>Lung SCLC</t>
  </si>
  <si>
    <t>Melanoma</t>
  </si>
  <si>
    <t>Meningioma</t>
  </si>
  <si>
    <t>Mesothelioma</t>
  </si>
  <si>
    <t>Ovarian cancer</t>
  </si>
  <si>
    <t>Pancreatic cancer</t>
  </si>
  <si>
    <t>Prostate cancer</t>
  </si>
  <si>
    <t>Renal cell carcinoma</t>
  </si>
  <si>
    <t>Salivary carcinoma</t>
  </si>
  <si>
    <t>Skin cancer, non-Melanoma</t>
  </si>
  <si>
    <t>Small intestinal carcinoma</t>
  </si>
  <si>
    <t>Soft-tissue sarcoma</t>
  </si>
  <si>
    <t>Thyroid cancer</t>
  </si>
  <si>
    <t>MAML2 fusion detected</t>
  </si>
  <si>
    <t>Number of cases tested</t>
  </si>
  <si>
    <t>GI neuroendocrine tumor</t>
  </si>
  <si>
    <t xml:space="preserve">GIST, gastrointestinal stromal tumor; HCC, hepatocellular carcinoma; NSCLC, non-small cell lung cancer; AD, adenocarcinoma; </t>
  </si>
  <si>
    <t>LCNEC, large cell neuroendocrine carcinoma; SQ, squamous carcinoma; SCLC, small cell lung cancer</t>
  </si>
  <si>
    <t>Not annotated/other</t>
  </si>
  <si>
    <t>Total</t>
  </si>
  <si>
    <t>Tested cases by anatomic site</t>
  </si>
  <si>
    <r>
      <t xml:space="preserve">Supplemental Table 2. </t>
    </r>
    <r>
      <rPr>
        <sz val="12"/>
        <color rgb="FF000000"/>
        <rFont val="Arial"/>
        <family val="2"/>
      </rPr>
      <t>MAML2 rearranged cases</t>
    </r>
  </si>
  <si>
    <r>
      <t xml:space="preserve">Supplemental Table 3. </t>
    </r>
    <r>
      <rPr>
        <sz val="12"/>
        <color rgb="FF000000"/>
        <rFont val="Arial"/>
        <family val="2"/>
      </rPr>
      <t>Test order analysis cohort</t>
    </r>
  </si>
  <si>
    <r>
      <t xml:space="preserve">Supplemental Table 4. </t>
    </r>
    <r>
      <rPr>
        <sz val="12"/>
        <color rgb="FF000000"/>
        <rFont val="Arial"/>
        <family val="2"/>
      </rPr>
      <t>All surgical cases with working diagnosis MEC in comparison with cases in test order analysis</t>
    </r>
  </si>
  <si>
    <r>
      <t xml:space="preserve">Supplemental Tables 5. </t>
    </r>
    <r>
      <rPr>
        <sz val="12"/>
        <color rgb="FF000000"/>
        <rFont val="Arial"/>
        <family val="2"/>
      </rPr>
      <t>Performance comparison for selected settings</t>
    </r>
  </si>
  <si>
    <r>
      <t xml:space="preserve">Supplemental Table 6. </t>
    </r>
    <r>
      <rPr>
        <sz val="12"/>
        <color theme="1"/>
        <rFont val="Arial"/>
        <family val="2"/>
      </rPr>
      <t>Scenarios and Abbreviations</t>
    </r>
  </si>
  <si>
    <r>
      <t xml:space="preserve">Supplemental Table 7. </t>
    </r>
    <r>
      <rPr>
        <sz val="12"/>
        <color theme="1"/>
        <rFont val="Arial"/>
        <family val="2"/>
      </rPr>
      <t>Participant demographics</t>
    </r>
  </si>
  <si>
    <r>
      <t xml:space="preserve">Supplemental Tables 8. </t>
    </r>
    <r>
      <rPr>
        <sz val="12"/>
        <color rgb="FF000000"/>
        <rFont val="Arial"/>
        <family val="2"/>
      </rPr>
      <t>Likert scale results</t>
    </r>
  </si>
  <si>
    <r>
      <t>Supplemental Table 9.</t>
    </r>
    <r>
      <rPr>
        <sz val="12"/>
        <color rgb="FF000000"/>
        <rFont val="Arial"/>
        <family val="2"/>
      </rPr>
      <t xml:space="preserve"> Subjective Rank Order (SRO) Results</t>
    </r>
  </si>
  <si>
    <r>
      <t>Supplemental Table 10.</t>
    </r>
    <r>
      <rPr>
        <sz val="12"/>
        <color rgb="FF000000"/>
        <rFont val="Arial"/>
        <family val="2"/>
      </rPr>
      <t xml:space="preserve"> RII and SRO concordance and intra-rater reliability</t>
    </r>
  </si>
  <si>
    <r>
      <rPr>
        <b/>
        <sz val="12"/>
        <color theme="1"/>
        <rFont val="Arial"/>
        <family val="2"/>
      </rPr>
      <t xml:space="preserve">Supplemental Table 11. </t>
    </r>
    <r>
      <rPr>
        <sz val="12"/>
        <color theme="1"/>
        <rFont val="Arial"/>
        <family val="2"/>
      </rPr>
      <t>Survey and Delphi Comments</t>
    </r>
  </si>
  <si>
    <t>ENDO</t>
  </si>
  <si>
    <t>GU</t>
  </si>
  <si>
    <t>BREAST</t>
  </si>
  <si>
    <t>GYN</t>
  </si>
  <si>
    <t>EYE</t>
  </si>
  <si>
    <t>HEME</t>
  </si>
  <si>
    <t>LUNG</t>
  </si>
  <si>
    <t>SKIN</t>
  </si>
  <si>
    <t>OTHER</t>
  </si>
  <si>
    <t>ST</t>
  </si>
  <si>
    <t>System</t>
  </si>
  <si>
    <t>Site</t>
  </si>
  <si>
    <r>
      <rPr>
        <b/>
        <sz val="10"/>
        <color theme="1"/>
        <rFont val="Arial"/>
        <family val="2"/>
      </rPr>
      <t xml:space="preserve">Abbreviations: </t>
    </r>
    <r>
      <rPr>
        <sz val="10"/>
        <color theme="1"/>
        <rFont val="Arial"/>
        <family val="2"/>
      </rPr>
      <t xml:space="preserve">CNS, central nervous system; CUP, cancer of unknown primary; GI, gastrointestinal; NOS, not otherwise specified; </t>
    </r>
  </si>
  <si>
    <t>(Chi-square)</t>
  </si>
  <si>
    <t>(Fisher's high vs. other)</t>
  </si>
  <si>
    <t>N/A</t>
  </si>
  <si>
    <t>5 of 6</t>
  </si>
  <si>
    <t>MAML2 fusion+</t>
  </si>
  <si>
    <t>1 of 4</t>
  </si>
  <si>
    <t>1 of 5</t>
  </si>
  <si>
    <t>7 of 15</t>
  </si>
  <si>
    <t>(Fisher's low vs. other)</t>
  </si>
  <si>
    <t>Combined “absence of MAML2” as diagnostic of ASC (White + Test order analysis; STab5a + STab5c)</t>
  </si>
  <si>
    <t>S-Table 5a</t>
  </si>
  <si>
    <t>S-Table 5b</t>
  </si>
  <si>
    <t>S-Table 5c</t>
  </si>
  <si>
    <t>S-Table 5d</t>
  </si>
  <si>
    <t>S-Table 5e</t>
  </si>
  <si>
    <t>S-Table 5f</t>
  </si>
  <si>
    <t>Esophagus</t>
  </si>
  <si>
    <t>32.29% to 83.66%</t>
  </si>
  <si>
    <t>79.41% to 100.00%</t>
  </si>
  <si>
    <t>0.22 to 0.74</t>
  </si>
  <si>
    <t>30.15% to 66.94%</t>
  </si>
  <si>
    <t>58.93% to 83.21%</t>
  </si>
  <si>
    <t>62.53% to 92.55%</t>
  </si>
  <si>
    <t>13.21% to 52.92%</t>
  </si>
  <si>
    <t>0.53 to 0.91</t>
  </si>
  <si>
    <t>54.39% to 67.19%</t>
  </si>
  <si>
    <t>51.59% to 79.60%</t>
  </si>
  <si>
    <t>31.58% to 86.14%</t>
  </si>
  <si>
    <t>83.89% to 100.00%</t>
  </si>
  <si>
    <t>0.19 to 0.76</t>
  </si>
  <si>
    <t>22.17% to 56.44%</t>
  </si>
  <si>
    <t>67.86% to 89.31%</t>
  </si>
  <si>
    <t>68.94% to 95.05%</t>
  </si>
  <si>
    <t>34.75% to 93.33%</t>
  </si>
  <si>
    <t>54.07% to 100.00%</t>
  </si>
  <si>
    <t>0.12 to 0.77</t>
  </si>
  <si>
    <t>35.43% to 84.80%</t>
  </si>
  <si>
    <t>43.69% to 83.75%</t>
  </si>
  <si>
    <t>54.35% to 95.95%</t>
  </si>
  <si>
    <t>2.48 to 2.82</t>
  </si>
  <si>
    <t>6.59% to 9.24%</t>
  </si>
  <si>
    <t>60 (32-84)</t>
  </si>
  <si>
    <t>100 (79.4-100)</t>
  </si>
  <si>
    <t>72.7 (58.9-83.2)</t>
  </si>
  <si>
    <t>70 (34.8-93.3)</t>
  </si>
  <si>
    <t>100 (54.1-100)</t>
  </si>
  <si>
    <t>66.7 (43.7-83.8)</t>
  </si>
  <si>
    <t>61.5 (31.6-86.1)</t>
  </si>
  <si>
    <t>100 (83.9-100)</t>
  </si>
  <si>
    <t>Molecular Working Diagnosis</t>
  </si>
  <si>
    <t>80.8 (67.9 to 89.3)</t>
  </si>
  <si>
    <t>66.7 (47.3 to 81.7)</t>
  </si>
  <si>
    <t>Table S1</t>
  </si>
  <si>
    <t>Table S2</t>
  </si>
  <si>
    <t>Table S3</t>
  </si>
  <si>
    <t>Table S4</t>
  </si>
  <si>
    <t>Table S5</t>
  </si>
  <si>
    <t>Table S6</t>
  </si>
  <si>
    <t>Table S7</t>
  </si>
  <si>
    <t>Table S8</t>
  </si>
  <si>
    <t>Table S9</t>
  </si>
  <si>
    <t>Table S10</t>
  </si>
  <si>
    <t>Table S11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</si>
</sst>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2"/>
      <color theme="1"/>
      <name val="Calibri"/>
      <family val="2"/>
      <scheme val="minor"/>
    </font>
    <font>
      <sz val="8"/>
      <name val="Calibri"/>
      <family val="2"/>
      <scheme val="minor"/>
    </font>
    <font>
      <sz val="12"/>
      <color theme="1"/>
      <name val="Arial"/>
      <family val="2"/>
    </font>
    <font>
      <b/>
      <sz val="11"/>
      <color indexed="8"/>
      <name val="Arial"/>
      <family val="2"/>
    </font>
    <font>
      <sz val="11"/>
      <color theme="1"/>
      <name val="Arial"/>
      <family val="2"/>
    </font>
    <font>
      <sz val="11"/>
      <color indexed="8"/>
      <name val="Calibri"/>
      <family val="2"/>
      <scheme val="minor"/>
    </font>
    <font>
      <b/>
      <sz val="12"/>
      <color theme="1"/>
      <name val="Arial"/>
      <family val="2"/>
    </font>
    <font>
      <b/>
      <sz val="12"/>
      <color theme="1"/>
      <name val="Calibri"/>
      <family val="2"/>
      <scheme val="minor"/>
    </font>
    <font>
      <sz val="12"/>
      <color rgb="FF000000"/>
      <name val="Arial"/>
      <family val="2"/>
    </font>
    <font>
      <b/>
      <sz val="12"/>
      <color rgb="FF000000"/>
      <name val="Arial"/>
      <family val="2"/>
    </font>
    <font>
      <sz val="11"/>
      <color rgb="FF000000"/>
      <name val="Arial"/>
      <family val="2"/>
    </font>
    <font>
      <b/>
      <sz val="11"/>
      <color theme="1"/>
      <name val="Arial"/>
      <family val="2"/>
    </font>
    <font>
      <sz val="12"/>
      <color theme="1"/>
      <name val="Calibri"/>
      <family val="2"/>
      <scheme val="minor"/>
    </font>
    <font>
      <sz val="14"/>
      <color theme="1"/>
      <name val="Calibri"/>
      <family val="2"/>
      <scheme val="minor"/>
    </font>
    <font>
      <b/>
      <u/>
      <sz val="12"/>
      <color theme="1"/>
      <name val="Arial"/>
      <family val="2"/>
    </font>
    <font>
      <sz val="12"/>
      <color rgb="FF000000"/>
      <name val="Calibri"/>
      <family val="2"/>
      <scheme val="minor"/>
    </font>
    <font>
      <u/>
      <sz val="12"/>
      <color theme="10"/>
      <name val="Calibri"/>
      <family val="2"/>
      <scheme val="minor"/>
    </font>
    <font>
      <sz val="10"/>
      <color theme="1"/>
      <name val="Arial"/>
      <family val="2"/>
    </font>
    <font>
      <sz val="11"/>
      <color theme="1"/>
      <name val="Calibri"/>
      <family val="2"/>
      <scheme val="minor"/>
    </font>
    <font>
      <b/>
      <sz val="10"/>
      <color theme="1"/>
      <name val="Arial"/>
      <family val="2"/>
    </font>
    <font>
      <sz val="12"/>
      <color rgb="FFC00000"/>
      <name val="Arial"/>
      <family val="2"/>
    </font>
    <font>
      <sz val="12"/>
      <color theme="1" tint="0.1499984740745262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10">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theme="1"/>
      </bottom>
      <diagonal/>
    </border>
    <border>
      <left/>
      <right/>
      <top style="thin">
        <color theme="1"/>
      </top>
      <bottom style="thin">
        <color theme="1"/>
      </bottom>
      <diagonal/>
    </border>
    <border>
      <left/>
      <right/>
      <top style="thin">
        <color theme="1"/>
      </top>
      <bottom/>
      <diagonal/>
    </border>
    <border>
      <left style="thin">
        <color theme="1"/>
      </left>
      <right style="thin">
        <color theme="1"/>
      </right>
      <top style="thin">
        <color theme="1"/>
      </top>
      <bottom style="thin">
        <color theme="1"/>
      </bottom>
      <diagonal/>
    </border>
    <border>
      <left/>
      <right/>
      <top style="medium">
        <color indexed="64"/>
      </top>
      <bottom/>
      <diagonal/>
    </border>
    <border>
      <left/>
      <right/>
      <top/>
      <bottom style="medium">
        <color indexed="64"/>
      </bottom>
      <diagonal/>
    </border>
  </borders>
  <cellStyleXfs count="4">
    <xf numFmtId="0" fontId="0" fillId="0" borderId="0"/>
    <xf numFmtId="0" fontId="5" fillId="0" borderId="0"/>
    <xf numFmtId="9" fontId="12" fillId="0" borderId="0" applyFont="0" applyFill="0" applyBorder="0" applyAlignment="0" applyProtection="0"/>
    <xf numFmtId="0" fontId="16" fillId="0" borderId="0" applyNumberFormat="0" applyFill="0" applyBorder="0" applyAlignment="0" applyProtection="0"/>
  </cellStyleXfs>
  <cellXfs count="184">
    <xf numFmtId="0" fontId="0" fillId="0" borderId="0" xfId="0"/>
    <xf numFmtId="0" fontId="0" fillId="0" borderId="0" xfId="0"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3" fillId="0" borderId="0" xfId="0" applyFont="1" applyFill="1" applyBorder="1" applyAlignment="1">
      <alignment horizontal="center"/>
    </xf>
    <xf numFmtId="0" fontId="2" fillId="0" borderId="0" xfId="0" applyFont="1"/>
    <xf numFmtId="0" fontId="2" fillId="0" borderId="0" xfId="0" applyFont="1" applyAlignment="1">
      <alignment horizontal="center"/>
    </xf>
    <xf numFmtId="0" fontId="4" fillId="0" borderId="4" xfId="0" applyFont="1" applyBorder="1"/>
    <xf numFmtId="0" fontId="4" fillId="0" borderId="4" xfId="0" applyFont="1" applyBorder="1" applyAlignment="1">
      <alignment wrapText="1"/>
    </xf>
    <xf numFmtId="0" fontId="4" fillId="0" borderId="4" xfId="0" applyFont="1" applyBorder="1" applyAlignment="1">
      <alignment horizontal="center"/>
    </xf>
    <xf numFmtId="0" fontId="4" fillId="0" borderId="0" xfId="0" applyFont="1"/>
    <xf numFmtId="0" fontId="4" fillId="0" borderId="0" xfId="0" applyFont="1" applyAlignment="1">
      <alignment wrapText="1"/>
    </xf>
    <xf numFmtId="0" fontId="4" fillId="0" borderId="0" xfId="0" applyFont="1" applyAlignment="1">
      <alignment horizontal="center"/>
    </xf>
    <xf numFmtId="0" fontId="4" fillId="0" borderId="0" xfId="1" applyFont="1"/>
    <xf numFmtId="0" fontId="4" fillId="0" borderId="0" xfId="1" applyFont="1" applyAlignment="1">
      <alignment horizontal="center"/>
    </xf>
    <xf numFmtId="0" fontId="6" fillId="0" borderId="5" xfId="0" applyFont="1" applyBorder="1"/>
    <xf numFmtId="0" fontId="6" fillId="0" borderId="5" xfId="0" applyFont="1" applyBorder="1" applyAlignment="1">
      <alignment horizontal="center"/>
    </xf>
    <xf numFmtId="0" fontId="2" fillId="0" borderId="4" xfId="0" applyFont="1" applyBorder="1"/>
    <xf numFmtId="0" fontId="2" fillId="0" borderId="4" xfId="0" applyFont="1" applyBorder="1" applyAlignment="1">
      <alignment horizontal="center"/>
    </xf>
    <xf numFmtId="0" fontId="4" fillId="0" borderId="4" xfId="1" applyFont="1" applyBorder="1" applyAlignment="1">
      <alignment horizontal="center"/>
    </xf>
    <xf numFmtId="0" fontId="7" fillId="0" borderId="0" xfId="0" applyFont="1"/>
    <xf numFmtId="0" fontId="8" fillId="0" borderId="0" xfId="0" applyFont="1" applyFill="1" applyBorder="1" applyAlignment="1">
      <alignment horizontal="center" wrapText="1" readingOrder="1"/>
    </xf>
    <xf numFmtId="0" fontId="8" fillId="0" borderId="4" xfId="0" applyFont="1" applyFill="1" applyBorder="1" applyAlignment="1">
      <alignment horizontal="center" wrapText="1" readingOrder="1"/>
    </xf>
    <xf numFmtId="0" fontId="2" fillId="0" borderId="4" xfId="0" applyFont="1" applyFill="1" applyBorder="1" applyAlignment="1">
      <alignment horizontal="center"/>
    </xf>
    <xf numFmtId="0" fontId="6" fillId="0" borderId="0" xfId="0" applyFont="1"/>
    <xf numFmtId="0" fontId="9" fillId="0" borderId="0" xfId="0" applyFont="1"/>
    <xf numFmtId="0" fontId="6" fillId="0" borderId="4" xfId="0" applyFont="1" applyFill="1" applyBorder="1" applyAlignment="1">
      <alignment horizontal="center" wrapText="1" readingOrder="1"/>
    </xf>
    <xf numFmtId="0" fontId="2" fillId="0" borderId="0" xfId="0" applyFont="1" applyAlignment="1">
      <alignment horizontal="left"/>
    </xf>
    <xf numFmtId="0" fontId="6" fillId="0" borderId="1" xfId="0" applyFont="1" applyBorder="1"/>
    <xf numFmtId="0" fontId="6" fillId="0" borderId="3" xfId="0" applyFont="1" applyBorder="1"/>
    <xf numFmtId="0" fontId="8" fillId="0" borderId="0" xfId="0" applyFont="1"/>
    <xf numFmtId="0" fontId="7" fillId="0" borderId="0" xfId="0" applyFont="1" applyAlignment="1">
      <alignment horizontal="left"/>
    </xf>
    <xf numFmtId="0" fontId="4" fillId="0" borderId="0" xfId="0" applyFont="1" applyAlignment="1"/>
    <xf numFmtId="0" fontId="10" fillId="0" borderId="0" xfId="0" applyFont="1" applyAlignment="1"/>
    <xf numFmtId="0" fontId="4" fillId="0" borderId="4" xfId="0" applyFont="1" applyBorder="1" applyAlignment="1"/>
    <xf numFmtId="0" fontId="11" fillId="0" borderId="0" xfId="0" applyFont="1" applyFill="1" applyBorder="1" applyAlignment="1"/>
    <xf numFmtId="0" fontId="2" fillId="0" borderId="0" xfId="0" applyFont="1" applyAlignment="1"/>
    <xf numFmtId="0" fontId="6" fillId="0" borderId="5" xfId="0" applyFont="1" applyBorder="1" applyAlignment="1">
      <alignment horizontal="left"/>
    </xf>
    <xf numFmtId="0" fontId="6" fillId="0" borderId="5" xfId="0" applyFont="1" applyBorder="1" applyAlignment="1"/>
    <xf numFmtId="1" fontId="2" fillId="0" borderId="0" xfId="0" applyNumberFormat="1" applyFont="1" applyAlignment="1">
      <alignment horizontal="left"/>
    </xf>
    <xf numFmtId="0" fontId="2" fillId="0" borderId="0" xfId="0" applyFont="1" applyFill="1" applyAlignment="1">
      <alignment horizontal="left"/>
    </xf>
    <xf numFmtId="0" fontId="2" fillId="0" borderId="4" xfId="0" applyFont="1" applyBorder="1" applyAlignment="1">
      <alignment horizontal="left"/>
    </xf>
    <xf numFmtId="1" fontId="2" fillId="0" borderId="4" xfId="0" applyNumberFormat="1" applyFont="1" applyBorder="1" applyAlignment="1">
      <alignment horizontal="left"/>
    </xf>
    <xf numFmtId="0" fontId="6" fillId="0" borderId="0" xfId="0" applyFont="1" applyAlignment="1">
      <alignment horizontal="left"/>
    </xf>
    <xf numFmtId="0" fontId="6" fillId="0" borderId="0" xfId="0" applyFont="1" applyFill="1" applyBorder="1" applyAlignment="1">
      <alignment horizontal="left"/>
    </xf>
    <xf numFmtId="0" fontId="2" fillId="0" borderId="6" xfId="0" applyFont="1" applyBorder="1"/>
    <xf numFmtId="0" fontId="6" fillId="0" borderId="6" xfId="0" applyFont="1" applyBorder="1"/>
    <xf numFmtId="0" fontId="6" fillId="0" borderId="4" xfId="0" applyFont="1" applyFill="1" applyBorder="1" applyAlignment="1">
      <alignment horizontal="center"/>
    </xf>
    <xf numFmtId="0" fontId="6" fillId="0" borderId="6" xfId="0" applyFont="1" applyBorder="1" applyAlignment="1">
      <alignment horizontal="left"/>
    </xf>
    <xf numFmtId="0" fontId="7" fillId="0" borderId="0" xfId="0" applyFont="1" applyAlignment="1">
      <alignment horizontal="center"/>
    </xf>
    <xf numFmtId="0" fontId="0" fillId="0" borderId="0" xfId="0" applyFont="1"/>
    <xf numFmtId="0" fontId="0" fillId="0" borderId="0" xfId="0" applyFont="1" applyAlignment="1">
      <alignment horizontal="center"/>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2" fillId="0" borderId="9" xfId="0" applyFont="1" applyBorder="1" applyAlignment="1">
      <alignment vertical="center" wrapText="1"/>
    </xf>
    <xf numFmtId="0" fontId="2" fillId="0" borderId="9"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xf>
    <xf numFmtId="164" fontId="2" fillId="0" borderId="0" xfId="0" applyNumberFormat="1" applyFont="1" applyAlignment="1">
      <alignment horizontal="center"/>
    </xf>
    <xf numFmtId="1" fontId="2" fillId="0" borderId="0" xfId="0" applyNumberFormat="1" applyFont="1" applyAlignment="1">
      <alignment horizontal="center"/>
    </xf>
    <xf numFmtId="9" fontId="2" fillId="0" borderId="0" xfId="2" applyFont="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0" fillId="0" borderId="0" xfId="0" applyFill="1" applyAlignment="1">
      <alignment horizontal="center"/>
    </xf>
    <xf numFmtId="0" fontId="2" fillId="0" borderId="2" xfId="0" applyFont="1" applyFill="1" applyBorder="1" applyAlignment="1">
      <alignment horizontal="center"/>
    </xf>
    <xf numFmtId="0" fontId="13" fillId="0" borderId="0" xfId="0" applyNumberFormat="1" applyFont="1" applyFill="1" applyBorder="1" applyAlignment="1">
      <alignment horizontal="center" wrapText="1"/>
    </xf>
    <xf numFmtId="0" fontId="0" fillId="0" borderId="4" xfId="0" applyFill="1" applyBorder="1" applyAlignment="1">
      <alignment horizontal="center"/>
    </xf>
    <xf numFmtId="0" fontId="0" fillId="0" borderId="0" xfId="0" applyFill="1"/>
    <xf numFmtId="0" fontId="2" fillId="0" borderId="1" xfId="0" applyFont="1" applyFill="1" applyBorder="1" applyAlignment="1">
      <alignment horizontal="center"/>
    </xf>
    <xf numFmtId="2" fontId="3" fillId="0" borderId="2" xfId="0" applyNumberFormat="1" applyFont="1" applyFill="1" applyBorder="1" applyAlignment="1">
      <alignment horizontal="center"/>
    </xf>
    <xf numFmtId="0" fontId="8" fillId="0" borderId="0" xfId="0" applyFont="1" applyFill="1"/>
    <xf numFmtId="0" fontId="14"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wrapText="1"/>
    </xf>
    <xf numFmtId="0" fontId="8" fillId="0" borderId="0" xfId="0" applyFont="1" applyAlignment="1">
      <alignment vertical="center"/>
    </xf>
    <xf numFmtId="9" fontId="0" fillId="0" borderId="0" xfId="2" applyFont="1" applyAlignment="1">
      <alignment horizontal="center"/>
    </xf>
    <xf numFmtId="165" fontId="0" fillId="0" borderId="0" xfId="2" applyNumberFormat="1" applyFont="1" applyAlignment="1">
      <alignment horizontal="center"/>
    </xf>
    <xf numFmtId="0" fontId="8" fillId="0" borderId="0" xfId="0" applyFont="1" applyAlignment="1">
      <alignment horizontal="center"/>
    </xf>
    <xf numFmtId="0" fontId="15" fillId="0" borderId="0" xfId="0" applyFont="1" applyAlignment="1">
      <alignment horizontal="center"/>
    </xf>
    <xf numFmtId="0" fontId="7" fillId="0" borderId="2" xfId="0" applyFont="1" applyBorder="1"/>
    <xf numFmtId="0" fontId="7" fillId="0" borderId="2" xfId="0" applyFont="1" applyBorder="1" applyAlignment="1">
      <alignment horizontal="center"/>
    </xf>
    <xf numFmtId="0" fontId="7" fillId="0" borderId="1" xfId="0" applyFont="1" applyBorder="1"/>
    <xf numFmtId="0" fontId="7" fillId="0" borderId="1" xfId="0" applyFont="1" applyBorder="1" applyAlignment="1">
      <alignment horizontal="center"/>
    </xf>
    <xf numFmtId="9" fontId="0" fillId="0" borderId="2" xfId="2" applyFont="1" applyBorder="1" applyAlignment="1">
      <alignment horizontal="center"/>
    </xf>
    <xf numFmtId="0" fontId="7" fillId="0" borderId="3" xfId="0" applyFont="1" applyBorder="1"/>
    <xf numFmtId="0" fontId="8" fillId="0" borderId="2" xfId="0" applyFont="1" applyBorder="1" applyAlignment="1">
      <alignment horizontal="center"/>
    </xf>
    <xf numFmtId="0" fontId="15" fillId="0" borderId="2" xfId="0" applyFont="1" applyBorder="1" applyAlignment="1">
      <alignment horizontal="center"/>
    </xf>
    <xf numFmtId="0" fontId="7" fillId="0" borderId="3" xfId="0" applyFont="1" applyBorder="1" applyAlignment="1">
      <alignment horizontal="center"/>
    </xf>
    <xf numFmtId="9" fontId="7" fillId="0" borderId="0" xfId="2" applyFont="1" applyAlignment="1">
      <alignment horizontal="center"/>
    </xf>
    <xf numFmtId="165" fontId="0" fillId="0" borderId="2" xfId="2" applyNumberFormat="1" applyFont="1" applyBorder="1" applyAlignment="1">
      <alignment horizontal="center"/>
    </xf>
    <xf numFmtId="165" fontId="0" fillId="0" borderId="0" xfId="0" applyNumberFormat="1" applyFill="1" applyAlignment="1">
      <alignment horizontal="left"/>
    </xf>
    <xf numFmtId="0" fontId="2" fillId="2" borderId="0" xfId="0" applyFont="1" applyFill="1" applyAlignment="1">
      <alignment horizontal="center"/>
    </xf>
    <xf numFmtId="0" fontId="7" fillId="2" borderId="0" xfId="0" applyFont="1" applyFill="1"/>
    <xf numFmtId="0" fontId="2" fillId="0" borderId="0" xfId="0" applyFont="1" applyFill="1"/>
    <xf numFmtId="0" fontId="2" fillId="0" borderId="0" xfId="0" applyFont="1" applyFill="1" applyAlignment="1"/>
    <xf numFmtId="0" fontId="6" fillId="0" borderId="0" xfId="0" applyFont="1" applyFill="1" applyAlignment="1">
      <alignment horizontal="left"/>
    </xf>
    <xf numFmtId="0" fontId="6" fillId="0" borderId="0" xfId="0" applyFont="1" applyFill="1"/>
    <xf numFmtId="1" fontId="2" fillId="0" borderId="0" xfId="0" applyNumberFormat="1" applyFont="1" applyFill="1" applyAlignment="1">
      <alignment horizontal="left"/>
    </xf>
    <xf numFmtId="0" fontId="7" fillId="0" borderId="0" xfId="0" applyFont="1" applyFill="1"/>
    <xf numFmtId="0" fontId="7" fillId="0" borderId="0" xfId="0" applyFont="1" applyFill="1" applyAlignment="1">
      <alignment horizontal="left"/>
    </xf>
    <xf numFmtId="0" fontId="11" fillId="0" borderId="0" xfId="0" applyFont="1" applyFill="1"/>
    <xf numFmtId="1" fontId="0" fillId="0" borderId="0" xfId="0" applyNumberFormat="1" applyFill="1" applyAlignment="1">
      <alignment horizontal="left"/>
    </xf>
    <xf numFmtId="1" fontId="0" fillId="0" borderId="0" xfId="0" applyNumberFormat="1" applyFill="1"/>
    <xf numFmtId="0" fontId="2" fillId="0" borderId="2" xfId="0" applyFont="1" applyBorder="1" applyAlignment="1">
      <alignment horizontal="center"/>
    </xf>
    <xf numFmtId="0" fontId="0" fillId="0" borderId="1" xfId="0" applyBorder="1"/>
    <xf numFmtId="0" fontId="6" fillId="0" borderId="2" xfId="0" applyFont="1" applyBorder="1" applyAlignment="1">
      <alignment horizontal="center"/>
    </xf>
    <xf numFmtId="0" fontId="8" fillId="0" borderId="0" xfId="0" applyFont="1" applyFill="1" applyBorder="1" applyAlignment="1">
      <alignment horizontal="left" wrapText="1" readingOrder="1"/>
    </xf>
    <xf numFmtId="0" fontId="6" fillId="0" borderId="5" xfId="0" applyFont="1" applyFill="1" applyBorder="1" applyAlignment="1">
      <alignment horizontal="center"/>
    </xf>
    <xf numFmtId="0" fontId="6" fillId="0" borderId="5" xfId="0" applyFont="1" applyFill="1" applyBorder="1" applyAlignment="1">
      <alignment horizontal="left"/>
    </xf>
    <xf numFmtId="0" fontId="6" fillId="0" borderId="5" xfId="0" applyFont="1" applyFill="1" applyBorder="1"/>
    <xf numFmtId="49" fontId="2" fillId="0" borderId="0" xfId="0" applyNumberFormat="1" applyFont="1" applyFill="1" applyAlignment="1">
      <alignment horizontal="left" wrapText="1"/>
    </xf>
    <xf numFmtId="1" fontId="2" fillId="0" borderId="0" xfId="0" applyNumberFormat="1" applyFont="1" applyFill="1" applyAlignment="1">
      <alignment horizontal="center" wrapText="1"/>
    </xf>
    <xf numFmtId="1" fontId="2" fillId="0" borderId="0" xfId="0" applyNumberFormat="1" applyFont="1" applyFill="1" applyAlignment="1">
      <alignment horizontal="center"/>
    </xf>
    <xf numFmtId="0" fontId="2" fillId="0" borderId="2" xfId="0" applyFont="1" applyFill="1" applyBorder="1" applyAlignment="1">
      <alignment horizontal="left"/>
    </xf>
    <xf numFmtId="1" fontId="2" fillId="0" borderId="4" xfId="0" applyNumberFormat="1" applyFont="1" applyFill="1" applyBorder="1" applyAlignment="1">
      <alignment horizontal="center"/>
    </xf>
    <xf numFmtId="0" fontId="2" fillId="0" borderId="4" xfId="0" applyFont="1" applyFill="1" applyBorder="1"/>
    <xf numFmtId="1" fontId="2" fillId="0" borderId="0" xfId="0" applyNumberFormat="1" applyFont="1" applyFill="1"/>
    <xf numFmtId="0" fontId="2" fillId="0" borderId="0" xfId="0" applyFont="1" applyFill="1" applyBorder="1" applyAlignment="1">
      <alignment horizontal="right"/>
    </xf>
    <xf numFmtId="1" fontId="0" fillId="0" borderId="0" xfId="0" applyNumberFormat="1" applyFill="1" applyAlignment="1">
      <alignment horizontal="center"/>
    </xf>
    <xf numFmtId="0" fontId="9" fillId="0" borderId="0" xfId="0" applyFont="1" applyFill="1"/>
    <xf numFmtId="0" fontId="0" fillId="2" borderId="0" xfId="0" applyFont="1" applyFill="1" applyAlignment="1">
      <alignment horizontal="center"/>
    </xf>
    <xf numFmtId="0" fontId="0" fillId="0" borderId="0" xfId="0" applyFont="1" applyAlignment="1">
      <alignment horizontal="left"/>
    </xf>
    <xf numFmtId="0" fontId="0" fillId="0" borderId="0" xfId="0" applyFont="1" applyAlignment="1">
      <alignment horizontal="right"/>
    </xf>
    <xf numFmtId="0" fontId="0" fillId="0" borderId="2" xfId="0" applyFont="1" applyBorder="1"/>
    <xf numFmtId="0" fontId="0" fillId="0" borderId="2" xfId="0" applyFont="1" applyBorder="1" applyAlignment="1">
      <alignment horizontal="center"/>
    </xf>
    <xf numFmtId="0" fontId="0" fillId="0" borderId="2" xfId="0" applyFont="1" applyBorder="1" applyAlignment="1">
      <alignment horizontal="left"/>
    </xf>
    <xf numFmtId="165" fontId="0" fillId="0" borderId="0" xfId="0" applyNumberFormat="1" applyFont="1" applyAlignment="1">
      <alignment horizontal="center"/>
    </xf>
    <xf numFmtId="0" fontId="6" fillId="0" borderId="1" xfId="0" applyFont="1" applyFill="1" applyBorder="1" applyAlignment="1">
      <alignment horizontal="left"/>
    </xf>
    <xf numFmtId="0" fontId="6" fillId="0" borderId="1" xfId="0" applyFont="1" applyBorder="1" applyAlignment="1">
      <alignment horizontal="center"/>
    </xf>
    <xf numFmtId="0" fontId="2" fillId="0" borderId="2" xfId="0" applyFont="1" applyFill="1" applyBorder="1"/>
    <xf numFmtId="0" fontId="16" fillId="0" borderId="0" xfId="3" applyAlignment="1">
      <alignment horizontal="left"/>
    </xf>
    <xf numFmtId="0" fontId="6" fillId="0" borderId="6" xfId="0" applyFont="1" applyFill="1" applyBorder="1" applyAlignment="1">
      <alignment horizontal="center"/>
    </xf>
    <xf numFmtId="0" fontId="6" fillId="0" borderId="6" xfId="0" applyFont="1" applyFill="1" applyBorder="1"/>
    <xf numFmtId="0" fontId="6" fillId="0" borderId="6" xfId="0" applyFont="1" applyFill="1" applyBorder="1" applyAlignment="1">
      <alignment horizontal="center" wrapText="1"/>
    </xf>
    <xf numFmtId="0" fontId="2" fillId="0" borderId="0" xfId="0" applyFont="1" applyFill="1" applyBorder="1" applyAlignment="1">
      <alignment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0" fontId="17" fillId="0" borderId="0" xfId="0" applyFont="1" applyFill="1" applyBorder="1" applyAlignment="1">
      <alignment vertical="center"/>
    </xf>
    <xf numFmtId="0" fontId="11" fillId="0" borderId="5" xfId="0" applyFont="1" applyBorder="1" applyAlignment="1">
      <alignment horizontal="left"/>
    </xf>
    <xf numFmtId="0" fontId="11" fillId="0" borderId="5" xfId="0" applyFont="1" applyBorder="1" applyAlignment="1">
      <alignment horizontal="center"/>
    </xf>
    <xf numFmtId="0" fontId="18" fillId="0" borderId="0" xfId="0" applyFont="1" applyAlignment="1">
      <alignment horizontal="center"/>
    </xf>
    <xf numFmtId="0" fontId="4" fillId="0" borderId="0" xfId="0" applyFont="1" applyAlignment="1">
      <alignment horizontal="left"/>
    </xf>
    <xf numFmtId="0" fontId="4" fillId="0" borderId="2" xfId="0" applyFont="1" applyBorder="1" applyAlignment="1">
      <alignment horizontal="left"/>
    </xf>
    <xf numFmtId="0" fontId="4" fillId="0" borderId="2" xfId="0" applyFont="1" applyBorder="1" applyAlignment="1">
      <alignment horizontal="center"/>
    </xf>
    <xf numFmtId="0" fontId="11" fillId="0" borderId="3" xfId="0" applyFont="1" applyBorder="1" applyAlignment="1">
      <alignment horizontal="center"/>
    </xf>
    <xf numFmtId="0" fontId="11" fillId="0" borderId="0" xfId="0" applyFont="1" applyFill="1" applyBorder="1" applyAlignment="1">
      <alignment horizontal="left"/>
    </xf>
    <xf numFmtId="0" fontId="0" fillId="0" borderId="0" xfId="0" applyFill="1" applyBorder="1"/>
    <xf numFmtId="0" fontId="9" fillId="0" borderId="0" xfId="0" applyFont="1" applyFill="1" applyBorder="1"/>
    <xf numFmtId="0" fontId="6" fillId="0" borderId="3" xfId="0" applyFont="1" applyBorder="1" applyAlignment="1">
      <alignment horizontal="center"/>
    </xf>
    <xf numFmtId="0" fontId="4" fillId="3" borderId="0" xfId="0" applyFont="1" applyFill="1" applyAlignment="1">
      <alignment horizontal="left"/>
    </xf>
    <xf numFmtId="0" fontId="4" fillId="3" borderId="0" xfId="0" applyFont="1" applyFill="1" applyAlignment="1">
      <alignment horizontal="center"/>
    </xf>
    <xf numFmtId="0" fontId="2" fillId="3" borderId="0" xfId="0" applyFont="1" applyFill="1" applyAlignment="1">
      <alignment horizontal="center"/>
    </xf>
    <xf numFmtId="0" fontId="6" fillId="0" borderId="0" xfId="0" applyFont="1" applyAlignment="1">
      <alignment horizontal="center"/>
    </xf>
    <xf numFmtId="10" fontId="0" fillId="0" borderId="0" xfId="2" applyNumberFormat="1" applyFont="1"/>
    <xf numFmtId="0" fontId="2" fillId="0" borderId="0" xfId="0" applyFont="1" applyBorder="1" applyAlignment="1">
      <alignment horizontal="center"/>
    </xf>
    <xf numFmtId="0" fontId="17" fillId="0" borderId="0" xfId="0" applyFont="1" applyFill="1" applyBorder="1" applyAlignment="1">
      <alignment horizontal="left"/>
    </xf>
    <xf numFmtId="0" fontId="17" fillId="0" borderId="0" xfId="0" applyFont="1"/>
    <xf numFmtId="0" fontId="17" fillId="0" borderId="0" xfId="0" applyFont="1" applyAlignment="1">
      <alignment horizontal="center"/>
    </xf>
    <xf numFmtId="0" fontId="4" fillId="2" borderId="0" xfId="0" applyFont="1" applyFill="1" applyAlignment="1">
      <alignment horizontal="left"/>
    </xf>
    <xf numFmtId="0" fontId="4" fillId="2" borderId="0" xfId="0" applyFont="1" applyFill="1" applyAlignment="1">
      <alignment horizontal="center"/>
    </xf>
    <xf numFmtId="0" fontId="6" fillId="2" borderId="0" xfId="0" applyFont="1" applyFill="1" applyAlignment="1">
      <alignment horizontal="center"/>
    </xf>
    <xf numFmtId="9" fontId="2" fillId="0" borderId="0" xfId="0" applyNumberFormat="1" applyFont="1" applyAlignment="1">
      <alignment horizontal="center"/>
    </xf>
    <xf numFmtId="0" fontId="6" fillId="0" borderId="0" xfId="0" applyFont="1" applyFill="1" applyBorder="1" applyAlignment="1">
      <alignment horizontal="center"/>
    </xf>
    <xf numFmtId="0" fontId="20" fillId="0" borderId="0" xfId="0" applyFont="1" applyAlignment="1">
      <alignment horizontal="center" vertical="center" wrapText="1"/>
    </xf>
    <xf numFmtId="10" fontId="2" fillId="0" borderId="0" xfId="0" applyNumberFormat="1" applyFont="1"/>
    <xf numFmtId="0" fontId="2" fillId="0" borderId="0" xfId="0" applyFont="1" applyFill="1" applyAlignment="1">
      <alignment horizontal="right"/>
    </xf>
    <xf numFmtId="0" fontId="2" fillId="0" borderId="7" xfId="0" applyFont="1" applyFill="1" applyBorder="1" applyAlignment="1">
      <alignment horizontal="center"/>
    </xf>
    <xf numFmtId="0" fontId="6" fillId="0" borderId="0" xfId="0" applyFont="1" applyFill="1" applyAlignment="1">
      <alignment horizontal="center"/>
    </xf>
    <xf numFmtId="10" fontId="2" fillId="0" borderId="0" xfId="0" applyNumberFormat="1" applyFont="1" applyFill="1" applyAlignment="1">
      <alignment horizontal="right"/>
    </xf>
    <xf numFmtId="10" fontId="2" fillId="0" borderId="0" xfId="0" applyNumberFormat="1" applyFont="1" applyFill="1"/>
    <xf numFmtId="0" fontId="2" fillId="0" borderId="7" xfId="0" applyFont="1" applyBorder="1" applyAlignment="1">
      <alignment horizontal="center"/>
    </xf>
    <xf numFmtId="10" fontId="2" fillId="0" borderId="0" xfId="0" applyNumberFormat="1" applyFont="1" applyAlignment="1">
      <alignment horizontal="center"/>
    </xf>
    <xf numFmtId="0" fontId="21" fillId="0" borderId="1" xfId="0" applyFont="1" applyBorder="1"/>
    <xf numFmtId="0" fontId="21" fillId="0" borderId="0" xfId="0" applyFont="1"/>
    <xf numFmtId="0" fontId="21" fillId="0" borderId="0" xfId="0" applyFont="1" applyAlignment="1"/>
    <xf numFmtId="0" fontId="21" fillId="0" borderId="0" xfId="0" applyFont="1" applyAlignment="1">
      <alignment horizontal="left"/>
    </xf>
    <xf numFmtId="0" fontId="21" fillId="0" borderId="0" xfId="0" applyFont="1" applyBorder="1"/>
    <xf numFmtId="0" fontId="21" fillId="0" borderId="2" xfId="0" applyFont="1" applyBorder="1"/>
    <xf numFmtId="0" fontId="2" fillId="0" borderId="0" xfId="0" applyFont="1" applyFill="1" applyAlignment="1">
      <alignment horizontal="center" vertical="center"/>
    </xf>
    <xf numFmtId="0" fontId="2" fillId="0" borderId="0" xfId="0" applyFont="1" applyFill="1" applyAlignment="1">
      <alignment horizontal="center" vertical="center" wrapText="1"/>
    </xf>
  </cellXfs>
  <cellStyles count="4">
    <cellStyle name="Hyperlink" xfId="3" builtinId="8"/>
    <cellStyle name="Normal" xfId="0" builtinId="0"/>
    <cellStyle name="Normal 2" xfId="1" xr:uid="{A20ADD0C-CF20-C24D-B5F2-9C9079F8316F}"/>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203678</xdr:colOff>
      <xdr:row>1</xdr:row>
      <xdr:rowOff>191698</xdr:rowOff>
    </xdr:from>
    <xdr:to>
      <xdr:col>16</xdr:col>
      <xdr:colOff>92493</xdr:colOff>
      <xdr:row>22</xdr:row>
      <xdr:rowOff>114060</xdr:rowOff>
    </xdr:to>
    <xdr:pic>
      <xdr:nvPicPr>
        <xdr:cNvPr id="4" name="Picture 3">
          <a:extLst>
            <a:ext uri="{FF2B5EF4-FFF2-40B4-BE49-F238E27FC236}">
              <a16:creationId xmlns:a16="http://schemas.microsoft.com/office/drawing/2014/main" id="{1ECF8488-C32F-0640-BFC5-3FBAD5FE4999}"/>
            </a:ext>
          </a:extLst>
        </xdr:cNvPr>
        <xdr:cNvPicPr>
          <a:picLocks noChangeAspect="1"/>
        </xdr:cNvPicPr>
      </xdr:nvPicPr>
      <xdr:blipFill>
        <a:blip xmlns:r="http://schemas.openxmlformats.org/officeDocument/2006/relationships" r:embed="rId1"/>
        <a:stretch>
          <a:fillRect/>
        </a:stretch>
      </xdr:blipFill>
      <xdr:spPr>
        <a:xfrm>
          <a:off x="9441131" y="395377"/>
          <a:ext cx="6502400" cy="4343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hyperlink" Target="https://www.ncbi.nlm.nih.gov/pmc/articles/PMC4913118/" TargetMode="External"/><Relationship Id="rId1" Type="http://schemas.openxmlformats.org/officeDocument/2006/relationships/hyperlink" Target="http://www.obg.cuhk.edu.hk/ResearchSupport/StatTools/IntraclassCorrelation_Pgm.php"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293B9-1533-384D-842B-4B24B82E4C1B}">
  <sheetPr>
    <pageSetUpPr fitToPage="1"/>
  </sheetPr>
  <dimension ref="B3:G16"/>
  <sheetViews>
    <sheetView tabSelected="1" zoomScale="156" workbookViewId="0">
      <selection activeCell="B18" sqref="B18"/>
    </sheetView>
  </sheetViews>
  <sheetFormatPr baseColWidth="10" defaultColWidth="11" defaultRowHeight="16" x14ac:dyDescent="0.2"/>
  <cols>
    <col min="2" max="2" width="12.5" bestFit="1" customWidth="1"/>
    <col min="3" max="3" width="88.1640625" bestFit="1" customWidth="1"/>
  </cols>
  <sheetData>
    <row r="3" spans="2:7" x14ac:dyDescent="0.2">
      <c r="B3" s="24" t="s">
        <v>0</v>
      </c>
    </row>
    <row r="5" spans="2:7" x14ac:dyDescent="0.2">
      <c r="B5" s="28" t="s">
        <v>1</v>
      </c>
      <c r="C5" s="29" t="s">
        <v>2</v>
      </c>
    </row>
    <row r="6" spans="2:7" x14ac:dyDescent="0.2">
      <c r="B6" s="176" t="s">
        <v>508</v>
      </c>
      <c r="C6" s="177" t="s">
        <v>432</v>
      </c>
      <c r="D6" s="6"/>
      <c r="E6" s="6"/>
      <c r="F6" s="6"/>
    </row>
    <row r="7" spans="2:7" x14ac:dyDescent="0.2">
      <c r="B7" s="177" t="s">
        <v>509</v>
      </c>
      <c r="C7" s="177" t="s">
        <v>3</v>
      </c>
    </row>
    <row r="8" spans="2:7" x14ac:dyDescent="0.2">
      <c r="B8" s="177" t="s">
        <v>510</v>
      </c>
      <c r="C8" s="178" t="s">
        <v>4</v>
      </c>
    </row>
    <row r="9" spans="2:7" x14ac:dyDescent="0.2">
      <c r="B9" s="177" t="s">
        <v>511</v>
      </c>
      <c r="C9" s="177" t="s">
        <v>5</v>
      </c>
    </row>
    <row r="10" spans="2:7" x14ac:dyDescent="0.2">
      <c r="B10" s="177" t="s">
        <v>512</v>
      </c>
      <c r="C10" s="177" t="s">
        <v>6</v>
      </c>
    </row>
    <row r="11" spans="2:7" x14ac:dyDescent="0.2">
      <c r="B11" s="177" t="s">
        <v>513</v>
      </c>
      <c r="C11" s="177" t="s">
        <v>7</v>
      </c>
    </row>
    <row r="12" spans="2:7" x14ac:dyDescent="0.2">
      <c r="B12" s="177" t="s">
        <v>514</v>
      </c>
      <c r="C12" s="179" t="s">
        <v>8</v>
      </c>
    </row>
    <row r="13" spans="2:7" x14ac:dyDescent="0.2">
      <c r="B13" s="177" t="s">
        <v>515</v>
      </c>
      <c r="C13" s="177" t="s">
        <v>9</v>
      </c>
      <c r="D13" s="1"/>
      <c r="E13" s="1"/>
      <c r="F13" s="1"/>
      <c r="G13" s="1"/>
    </row>
    <row r="14" spans="2:7" x14ac:dyDescent="0.2">
      <c r="B14" s="180" t="s">
        <v>516</v>
      </c>
      <c r="C14" s="177" t="s">
        <v>10</v>
      </c>
    </row>
    <row r="15" spans="2:7" x14ac:dyDescent="0.2">
      <c r="B15" s="180" t="s">
        <v>517</v>
      </c>
      <c r="C15" s="177" t="s">
        <v>11</v>
      </c>
    </row>
    <row r="16" spans="2:7" x14ac:dyDescent="0.2">
      <c r="B16" s="181" t="s">
        <v>518</v>
      </c>
      <c r="C16" s="181" t="s">
        <v>12</v>
      </c>
    </row>
  </sheetData>
  <pageMargins left="0.7" right="0.7" top="0.75" bottom="0.75" header="0.3" footer="0.3"/>
  <pageSetup scale="78"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DEE33-B902-1742-909B-FAC13957D87C}">
  <sheetPr>
    <pageSetUpPr fitToPage="1"/>
  </sheetPr>
  <dimension ref="A3:M39"/>
  <sheetViews>
    <sheetView zoomScale="120" zoomScaleNormal="120" workbookViewId="0">
      <selection activeCell="B3" sqref="B3:I25"/>
    </sheetView>
  </sheetViews>
  <sheetFormatPr baseColWidth="10" defaultColWidth="11" defaultRowHeight="16" x14ac:dyDescent="0.2"/>
  <cols>
    <col min="2" max="8" width="10.83203125" style="1"/>
    <col min="11" max="13" width="10.83203125" style="1"/>
  </cols>
  <sheetData>
    <row r="3" spans="1:10" x14ac:dyDescent="0.2">
      <c r="A3" s="150"/>
      <c r="B3" s="151" t="s">
        <v>440</v>
      </c>
      <c r="C3" s="3"/>
      <c r="D3" s="3"/>
      <c r="E3" s="3"/>
      <c r="F3" s="3"/>
      <c r="G3" s="3"/>
      <c r="H3" s="3"/>
      <c r="I3" s="150"/>
      <c r="J3" s="150"/>
    </row>
    <row r="4" spans="1:10" x14ac:dyDescent="0.2">
      <c r="A4" s="150"/>
      <c r="B4" s="3"/>
      <c r="C4" s="3"/>
      <c r="D4" s="3"/>
      <c r="E4" s="3"/>
      <c r="F4" s="3"/>
      <c r="G4" s="3"/>
      <c r="H4" s="3"/>
      <c r="I4" s="150"/>
      <c r="J4" s="150"/>
    </row>
    <row r="5" spans="1:10" x14ac:dyDescent="0.2">
      <c r="A5" s="150"/>
      <c r="B5" s="64" t="s">
        <v>259</v>
      </c>
      <c r="C5" s="64" t="s">
        <v>250</v>
      </c>
      <c r="D5" s="64" t="s">
        <v>253</v>
      </c>
      <c r="E5" s="64" t="s">
        <v>252</v>
      </c>
      <c r="F5" s="64" t="s">
        <v>255</v>
      </c>
      <c r="G5" s="64" t="s">
        <v>251</v>
      </c>
      <c r="H5" s="64" t="s">
        <v>256</v>
      </c>
      <c r="I5" s="64" t="s">
        <v>254</v>
      </c>
      <c r="J5" s="150"/>
    </row>
    <row r="6" spans="1:10" x14ac:dyDescent="0.2">
      <c r="B6" s="65" t="s">
        <v>265</v>
      </c>
      <c r="C6" s="3">
        <v>1</v>
      </c>
      <c r="D6" s="3">
        <v>3</v>
      </c>
      <c r="E6" s="3">
        <v>4</v>
      </c>
      <c r="F6" s="3">
        <v>6</v>
      </c>
      <c r="G6" s="3">
        <v>2</v>
      </c>
      <c r="H6" s="3">
        <v>7</v>
      </c>
      <c r="I6" s="3">
        <v>5</v>
      </c>
    </row>
    <row r="7" spans="1:10" x14ac:dyDescent="0.2">
      <c r="B7" s="65" t="s">
        <v>268</v>
      </c>
      <c r="C7" s="3">
        <v>1</v>
      </c>
      <c r="D7" s="3">
        <v>5</v>
      </c>
      <c r="E7" s="3">
        <v>4</v>
      </c>
      <c r="F7" s="3">
        <v>2</v>
      </c>
      <c r="G7" s="3">
        <v>3</v>
      </c>
      <c r="H7" s="3">
        <v>7</v>
      </c>
      <c r="I7" s="3">
        <v>6</v>
      </c>
    </row>
    <row r="8" spans="1:10" x14ac:dyDescent="0.2">
      <c r="B8" s="65" t="s">
        <v>270</v>
      </c>
      <c r="C8" s="3">
        <v>4</v>
      </c>
      <c r="D8" s="3">
        <v>5</v>
      </c>
      <c r="E8" s="3">
        <v>2</v>
      </c>
      <c r="F8" s="3">
        <v>1</v>
      </c>
      <c r="G8" s="3">
        <v>7</v>
      </c>
      <c r="H8" s="3">
        <v>6</v>
      </c>
      <c r="I8" s="3">
        <v>3</v>
      </c>
    </row>
    <row r="9" spans="1:10" x14ac:dyDescent="0.2">
      <c r="B9" s="65" t="s">
        <v>272</v>
      </c>
      <c r="C9" s="3">
        <v>3</v>
      </c>
      <c r="D9" s="3">
        <v>5</v>
      </c>
      <c r="E9" s="3">
        <v>2</v>
      </c>
      <c r="F9" s="3">
        <v>1</v>
      </c>
      <c r="G9" s="3">
        <v>4</v>
      </c>
      <c r="H9" s="3">
        <v>7</v>
      </c>
      <c r="I9" s="3">
        <v>6</v>
      </c>
    </row>
    <row r="10" spans="1:10" x14ac:dyDescent="0.2">
      <c r="B10" s="65" t="s">
        <v>273</v>
      </c>
      <c r="C10" s="3">
        <v>1</v>
      </c>
      <c r="D10" s="3">
        <v>2</v>
      </c>
      <c r="E10" s="3">
        <v>6</v>
      </c>
      <c r="F10" s="3">
        <v>4</v>
      </c>
      <c r="G10" s="3">
        <v>5</v>
      </c>
      <c r="H10" s="3">
        <v>3</v>
      </c>
      <c r="I10" s="3">
        <v>7</v>
      </c>
    </row>
    <row r="11" spans="1:10" x14ac:dyDescent="0.2">
      <c r="B11" s="65" t="s">
        <v>276</v>
      </c>
      <c r="C11" s="3">
        <v>1</v>
      </c>
      <c r="D11" s="3">
        <v>3</v>
      </c>
      <c r="E11" s="3">
        <v>2</v>
      </c>
      <c r="F11" s="3">
        <v>7</v>
      </c>
      <c r="G11" s="3">
        <v>4</v>
      </c>
      <c r="H11" s="3">
        <v>6</v>
      </c>
      <c r="I11" s="3">
        <v>5</v>
      </c>
    </row>
    <row r="12" spans="1:10" x14ac:dyDescent="0.2">
      <c r="B12" s="65" t="s">
        <v>277</v>
      </c>
      <c r="C12" s="3">
        <v>4</v>
      </c>
      <c r="D12" s="3">
        <v>3</v>
      </c>
      <c r="E12" s="3">
        <v>2</v>
      </c>
      <c r="F12" s="3">
        <v>1</v>
      </c>
      <c r="G12" s="3">
        <v>6</v>
      </c>
      <c r="H12" s="3">
        <v>5</v>
      </c>
      <c r="I12" s="3">
        <v>7</v>
      </c>
    </row>
    <row r="13" spans="1:10" x14ac:dyDescent="0.2">
      <c r="B13" s="65" t="s">
        <v>278</v>
      </c>
      <c r="C13" s="3">
        <v>1</v>
      </c>
      <c r="D13" s="3">
        <v>2</v>
      </c>
      <c r="E13" s="3">
        <v>6</v>
      </c>
      <c r="F13" s="3">
        <v>4</v>
      </c>
      <c r="G13" s="3">
        <v>5</v>
      </c>
      <c r="H13" s="3">
        <v>3</v>
      </c>
      <c r="I13" s="3">
        <v>7</v>
      </c>
    </row>
    <row r="14" spans="1:10" x14ac:dyDescent="0.2">
      <c r="B14" s="65" t="s">
        <v>279</v>
      </c>
      <c r="C14" s="3">
        <v>2</v>
      </c>
      <c r="D14" s="3">
        <v>4</v>
      </c>
      <c r="E14" s="3">
        <v>3</v>
      </c>
      <c r="F14" s="3">
        <v>6</v>
      </c>
      <c r="G14" s="3">
        <v>1</v>
      </c>
      <c r="H14" s="3">
        <v>7</v>
      </c>
      <c r="I14" s="3">
        <v>5</v>
      </c>
    </row>
    <row r="15" spans="1:10" x14ac:dyDescent="0.2">
      <c r="B15" s="65" t="s">
        <v>280</v>
      </c>
      <c r="C15" s="3">
        <v>1</v>
      </c>
      <c r="D15" s="3">
        <v>2</v>
      </c>
      <c r="E15" s="3">
        <v>7</v>
      </c>
      <c r="F15" s="3">
        <v>5</v>
      </c>
      <c r="G15" s="3">
        <v>4</v>
      </c>
      <c r="H15" s="3">
        <v>3</v>
      </c>
      <c r="I15" s="3">
        <v>6</v>
      </c>
    </row>
    <row r="16" spans="1:10" x14ac:dyDescent="0.2">
      <c r="B16" s="65" t="s">
        <v>281</v>
      </c>
      <c r="C16" s="3">
        <v>1</v>
      </c>
      <c r="D16" s="3">
        <v>2</v>
      </c>
      <c r="E16" s="3">
        <v>3</v>
      </c>
      <c r="F16" s="3">
        <v>7</v>
      </c>
      <c r="G16" s="3">
        <v>4</v>
      </c>
      <c r="H16" s="3">
        <v>6</v>
      </c>
      <c r="I16" s="3">
        <v>5</v>
      </c>
    </row>
    <row r="17" spans="2:9" ht="19" x14ac:dyDescent="0.25">
      <c r="B17" s="2" t="s">
        <v>282</v>
      </c>
      <c r="C17" s="68">
        <v>1</v>
      </c>
      <c r="D17" s="68">
        <v>4</v>
      </c>
      <c r="E17" s="68">
        <v>3</v>
      </c>
      <c r="F17" s="68">
        <v>6</v>
      </c>
      <c r="G17" s="68">
        <v>2</v>
      </c>
      <c r="H17" s="68">
        <v>7</v>
      </c>
      <c r="I17" s="68">
        <v>5</v>
      </c>
    </row>
    <row r="18" spans="2:9" ht="19" x14ac:dyDescent="0.25">
      <c r="B18" s="2" t="s">
        <v>283</v>
      </c>
      <c r="C18" s="68">
        <v>1</v>
      </c>
      <c r="D18" s="68">
        <v>4</v>
      </c>
      <c r="E18" s="68">
        <v>3</v>
      </c>
      <c r="F18" s="68">
        <v>6</v>
      </c>
      <c r="G18" s="68">
        <v>2</v>
      </c>
      <c r="H18" s="68">
        <v>7</v>
      </c>
      <c r="I18" s="68">
        <v>5</v>
      </c>
    </row>
    <row r="19" spans="2:9" x14ac:dyDescent="0.2">
      <c r="B19" s="2" t="s">
        <v>284</v>
      </c>
      <c r="C19" s="3">
        <v>4</v>
      </c>
      <c r="D19" s="3">
        <v>2</v>
      </c>
      <c r="E19" s="3">
        <v>1</v>
      </c>
      <c r="F19" s="3">
        <v>3</v>
      </c>
      <c r="G19" s="3">
        <v>7</v>
      </c>
      <c r="H19" s="3">
        <v>5</v>
      </c>
      <c r="I19" s="3">
        <v>6</v>
      </c>
    </row>
    <row r="20" spans="2:9" x14ac:dyDescent="0.2">
      <c r="B20" s="67" t="s">
        <v>285</v>
      </c>
      <c r="C20" s="69">
        <v>1</v>
      </c>
      <c r="D20" s="69">
        <v>2</v>
      </c>
      <c r="E20" s="69">
        <v>5</v>
      </c>
      <c r="F20" s="69">
        <v>4</v>
      </c>
      <c r="G20" s="69">
        <v>7</v>
      </c>
      <c r="H20" s="69">
        <v>3</v>
      </c>
      <c r="I20" s="69">
        <v>6</v>
      </c>
    </row>
    <row r="21" spans="2:9" x14ac:dyDescent="0.2">
      <c r="B21" s="2" t="s">
        <v>286</v>
      </c>
      <c r="C21" s="66">
        <f>SUM(C6:C20)</f>
        <v>27</v>
      </c>
      <c r="D21" s="66">
        <f>SUM(D6:D20)</f>
        <v>48</v>
      </c>
      <c r="E21" s="66">
        <f>SUM(E6:E20)</f>
        <v>53</v>
      </c>
      <c r="F21" s="66">
        <f>SUM(F6:F20)</f>
        <v>63</v>
      </c>
      <c r="G21" s="66">
        <f t="shared" ref="G21" si="0">SUM(G6:G20)</f>
        <v>63</v>
      </c>
      <c r="H21" s="66">
        <f>SUM(H6:H20)</f>
        <v>82</v>
      </c>
      <c r="I21" s="66">
        <f>SUM(I6:I20)</f>
        <v>84</v>
      </c>
    </row>
    <row r="22" spans="2:9" x14ac:dyDescent="0.2">
      <c r="B22" s="3"/>
      <c r="C22" s="3"/>
      <c r="D22" s="3"/>
      <c r="E22" s="3"/>
      <c r="F22" s="3"/>
      <c r="G22" s="3"/>
      <c r="H22" s="3"/>
    </row>
    <row r="23" spans="2:9" x14ac:dyDescent="0.2">
      <c r="B23" s="5" t="s">
        <v>302</v>
      </c>
      <c r="C23" s="2"/>
      <c r="D23" s="2"/>
      <c r="E23" s="2"/>
      <c r="F23" s="2"/>
      <c r="G23" s="2"/>
      <c r="H23" s="2"/>
    </row>
    <row r="24" spans="2:9" x14ac:dyDescent="0.2">
      <c r="B24" s="30" t="s">
        <v>300</v>
      </c>
      <c r="C24" s="2"/>
      <c r="D24" s="2"/>
      <c r="E24" s="2"/>
      <c r="F24" s="3"/>
      <c r="G24" s="3"/>
      <c r="H24" s="3"/>
    </row>
    <row r="25" spans="2:9" x14ac:dyDescent="0.2">
      <c r="B25" s="3"/>
      <c r="C25" s="3"/>
      <c r="D25" s="3"/>
      <c r="E25" s="3"/>
      <c r="F25" s="3"/>
      <c r="G25" s="3"/>
      <c r="H25" s="3"/>
    </row>
    <row r="26" spans="2:9" x14ac:dyDescent="0.2">
      <c r="B26" s="3"/>
      <c r="C26" s="3"/>
      <c r="D26" s="3"/>
      <c r="E26" s="3"/>
      <c r="F26" s="3"/>
      <c r="G26" s="3"/>
      <c r="H26" s="3"/>
    </row>
    <row r="27" spans="2:9" x14ac:dyDescent="0.2">
      <c r="B27" s="3"/>
      <c r="C27" s="3"/>
      <c r="D27" s="3"/>
      <c r="E27" s="3"/>
      <c r="F27" s="3"/>
      <c r="G27" s="3"/>
      <c r="H27" s="3"/>
    </row>
    <row r="28" spans="2:9" x14ac:dyDescent="0.2">
      <c r="B28" s="3"/>
      <c r="C28" s="3"/>
      <c r="D28" s="3"/>
      <c r="E28" s="3"/>
      <c r="F28" s="3"/>
      <c r="G28" s="3"/>
      <c r="H28" s="3"/>
    </row>
    <row r="29" spans="2:9" x14ac:dyDescent="0.2">
      <c r="B29" s="3"/>
      <c r="C29" s="3"/>
      <c r="D29" s="3"/>
      <c r="E29" s="3"/>
      <c r="F29" s="3"/>
      <c r="G29" s="3"/>
      <c r="H29" s="3"/>
    </row>
    <row r="30" spans="2:9" x14ac:dyDescent="0.2">
      <c r="B30" s="3"/>
      <c r="C30" s="3"/>
      <c r="D30" s="3"/>
      <c r="E30" s="3"/>
      <c r="F30" s="3"/>
      <c r="G30" s="3"/>
      <c r="H30" s="3"/>
    </row>
    <row r="31" spans="2:9" x14ac:dyDescent="0.2">
      <c r="B31" s="3"/>
      <c r="C31" s="3"/>
      <c r="D31" s="3"/>
      <c r="E31" s="3"/>
      <c r="F31" s="3"/>
      <c r="G31" s="3"/>
      <c r="H31" s="3"/>
    </row>
    <row r="32" spans="2:9" x14ac:dyDescent="0.2">
      <c r="B32" s="3"/>
      <c r="C32" s="3"/>
      <c r="D32" s="3"/>
      <c r="E32" s="3"/>
      <c r="F32" s="3"/>
      <c r="G32" s="3"/>
      <c r="H32" s="3"/>
    </row>
    <row r="33" spans="2:8" x14ac:dyDescent="0.2">
      <c r="B33" s="3"/>
      <c r="C33" s="3"/>
      <c r="D33" s="3"/>
      <c r="E33" s="3"/>
      <c r="F33" s="3"/>
      <c r="G33" s="3"/>
      <c r="H33" s="3"/>
    </row>
    <row r="34" spans="2:8" x14ac:dyDescent="0.2">
      <c r="B34" s="3"/>
      <c r="C34" s="3"/>
      <c r="D34" s="3"/>
      <c r="E34" s="3"/>
      <c r="F34" s="3"/>
      <c r="G34" s="3"/>
      <c r="H34" s="3"/>
    </row>
    <row r="35" spans="2:8" x14ac:dyDescent="0.2">
      <c r="B35" s="3"/>
      <c r="C35" s="3"/>
      <c r="D35" s="3"/>
      <c r="E35" s="3"/>
      <c r="F35" s="3"/>
      <c r="G35" s="3"/>
      <c r="H35" s="3"/>
    </row>
    <row r="36" spans="2:8" x14ac:dyDescent="0.2">
      <c r="B36" s="3"/>
      <c r="C36" s="3"/>
      <c r="D36" s="3"/>
      <c r="E36" s="3"/>
      <c r="F36" s="3"/>
      <c r="G36" s="3"/>
      <c r="H36" s="3"/>
    </row>
    <row r="37" spans="2:8" x14ac:dyDescent="0.2">
      <c r="B37" s="3"/>
      <c r="C37" s="3"/>
      <c r="D37" s="3"/>
      <c r="E37" s="3"/>
      <c r="F37" s="3"/>
      <c r="G37" s="3"/>
      <c r="H37" s="3"/>
    </row>
    <row r="38" spans="2:8" x14ac:dyDescent="0.2">
      <c r="B38" s="3"/>
      <c r="C38" s="3"/>
      <c r="D38" s="3"/>
      <c r="E38" s="3"/>
      <c r="F38" s="3"/>
      <c r="G38" s="3"/>
      <c r="H38" s="3"/>
    </row>
    <row r="39" spans="2:8" x14ac:dyDescent="0.2">
      <c r="B39" s="3"/>
      <c r="C39" s="3"/>
      <c r="D39" s="3"/>
      <c r="E39" s="3"/>
      <c r="F39" s="3"/>
      <c r="G39" s="3"/>
      <c r="H39" s="3"/>
    </row>
  </sheetData>
  <conditionalFormatting sqref="B25:H36 C24:H24">
    <cfRule type="colorScale" priority="5">
      <colorScale>
        <cfvo type="min"/>
        <cfvo type="percentile" val="50"/>
        <cfvo type="max"/>
        <color rgb="FFF8696B"/>
        <color rgb="FFFCFCFF"/>
        <color rgb="FF5A8AC6"/>
      </colorScale>
    </cfRule>
  </conditionalFormatting>
  <conditionalFormatting sqref="C6:I20">
    <cfRule type="colorScale" priority="47">
      <colorScale>
        <cfvo type="min"/>
        <cfvo type="percentile" val="50"/>
        <cfvo type="max"/>
        <color rgb="FFF8696B"/>
        <color rgb="FFFCFCFF"/>
        <color rgb="FF5A8AC6"/>
      </colorScale>
    </cfRule>
  </conditionalFormatting>
  <conditionalFormatting sqref="C17:I18">
    <cfRule type="colorScale" priority="49">
      <colorScale>
        <cfvo type="min"/>
        <cfvo type="percentile" val="50"/>
        <cfvo type="max"/>
        <color rgb="FF5A8AC6"/>
        <color rgb="FFFCFCFF"/>
        <color rgb="FFF8696B"/>
      </colorScale>
    </cfRule>
  </conditionalFormatting>
  <pageMargins left="0.7" right="0.7" top="0.75" bottom="0.75" header="0.3" footer="0.3"/>
  <pageSetup scale="87"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59B99-F1E8-724B-95E5-0A2B879422C5}">
  <sheetPr>
    <pageSetUpPr fitToPage="1"/>
  </sheetPr>
  <dimension ref="B3:Q161"/>
  <sheetViews>
    <sheetView zoomScale="75" workbookViewId="0">
      <selection activeCell="B3" sqref="B3:P64"/>
    </sheetView>
  </sheetViews>
  <sheetFormatPr baseColWidth="10" defaultColWidth="11" defaultRowHeight="16" x14ac:dyDescent="0.2"/>
  <cols>
    <col min="4" max="4" width="14.5" customWidth="1"/>
    <col min="5" max="10" width="14.5" style="1" customWidth="1"/>
    <col min="11" max="11" width="11.5" style="1" customWidth="1"/>
    <col min="12" max="12" width="10.83203125" style="1"/>
    <col min="13" max="13" width="15.5" style="1" customWidth="1"/>
    <col min="14" max="14" width="22.33203125" customWidth="1"/>
    <col min="15" max="15" width="17.5" customWidth="1"/>
    <col min="17" max="17" width="17.5" bestFit="1" customWidth="1"/>
    <col min="18" max="18" width="20" bestFit="1" customWidth="1"/>
  </cols>
  <sheetData>
    <row r="3" spans="2:16" x14ac:dyDescent="0.2">
      <c r="B3" s="25" t="s">
        <v>441</v>
      </c>
      <c r="C3" s="51"/>
      <c r="D3" s="51"/>
      <c r="E3" s="51"/>
      <c r="F3" s="51"/>
      <c r="G3" s="51"/>
      <c r="H3" s="51"/>
      <c r="I3" s="51"/>
      <c r="J3" s="51"/>
      <c r="K3" s="51"/>
      <c r="L3" s="51"/>
      <c r="M3" s="51"/>
      <c r="N3" s="50"/>
      <c r="O3" s="50"/>
      <c r="P3" s="50"/>
    </row>
    <row r="4" spans="2:16" x14ac:dyDescent="0.2">
      <c r="B4" s="51"/>
      <c r="C4" s="51"/>
      <c r="D4" s="51"/>
      <c r="E4" s="51"/>
      <c r="F4" s="51"/>
      <c r="G4" s="51"/>
      <c r="H4" s="51"/>
      <c r="I4" s="51"/>
      <c r="J4" s="51"/>
      <c r="K4" s="51"/>
      <c r="L4" s="51"/>
      <c r="M4" s="50"/>
      <c r="N4" s="50"/>
      <c r="O4" s="50"/>
      <c r="P4" s="50"/>
    </row>
    <row r="5" spans="2:16" x14ac:dyDescent="0.2">
      <c r="B5" s="85"/>
      <c r="C5" s="85"/>
      <c r="D5" s="131" t="s">
        <v>303</v>
      </c>
      <c r="E5" s="132"/>
      <c r="F5" s="132"/>
      <c r="G5" s="132"/>
      <c r="H5" s="132"/>
      <c r="I5" s="132"/>
      <c r="J5" s="132"/>
      <c r="K5" s="86"/>
      <c r="L5" s="86" t="s">
        <v>304</v>
      </c>
      <c r="M5" s="85" t="s">
        <v>305</v>
      </c>
      <c r="N5" s="85"/>
      <c r="O5" s="20"/>
      <c r="P5" s="50"/>
    </row>
    <row r="6" spans="2:16" x14ac:dyDescent="0.2">
      <c r="B6" s="83"/>
      <c r="C6" s="83"/>
      <c r="D6" s="133" t="s">
        <v>306</v>
      </c>
      <c r="E6" s="107"/>
      <c r="F6" s="107"/>
      <c r="G6" s="107"/>
      <c r="H6" s="107"/>
      <c r="I6" s="107"/>
      <c r="J6" s="107" t="s">
        <v>307</v>
      </c>
      <c r="K6" s="84"/>
      <c r="L6" s="84"/>
      <c r="M6" s="83" t="s">
        <v>308</v>
      </c>
      <c r="N6" s="83" t="s">
        <v>309</v>
      </c>
      <c r="O6" s="20"/>
      <c r="P6" s="50"/>
    </row>
    <row r="7" spans="2:16" x14ac:dyDescent="0.2">
      <c r="B7" s="50" t="s">
        <v>265</v>
      </c>
      <c r="C7" s="96" t="s">
        <v>310</v>
      </c>
      <c r="D7" s="124">
        <v>1</v>
      </c>
      <c r="E7" s="124">
        <v>5</v>
      </c>
      <c r="F7" s="124">
        <v>2</v>
      </c>
      <c r="G7" s="124">
        <v>3</v>
      </c>
      <c r="H7" s="124">
        <v>7</v>
      </c>
      <c r="I7" s="124">
        <v>4</v>
      </c>
      <c r="J7" s="124">
        <v>6</v>
      </c>
      <c r="K7" s="51"/>
      <c r="L7" s="51"/>
      <c r="M7" s="50"/>
      <c r="N7" s="50"/>
      <c r="O7" s="50"/>
      <c r="P7" s="50"/>
    </row>
    <row r="8" spans="2:16" x14ac:dyDescent="0.2">
      <c r="B8" s="50"/>
      <c r="C8" s="96" t="s">
        <v>298</v>
      </c>
      <c r="D8" s="124">
        <v>3</v>
      </c>
      <c r="E8" s="124">
        <v>1</v>
      </c>
      <c r="F8" s="124">
        <v>7</v>
      </c>
      <c r="G8" s="124">
        <v>2</v>
      </c>
      <c r="H8" s="124">
        <v>6</v>
      </c>
      <c r="I8" s="124">
        <v>5</v>
      </c>
      <c r="J8" s="124">
        <v>4</v>
      </c>
      <c r="K8" s="51"/>
      <c r="L8" s="51"/>
      <c r="M8" s="50"/>
      <c r="N8" s="50"/>
      <c r="O8" s="50"/>
      <c r="P8" s="50"/>
    </row>
    <row r="9" spans="2:16" x14ac:dyDescent="0.2">
      <c r="B9" s="50"/>
      <c r="C9" s="20" t="s">
        <v>311</v>
      </c>
      <c r="D9" s="51">
        <f>IF(D7=D8, 1, 0)</f>
        <v>0</v>
      </c>
      <c r="E9" s="51">
        <f t="shared" ref="E9:J9" si="0">IF(E7=E8, 1, 0)</f>
        <v>0</v>
      </c>
      <c r="F9" s="51">
        <f t="shared" si="0"/>
        <v>0</v>
      </c>
      <c r="G9" s="51">
        <f t="shared" si="0"/>
        <v>0</v>
      </c>
      <c r="H9" s="51">
        <f t="shared" si="0"/>
        <v>0</v>
      </c>
      <c r="I9" s="51">
        <f t="shared" si="0"/>
        <v>0</v>
      </c>
      <c r="J9" s="51">
        <f t="shared" si="0"/>
        <v>0</v>
      </c>
      <c r="K9" s="51">
        <f>SUM(D9:J9)</f>
        <v>0</v>
      </c>
      <c r="L9" s="79">
        <f>K9/7</f>
        <v>0</v>
      </c>
      <c r="M9" s="50" t="s">
        <v>312</v>
      </c>
      <c r="N9" s="125" t="s">
        <v>313</v>
      </c>
      <c r="O9" s="50"/>
      <c r="P9" s="50"/>
    </row>
    <row r="10" spans="2:16" x14ac:dyDescent="0.2">
      <c r="B10" s="50" t="s">
        <v>268</v>
      </c>
      <c r="C10" s="20" t="s">
        <v>310</v>
      </c>
      <c r="D10" s="51">
        <v>1</v>
      </c>
      <c r="E10" s="51">
        <v>4</v>
      </c>
      <c r="F10" s="51">
        <v>5</v>
      </c>
      <c r="G10" s="51">
        <v>3</v>
      </c>
      <c r="H10" s="51">
        <v>2</v>
      </c>
      <c r="I10" s="51">
        <v>7</v>
      </c>
      <c r="J10" s="51">
        <v>6</v>
      </c>
      <c r="K10" s="51"/>
      <c r="L10" s="51"/>
      <c r="M10" s="50"/>
      <c r="N10" s="50"/>
      <c r="O10" s="50"/>
      <c r="P10" s="50"/>
    </row>
    <row r="11" spans="2:16" x14ac:dyDescent="0.2">
      <c r="B11" s="50"/>
      <c r="C11" s="20" t="s">
        <v>298</v>
      </c>
      <c r="D11" s="51">
        <v>1</v>
      </c>
      <c r="E11" s="51">
        <v>7</v>
      </c>
      <c r="F11" s="51">
        <v>3</v>
      </c>
      <c r="G11" s="51">
        <v>5</v>
      </c>
      <c r="H11" s="51">
        <v>6</v>
      </c>
      <c r="I11" s="51">
        <v>4</v>
      </c>
      <c r="J11" s="51">
        <v>2</v>
      </c>
      <c r="K11" s="51"/>
      <c r="L11" s="51"/>
      <c r="M11" s="51"/>
      <c r="N11" s="50"/>
      <c r="O11" s="50"/>
      <c r="P11" s="50"/>
    </row>
    <row r="12" spans="2:16" x14ac:dyDescent="0.2">
      <c r="B12" s="50"/>
      <c r="C12" s="20" t="s">
        <v>311</v>
      </c>
      <c r="D12" s="51">
        <f>IF(D10=D11, 1, 0)</f>
        <v>1</v>
      </c>
      <c r="E12" s="51">
        <f t="shared" ref="E12:J12" si="1">IF(E10=E11, 1, 0)</f>
        <v>0</v>
      </c>
      <c r="F12" s="51">
        <f t="shared" si="1"/>
        <v>0</v>
      </c>
      <c r="G12" s="51">
        <f t="shared" si="1"/>
        <v>0</v>
      </c>
      <c r="H12" s="51">
        <f t="shared" si="1"/>
        <v>0</v>
      </c>
      <c r="I12" s="51">
        <f t="shared" si="1"/>
        <v>0</v>
      </c>
      <c r="J12" s="51">
        <f t="shared" si="1"/>
        <v>0</v>
      </c>
      <c r="K12" s="51">
        <f t="shared" ref="K12" si="2">SUM(D12:J12)</f>
        <v>1</v>
      </c>
      <c r="L12" s="79">
        <f t="shared" ref="L12" si="3">K12/7</f>
        <v>0.14285714285714285</v>
      </c>
      <c r="M12" s="50" t="s">
        <v>314</v>
      </c>
      <c r="N12" s="125" t="s">
        <v>313</v>
      </c>
      <c r="O12" s="50"/>
      <c r="P12" s="50"/>
    </row>
    <row r="13" spans="2:16" x14ac:dyDescent="0.2">
      <c r="B13" s="50" t="s">
        <v>270</v>
      </c>
      <c r="C13" s="96" t="s">
        <v>310</v>
      </c>
      <c r="D13" s="124">
        <v>4</v>
      </c>
      <c r="E13" s="124">
        <v>3</v>
      </c>
      <c r="F13" s="124">
        <v>7</v>
      </c>
      <c r="G13" s="124">
        <v>1</v>
      </c>
      <c r="H13" s="124">
        <v>2</v>
      </c>
      <c r="I13" s="124">
        <v>6</v>
      </c>
      <c r="J13" s="124">
        <v>5</v>
      </c>
      <c r="K13" s="51"/>
      <c r="L13" s="51"/>
      <c r="M13" s="50"/>
      <c r="N13" s="50"/>
      <c r="O13" s="50"/>
      <c r="P13" s="50"/>
    </row>
    <row r="14" spans="2:16" x14ac:dyDescent="0.2">
      <c r="B14" s="50"/>
      <c r="C14" s="96" t="s">
        <v>298</v>
      </c>
      <c r="D14" s="124">
        <v>4</v>
      </c>
      <c r="E14" s="124">
        <v>3</v>
      </c>
      <c r="F14" s="124">
        <v>1</v>
      </c>
      <c r="G14" s="124">
        <v>7</v>
      </c>
      <c r="H14" s="124">
        <v>5</v>
      </c>
      <c r="I14" s="124">
        <v>2</v>
      </c>
      <c r="J14" s="124">
        <v>6</v>
      </c>
      <c r="K14" s="51"/>
      <c r="L14" s="51"/>
      <c r="M14" s="50"/>
      <c r="N14" s="50"/>
      <c r="O14" s="50"/>
      <c r="P14" s="50"/>
    </row>
    <row r="15" spans="2:16" x14ac:dyDescent="0.2">
      <c r="B15" s="50"/>
      <c r="C15" s="20" t="s">
        <v>311</v>
      </c>
      <c r="D15" s="51">
        <f>IF(D13=D14, 1, 0)</f>
        <v>1</v>
      </c>
      <c r="E15" s="51">
        <f t="shared" ref="E15:J15" si="4">IF(E13=E14, 1, 0)</f>
        <v>1</v>
      </c>
      <c r="F15" s="51">
        <f t="shared" si="4"/>
        <v>0</v>
      </c>
      <c r="G15" s="51">
        <f t="shared" si="4"/>
        <v>0</v>
      </c>
      <c r="H15" s="51">
        <f t="shared" si="4"/>
        <v>0</v>
      </c>
      <c r="I15" s="51">
        <f t="shared" si="4"/>
        <v>0</v>
      </c>
      <c r="J15" s="51">
        <f t="shared" si="4"/>
        <v>0</v>
      </c>
      <c r="K15" s="51">
        <f t="shared" ref="K15" si="5">SUM(D15:J15)</f>
        <v>2</v>
      </c>
      <c r="L15" s="79">
        <f t="shared" ref="L15" si="6">K15/7</f>
        <v>0.2857142857142857</v>
      </c>
      <c r="M15" s="50" t="s">
        <v>315</v>
      </c>
      <c r="N15" s="125" t="s">
        <v>313</v>
      </c>
      <c r="O15" s="50"/>
      <c r="P15" s="50"/>
    </row>
    <row r="16" spans="2:16" x14ac:dyDescent="0.2">
      <c r="B16" s="50" t="s">
        <v>272</v>
      </c>
      <c r="C16" s="20" t="s">
        <v>310</v>
      </c>
      <c r="D16" s="51">
        <v>4</v>
      </c>
      <c r="E16" s="51">
        <v>3</v>
      </c>
      <c r="F16" s="51">
        <v>1</v>
      </c>
      <c r="G16" s="51">
        <v>5</v>
      </c>
      <c r="H16" s="51">
        <v>2</v>
      </c>
      <c r="I16" s="51">
        <v>7</v>
      </c>
      <c r="J16" s="51">
        <v>6</v>
      </c>
      <c r="K16" s="51"/>
      <c r="L16" s="51"/>
      <c r="M16" s="50"/>
      <c r="N16" s="50"/>
      <c r="O16" s="50"/>
      <c r="P16" s="50"/>
    </row>
    <row r="17" spans="2:16" x14ac:dyDescent="0.2">
      <c r="B17" s="50"/>
      <c r="C17" s="20" t="s">
        <v>298</v>
      </c>
      <c r="D17" s="51">
        <v>1</v>
      </c>
      <c r="E17" s="51">
        <v>3</v>
      </c>
      <c r="F17" s="51">
        <v>4</v>
      </c>
      <c r="G17" s="51">
        <v>6</v>
      </c>
      <c r="H17" s="51">
        <v>5</v>
      </c>
      <c r="I17" s="51">
        <v>2</v>
      </c>
      <c r="J17" s="51">
        <v>7</v>
      </c>
      <c r="K17" s="51"/>
      <c r="L17" s="51"/>
      <c r="M17" s="51"/>
      <c r="N17" s="50"/>
      <c r="O17" s="50"/>
      <c r="P17" s="50"/>
    </row>
    <row r="18" spans="2:16" x14ac:dyDescent="0.2">
      <c r="B18" s="50"/>
      <c r="C18" s="20" t="s">
        <v>311</v>
      </c>
      <c r="D18" s="51">
        <f>IF(D16=D17, 1, 0)</f>
        <v>0</v>
      </c>
      <c r="E18" s="51">
        <f t="shared" ref="E18:J18" si="7">IF(E16=E17, 1, 0)</f>
        <v>1</v>
      </c>
      <c r="F18" s="51">
        <f t="shared" si="7"/>
        <v>0</v>
      </c>
      <c r="G18" s="51">
        <f t="shared" si="7"/>
        <v>0</v>
      </c>
      <c r="H18" s="51">
        <f t="shared" si="7"/>
        <v>0</v>
      </c>
      <c r="I18" s="51">
        <f t="shared" si="7"/>
        <v>0</v>
      </c>
      <c r="J18" s="51">
        <f t="shared" si="7"/>
        <v>0</v>
      </c>
      <c r="K18" s="51">
        <f t="shared" ref="K18" si="8">SUM(D18:J18)</f>
        <v>1</v>
      </c>
      <c r="L18" s="79">
        <f t="shared" ref="L18" si="9">K18/7</f>
        <v>0.14285714285714285</v>
      </c>
      <c r="M18" s="50" t="s">
        <v>316</v>
      </c>
      <c r="N18" s="125" t="s">
        <v>313</v>
      </c>
      <c r="O18" s="50"/>
      <c r="P18" s="50"/>
    </row>
    <row r="19" spans="2:16" x14ac:dyDescent="0.2">
      <c r="B19" s="50" t="s">
        <v>273</v>
      </c>
      <c r="C19" s="96" t="s">
        <v>310</v>
      </c>
      <c r="D19" s="124">
        <v>1</v>
      </c>
      <c r="E19" s="124">
        <v>2</v>
      </c>
      <c r="F19" s="124">
        <v>6</v>
      </c>
      <c r="G19" s="124">
        <v>4</v>
      </c>
      <c r="H19" s="124">
        <v>5</v>
      </c>
      <c r="I19" s="124">
        <v>3</v>
      </c>
      <c r="J19" s="124">
        <v>7</v>
      </c>
      <c r="K19" s="51"/>
      <c r="L19" s="51"/>
      <c r="M19" s="50"/>
      <c r="N19" s="50"/>
      <c r="O19" s="50"/>
      <c r="P19" s="50"/>
    </row>
    <row r="20" spans="2:16" x14ac:dyDescent="0.2">
      <c r="B20" s="50"/>
      <c r="C20" s="96" t="s">
        <v>298</v>
      </c>
      <c r="D20" s="124">
        <v>3</v>
      </c>
      <c r="E20" s="124">
        <v>2</v>
      </c>
      <c r="F20" s="124">
        <v>1</v>
      </c>
      <c r="G20" s="124">
        <v>4</v>
      </c>
      <c r="H20" s="124">
        <v>6</v>
      </c>
      <c r="I20" s="124">
        <v>5</v>
      </c>
      <c r="J20" s="124">
        <v>7</v>
      </c>
      <c r="K20" s="51"/>
      <c r="L20" s="51"/>
      <c r="M20" s="50"/>
      <c r="N20" s="126"/>
      <c r="O20" s="50"/>
      <c r="P20" s="50"/>
    </row>
    <row r="21" spans="2:16" x14ac:dyDescent="0.2">
      <c r="B21" s="50"/>
      <c r="C21" s="20" t="s">
        <v>311</v>
      </c>
      <c r="D21" s="51">
        <f>IF(D19=D20, 1, 0)</f>
        <v>0</v>
      </c>
      <c r="E21" s="51">
        <f t="shared" ref="E21:J21" si="10">IF(E19=E20, 1, 0)</f>
        <v>1</v>
      </c>
      <c r="F21" s="51">
        <f t="shared" si="10"/>
        <v>0</v>
      </c>
      <c r="G21" s="51">
        <f t="shared" si="10"/>
        <v>1</v>
      </c>
      <c r="H21" s="51">
        <f t="shared" si="10"/>
        <v>0</v>
      </c>
      <c r="I21" s="51">
        <f t="shared" si="10"/>
        <v>0</v>
      </c>
      <c r="J21" s="51">
        <f t="shared" si="10"/>
        <v>1</v>
      </c>
      <c r="K21" s="51">
        <f t="shared" ref="K21" si="11">SUM(D21:J21)</f>
        <v>3</v>
      </c>
      <c r="L21" s="79">
        <f t="shared" ref="L21" si="12">K21/7</f>
        <v>0.42857142857142855</v>
      </c>
      <c r="M21" s="50" t="s">
        <v>317</v>
      </c>
      <c r="N21" s="125" t="s">
        <v>313</v>
      </c>
      <c r="O21" s="50"/>
      <c r="P21" s="50"/>
    </row>
    <row r="22" spans="2:16" x14ac:dyDescent="0.2">
      <c r="B22" s="50" t="s">
        <v>276</v>
      </c>
      <c r="C22" s="20" t="s">
        <v>310</v>
      </c>
      <c r="D22" s="51">
        <v>1</v>
      </c>
      <c r="E22" s="51">
        <v>3</v>
      </c>
      <c r="F22" s="51">
        <v>2</v>
      </c>
      <c r="G22" s="51">
        <v>5</v>
      </c>
      <c r="H22" s="51">
        <v>7</v>
      </c>
      <c r="I22" s="51">
        <v>6</v>
      </c>
      <c r="J22" s="51">
        <v>4</v>
      </c>
      <c r="K22" s="51"/>
      <c r="L22" s="51"/>
      <c r="M22" s="50"/>
      <c r="N22" s="50"/>
      <c r="O22" s="50"/>
      <c r="P22" s="50"/>
    </row>
    <row r="23" spans="2:16" x14ac:dyDescent="0.2">
      <c r="B23" s="50"/>
      <c r="C23" s="20" t="s">
        <v>298</v>
      </c>
      <c r="D23" s="51">
        <v>1</v>
      </c>
      <c r="E23" s="51">
        <v>3</v>
      </c>
      <c r="F23" s="51">
        <v>2</v>
      </c>
      <c r="G23" s="51">
        <v>6</v>
      </c>
      <c r="H23" s="51">
        <v>7</v>
      </c>
      <c r="I23" s="51">
        <v>4</v>
      </c>
      <c r="J23" s="51">
        <v>5</v>
      </c>
      <c r="K23" s="51"/>
      <c r="L23" s="51"/>
      <c r="M23" s="51"/>
      <c r="N23" s="50"/>
      <c r="O23" s="50"/>
      <c r="P23" s="50"/>
    </row>
    <row r="24" spans="2:16" x14ac:dyDescent="0.2">
      <c r="B24" s="50"/>
      <c r="C24" s="20" t="s">
        <v>311</v>
      </c>
      <c r="D24" s="51">
        <f>IF(D22=D23, 1, 0)</f>
        <v>1</v>
      </c>
      <c r="E24" s="51">
        <f t="shared" ref="E24:J24" si="13">IF(E22=E23, 1, 0)</f>
        <v>1</v>
      </c>
      <c r="F24" s="51">
        <f t="shared" si="13"/>
        <v>1</v>
      </c>
      <c r="G24" s="51">
        <f t="shared" si="13"/>
        <v>0</v>
      </c>
      <c r="H24" s="51">
        <f t="shared" si="13"/>
        <v>1</v>
      </c>
      <c r="I24" s="51">
        <f t="shared" si="13"/>
        <v>0</v>
      </c>
      <c r="J24" s="51">
        <f t="shared" si="13"/>
        <v>0</v>
      </c>
      <c r="K24" s="51">
        <f t="shared" ref="K24" si="14">SUM(D24:J24)</f>
        <v>4</v>
      </c>
      <c r="L24" s="79">
        <f t="shared" ref="L24" si="15">K24/7</f>
        <v>0.5714285714285714</v>
      </c>
      <c r="M24" s="20" t="s">
        <v>318</v>
      </c>
      <c r="N24" s="31" t="s">
        <v>319</v>
      </c>
      <c r="O24" s="50"/>
      <c r="P24" s="50"/>
    </row>
    <row r="25" spans="2:16" x14ac:dyDescent="0.2">
      <c r="B25" s="50" t="s">
        <v>277</v>
      </c>
      <c r="C25" s="96" t="s">
        <v>310</v>
      </c>
      <c r="D25" s="124">
        <v>4</v>
      </c>
      <c r="E25" s="124">
        <v>3</v>
      </c>
      <c r="F25" s="124">
        <v>2</v>
      </c>
      <c r="G25" s="124">
        <v>1</v>
      </c>
      <c r="H25" s="124">
        <v>6</v>
      </c>
      <c r="I25" s="124">
        <v>5</v>
      </c>
      <c r="J25" s="124">
        <v>7</v>
      </c>
      <c r="K25" s="51"/>
      <c r="L25" s="51"/>
      <c r="M25" s="50"/>
      <c r="N25" s="20"/>
      <c r="O25" s="50"/>
      <c r="P25" s="50"/>
    </row>
    <row r="26" spans="2:16" x14ac:dyDescent="0.2">
      <c r="B26" s="50"/>
      <c r="C26" s="96" t="s">
        <v>298</v>
      </c>
      <c r="D26" s="124">
        <v>1</v>
      </c>
      <c r="E26" s="124">
        <v>5</v>
      </c>
      <c r="F26" s="124">
        <v>3</v>
      </c>
      <c r="G26" s="124">
        <v>2</v>
      </c>
      <c r="H26" s="124">
        <v>4</v>
      </c>
      <c r="I26" s="124">
        <v>6</v>
      </c>
      <c r="J26" s="124">
        <v>7</v>
      </c>
      <c r="K26" s="51"/>
      <c r="L26" s="51"/>
      <c r="M26" s="50"/>
      <c r="N26" s="20"/>
      <c r="O26" s="50"/>
      <c r="P26" s="50"/>
    </row>
    <row r="27" spans="2:16" x14ac:dyDescent="0.2">
      <c r="B27" s="50"/>
      <c r="C27" s="20" t="s">
        <v>311</v>
      </c>
      <c r="D27" s="51">
        <f>IF(D25=D26, 1, 0)</f>
        <v>0</v>
      </c>
      <c r="E27" s="51">
        <f t="shared" ref="E27:J27" si="16">IF(E25=E26, 1, 0)</f>
        <v>0</v>
      </c>
      <c r="F27" s="51">
        <f t="shared" si="16"/>
        <v>0</v>
      </c>
      <c r="G27" s="51">
        <f t="shared" si="16"/>
        <v>0</v>
      </c>
      <c r="H27" s="51">
        <f t="shared" si="16"/>
        <v>0</v>
      </c>
      <c r="I27" s="51">
        <f t="shared" si="16"/>
        <v>0</v>
      </c>
      <c r="J27" s="51">
        <f t="shared" si="16"/>
        <v>1</v>
      </c>
      <c r="K27" s="51">
        <f t="shared" ref="K27" si="17">SUM(D27:J27)</f>
        <v>1</v>
      </c>
      <c r="L27" s="79">
        <f t="shared" ref="L27" si="18">K27/7</f>
        <v>0.14285714285714285</v>
      </c>
      <c r="M27" s="20" t="s">
        <v>320</v>
      </c>
      <c r="N27" s="31" t="s">
        <v>321</v>
      </c>
      <c r="O27" s="50"/>
      <c r="P27" s="50"/>
    </row>
    <row r="28" spans="2:16" x14ac:dyDescent="0.2">
      <c r="B28" s="50" t="s">
        <v>278</v>
      </c>
      <c r="C28" s="20" t="s">
        <v>310</v>
      </c>
      <c r="D28" s="51">
        <v>1</v>
      </c>
      <c r="E28" s="51">
        <v>2</v>
      </c>
      <c r="F28" s="51">
        <v>6</v>
      </c>
      <c r="G28" s="51">
        <v>4</v>
      </c>
      <c r="H28" s="51">
        <v>5</v>
      </c>
      <c r="I28" s="51">
        <v>3</v>
      </c>
      <c r="J28" s="51">
        <v>7</v>
      </c>
      <c r="K28" s="51"/>
      <c r="L28" s="51"/>
      <c r="M28" s="50"/>
      <c r="N28" s="20"/>
      <c r="O28" s="50"/>
      <c r="P28" s="50"/>
    </row>
    <row r="29" spans="2:16" x14ac:dyDescent="0.2">
      <c r="B29" s="50"/>
      <c r="C29" s="20" t="s">
        <v>298</v>
      </c>
      <c r="D29" s="51">
        <v>1</v>
      </c>
      <c r="E29" s="51">
        <v>2</v>
      </c>
      <c r="F29" s="51">
        <v>6</v>
      </c>
      <c r="G29" s="51">
        <v>3</v>
      </c>
      <c r="H29" s="51">
        <v>5</v>
      </c>
      <c r="I29" s="51">
        <v>4</v>
      </c>
      <c r="J29" s="51">
        <v>7</v>
      </c>
      <c r="K29" s="51"/>
      <c r="L29" s="51"/>
      <c r="M29" s="51"/>
      <c r="N29" s="20"/>
      <c r="O29" s="50"/>
      <c r="P29" s="50"/>
    </row>
    <row r="30" spans="2:16" x14ac:dyDescent="0.2">
      <c r="B30" s="50"/>
      <c r="C30" s="20" t="s">
        <v>311</v>
      </c>
      <c r="D30" s="51">
        <f>IF(D28=D29, 1, 0)</f>
        <v>1</v>
      </c>
      <c r="E30" s="51">
        <f t="shared" ref="E30:J30" si="19">IF(E28=E29, 1, 0)</f>
        <v>1</v>
      </c>
      <c r="F30" s="51">
        <f t="shared" si="19"/>
        <v>1</v>
      </c>
      <c r="G30" s="51">
        <f t="shared" si="19"/>
        <v>0</v>
      </c>
      <c r="H30" s="51">
        <f t="shared" si="19"/>
        <v>1</v>
      </c>
      <c r="I30" s="51">
        <f t="shared" si="19"/>
        <v>0</v>
      </c>
      <c r="J30" s="51">
        <f t="shared" si="19"/>
        <v>1</v>
      </c>
      <c r="K30" s="51">
        <f t="shared" ref="K30" si="20">SUM(D30:J30)</f>
        <v>5</v>
      </c>
      <c r="L30" s="79">
        <f t="shared" ref="L30" si="21">K30/7</f>
        <v>0.7142857142857143</v>
      </c>
      <c r="M30" s="20" t="s">
        <v>322</v>
      </c>
      <c r="N30" s="31" t="s">
        <v>319</v>
      </c>
      <c r="O30" s="50"/>
      <c r="P30" s="50"/>
    </row>
    <row r="31" spans="2:16" x14ac:dyDescent="0.2">
      <c r="B31" s="50" t="s">
        <v>279</v>
      </c>
      <c r="C31" s="96" t="s">
        <v>310</v>
      </c>
      <c r="D31" s="124">
        <v>5</v>
      </c>
      <c r="E31" s="124">
        <v>1</v>
      </c>
      <c r="F31" s="124">
        <v>3</v>
      </c>
      <c r="G31" s="124">
        <v>2</v>
      </c>
      <c r="H31" s="124">
        <v>7</v>
      </c>
      <c r="I31" s="124">
        <v>4</v>
      </c>
      <c r="J31" s="124">
        <v>6</v>
      </c>
      <c r="K31" s="51"/>
      <c r="L31" s="51"/>
      <c r="M31" s="50"/>
      <c r="N31" s="50"/>
      <c r="O31" s="50"/>
      <c r="P31" s="50"/>
    </row>
    <row r="32" spans="2:16" x14ac:dyDescent="0.2">
      <c r="B32" s="50"/>
      <c r="C32" s="96" t="s">
        <v>298</v>
      </c>
      <c r="D32" s="124">
        <v>5</v>
      </c>
      <c r="E32" s="124">
        <v>1</v>
      </c>
      <c r="F32" s="124">
        <v>7</v>
      </c>
      <c r="G32" s="124">
        <v>4</v>
      </c>
      <c r="H32" s="124">
        <v>6</v>
      </c>
      <c r="I32" s="124">
        <v>3</v>
      </c>
      <c r="J32" s="124">
        <v>2</v>
      </c>
      <c r="K32" s="51"/>
      <c r="L32" s="51"/>
      <c r="M32" s="50"/>
      <c r="N32" s="50"/>
      <c r="O32" s="50"/>
      <c r="P32" s="50"/>
    </row>
    <row r="33" spans="2:16" x14ac:dyDescent="0.2">
      <c r="B33" s="50"/>
      <c r="C33" s="20" t="s">
        <v>311</v>
      </c>
      <c r="D33" s="51">
        <f>IF(D31=D32, 1, 0)</f>
        <v>1</v>
      </c>
      <c r="E33" s="51">
        <f t="shared" ref="E33:J33" si="22">IF(E31=E32, 1, 0)</f>
        <v>1</v>
      </c>
      <c r="F33" s="51">
        <f t="shared" si="22"/>
        <v>0</v>
      </c>
      <c r="G33" s="51">
        <f t="shared" si="22"/>
        <v>0</v>
      </c>
      <c r="H33" s="51">
        <f t="shared" si="22"/>
        <v>0</v>
      </c>
      <c r="I33" s="51">
        <f t="shared" si="22"/>
        <v>0</v>
      </c>
      <c r="J33" s="51">
        <f t="shared" si="22"/>
        <v>0</v>
      </c>
      <c r="K33" s="51">
        <f t="shared" ref="K33" si="23">SUM(D33:J33)</f>
        <v>2</v>
      </c>
      <c r="L33" s="79">
        <f t="shared" ref="L33" si="24">K33/7</f>
        <v>0.2857142857142857</v>
      </c>
      <c r="M33" s="50" t="s">
        <v>323</v>
      </c>
      <c r="N33" s="125" t="s">
        <v>313</v>
      </c>
      <c r="O33" s="50"/>
      <c r="P33" s="50"/>
    </row>
    <row r="34" spans="2:16" x14ac:dyDescent="0.2">
      <c r="B34" s="50" t="s">
        <v>280</v>
      </c>
      <c r="C34" s="20" t="s">
        <v>310</v>
      </c>
      <c r="D34" s="51">
        <v>1</v>
      </c>
      <c r="E34" s="51">
        <v>2</v>
      </c>
      <c r="F34" s="51">
        <v>6</v>
      </c>
      <c r="G34" s="51">
        <v>5</v>
      </c>
      <c r="H34" s="51">
        <v>4</v>
      </c>
      <c r="I34" s="51">
        <v>7</v>
      </c>
      <c r="J34" s="51">
        <v>3</v>
      </c>
      <c r="K34" s="51"/>
      <c r="L34" s="51"/>
      <c r="M34" s="50"/>
      <c r="N34" s="50"/>
      <c r="O34" s="50"/>
      <c r="P34" s="50"/>
    </row>
    <row r="35" spans="2:16" x14ac:dyDescent="0.2">
      <c r="B35" s="50"/>
      <c r="C35" s="20" t="s">
        <v>298</v>
      </c>
      <c r="D35" s="51">
        <v>1</v>
      </c>
      <c r="E35" s="51">
        <v>3</v>
      </c>
      <c r="F35" s="51">
        <v>6</v>
      </c>
      <c r="G35" s="51">
        <v>2</v>
      </c>
      <c r="H35" s="51">
        <v>5</v>
      </c>
      <c r="I35" s="51">
        <v>7</v>
      </c>
      <c r="J35" s="51">
        <v>4</v>
      </c>
      <c r="K35" s="51"/>
      <c r="L35" s="51"/>
      <c r="M35" s="51"/>
      <c r="N35" s="50"/>
      <c r="O35" s="50"/>
      <c r="P35" s="50"/>
    </row>
    <row r="36" spans="2:16" x14ac:dyDescent="0.2">
      <c r="B36" s="50"/>
      <c r="C36" s="20" t="s">
        <v>311</v>
      </c>
      <c r="D36" s="51">
        <f>IF(D34=D35, 1, 0)</f>
        <v>1</v>
      </c>
      <c r="E36" s="51">
        <f t="shared" ref="E36:J36" si="25">IF(E34=E35, 1, 0)</f>
        <v>0</v>
      </c>
      <c r="F36" s="51">
        <f t="shared" si="25"/>
        <v>1</v>
      </c>
      <c r="G36" s="51">
        <f t="shared" si="25"/>
        <v>0</v>
      </c>
      <c r="H36" s="51">
        <f t="shared" si="25"/>
        <v>0</v>
      </c>
      <c r="I36" s="51">
        <f t="shared" si="25"/>
        <v>1</v>
      </c>
      <c r="J36" s="51">
        <f t="shared" si="25"/>
        <v>0</v>
      </c>
      <c r="K36" s="51">
        <f t="shared" ref="K36" si="26">SUM(D36:J36)</f>
        <v>3</v>
      </c>
      <c r="L36" s="79">
        <f t="shared" ref="L36" si="27">K36/7</f>
        <v>0.42857142857142855</v>
      </c>
      <c r="M36" s="20" t="s">
        <v>324</v>
      </c>
      <c r="N36" s="31" t="s">
        <v>325</v>
      </c>
      <c r="O36" s="50"/>
      <c r="P36" s="50"/>
    </row>
    <row r="37" spans="2:16" x14ac:dyDescent="0.2">
      <c r="B37" s="50" t="s">
        <v>281</v>
      </c>
      <c r="C37" s="96" t="s">
        <v>310</v>
      </c>
      <c r="D37" s="124">
        <v>1</v>
      </c>
      <c r="E37" s="124">
        <v>2</v>
      </c>
      <c r="F37" s="124">
        <v>3</v>
      </c>
      <c r="G37" s="124">
        <v>5</v>
      </c>
      <c r="H37" s="124">
        <v>7</v>
      </c>
      <c r="I37" s="124">
        <v>6</v>
      </c>
      <c r="J37" s="124">
        <v>4</v>
      </c>
      <c r="K37" s="51"/>
      <c r="L37" s="51"/>
      <c r="M37" s="50"/>
      <c r="N37" s="20"/>
      <c r="O37" s="50"/>
      <c r="P37" s="50"/>
    </row>
    <row r="38" spans="2:16" x14ac:dyDescent="0.2">
      <c r="B38" s="50"/>
      <c r="C38" s="96" t="s">
        <v>298</v>
      </c>
      <c r="D38" s="124">
        <v>1</v>
      </c>
      <c r="E38" s="124">
        <v>3</v>
      </c>
      <c r="F38" s="124">
        <v>2</v>
      </c>
      <c r="G38" s="124">
        <v>7</v>
      </c>
      <c r="H38" s="124">
        <v>5</v>
      </c>
      <c r="I38" s="124">
        <v>4</v>
      </c>
      <c r="J38" s="124">
        <v>6</v>
      </c>
      <c r="K38" s="51"/>
      <c r="L38" s="51"/>
      <c r="M38" s="50"/>
      <c r="N38" s="20"/>
      <c r="O38" s="50"/>
      <c r="P38" s="50"/>
    </row>
    <row r="39" spans="2:16" x14ac:dyDescent="0.2">
      <c r="B39" s="50"/>
      <c r="C39" s="20" t="s">
        <v>311</v>
      </c>
      <c r="D39" s="51">
        <f>IF(D37=D38, 1, 0)</f>
        <v>1</v>
      </c>
      <c r="E39" s="51">
        <f t="shared" ref="E39:J39" si="28">IF(E37=E38, 1, 0)</f>
        <v>0</v>
      </c>
      <c r="F39" s="51">
        <f t="shared" si="28"/>
        <v>0</v>
      </c>
      <c r="G39" s="51">
        <f t="shared" si="28"/>
        <v>0</v>
      </c>
      <c r="H39" s="51">
        <f t="shared" si="28"/>
        <v>0</v>
      </c>
      <c r="I39" s="51">
        <f t="shared" si="28"/>
        <v>0</v>
      </c>
      <c r="J39" s="51">
        <f t="shared" si="28"/>
        <v>0</v>
      </c>
      <c r="K39" s="51">
        <f t="shared" ref="K39" si="29">SUM(D39:J39)</f>
        <v>1</v>
      </c>
      <c r="L39" s="79">
        <f t="shared" ref="L39" si="30">K39/7</f>
        <v>0.14285714285714285</v>
      </c>
      <c r="M39" s="20" t="s">
        <v>326</v>
      </c>
      <c r="N39" s="31" t="s">
        <v>321</v>
      </c>
      <c r="O39" s="50"/>
      <c r="P39" s="50"/>
    </row>
    <row r="40" spans="2:16" x14ac:dyDescent="0.2">
      <c r="B40" s="50" t="s">
        <v>282</v>
      </c>
      <c r="C40" s="20" t="s">
        <v>310</v>
      </c>
      <c r="D40" s="51">
        <v>1</v>
      </c>
      <c r="E40" s="51">
        <v>5</v>
      </c>
      <c r="F40" s="51">
        <v>3</v>
      </c>
      <c r="G40" s="51">
        <v>2</v>
      </c>
      <c r="H40" s="51">
        <v>7</v>
      </c>
      <c r="I40" s="51">
        <v>4</v>
      </c>
      <c r="J40" s="51">
        <v>6</v>
      </c>
      <c r="K40" s="51"/>
      <c r="L40" s="51"/>
      <c r="M40" s="50"/>
      <c r="N40" s="50"/>
      <c r="O40" s="50"/>
      <c r="P40" s="50"/>
    </row>
    <row r="41" spans="2:16" x14ac:dyDescent="0.2">
      <c r="B41" s="50"/>
      <c r="C41" s="20" t="s">
        <v>298</v>
      </c>
      <c r="D41" s="51">
        <v>1</v>
      </c>
      <c r="E41" s="51">
        <v>2</v>
      </c>
      <c r="F41" s="51">
        <v>4</v>
      </c>
      <c r="G41" s="51">
        <v>6</v>
      </c>
      <c r="H41" s="51">
        <v>7</v>
      </c>
      <c r="I41" s="51">
        <v>5</v>
      </c>
      <c r="J41" s="51">
        <v>3</v>
      </c>
      <c r="K41" s="51"/>
      <c r="L41" s="51"/>
      <c r="M41" s="51"/>
      <c r="N41" s="50"/>
      <c r="O41" s="50"/>
      <c r="P41" s="50"/>
    </row>
    <row r="42" spans="2:16" x14ac:dyDescent="0.2">
      <c r="B42" s="50"/>
      <c r="C42" s="20" t="s">
        <v>311</v>
      </c>
      <c r="D42" s="51">
        <f>IF(D40=D41, 1, 0)</f>
        <v>1</v>
      </c>
      <c r="E42" s="51">
        <f t="shared" ref="E42:J42" si="31">IF(E40=E41, 1, 0)</f>
        <v>0</v>
      </c>
      <c r="F42" s="51">
        <f t="shared" si="31"/>
        <v>0</v>
      </c>
      <c r="G42" s="51">
        <f t="shared" si="31"/>
        <v>0</v>
      </c>
      <c r="H42" s="51">
        <f t="shared" si="31"/>
        <v>1</v>
      </c>
      <c r="I42" s="51">
        <f t="shared" si="31"/>
        <v>0</v>
      </c>
      <c r="J42" s="51">
        <f t="shared" si="31"/>
        <v>0</v>
      </c>
      <c r="K42" s="51">
        <f t="shared" ref="K42" si="32">SUM(D42:J42)</f>
        <v>2</v>
      </c>
      <c r="L42" s="79">
        <f t="shared" ref="L42" si="33">K42/7</f>
        <v>0.2857142857142857</v>
      </c>
      <c r="M42" s="50" t="s">
        <v>327</v>
      </c>
      <c r="N42" s="125" t="s">
        <v>313</v>
      </c>
      <c r="O42" s="50"/>
      <c r="P42" s="50"/>
    </row>
    <row r="43" spans="2:16" x14ac:dyDescent="0.2">
      <c r="B43" s="50" t="s">
        <v>283</v>
      </c>
      <c r="C43" s="96" t="s">
        <v>310</v>
      </c>
      <c r="D43" s="124">
        <v>1</v>
      </c>
      <c r="E43" s="124">
        <v>5</v>
      </c>
      <c r="F43" s="124">
        <v>3</v>
      </c>
      <c r="G43" s="124">
        <v>2</v>
      </c>
      <c r="H43" s="124">
        <v>7</v>
      </c>
      <c r="I43" s="124">
        <v>4</v>
      </c>
      <c r="J43" s="124">
        <v>6</v>
      </c>
      <c r="K43" s="51"/>
      <c r="L43" s="51"/>
      <c r="M43" s="50"/>
      <c r="N43" s="50"/>
      <c r="O43" s="50"/>
      <c r="P43" s="50"/>
    </row>
    <row r="44" spans="2:16" x14ac:dyDescent="0.2">
      <c r="B44" s="50"/>
      <c r="C44" s="96" t="s">
        <v>298</v>
      </c>
      <c r="D44" s="124">
        <v>1</v>
      </c>
      <c r="E44" s="124">
        <v>3</v>
      </c>
      <c r="F44" s="124">
        <v>7</v>
      </c>
      <c r="G44" s="124">
        <v>2</v>
      </c>
      <c r="H44" s="124">
        <v>4</v>
      </c>
      <c r="I44" s="124">
        <v>6</v>
      </c>
      <c r="J44" s="124">
        <v>5</v>
      </c>
      <c r="K44" s="51"/>
      <c r="L44" s="51"/>
      <c r="M44" s="50"/>
      <c r="N44" s="50"/>
      <c r="O44" s="50"/>
      <c r="P44" s="50"/>
    </row>
    <row r="45" spans="2:16" x14ac:dyDescent="0.2">
      <c r="B45" s="50"/>
      <c r="C45" s="20" t="s">
        <v>311</v>
      </c>
      <c r="D45" s="51">
        <f>IF(D43=D44, 1, 0)</f>
        <v>1</v>
      </c>
      <c r="E45" s="51">
        <f t="shared" ref="E45:J45" si="34">IF(E43=E44, 1, 0)</f>
        <v>0</v>
      </c>
      <c r="F45" s="51">
        <f t="shared" si="34"/>
        <v>0</v>
      </c>
      <c r="G45" s="51">
        <f t="shared" si="34"/>
        <v>1</v>
      </c>
      <c r="H45" s="51">
        <f t="shared" si="34"/>
        <v>0</v>
      </c>
      <c r="I45" s="51">
        <f t="shared" si="34"/>
        <v>0</v>
      </c>
      <c r="J45" s="51">
        <f t="shared" si="34"/>
        <v>0</v>
      </c>
      <c r="K45" s="51">
        <f t="shared" ref="K45" si="35">SUM(D45:J45)</f>
        <v>2</v>
      </c>
      <c r="L45" s="79">
        <f t="shared" ref="L45" si="36">K45/7</f>
        <v>0.2857142857142857</v>
      </c>
      <c r="M45" s="50" t="s">
        <v>317</v>
      </c>
      <c r="N45" s="125" t="s">
        <v>313</v>
      </c>
      <c r="O45" s="50"/>
      <c r="P45" s="50"/>
    </row>
    <row r="46" spans="2:16" x14ac:dyDescent="0.2">
      <c r="B46" s="50" t="s">
        <v>284</v>
      </c>
      <c r="C46" s="20" t="s">
        <v>310</v>
      </c>
      <c r="D46" s="51">
        <v>3</v>
      </c>
      <c r="E46" s="51">
        <v>2</v>
      </c>
      <c r="F46" s="51">
        <v>4</v>
      </c>
      <c r="G46" s="51">
        <v>1</v>
      </c>
      <c r="H46" s="51">
        <v>6</v>
      </c>
      <c r="I46" s="51">
        <v>7</v>
      </c>
      <c r="J46" s="51">
        <v>5</v>
      </c>
      <c r="K46" s="51"/>
      <c r="L46" s="51"/>
      <c r="M46" s="50"/>
      <c r="N46" s="50"/>
      <c r="O46" s="50"/>
      <c r="P46" s="50"/>
    </row>
    <row r="47" spans="2:16" x14ac:dyDescent="0.2">
      <c r="B47" s="50"/>
      <c r="C47" s="20" t="s">
        <v>298</v>
      </c>
      <c r="D47" s="51">
        <v>1</v>
      </c>
      <c r="E47" s="51">
        <v>2</v>
      </c>
      <c r="F47" s="51">
        <v>7</v>
      </c>
      <c r="G47" s="51">
        <v>4</v>
      </c>
      <c r="H47" s="51">
        <v>5</v>
      </c>
      <c r="I47" s="51">
        <v>3</v>
      </c>
      <c r="J47" s="51">
        <v>6</v>
      </c>
      <c r="K47" s="51"/>
      <c r="L47" s="51"/>
      <c r="M47" s="50"/>
      <c r="N47" s="50"/>
      <c r="O47" s="50"/>
      <c r="P47" s="50"/>
    </row>
    <row r="48" spans="2:16" x14ac:dyDescent="0.2">
      <c r="B48" s="50"/>
      <c r="C48" s="20" t="s">
        <v>311</v>
      </c>
      <c r="D48" s="51">
        <f>IF(D46=D47, 1, 0)</f>
        <v>0</v>
      </c>
      <c r="E48" s="51">
        <f t="shared" ref="E48:J48" si="37">IF(E46=E47, 1, 0)</f>
        <v>1</v>
      </c>
      <c r="F48" s="51">
        <f t="shared" si="37"/>
        <v>0</v>
      </c>
      <c r="G48" s="51">
        <f t="shared" si="37"/>
        <v>0</v>
      </c>
      <c r="H48" s="51">
        <f t="shared" si="37"/>
        <v>0</v>
      </c>
      <c r="I48" s="51">
        <f t="shared" si="37"/>
        <v>0</v>
      </c>
      <c r="J48" s="51">
        <f t="shared" si="37"/>
        <v>0</v>
      </c>
      <c r="K48" s="51">
        <f t="shared" ref="K48" si="38">SUM(D48:J48)</f>
        <v>1</v>
      </c>
      <c r="L48" s="79">
        <f t="shared" ref="L48" si="39">K48/7</f>
        <v>0.14285714285714285</v>
      </c>
      <c r="M48" s="50" t="s">
        <v>328</v>
      </c>
      <c r="N48" s="125" t="s">
        <v>313</v>
      </c>
      <c r="O48" s="50"/>
      <c r="P48" s="50"/>
    </row>
    <row r="49" spans="2:17" x14ac:dyDescent="0.2">
      <c r="B49" s="50" t="s">
        <v>285</v>
      </c>
      <c r="C49" s="96" t="s">
        <v>310</v>
      </c>
      <c r="D49" s="95">
        <v>1</v>
      </c>
      <c r="E49" s="95">
        <v>2</v>
      </c>
      <c r="F49" s="95">
        <v>6</v>
      </c>
      <c r="G49" s="95">
        <v>4</v>
      </c>
      <c r="H49" s="95">
        <v>3</v>
      </c>
      <c r="I49" s="95">
        <v>7</v>
      </c>
      <c r="J49" s="95">
        <v>5</v>
      </c>
      <c r="K49" s="51"/>
      <c r="L49" s="51"/>
      <c r="M49" s="50"/>
      <c r="N49" s="50"/>
      <c r="O49" s="50"/>
      <c r="P49" s="50"/>
    </row>
    <row r="50" spans="2:17" x14ac:dyDescent="0.2">
      <c r="B50" s="50"/>
      <c r="C50" s="96" t="s">
        <v>298</v>
      </c>
      <c r="D50" s="95">
        <v>3</v>
      </c>
      <c r="E50" s="95">
        <v>1</v>
      </c>
      <c r="F50" s="95">
        <v>2</v>
      </c>
      <c r="G50" s="95">
        <v>6</v>
      </c>
      <c r="H50" s="95">
        <v>7</v>
      </c>
      <c r="I50" s="95">
        <v>4</v>
      </c>
      <c r="J50" s="95">
        <v>5</v>
      </c>
      <c r="K50" s="51"/>
      <c r="L50" s="51"/>
      <c r="M50" s="51"/>
      <c r="N50" s="50"/>
      <c r="O50" s="50"/>
      <c r="P50" s="50"/>
    </row>
    <row r="51" spans="2:17" x14ac:dyDescent="0.2">
      <c r="B51" s="127"/>
      <c r="C51" s="83" t="s">
        <v>311</v>
      </c>
      <c r="D51" s="128">
        <f>IF(D49=D50, 1, 0)</f>
        <v>0</v>
      </c>
      <c r="E51" s="128">
        <f t="shared" ref="E51:J51" si="40">IF(E49=E50, 1, 0)</f>
        <v>0</v>
      </c>
      <c r="F51" s="128">
        <f t="shared" si="40"/>
        <v>0</v>
      </c>
      <c r="G51" s="128">
        <f t="shared" si="40"/>
        <v>0</v>
      </c>
      <c r="H51" s="128">
        <f t="shared" si="40"/>
        <v>0</v>
      </c>
      <c r="I51" s="128">
        <f t="shared" si="40"/>
        <v>0</v>
      </c>
      <c r="J51" s="128">
        <f t="shared" si="40"/>
        <v>1</v>
      </c>
      <c r="K51" s="128">
        <f t="shared" ref="K51" si="41">SUM(D51:J51)</f>
        <v>1</v>
      </c>
      <c r="L51" s="87">
        <f t="shared" ref="L51" si="42">K51/7</f>
        <v>0.14285714285714285</v>
      </c>
      <c r="M51" s="127" t="s">
        <v>329</v>
      </c>
      <c r="N51" s="129" t="s">
        <v>313</v>
      </c>
      <c r="O51" s="50"/>
      <c r="P51" s="50"/>
    </row>
    <row r="52" spans="2:17" x14ac:dyDescent="0.2">
      <c r="B52" s="50"/>
      <c r="C52" s="50"/>
      <c r="D52" s="51"/>
      <c r="E52" s="51"/>
      <c r="F52" s="51"/>
      <c r="G52" s="51"/>
      <c r="H52" s="51"/>
      <c r="I52" s="51"/>
      <c r="J52" s="51"/>
      <c r="K52" s="51"/>
      <c r="L52" s="51"/>
      <c r="M52" s="50"/>
      <c r="N52" s="50"/>
      <c r="O52" s="50"/>
      <c r="P52" s="50"/>
    </row>
    <row r="53" spans="2:17" x14ac:dyDescent="0.2">
      <c r="B53" s="50"/>
      <c r="C53" s="50"/>
      <c r="D53" s="51"/>
      <c r="E53" s="51"/>
      <c r="F53" s="51"/>
      <c r="G53" s="51"/>
      <c r="H53" s="51"/>
      <c r="I53" s="51"/>
      <c r="J53" s="51" t="s">
        <v>330</v>
      </c>
      <c r="K53" s="51">
        <f>SUM(K9:K48)</f>
        <v>28</v>
      </c>
      <c r="L53" s="51"/>
      <c r="M53" s="50"/>
      <c r="N53" s="50"/>
      <c r="O53" s="49"/>
      <c r="P53" s="50"/>
    </row>
    <row r="54" spans="2:17" x14ac:dyDescent="0.2">
      <c r="B54" s="50"/>
      <c r="C54" s="88" t="s">
        <v>208</v>
      </c>
      <c r="D54" s="88" t="s">
        <v>331</v>
      </c>
      <c r="E54" s="51"/>
      <c r="F54" s="51"/>
      <c r="G54" s="51"/>
      <c r="H54" s="51"/>
      <c r="I54" s="51"/>
      <c r="J54" s="51" t="s">
        <v>332</v>
      </c>
      <c r="K54" s="51">
        <f>15*7</f>
        <v>105</v>
      </c>
      <c r="L54" s="51"/>
      <c r="M54" s="91" t="s">
        <v>333</v>
      </c>
      <c r="N54" s="91" t="s">
        <v>334</v>
      </c>
      <c r="O54" s="91" t="s">
        <v>259</v>
      </c>
      <c r="P54" s="91" t="s">
        <v>335</v>
      </c>
    </row>
    <row r="55" spans="2:17" x14ac:dyDescent="0.2">
      <c r="B55" s="50"/>
      <c r="C55" s="81" t="s">
        <v>250</v>
      </c>
      <c r="D55" s="82">
        <v>1</v>
      </c>
      <c r="E55" s="51"/>
      <c r="F55" s="51"/>
      <c r="G55" s="51"/>
      <c r="H55" s="51"/>
      <c r="I55" s="51"/>
      <c r="J55" s="51"/>
      <c r="K55" s="92">
        <f>K53/K54</f>
        <v>0.26666666666666666</v>
      </c>
      <c r="L55" s="51"/>
      <c r="M55" s="125" t="s">
        <v>336</v>
      </c>
      <c r="N55" s="51" t="s">
        <v>313</v>
      </c>
      <c r="O55" s="51">
        <v>10</v>
      </c>
      <c r="P55" s="80">
        <f>O55/15</f>
        <v>0.66666666666666663</v>
      </c>
    </row>
    <row r="56" spans="2:17" x14ac:dyDescent="0.2">
      <c r="B56" s="50"/>
      <c r="C56" s="81" t="s">
        <v>251</v>
      </c>
      <c r="D56" s="82">
        <v>5</v>
      </c>
      <c r="E56" s="51"/>
      <c r="F56" s="51"/>
      <c r="G56" s="51"/>
      <c r="H56" s="51"/>
      <c r="I56" s="51"/>
      <c r="J56" s="51"/>
      <c r="K56" s="51"/>
      <c r="L56" s="51"/>
      <c r="M56" s="125" t="s">
        <v>337</v>
      </c>
      <c r="N56" s="51" t="s">
        <v>321</v>
      </c>
      <c r="O56" s="51">
        <v>2</v>
      </c>
      <c r="P56" s="80">
        <f>O56/15</f>
        <v>0.13333333333333333</v>
      </c>
      <c r="Q56" s="70"/>
    </row>
    <row r="57" spans="2:17" x14ac:dyDescent="0.2">
      <c r="B57" s="50"/>
      <c r="C57" s="81" t="s">
        <v>253</v>
      </c>
      <c r="D57" s="82">
        <v>2</v>
      </c>
      <c r="E57" s="51"/>
      <c r="F57" s="51"/>
      <c r="G57" s="51"/>
      <c r="H57" s="51"/>
      <c r="I57" s="51"/>
      <c r="J57" s="51"/>
      <c r="K57" s="51"/>
      <c r="L57" s="51"/>
      <c r="M57" s="125" t="s">
        <v>338</v>
      </c>
      <c r="N57" s="51" t="s">
        <v>325</v>
      </c>
      <c r="O57" s="51">
        <v>1</v>
      </c>
      <c r="P57" s="80">
        <f>O57/15</f>
        <v>6.6666666666666666E-2</v>
      </c>
      <c r="Q57" s="70"/>
    </row>
    <row r="58" spans="2:17" x14ac:dyDescent="0.2">
      <c r="B58" s="50"/>
      <c r="C58" s="81" t="s">
        <v>252</v>
      </c>
      <c r="D58" s="82">
        <v>3</v>
      </c>
      <c r="E58" s="51"/>
      <c r="F58" s="51"/>
      <c r="G58" s="51"/>
      <c r="H58" s="51"/>
      <c r="I58" s="51"/>
      <c r="J58" s="51"/>
      <c r="K58" s="51"/>
      <c r="L58" s="51"/>
      <c r="M58" s="129" t="s">
        <v>339</v>
      </c>
      <c r="N58" s="128" t="s">
        <v>319</v>
      </c>
      <c r="O58" s="128">
        <v>2</v>
      </c>
      <c r="P58" s="93">
        <f>O58/15</f>
        <v>0.13333333333333333</v>
      </c>
      <c r="Q58" s="94"/>
    </row>
    <row r="59" spans="2:17" x14ac:dyDescent="0.2">
      <c r="B59" s="50"/>
      <c r="C59" s="81" t="s">
        <v>254</v>
      </c>
      <c r="D59" s="82">
        <v>7</v>
      </c>
      <c r="E59" s="51"/>
      <c r="F59" s="51"/>
      <c r="G59" s="51"/>
      <c r="H59" s="51"/>
      <c r="I59" s="51"/>
      <c r="J59" s="51"/>
      <c r="K59" s="51"/>
      <c r="L59" s="51"/>
      <c r="M59" s="50"/>
      <c r="N59" s="50"/>
      <c r="O59" s="50"/>
      <c r="P59" s="130">
        <f>SUM(P55:P58)</f>
        <v>0.99999999999999989</v>
      </c>
    </row>
    <row r="60" spans="2:17" x14ac:dyDescent="0.2">
      <c r="B60" s="50"/>
      <c r="C60" s="81" t="s">
        <v>255</v>
      </c>
      <c r="D60" s="82">
        <v>4</v>
      </c>
      <c r="E60" s="51"/>
      <c r="F60" s="51"/>
      <c r="G60" s="51"/>
      <c r="H60" s="51"/>
      <c r="I60" s="51"/>
      <c r="J60" s="31" t="s">
        <v>340</v>
      </c>
      <c r="M60"/>
      <c r="N60" s="50"/>
      <c r="O60" s="50"/>
      <c r="P60" s="50"/>
    </row>
    <row r="61" spans="2:17" x14ac:dyDescent="0.2">
      <c r="B61" s="50"/>
      <c r="C61" s="89" t="s">
        <v>256</v>
      </c>
      <c r="D61" s="90">
        <v>6</v>
      </c>
      <c r="E61" s="51"/>
      <c r="F61" s="51"/>
      <c r="G61" s="51"/>
      <c r="H61" s="51"/>
      <c r="I61" s="51"/>
      <c r="J61" s="134" t="s">
        <v>341</v>
      </c>
      <c r="M61"/>
      <c r="N61" s="50"/>
      <c r="O61" s="50"/>
      <c r="P61" s="50"/>
    </row>
    <row r="62" spans="2:17" x14ac:dyDescent="0.2">
      <c r="M62"/>
    </row>
    <row r="63" spans="2:17" x14ac:dyDescent="0.2">
      <c r="J63" s="31" t="s">
        <v>342</v>
      </c>
      <c r="M63"/>
    </row>
    <row r="64" spans="2:17" x14ac:dyDescent="0.2">
      <c r="J64" s="134" t="s">
        <v>343</v>
      </c>
      <c r="M64"/>
    </row>
    <row r="67" spans="4:13" x14ac:dyDescent="0.2">
      <c r="D67" s="1"/>
      <c r="M67"/>
    </row>
    <row r="68" spans="4:13" x14ac:dyDescent="0.2">
      <c r="D68" s="1"/>
      <c r="M68"/>
    </row>
    <row r="69" spans="4:13" x14ac:dyDescent="0.2">
      <c r="D69" s="1"/>
      <c r="M69"/>
    </row>
    <row r="70" spans="4:13" x14ac:dyDescent="0.2">
      <c r="D70" s="1"/>
      <c r="M70"/>
    </row>
    <row r="71" spans="4:13" x14ac:dyDescent="0.2">
      <c r="D71" s="1"/>
      <c r="M71"/>
    </row>
    <row r="72" spans="4:13" x14ac:dyDescent="0.2">
      <c r="D72" s="1"/>
      <c r="M72"/>
    </row>
    <row r="73" spans="4:13" x14ac:dyDescent="0.2">
      <c r="D73" s="1"/>
      <c r="M73"/>
    </row>
    <row r="74" spans="4:13" x14ac:dyDescent="0.2">
      <c r="D74" s="1"/>
      <c r="M74"/>
    </row>
    <row r="75" spans="4:13" x14ac:dyDescent="0.2">
      <c r="D75" s="1"/>
      <c r="M75"/>
    </row>
    <row r="76" spans="4:13" x14ac:dyDescent="0.2">
      <c r="D76" s="1"/>
      <c r="M76"/>
    </row>
    <row r="77" spans="4:13" x14ac:dyDescent="0.2">
      <c r="D77" s="1"/>
      <c r="M77"/>
    </row>
    <row r="78" spans="4:13" x14ac:dyDescent="0.2">
      <c r="D78" s="1"/>
      <c r="M78"/>
    </row>
    <row r="79" spans="4:13" x14ac:dyDescent="0.2">
      <c r="D79" s="1"/>
      <c r="M79"/>
    </row>
    <row r="80" spans="4:13" x14ac:dyDescent="0.2">
      <c r="D80" s="1"/>
      <c r="M80"/>
    </row>
    <row r="81" spans="4:13" x14ac:dyDescent="0.2">
      <c r="D81" s="1"/>
      <c r="M81"/>
    </row>
    <row r="82" spans="4:13" x14ac:dyDescent="0.2">
      <c r="D82" s="1"/>
      <c r="M82"/>
    </row>
    <row r="83" spans="4:13" x14ac:dyDescent="0.2">
      <c r="D83" s="1"/>
      <c r="M83"/>
    </row>
    <row r="84" spans="4:13" x14ac:dyDescent="0.2">
      <c r="D84" s="1"/>
      <c r="M84"/>
    </row>
    <row r="85" spans="4:13" x14ac:dyDescent="0.2">
      <c r="D85" s="1"/>
      <c r="M85"/>
    </row>
    <row r="86" spans="4:13" x14ac:dyDescent="0.2">
      <c r="D86" s="1"/>
      <c r="M86"/>
    </row>
    <row r="87" spans="4:13" x14ac:dyDescent="0.2">
      <c r="D87" s="1"/>
      <c r="M87"/>
    </row>
    <row r="88" spans="4:13" x14ac:dyDescent="0.2">
      <c r="D88" s="1"/>
      <c r="M88"/>
    </row>
    <row r="89" spans="4:13" x14ac:dyDescent="0.2">
      <c r="D89" s="1"/>
      <c r="M89"/>
    </row>
    <row r="90" spans="4:13" x14ac:dyDescent="0.2">
      <c r="D90" s="1"/>
      <c r="M90"/>
    </row>
    <row r="91" spans="4:13" x14ac:dyDescent="0.2">
      <c r="D91" s="1"/>
      <c r="M91"/>
    </row>
    <row r="92" spans="4:13" x14ac:dyDescent="0.2">
      <c r="D92" s="1"/>
      <c r="M92"/>
    </row>
    <row r="93" spans="4:13" x14ac:dyDescent="0.2">
      <c r="D93" s="1"/>
      <c r="M93"/>
    </row>
    <row r="94" spans="4:13" x14ac:dyDescent="0.2">
      <c r="D94" s="1"/>
      <c r="M94"/>
    </row>
    <row r="95" spans="4:13" x14ac:dyDescent="0.2">
      <c r="D95" s="1"/>
      <c r="M95"/>
    </row>
    <row r="96" spans="4:13" x14ac:dyDescent="0.2">
      <c r="D96" s="1"/>
      <c r="M96"/>
    </row>
    <row r="97" spans="4:13" x14ac:dyDescent="0.2">
      <c r="D97" s="1"/>
      <c r="M97"/>
    </row>
    <row r="98" spans="4:13" x14ac:dyDescent="0.2">
      <c r="D98" s="1"/>
      <c r="M98"/>
    </row>
    <row r="99" spans="4:13" x14ac:dyDescent="0.2">
      <c r="D99" s="1"/>
      <c r="M99"/>
    </row>
    <row r="100" spans="4:13" x14ac:dyDescent="0.2">
      <c r="D100" s="1"/>
      <c r="M100"/>
    </row>
    <row r="101" spans="4:13" x14ac:dyDescent="0.2">
      <c r="D101" s="1"/>
      <c r="M101"/>
    </row>
    <row r="102" spans="4:13" x14ac:dyDescent="0.2">
      <c r="D102" s="1"/>
      <c r="M102"/>
    </row>
    <row r="103" spans="4:13" x14ac:dyDescent="0.2">
      <c r="D103" s="1"/>
      <c r="M103"/>
    </row>
    <row r="104" spans="4:13" x14ac:dyDescent="0.2">
      <c r="D104" s="1"/>
      <c r="M104"/>
    </row>
    <row r="105" spans="4:13" x14ac:dyDescent="0.2">
      <c r="D105" s="1"/>
      <c r="M105"/>
    </row>
    <row r="106" spans="4:13" x14ac:dyDescent="0.2">
      <c r="D106" s="1"/>
      <c r="M106"/>
    </row>
    <row r="107" spans="4:13" x14ac:dyDescent="0.2">
      <c r="D107" s="1"/>
      <c r="M107"/>
    </row>
    <row r="108" spans="4:13" x14ac:dyDescent="0.2">
      <c r="D108" s="1"/>
      <c r="M108"/>
    </row>
    <row r="109" spans="4:13" x14ac:dyDescent="0.2">
      <c r="D109" s="1"/>
      <c r="M109"/>
    </row>
    <row r="110" spans="4:13" x14ac:dyDescent="0.2">
      <c r="D110" s="1"/>
      <c r="M110"/>
    </row>
    <row r="111" spans="4:13" x14ac:dyDescent="0.2">
      <c r="D111" s="1"/>
      <c r="M111"/>
    </row>
    <row r="112" spans="4:13" x14ac:dyDescent="0.2">
      <c r="D112" s="1"/>
      <c r="M112"/>
    </row>
    <row r="113" spans="4:13" x14ac:dyDescent="0.2">
      <c r="D113" s="1"/>
      <c r="M113"/>
    </row>
    <row r="114" spans="4:13" x14ac:dyDescent="0.2">
      <c r="D114" s="1"/>
      <c r="M114"/>
    </row>
    <row r="115" spans="4:13" x14ac:dyDescent="0.2">
      <c r="D115" s="1"/>
      <c r="M115"/>
    </row>
    <row r="116" spans="4:13" x14ac:dyDescent="0.2">
      <c r="D116" s="1"/>
      <c r="M116"/>
    </row>
    <row r="117" spans="4:13" x14ac:dyDescent="0.2">
      <c r="D117" s="1"/>
      <c r="M117"/>
    </row>
    <row r="118" spans="4:13" x14ac:dyDescent="0.2">
      <c r="D118" s="1"/>
      <c r="M118"/>
    </row>
    <row r="119" spans="4:13" x14ac:dyDescent="0.2">
      <c r="D119" s="1"/>
      <c r="M119"/>
    </row>
    <row r="120" spans="4:13" x14ac:dyDescent="0.2">
      <c r="D120" s="1"/>
      <c r="M120"/>
    </row>
    <row r="121" spans="4:13" x14ac:dyDescent="0.2">
      <c r="D121" s="1"/>
      <c r="M121"/>
    </row>
    <row r="122" spans="4:13" x14ac:dyDescent="0.2">
      <c r="D122" s="1"/>
      <c r="M122"/>
    </row>
    <row r="123" spans="4:13" x14ac:dyDescent="0.2">
      <c r="D123" s="1"/>
      <c r="M123"/>
    </row>
    <row r="124" spans="4:13" x14ac:dyDescent="0.2">
      <c r="D124" s="1"/>
      <c r="M124"/>
    </row>
    <row r="125" spans="4:13" x14ac:dyDescent="0.2">
      <c r="D125" s="1"/>
      <c r="M125"/>
    </row>
    <row r="126" spans="4:13" x14ac:dyDescent="0.2">
      <c r="D126" s="1"/>
      <c r="M126"/>
    </row>
    <row r="127" spans="4:13" x14ac:dyDescent="0.2">
      <c r="D127" s="1"/>
      <c r="M127"/>
    </row>
    <row r="128" spans="4:13" x14ac:dyDescent="0.2">
      <c r="D128" s="1"/>
      <c r="M128"/>
    </row>
    <row r="129" spans="4:13" x14ac:dyDescent="0.2">
      <c r="D129" s="1"/>
      <c r="M129"/>
    </row>
    <row r="130" spans="4:13" x14ac:dyDescent="0.2">
      <c r="D130" s="1"/>
      <c r="M130"/>
    </row>
    <row r="131" spans="4:13" x14ac:dyDescent="0.2">
      <c r="D131" s="1"/>
      <c r="M131"/>
    </row>
    <row r="132" spans="4:13" x14ac:dyDescent="0.2">
      <c r="D132" s="1"/>
      <c r="M132"/>
    </row>
    <row r="133" spans="4:13" x14ac:dyDescent="0.2">
      <c r="D133" s="1"/>
      <c r="M133"/>
    </row>
    <row r="134" spans="4:13" x14ac:dyDescent="0.2">
      <c r="D134" s="1"/>
      <c r="M134"/>
    </row>
    <row r="135" spans="4:13" x14ac:dyDescent="0.2">
      <c r="D135" s="1"/>
      <c r="M135"/>
    </row>
    <row r="136" spans="4:13" x14ac:dyDescent="0.2">
      <c r="D136" s="1"/>
      <c r="M136"/>
    </row>
    <row r="137" spans="4:13" x14ac:dyDescent="0.2">
      <c r="D137" s="1"/>
      <c r="M137"/>
    </row>
    <row r="138" spans="4:13" x14ac:dyDescent="0.2">
      <c r="D138" s="1"/>
      <c r="M138"/>
    </row>
    <row r="139" spans="4:13" x14ac:dyDescent="0.2">
      <c r="D139" s="1"/>
      <c r="M139"/>
    </row>
    <row r="140" spans="4:13" x14ac:dyDescent="0.2">
      <c r="D140" s="1"/>
      <c r="M140"/>
    </row>
    <row r="141" spans="4:13" x14ac:dyDescent="0.2">
      <c r="D141" s="1"/>
      <c r="M141"/>
    </row>
    <row r="142" spans="4:13" x14ac:dyDescent="0.2">
      <c r="D142" s="1"/>
      <c r="M142"/>
    </row>
    <row r="143" spans="4:13" x14ac:dyDescent="0.2">
      <c r="D143" s="1"/>
      <c r="M143"/>
    </row>
    <row r="144" spans="4:13" x14ac:dyDescent="0.2">
      <c r="D144" s="1"/>
      <c r="M144"/>
    </row>
    <row r="145" spans="4:13" x14ac:dyDescent="0.2">
      <c r="D145" s="1"/>
      <c r="M145"/>
    </row>
    <row r="146" spans="4:13" x14ac:dyDescent="0.2">
      <c r="D146" s="1"/>
      <c r="M146"/>
    </row>
    <row r="147" spans="4:13" x14ac:dyDescent="0.2">
      <c r="D147" s="1"/>
      <c r="M147"/>
    </row>
    <row r="148" spans="4:13" x14ac:dyDescent="0.2">
      <c r="D148" s="1"/>
      <c r="M148"/>
    </row>
    <row r="149" spans="4:13" x14ac:dyDescent="0.2">
      <c r="D149" s="1"/>
      <c r="M149"/>
    </row>
    <row r="150" spans="4:13" x14ac:dyDescent="0.2">
      <c r="D150" s="1"/>
      <c r="M150"/>
    </row>
    <row r="151" spans="4:13" x14ac:dyDescent="0.2">
      <c r="D151" s="1"/>
      <c r="M151"/>
    </row>
    <row r="152" spans="4:13" x14ac:dyDescent="0.2">
      <c r="D152" s="1"/>
      <c r="M152"/>
    </row>
    <row r="153" spans="4:13" x14ac:dyDescent="0.2">
      <c r="D153" s="1"/>
      <c r="M153"/>
    </row>
    <row r="154" spans="4:13" x14ac:dyDescent="0.2">
      <c r="D154" s="1"/>
      <c r="M154"/>
    </row>
    <row r="155" spans="4:13" x14ac:dyDescent="0.2">
      <c r="D155" s="1"/>
      <c r="M155"/>
    </row>
    <row r="156" spans="4:13" x14ac:dyDescent="0.2">
      <c r="D156" s="1"/>
      <c r="M156"/>
    </row>
    <row r="157" spans="4:13" x14ac:dyDescent="0.2">
      <c r="D157" s="1"/>
      <c r="M157"/>
    </row>
    <row r="158" spans="4:13" x14ac:dyDescent="0.2">
      <c r="D158" s="1"/>
      <c r="M158"/>
    </row>
    <row r="159" spans="4:13" x14ac:dyDescent="0.2">
      <c r="D159" s="1"/>
      <c r="M159"/>
    </row>
    <row r="160" spans="4:13" x14ac:dyDescent="0.2">
      <c r="D160" s="1"/>
      <c r="M160"/>
    </row>
    <row r="161" spans="4:13" x14ac:dyDescent="0.2">
      <c r="D161" s="1"/>
      <c r="M161"/>
    </row>
  </sheetData>
  <conditionalFormatting sqref="D9:J9">
    <cfRule type="colorScale" priority="9">
      <colorScale>
        <cfvo type="min"/>
        <cfvo type="percentile" val="50"/>
        <cfvo type="max"/>
        <color rgb="FF5A8AC6"/>
        <color rgb="FFFCFCFF"/>
        <color rgb="FFF8696B"/>
      </colorScale>
    </cfRule>
  </conditionalFormatting>
  <conditionalFormatting sqref="D48:J48 D33:J33 D15:J15 D12:J12 D18:J18 D21:J21 D24:J24 D27:J27 D30:J30 D36:J36 D39:J39 D42:J42 D45:J45 D9:J9">
    <cfRule type="colorScale" priority="8">
      <colorScale>
        <cfvo type="min"/>
        <cfvo type="percentile" val="50"/>
        <cfvo type="max"/>
        <color rgb="FF5A8AC6"/>
        <color rgb="FFFCFCFF"/>
        <color rgb="FFF8696B"/>
      </colorScale>
    </cfRule>
  </conditionalFormatting>
  <conditionalFormatting sqref="D51:J51">
    <cfRule type="colorScale" priority="7">
      <colorScale>
        <cfvo type="min"/>
        <cfvo type="percentile" val="50"/>
        <cfvo type="max"/>
        <color rgb="FF5A8AC6"/>
        <color rgb="FFFCFCFF"/>
        <color rgb="FFF8696B"/>
      </colorScale>
    </cfRule>
  </conditionalFormatting>
  <conditionalFormatting sqref="L9 L12 L15 L18 L21 L24 L27 L30 L33 L36 L39 L42 L45 L48 L51">
    <cfRule type="dataBar" priority="6">
      <dataBar>
        <cfvo type="min"/>
        <cfvo type="max"/>
        <color rgb="FFFF555A"/>
      </dataBar>
      <extLst>
        <ext xmlns:x14="http://schemas.microsoft.com/office/spreadsheetml/2009/9/main" uri="{B025F937-C7B1-47D3-B67F-A62EFF666E3E}">
          <x14:id>{2FE279E4-85A0-9F47-98D7-8713B94AB6FC}</x14:id>
        </ext>
      </extLst>
    </cfRule>
  </conditionalFormatting>
  <conditionalFormatting sqref="L9:L51">
    <cfRule type="dataBar" priority="4">
      <dataBar>
        <cfvo type="min"/>
        <cfvo type="max"/>
        <color rgb="FFD6007B"/>
      </dataBar>
      <extLst>
        <ext xmlns:x14="http://schemas.microsoft.com/office/spreadsheetml/2009/9/main" uri="{B025F937-C7B1-47D3-B67F-A62EFF666E3E}">
          <x14:id>{21748F0F-5E83-D24A-B593-EFFB9C97349E}</x14:id>
        </ext>
      </extLst>
    </cfRule>
  </conditionalFormatting>
  <conditionalFormatting sqref="M1:M3 M162:M1048576 L67:L161 L4:L64">
    <cfRule type="dataBar" priority="1">
      <dataBar>
        <cfvo type="min"/>
        <cfvo type="max"/>
        <color rgb="FFFF555A"/>
      </dataBar>
      <extLst>
        <ext xmlns:x14="http://schemas.microsoft.com/office/spreadsheetml/2009/9/main" uri="{B025F937-C7B1-47D3-B67F-A62EFF666E3E}">
          <x14:id>{C0E60250-2244-B14A-ACC7-3A420EE24904}</x14:id>
        </ext>
      </extLst>
    </cfRule>
  </conditionalFormatting>
  <hyperlinks>
    <hyperlink ref="J61" r:id="rId1" xr:uid="{2AB99311-970B-704C-BDE7-C34E0F371DD0}"/>
    <hyperlink ref="J64" r:id="rId2" xr:uid="{974EC0E9-21A4-9D49-B4A1-D7ED217DF03D}"/>
  </hyperlinks>
  <pageMargins left="0.7" right="0.7" top="0.75" bottom="0.75" header="0.3" footer="0.3"/>
  <pageSetup scale="51" orientation="landscape" horizontalDpi="0" verticalDpi="0"/>
  <extLst>
    <ext xmlns:x14="http://schemas.microsoft.com/office/spreadsheetml/2009/9/main" uri="{78C0D931-6437-407d-A8EE-F0AAD7539E65}">
      <x14:conditionalFormattings>
        <x14:conditionalFormatting xmlns:xm="http://schemas.microsoft.com/office/excel/2006/main">
          <x14:cfRule type="dataBar" id="{2FE279E4-85A0-9F47-98D7-8713B94AB6FC}">
            <x14:dataBar minLength="0" maxLength="100" border="1" negativeBarBorderColorSameAsPositive="0">
              <x14:cfvo type="autoMin"/>
              <x14:cfvo type="autoMax"/>
              <x14:borderColor rgb="FFFF555A"/>
              <x14:negativeFillColor rgb="FFFF0000"/>
              <x14:negativeBorderColor rgb="FFFF0000"/>
              <x14:axisColor rgb="FF000000"/>
            </x14:dataBar>
          </x14:cfRule>
          <xm:sqref>L9 L12 L15 L18 L21 L24 L27 L30 L33 L36 L39 L42 L45 L48 L51</xm:sqref>
        </x14:conditionalFormatting>
        <x14:conditionalFormatting xmlns:xm="http://schemas.microsoft.com/office/excel/2006/main">
          <x14:cfRule type="dataBar" id="{21748F0F-5E83-D24A-B593-EFFB9C97349E}">
            <x14:dataBar minLength="0" maxLength="100" border="1" negativeBarBorderColorSameAsPositive="0">
              <x14:cfvo type="autoMin"/>
              <x14:cfvo type="autoMax"/>
              <x14:borderColor rgb="FFD6007B"/>
              <x14:negativeFillColor rgb="FFFF0000"/>
              <x14:negativeBorderColor rgb="FFFF0000"/>
              <x14:axisColor rgb="FF000000"/>
            </x14:dataBar>
          </x14:cfRule>
          <xm:sqref>L9:L51</xm:sqref>
        </x14:conditionalFormatting>
        <x14:conditionalFormatting xmlns:xm="http://schemas.microsoft.com/office/excel/2006/main">
          <x14:cfRule type="dataBar" id="{C0E60250-2244-B14A-ACC7-3A420EE24904}">
            <x14:dataBar minLength="0" maxLength="100" border="1" negativeBarBorderColorSameAsPositive="0">
              <x14:cfvo type="autoMin"/>
              <x14:cfvo type="autoMax"/>
              <x14:borderColor rgb="FFFF555A"/>
              <x14:negativeFillColor rgb="FFFF0000"/>
              <x14:negativeBorderColor rgb="FFFF0000"/>
              <x14:axisColor rgb="FF000000"/>
            </x14:dataBar>
          </x14:cfRule>
          <xm:sqref>M1:M3 M162:M1048576 L67:L161 L4:L64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472C-02A4-D846-8A8D-D125B03ADE86}">
  <sheetPr>
    <pageSetUpPr fitToPage="1"/>
  </sheetPr>
  <dimension ref="B3:C20"/>
  <sheetViews>
    <sheetView zoomScale="125" workbookViewId="0">
      <selection activeCell="B1" sqref="B1"/>
    </sheetView>
  </sheetViews>
  <sheetFormatPr baseColWidth="10" defaultColWidth="10.83203125" defaultRowHeight="16" x14ac:dyDescent="0.2"/>
  <cols>
    <col min="1" max="2" width="10.83203125" style="5"/>
    <col min="3" max="3" width="124.5" style="5" customWidth="1"/>
    <col min="4" max="4" width="18.1640625" style="5" customWidth="1"/>
    <col min="5" max="5" width="16" style="5" customWidth="1"/>
    <col min="6" max="6" width="13.83203125" style="5" customWidth="1"/>
    <col min="7" max="7" width="14.1640625" style="5" customWidth="1"/>
    <col min="8" max="8" width="13.6640625" style="5" customWidth="1"/>
    <col min="9" max="9" width="13.5" style="5" customWidth="1"/>
    <col min="10" max="16384" width="10.83203125" style="5"/>
  </cols>
  <sheetData>
    <row r="3" spans="2:3" x14ac:dyDescent="0.2">
      <c r="B3" s="5" t="s">
        <v>442</v>
      </c>
    </row>
    <row r="5" spans="2:3" x14ac:dyDescent="0.2">
      <c r="B5" s="74" t="s">
        <v>344</v>
      </c>
    </row>
    <row r="6" spans="2:3" ht="17" x14ac:dyDescent="0.2">
      <c r="B6" s="5" t="s">
        <v>345</v>
      </c>
      <c r="C6" s="75" t="s">
        <v>346</v>
      </c>
    </row>
    <row r="7" spans="2:3" ht="17" x14ac:dyDescent="0.2">
      <c r="B7" s="5" t="s">
        <v>347</v>
      </c>
      <c r="C7" s="75" t="s">
        <v>348</v>
      </c>
    </row>
    <row r="8" spans="2:3" ht="17" x14ac:dyDescent="0.2">
      <c r="B8" s="5" t="s">
        <v>349</v>
      </c>
      <c r="C8" s="75" t="s">
        <v>350</v>
      </c>
    </row>
    <row r="9" spans="2:3" x14ac:dyDescent="0.2">
      <c r="C9" s="76"/>
    </row>
    <row r="10" spans="2:3" x14ac:dyDescent="0.2">
      <c r="B10" s="74" t="s">
        <v>351</v>
      </c>
    </row>
    <row r="11" spans="2:3" ht="51" x14ac:dyDescent="0.2">
      <c r="B11" s="5" t="s">
        <v>352</v>
      </c>
      <c r="C11" s="58" t="s">
        <v>353</v>
      </c>
    </row>
    <row r="12" spans="2:3" ht="34" x14ac:dyDescent="0.2">
      <c r="B12" s="5" t="s">
        <v>354</v>
      </c>
      <c r="C12" s="58" t="s">
        <v>355</v>
      </c>
    </row>
    <row r="13" spans="2:3" ht="68" x14ac:dyDescent="0.2">
      <c r="B13" s="5" t="s">
        <v>356</v>
      </c>
      <c r="C13" s="58" t="s">
        <v>357</v>
      </c>
    </row>
    <row r="14" spans="2:3" ht="51" x14ac:dyDescent="0.2">
      <c r="B14" s="5" t="s">
        <v>358</v>
      </c>
      <c r="C14" s="58" t="s">
        <v>359</v>
      </c>
    </row>
    <row r="16" spans="2:3" x14ac:dyDescent="0.2">
      <c r="B16" s="74" t="s">
        <v>360</v>
      </c>
    </row>
    <row r="17" spans="2:3" ht="34" x14ac:dyDescent="0.2">
      <c r="B17" s="5" t="s">
        <v>361</v>
      </c>
      <c r="C17" s="58" t="s">
        <v>362</v>
      </c>
    </row>
    <row r="18" spans="2:3" ht="34" x14ac:dyDescent="0.2">
      <c r="B18" s="5" t="s">
        <v>363</v>
      </c>
      <c r="C18" s="58" t="s">
        <v>364</v>
      </c>
    </row>
    <row r="19" spans="2:3" ht="17" x14ac:dyDescent="0.2">
      <c r="B19" s="5" t="s">
        <v>365</v>
      </c>
      <c r="C19" s="77" t="s">
        <v>366</v>
      </c>
    </row>
    <row r="20" spans="2:3" x14ac:dyDescent="0.2">
      <c r="C20" s="78"/>
    </row>
  </sheetData>
  <pageMargins left="0.7" right="0.7" top="0.75" bottom="0.75" header="0.3" footer="0.3"/>
  <pageSetup scale="74"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B5CB7-C428-0F49-84D3-7E9D868BDCD8}">
  <sheetPr>
    <pageSetUpPr fitToPage="1"/>
  </sheetPr>
  <dimension ref="B3:K52"/>
  <sheetViews>
    <sheetView workbookViewId="0">
      <selection activeCell="B3" sqref="B3:G53"/>
    </sheetView>
  </sheetViews>
  <sheetFormatPr baseColWidth="10" defaultRowHeight="16" x14ac:dyDescent="0.2"/>
  <cols>
    <col min="2" max="2" width="24.5" customWidth="1"/>
    <col min="3" max="3" width="22.33203125" bestFit="1" customWidth="1"/>
    <col min="4" max="4" width="24.6640625" style="1" customWidth="1"/>
    <col min="8" max="8" width="29.33203125" bestFit="1" customWidth="1"/>
  </cols>
  <sheetData>
    <row r="3" spans="2:9" x14ac:dyDescent="0.2">
      <c r="B3" s="25" t="s">
        <v>386</v>
      </c>
      <c r="C3" s="6"/>
      <c r="D3" s="6"/>
      <c r="E3" s="6"/>
    </row>
    <row r="4" spans="2:9" x14ac:dyDescent="0.2">
      <c r="B4" s="9"/>
      <c r="C4" s="9"/>
      <c r="D4" s="144"/>
    </row>
    <row r="5" spans="2:9" x14ac:dyDescent="0.2">
      <c r="B5" s="142" t="s">
        <v>371</v>
      </c>
      <c r="C5" s="143" t="s">
        <v>426</v>
      </c>
      <c r="D5" s="148" t="s">
        <v>425</v>
      </c>
      <c r="E5" s="152" t="s">
        <v>453</v>
      </c>
    </row>
    <row r="6" spans="2:9" x14ac:dyDescent="0.2">
      <c r="B6" s="145" t="s">
        <v>387</v>
      </c>
      <c r="C6" s="12">
        <v>9</v>
      </c>
      <c r="D6" s="12"/>
      <c r="E6" s="6" t="s">
        <v>443</v>
      </c>
    </row>
    <row r="7" spans="2:9" x14ac:dyDescent="0.2">
      <c r="B7" s="145" t="s">
        <v>388</v>
      </c>
      <c r="C7" s="12">
        <v>56</v>
      </c>
      <c r="D7" s="12"/>
      <c r="E7" s="6" t="s">
        <v>92</v>
      </c>
    </row>
    <row r="8" spans="2:9" x14ac:dyDescent="0.2">
      <c r="B8" s="145" t="s">
        <v>389</v>
      </c>
      <c r="C8" s="12">
        <v>504</v>
      </c>
      <c r="D8" s="12"/>
      <c r="E8" s="6" t="s">
        <v>92</v>
      </c>
      <c r="G8" s="12"/>
      <c r="H8" s="14"/>
      <c r="I8" s="14"/>
    </row>
    <row r="9" spans="2:9" x14ac:dyDescent="0.2">
      <c r="B9" s="145" t="s">
        <v>390</v>
      </c>
      <c r="C9" s="12">
        <v>89</v>
      </c>
      <c r="D9" s="12"/>
      <c r="E9" s="6" t="s">
        <v>444</v>
      </c>
      <c r="G9" s="12"/>
      <c r="H9" s="14"/>
      <c r="I9" s="14"/>
    </row>
    <row r="10" spans="2:9" x14ac:dyDescent="0.2">
      <c r="B10" s="145" t="s">
        <v>391</v>
      </c>
      <c r="C10" s="12">
        <v>414</v>
      </c>
      <c r="D10" s="12">
        <v>2</v>
      </c>
      <c r="E10" s="6" t="s">
        <v>445</v>
      </c>
      <c r="G10" s="12"/>
      <c r="H10" s="14"/>
      <c r="I10" s="14"/>
    </row>
    <row r="11" spans="2:9" x14ac:dyDescent="0.2">
      <c r="B11" s="145" t="s">
        <v>392</v>
      </c>
      <c r="C11" s="12">
        <v>23</v>
      </c>
      <c r="D11" s="12"/>
      <c r="E11" s="6" t="s">
        <v>446</v>
      </c>
      <c r="G11" s="12"/>
      <c r="H11" s="14"/>
      <c r="I11" s="14"/>
    </row>
    <row r="12" spans="2:9" x14ac:dyDescent="0.2">
      <c r="B12" s="162" t="s">
        <v>393</v>
      </c>
      <c r="C12" s="163">
        <v>58</v>
      </c>
      <c r="D12" s="163">
        <v>1</v>
      </c>
      <c r="E12" s="164" t="s">
        <v>374</v>
      </c>
      <c r="G12" s="12"/>
      <c r="H12" s="14"/>
      <c r="I12" s="14"/>
    </row>
    <row r="13" spans="2:9" x14ac:dyDescent="0.2">
      <c r="B13" s="145" t="s">
        <v>394</v>
      </c>
      <c r="C13" s="12">
        <v>533</v>
      </c>
      <c r="D13" s="12"/>
      <c r="E13" s="6" t="s">
        <v>92</v>
      </c>
      <c r="G13" s="12"/>
      <c r="H13" s="14"/>
      <c r="I13" s="14"/>
    </row>
    <row r="14" spans="2:9" x14ac:dyDescent="0.2">
      <c r="B14" s="145" t="s">
        <v>395</v>
      </c>
      <c r="C14" s="12">
        <v>219</v>
      </c>
      <c r="D14" s="12"/>
      <c r="E14" s="6" t="s">
        <v>395</v>
      </c>
      <c r="G14" s="12"/>
      <c r="H14" s="14"/>
      <c r="I14" s="14"/>
    </row>
    <row r="15" spans="2:9" x14ac:dyDescent="0.2">
      <c r="B15" s="145" t="s">
        <v>396</v>
      </c>
      <c r="C15" s="12">
        <v>2</v>
      </c>
      <c r="D15" s="12"/>
      <c r="E15" s="6" t="s">
        <v>443</v>
      </c>
      <c r="G15" s="12"/>
      <c r="H15" s="14"/>
      <c r="I15" s="14"/>
    </row>
    <row r="16" spans="2:9" x14ac:dyDescent="0.2">
      <c r="B16" s="145" t="s">
        <v>397</v>
      </c>
      <c r="C16" s="12">
        <v>119</v>
      </c>
      <c r="D16" s="12"/>
      <c r="E16" s="6" t="s">
        <v>446</v>
      </c>
      <c r="G16" s="12"/>
      <c r="H16" s="14"/>
      <c r="I16" s="14"/>
    </row>
    <row r="17" spans="2:11" x14ac:dyDescent="0.2">
      <c r="B17" s="145" t="s">
        <v>398</v>
      </c>
      <c r="C17" s="12">
        <v>335</v>
      </c>
      <c r="D17" s="12"/>
      <c r="E17" s="6" t="s">
        <v>92</v>
      </c>
      <c r="G17" s="12"/>
      <c r="H17" s="14"/>
      <c r="I17" s="14"/>
    </row>
    <row r="18" spans="2:11" x14ac:dyDescent="0.2">
      <c r="B18" s="145" t="s">
        <v>399</v>
      </c>
      <c r="C18" s="12">
        <v>24</v>
      </c>
      <c r="D18" s="12"/>
      <c r="E18" s="6" t="s">
        <v>447</v>
      </c>
      <c r="G18" s="12"/>
      <c r="H18" s="14"/>
      <c r="I18" s="14"/>
    </row>
    <row r="19" spans="2:11" x14ac:dyDescent="0.2">
      <c r="B19" s="145" t="s">
        <v>400</v>
      </c>
      <c r="C19" s="12">
        <v>3</v>
      </c>
      <c r="D19" s="12"/>
      <c r="E19" s="6" t="s">
        <v>444</v>
      </c>
      <c r="G19" s="12"/>
      <c r="H19" s="14"/>
      <c r="I19" s="14"/>
    </row>
    <row r="20" spans="2:11" x14ac:dyDescent="0.2">
      <c r="B20" s="145" t="s">
        <v>427</v>
      </c>
      <c r="C20" s="12">
        <v>33</v>
      </c>
      <c r="D20" s="12"/>
      <c r="E20" s="6" t="s">
        <v>92</v>
      </c>
      <c r="G20" s="12"/>
      <c r="H20" s="14"/>
      <c r="I20" s="14"/>
    </row>
    <row r="21" spans="2:11" x14ac:dyDescent="0.2">
      <c r="B21" s="145" t="s">
        <v>401</v>
      </c>
      <c r="C21" s="12">
        <v>12</v>
      </c>
      <c r="D21" s="12"/>
      <c r="E21" s="6" t="s">
        <v>92</v>
      </c>
      <c r="G21" s="12"/>
      <c r="H21" s="14"/>
      <c r="I21" s="14"/>
    </row>
    <row r="22" spans="2:11" x14ac:dyDescent="0.2">
      <c r="B22" s="145" t="s">
        <v>402</v>
      </c>
      <c r="C22" s="12">
        <v>45</v>
      </c>
      <c r="D22" s="12"/>
      <c r="E22" s="6" t="s">
        <v>92</v>
      </c>
      <c r="G22" s="12"/>
      <c r="H22" s="12"/>
      <c r="I22" s="12"/>
    </row>
    <row r="23" spans="2:11" x14ac:dyDescent="0.2">
      <c r="B23" s="162" t="s">
        <v>403</v>
      </c>
      <c r="C23" s="163">
        <v>595</v>
      </c>
      <c r="D23" s="163"/>
      <c r="E23" s="164" t="s">
        <v>374</v>
      </c>
      <c r="G23" s="12"/>
      <c r="H23" s="12"/>
      <c r="I23" s="12"/>
    </row>
    <row r="24" spans="2:11" x14ac:dyDescent="0.2">
      <c r="B24" s="153" t="s">
        <v>404</v>
      </c>
      <c r="C24" s="154">
        <v>147</v>
      </c>
      <c r="D24" s="154">
        <v>1</v>
      </c>
      <c r="E24" s="155" t="s">
        <v>94</v>
      </c>
      <c r="G24" s="12"/>
      <c r="H24" s="12"/>
      <c r="I24" s="12"/>
    </row>
    <row r="25" spans="2:11" x14ac:dyDescent="0.2">
      <c r="B25" s="145" t="s">
        <v>376</v>
      </c>
      <c r="C25" s="12">
        <v>63</v>
      </c>
      <c r="D25" s="12">
        <v>1</v>
      </c>
      <c r="E25" s="6" t="s">
        <v>448</v>
      </c>
      <c r="G25" s="12"/>
      <c r="H25" s="12"/>
      <c r="I25" s="12"/>
    </row>
    <row r="26" spans="2:11" x14ac:dyDescent="0.2">
      <c r="B26" s="145" t="s">
        <v>405</v>
      </c>
      <c r="C26" s="12">
        <v>25</v>
      </c>
      <c r="D26" s="12"/>
      <c r="E26" s="6" t="s">
        <v>92</v>
      </c>
      <c r="G26" s="12"/>
      <c r="H26" s="12"/>
      <c r="I26" s="12"/>
    </row>
    <row r="27" spans="2:11" x14ac:dyDescent="0.2">
      <c r="B27" s="145" t="s">
        <v>406</v>
      </c>
      <c r="C27" s="12">
        <v>21</v>
      </c>
      <c r="D27" s="12"/>
      <c r="E27" s="6" t="s">
        <v>92</v>
      </c>
      <c r="G27" s="12"/>
      <c r="H27" s="12"/>
      <c r="I27" s="12"/>
    </row>
    <row r="28" spans="2:11" x14ac:dyDescent="0.2">
      <c r="B28" s="145" t="s">
        <v>407</v>
      </c>
      <c r="C28" s="12">
        <v>377</v>
      </c>
      <c r="D28" s="12"/>
      <c r="E28" s="6" t="s">
        <v>449</v>
      </c>
      <c r="G28" s="12"/>
      <c r="H28" s="12"/>
      <c r="I28" s="12"/>
    </row>
    <row r="29" spans="2:11" x14ac:dyDescent="0.2">
      <c r="B29" s="145" t="s">
        <v>408</v>
      </c>
      <c r="C29" s="12">
        <v>1638</v>
      </c>
      <c r="D29" s="12">
        <v>1</v>
      </c>
      <c r="E29" s="6" t="s">
        <v>449</v>
      </c>
      <c r="G29" s="12"/>
      <c r="H29" s="12"/>
      <c r="I29" s="12"/>
    </row>
    <row r="30" spans="2:11" x14ac:dyDescent="0.2">
      <c r="B30" s="145" t="s">
        <v>409</v>
      </c>
      <c r="C30" s="12">
        <v>23</v>
      </c>
      <c r="D30" s="12"/>
      <c r="E30" s="6" t="s">
        <v>449</v>
      </c>
      <c r="G30" s="12"/>
      <c r="H30" s="12"/>
      <c r="I30" s="12"/>
      <c r="K30" s="157"/>
    </row>
    <row r="31" spans="2:11" x14ac:dyDescent="0.2">
      <c r="B31" s="145" t="s">
        <v>410</v>
      </c>
      <c r="C31" s="12">
        <v>159</v>
      </c>
      <c r="D31" s="12"/>
      <c r="E31" s="6" t="s">
        <v>449</v>
      </c>
      <c r="G31" s="12"/>
      <c r="H31" s="12"/>
      <c r="I31" s="12"/>
      <c r="K31" s="157"/>
    </row>
    <row r="32" spans="2:11" x14ac:dyDescent="0.2">
      <c r="B32" s="145" t="s">
        <v>411</v>
      </c>
      <c r="C32" s="12">
        <v>128</v>
      </c>
      <c r="D32" s="12"/>
      <c r="E32" s="6" t="s">
        <v>449</v>
      </c>
      <c r="G32" s="12"/>
      <c r="H32" s="12"/>
      <c r="I32" s="12"/>
      <c r="K32" s="157"/>
    </row>
    <row r="33" spans="2:11" x14ac:dyDescent="0.2">
      <c r="B33" s="145" t="s">
        <v>412</v>
      </c>
      <c r="C33" s="12">
        <v>39</v>
      </c>
      <c r="D33" s="12"/>
      <c r="E33" s="6" t="s">
        <v>449</v>
      </c>
      <c r="G33" s="12"/>
      <c r="H33" s="12"/>
      <c r="I33" s="12"/>
      <c r="K33" s="157"/>
    </row>
    <row r="34" spans="2:11" x14ac:dyDescent="0.2">
      <c r="B34" s="145" t="s">
        <v>413</v>
      </c>
      <c r="C34" s="12">
        <v>657</v>
      </c>
      <c r="D34" s="12"/>
      <c r="E34" s="6" t="s">
        <v>450</v>
      </c>
      <c r="G34" s="12"/>
      <c r="H34" s="12"/>
      <c r="I34" s="12"/>
      <c r="K34" s="157"/>
    </row>
    <row r="35" spans="2:11" x14ac:dyDescent="0.2">
      <c r="B35" s="162" t="s">
        <v>414</v>
      </c>
      <c r="C35" s="163">
        <v>89</v>
      </c>
      <c r="D35" s="163"/>
      <c r="E35" s="164" t="s">
        <v>374</v>
      </c>
      <c r="G35" s="12"/>
      <c r="H35" s="12"/>
      <c r="I35" s="12"/>
      <c r="K35" s="157"/>
    </row>
    <row r="36" spans="2:11" x14ac:dyDescent="0.2">
      <c r="B36" s="145" t="s">
        <v>415</v>
      </c>
      <c r="C36" s="12">
        <v>27</v>
      </c>
      <c r="D36" s="12"/>
      <c r="E36" s="6" t="s">
        <v>449</v>
      </c>
      <c r="K36" s="157"/>
    </row>
    <row r="37" spans="2:11" x14ac:dyDescent="0.2">
      <c r="B37" s="145" t="s">
        <v>430</v>
      </c>
      <c r="C37" s="12">
        <v>137</v>
      </c>
      <c r="D37" s="12"/>
      <c r="E37" s="6" t="s">
        <v>451</v>
      </c>
      <c r="I37" s="12"/>
      <c r="K37" s="157"/>
    </row>
    <row r="38" spans="2:11" x14ac:dyDescent="0.2">
      <c r="B38" s="145" t="s">
        <v>416</v>
      </c>
      <c r="C38" s="12">
        <v>148</v>
      </c>
      <c r="D38" s="12"/>
      <c r="E38" s="6" t="s">
        <v>446</v>
      </c>
      <c r="I38" s="12"/>
      <c r="K38" s="157"/>
    </row>
    <row r="39" spans="2:11" x14ac:dyDescent="0.2">
      <c r="B39" s="145" t="s">
        <v>417</v>
      </c>
      <c r="C39" s="12">
        <v>405</v>
      </c>
      <c r="D39" s="12"/>
      <c r="E39" s="6" t="s">
        <v>92</v>
      </c>
      <c r="I39" s="12"/>
      <c r="K39" s="157"/>
    </row>
    <row r="40" spans="2:11" x14ac:dyDescent="0.2">
      <c r="B40" s="145" t="s">
        <v>418</v>
      </c>
      <c r="C40" s="12">
        <v>75</v>
      </c>
      <c r="D40" s="12"/>
      <c r="E40" s="6" t="s">
        <v>444</v>
      </c>
    </row>
    <row r="41" spans="2:11" x14ac:dyDescent="0.2">
      <c r="B41" s="145" t="s">
        <v>419</v>
      </c>
      <c r="C41" s="12">
        <v>73</v>
      </c>
      <c r="D41" s="12"/>
      <c r="E41" s="6" t="s">
        <v>444</v>
      </c>
    </row>
    <row r="42" spans="2:11" x14ac:dyDescent="0.2">
      <c r="B42" s="153" t="s">
        <v>420</v>
      </c>
      <c r="C42" s="154">
        <v>160</v>
      </c>
      <c r="D42" s="154">
        <v>17</v>
      </c>
      <c r="E42" s="155" t="s">
        <v>94</v>
      </c>
    </row>
    <row r="43" spans="2:11" x14ac:dyDescent="0.2">
      <c r="B43" s="145" t="s">
        <v>421</v>
      </c>
      <c r="C43" s="12">
        <v>48</v>
      </c>
      <c r="D43" s="12"/>
      <c r="E43" s="6" t="s">
        <v>450</v>
      </c>
    </row>
    <row r="44" spans="2:11" x14ac:dyDescent="0.2">
      <c r="B44" s="145" t="s">
        <v>422</v>
      </c>
      <c r="C44" s="12">
        <v>45</v>
      </c>
      <c r="D44" s="12"/>
      <c r="E44" s="6" t="s">
        <v>92</v>
      </c>
    </row>
    <row r="45" spans="2:11" x14ac:dyDescent="0.2">
      <c r="B45" s="145" t="s">
        <v>423</v>
      </c>
      <c r="C45" s="12">
        <v>255</v>
      </c>
      <c r="D45" s="12"/>
      <c r="E45" s="6" t="s">
        <v>452</v>
      </c>
    </row>
    <row r="46" spans="2:11" x14ac:dyDescent="0.2">
      <c r="B46" s="146" t="s">
        <v>424</v>
      </c>
      <c r="C46" s="147">
        <v>294</v>
      </c>
      <c r="D46" s="147"/>
      <c r="E46" s="107" t="s">
        <v>443</v>
      </c>
    </row>
    <row r="47" spans="2:11" x14ac:dyDescent="0.2">
      <c r="B47" s="149" t="s">
        <v>431</v>
      </c>
      <c r="C47" s="156">
        <f>SUM(C6:C46)</f>
        <v>8106</v>
      </c>
      <c r="D47" s="156">
        <f>SUM(D6:D46)</f>
        <v>23</v>
      </c>
    </row>
    <row r="50" spans="2:6" x14ac:dyDescent="0.2">
      <c r="B50" s="159" t="s">
        <v>455</v>
      </c>
      <c r="C50" s="160"/>
      <c r="D50" s="161"/>
      <c r="E50" s="160"/>
      <c r="F50" s="160"/>
    </row>
    <row r="51" spans="2:6" x14ac:dyDescent="0.2">
      <c r="B51" s="160" t="s">
        <v>428</v>
      </c>
      <c r="C51" s="160"/>
      <c r="D51" s="161"/>
      <c r="E51" s="160"/>
      <c r="F51" s="160"/>
    </row>
    <row r="52" spans="2:6" x14ac:dyDescent="0.2">
      <c r="B52" s="160" t="s">
        <v>429</v>
      </c>
      <c r="C52" s="160"/>
      <c r="D52" s="161"/>
      <c r="E52" s="160"/>
      <c r="F52" s="160"/>
    </row>
  </sheetData>
  <pageMargins left="0.7" right="0.7" top="0.75" bottom="0.75" header="0.3" footer="0.3"/>
  <pageSetup scale="74"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3CD1F-CFEF-9743-8981-EE2CE7BEF979}">
  <sheetPr>
    <pageSetUpPr fitToPage="1"/>
  </sheetPr>
  <dimension ref="B3:L46"/>
  <sheetViews>
    <sheetView workbookViewId="0">
      <selection activeCell="B3" sqref="B3:L28"/>
    </sheetView>
  </sheetViews>
  <sheetFormatPr baseColWidth="10" defaultColWidth="10.83203125" defaultRowHeight="16" x14ac:dyDescent="0.2"/>
  <cols>
    <col min="1" max="1" width="10.83203125" style="5"/>
    <col min="2" max="2" width="10.83203125" style="6"/>
    <col min="3" max="3" width="5" style="6" bestFit="1" customWidth="1"/>
    <col min="4" max="4" width="7.33203125" style="6" bestFit="1" customWidth="1"/>
    <col min="5" max="5" width="24" style="6" bestFit="1" customWidth="1"/>
    <col min="6" max="6" width="14.83203125" style="6" bestFit="1" customWidth="1"/>
    <col min="7" max="7" width="30.5" style="6" customWidth="1"/>
    <col min="8" max="8" width="23" style="6" customWidth="1"/>
    <col min="9" max="9" width="43.83203125" style="5" bestFit="1" customWidth="1"/>
    <col min="10" max="10" width="19.6640625" style="6" bestFit="1" customWidth="1"/>
    <col min="11" max="11" width="31.83203125" style="5" customWidth="1"/>
    <col min="12" max="12" width="36.6640625" style="5" bestFit="1" customWidth="1"/>
    <col min="13" max="16384" width="10.83203125" style="5"/>
  </cols>
  <sheetData>
    <row r="3" spans="2:12" x14ac:dyDescent="0.2">
      <c r="B3" s="25" t="s">
        <v>433</v>
      </c>
    </row>
    <row r="4" spans="2:12" x14ac:dyDescent="0.2">
      <c r="B4" s="18"/>
      <c r="C4" s="18"/>
      <c r="D4" s="18"/>
      <c r="E4" s="18"/>
      <c r="F4" s="18"/>
      <c r="G4" s="18"/>
      <c r="H4" s="18"/>
      <c r="I4" s="17"/>
      <c r="J4" s="18"/>
      <c r="K4" s="17"/>
      <c r="L4" s="17"/>
    </row>
    <row r="5" spans="2:12" x14ac:dyDescent="0.2">
      <c r="B5" s="16" t="s">
        <v>13</v>
      </c>
      <c r="C5" s="16" t="s">
        <v>14</v>
      </c>
      <c r="D5" s="16" t="s">
        <v>15</v>
      </c>
      <c r="E5" s="16" t="s">
        <v>454</v>
      </c>
      <c r="F5" s="16" t="s">
        <v>373</v>
      </c>
      <c r="G5" s="16" t="s">
        <v>372</v>
      </c>
      <c r="H5" s="16" t="s">
        <v>379</v>
      </c>
      <c r="I5" s="15" t="s">
        <v>16</v>
      </c>
      <c r="J5" s="16" t="s">
        <v>4</v>
      </c>
      <c r="K5" s="15" t="s">
        <v>17</v>
      </c>
      <c r="L5" s="15" t="s">
        <v>18</v>
      </c>
    </row>
    <row r="6" spans="2:12" x14ac:dyDescent="0.2">
      <c r="B6" s="12">
        <v>1</v>
      </c>
      <c r="C6" s="12">
        <v>61</v>
      </c>
      <c r="D6" s="14" t="s">
        <v>19</v>
      </c>
      <c r="E6" s="12" t="s">
        <v>20</v>
      </c>
      <c r="F6" s="12" t="s">
        <v>94</v>
      </c>
      <c r="G6" s="14" t="s">
        <v>21</v>
      </c>
      <c r="H6" s="14" t="s">
        <v>22</v>
      </c>
      <c r="I6" s="13" t="s">
        <v>23</v>
      </c>
      <c r="J6" s="14" t="s">
        <v>24</v>
      </c>
      <c r="K6" s="10" t="s">
        <v>25</v>
      </c>
      <c r="L6" s="10" t="s">
        <v>26</v>
      </c>
    </row>
    <row r="7" spans="2:12" x14ac:dyDescent="0.2">
      <c r="B7" s="12">
        <v>2</v>
      </c>
      <c r="C7" s="12">
        <v>58</v>
      </c>
      <c r="D7" s="14" t="s">
        <v>27</v>
      </c>
      <c r="E7" s="12" t="s">
        <v>20</v>
      </c>
      <c r="F7" s="12" t="s">
        <v>94</v>
      </c>
      <c r="G7" s="14" t="s">
        <v>28</v>
      </c>
      <c r="H7" s="14" t="s">
        <v>22</v>
      </c>
      <c r="I7" s="13" t="s">
        <v>23</v>
      </c>
      <c r="J7" s="14" t="s">
        <v>24</v>
      </c>
      <c r="K7" s="10" t="s">
        <v>25</v>
      </c>
      <c r="L7" s="10" t="s">
        <v>26</v>
      </c>
    </row>
    <row r="8" spans="2:12" x14ac:dyDescent="0.2">
      <c r="B8" s="12">
        <v>3</v>
      </c>
      <c r="C8" s="12">
        <v>28</v>
      </c>
      <c r="D8" s="14" t="s">
        <v>19</v>
      </c>
      <c r="E8" s="12" t="s">
        <v>20</v>
      </c>
      <c r="F8" s="12" t="s">
        <v>94</v>
      </c>
      <c r="G8" s="14" t="s">
        <v>29</v>
      </c>
      <c r="H8" s="14" t="s">
        <v>22</v>
      </c>
      <c r="I8" s="13" t="s">
        <v>30</v>
      </c>
      <c r="J8" s="14" t="s">
        <v>24</v>
      </c>
      <c r="K8" s="10" t="s">
        <v>25</v>
      </c>
      <c r="L8" s="10" t="s">
        <v>26</v>
      </c>
    </row>
    <row r="9" spans="2:12" x14ac:dyDescent="0.2">
      <c r="B9" s="12">
        <v>4</v>
      </c>
      <c r="C9" s="12">
        <v>57</v>
      </c>
      <c r="D9" s="14" t="s">
        <v>27</v>
      </c>
      <c r="E9" s="12" t="s">
        <v>20</v>
      </c>
      <c r="F9" s="12" t="s">
        <v>94</v>
      </c>
      <c r="G9" s="14" t="s">
        <v>21</v>
      </c>
      <c r="H9" s="14" t="s">
        <v>22</v>
      </c>
      <c r="I9" s="13" t="s">
        <v>31</v>
      </c>
      <c r="J9" s="14" t="s">
        <v>32</v>
      </c>
      <c r="K9" s="10" t="s">
        <v>25</v>
      </c>
      <c r="L9" s="10" t="s">
        <v>26</v>
      </c>
    </row>
    <row r="10" spans="2:12" x14ac:dyDescent="0.2">
      <c r="B10" s="12">
        <v>5</v>
      </c>
      <c r="C10" s="12">
        <v>47</v>
      </c>
      <c r="D10" s="14" t="s">
        <v>27</v>
      </c>
      <c r="E10" s="12" t="s">
        <v>20</v>
      </c>
      <c r="F10" s="12" t="s">
        <v>94</v>
      </c>
      <c r="G10" s="14" t="s">
        <v>33</v>
      </c>
      <c r="H10" s="14" t="s">
        <v>22</v>
      </c>
      <c r="I10" s="13" t="s">
        <v>34</v>
      </c>
      <c r="J10" s="14" t="s">
        <v>32</v>
      </c>
      <c r="K10" s="10" t="s">
        <v>25</v>
      </c>
      <c r="L10" s="10" t="s">
        <v>26</v>
      </c>
    </row>
    <row r="11" spans="2:12" x14ac:dyDescent="0.2">
      <c r="B11" s="12">
        <v>6</v>
      </c>
      <c r="C11" s="12">
        <v>56</v>
      </c>
      <c r="D11" s="14" t="s">
        <v>27</v>
      </c>
      <c r="E11" s="12" t="s">
        <v>20</v>
      </c>
      <c r="F11" s="12" t="s">
        <v>94</v>
      </c>
      <c r="G11" s="14" t="s">
        <v>28</v>
      </c>
      <c r="H11" s="14" t="s">
        <v>22</v>
      </c>
      <c r="I11" s="13" t="s">
        <v>35</v>
      </c>
      <c r="J11" s="14" t="s">
        <v>32</v>
      </c>
      <c r="K11" s="10" t="s">
        <v>25</v>
      </c>
      <c r="L11" s="10" t="s">
        <v>26</v>
      </c>
    </row>
    <row r="12" spans="2:12" x14ac:dyDescent="0.2">
      <c r="B12" s="12">
        <v>7</v>
      </c>
      <c r="C12" s="12">
        <v>47</v>
      </c>
      <c r="D12" s="14" t="s">
        <v>19</v>
      </c>
      <c r="E12" s="12" t="s">
        <v>20</v>
      </c>
      <c r="F12" s="12" t="s">
        <v>94</v>
      </c>
      <c r="G12" s="14" t="s">
        <v>21</v>
      </c>
      <c r="H12" s="14" t="s">
        <v>22</v>
      </c>
      <c r="I12" s="13" t="s">
        <v>36</v>
      </c>
      <c r="J12" s="14" t="s">
        <v>24</v>
      </c>
      <c r="K12" s="10" t="s">
        <v>25</v>
      </c>
      <c r="L12" s="10" t="s">
        <v>26</v>
      </c>
    </row>
    <row r="13" spans="2:12" x14ac:dyDescent="0.2">
      <c r="B13" s="12">
        <v>8</v>
      </c>
      <c r="C13" s="12">
        <v>7</v>
      </c>
      <c r="D13" s="14" t="s">
        <v>27</v>
      </c>
      <c r="E13" s="12" t="s">
        <v>20</v>
      </c>
      <c r="F13" s="12" t="s">
        <v>94</v>
      </c>
      <c r="G13" s="14" t="s">
        <v>37</v>
      </c>
      <c r="H13" s="14" t="s">
        <v>22</v>
      </c>
      <c r="I13" s="13" t="s">
        <v>38</v>
      </c>
      <c r="J13" s="14" t="s">
        <v>32</v>
      </c>
      <c r="K13" s="10" t="s">
        <v>25</v>
      </c>
      <c r="L13" s="10" t="s">
        <v>26</v>
      </c>
    </row>
    <row r="14" spans="2:12" x14ac:dyDescent="0.2">
      <c r="B14" s="12">
        <v>9</v>
      </c>
      <c r="C14" s="12">
        <v>30</v>
      </c>
      <c r="D14" s="14" t="s">
        <v>27</v>
      </c>
      <c r="E14" s="12" t="s">
        <v>20</v>
      </c>
      <c r="F14" s="12" t="s">
        <v>94</v>
      </c>
      <c r="G14" s="14" t="s">
        <v>29</v>
      </c>
      <c r="H14" s="14" t="s">
        <v>22</v>
      </c>
      <c r="I14" s="13" t="s">
        <v>39</v>
      </c>
      <c r="J14" s="14" t="s">
        <v>32</v>
      </c>
      <c r="K14" s="10" t="s">
        <v>25</v>
      </c>
      <c r="L14" s="10" t="s">
        <v>26</v>
      </c>
    </row>
    <row r="15" spans="2:12" x14ac:dyDescent="0.2">
      <c r="B15" s="12">
        <v>10</v>
      </c>
      <c r="C15" s="12">
        <v>37</v>
      </c>
      <c r="D15" s="14" t="s">
        <v>27</v>
      </c>
      <c r="E15" s="12" t="s">
        <v>20</v>
      </c>
      <c r="F15" s="12" t="s">
        <v>94</v>
      </c>
      <c r="G15" s="14" t="s">
        <v>21</v>
      </c>
      <c r="H15" s="14" t="s">
        <v>22</v>
      </c>
      <c r="I15" s="13" t="s">
        <v>40</v>
      </c>
      <c r="J15" s="14" t="s">
        <v>24</v>
      </c>
      <c r="K15" s="10" t="s">
        <v>25</v>
      </c>
      <c r="L15" s="10" t="s">
        <v>26</v>
      </c>
    </row>
    <row r="16" spans="2:12" x14ac:dyDescent="0.2">
      <c r="B16" s="12">
        <v>11</v>
      </c>
      <c r="C16" s="12">
        <v>39</v>
      </c>
      <c r="D16" s="14" t="s">
        <v>19</v>
      </c>
      <c r="E16" s="12" t="s">
        <v>20</v>
      </c>
      <c r="F16" s="12" t="s">
        <v>94</v>
      </c>
      <c r="G16" s="14" t="s">
        <v>29</v>
      </c>
      <c r="H16" s="14" t="s">
        <v>22</v>
      </c>
      <c r="I16" s="13" t="s">
        <v>41</v>
      </c>
      <c r="J16" s="14" t="s">
        <v>24</v>
      </c>
      <c r="K16" s="10" t="s">
        <v>25</v>
      </c>
      <c r="L16" s="10" t="s">
        <v>26</v>
      </c>
    </row>
    <row r="17" spans="2:12" x14ac:dyDescent="0.2">
      <c r="B17" s="12">
        <v>12</v>
      </c>
      <c r="C17" s="12">
        <v>44</v>
      </c>
      <c r="D17" s="14" t="s">
        <v>19</v>
      </c>
      <c r="E17" s="12" t="s">
        <v>20</v>
      </c>
      <c r="F17" s="12" t="s">
        <v>94</v>
      </c>
      <c r="G17" s="14" t="s">
        <v>21</v>
      </c>
      <c r="H17" s="14" t="s">
        <v>22</v>
      </c>
      <c r="I17" s="13" t="s">
        <v>42</v>
      </c>
      <c r="J17" s="14" t="s">
        <v>32</v>
      </c>
      <c r="K17" s="10" t="s">
        <v>25</v>
      </c>
      <c r="L17" s="10" t="s">
        <v>26</v>
      </c>
    </row>
    <row r="18" spans="2:12" x14ac:dyDescent="0.2">
      <c r="B18" s="12">
        <v>13</v>
      </c>
      <c r="C18" s="12">
        <v>30</v>
      </c>
      <c r="D18" s="14" t="s">
        <v>19</v>
      </c>
      <c r="E18" s="12" t="s">
        <v>20</v>
      </c>
      <c r="F18" s="12" t="s">
        <v>94</v>
      </c>
      <c r="G18" s="14" t="s">
        <v>29</v>
      </c>
      <c r="H18" s="14" t="s">
        <v>22</v>
      </c>
      <c r="I18" s="13" t="s">
        <v>43</v>
      </c>
      <c r="J18" s="14" t="s">
        <v>32</v>
      </c>
      <c r="K18" s="10" t="s">
        <v>25</v>
      </c>
      <c r="L18" s="10" t="s">
        <v>26</v>
      </c>
    </row>
    <row r="19" spans="2:12" x14ac:dyDescent="0.2">
      <c r="B19" s="12">
        <v>14</v>
      </c>
      <c r="C19" s="12">
        <v>61</v>
      </c>
      <c r="D19" s="14" t="s">
        <v>19</v>
      </c>
      <c r="E19" s="12" t="s">
        <v>20</v>
      </c>
      <c r="F19" s="12" t="s">
        <v>94</v>
      </c>
      <c r="G19" s="14" t="s">
        <v>44</v>
      </c>
      <c r="H19" s="14" t="s">
        <v>22</v>
      </c>
      <c r="I19" s="13" t="s">
        <v>45</v>
      </c>
      <c r="J19" s="14" t="s">
        <v>32</v>
      </c>
      <c r="K19" s="10" t="s">
        <v>25</v>
      </c>
      <c r="L19" s="10" t="s">
        <v>26</v>
      </c>
    </row>
    <row r="20" spans="2:12" x14ac:dyDescent="0.2">
      <c r="B20" s="12">
        <v>15</v>
      </c>
      <c r="C20" s="12">
        <v>54</v>
      </c>
      <c r="D20" s="12" t="s">
        <v>46</v>
      </c>
      <c r="E20" s="12" t="s">
        <v>20</v>
      </c>
      <c r="F20" s="12" t="s">
        <v>94</v>
      </c>
      <c r="G20" s="12" t="s">
        <v>47</v>
      </c>
      <c r="H20" s="12" t="s">
        <v>48</v>
      </c>
      <c r="I20" s="10" t="s">
        <v>49</v>
      </c>
      <c r="J20" s="14" t="s">
        <v>24</v>
      </c>
      <c r="K20" s="10" t="s">
        <v>25</v>
      </c>
      <c r="L20" s="10" t="s">
        <v>26</v>
      </c>
    </row>
    <row r="21" spans="2:12" x14ac:dyDescent="0.2">
      <c r="B21" s="12">
        <v>16</v>
      </c>
      <c r="C21" s="12">
        <v>55</v>
      </c>
      <c r="D21" s="12" t="s">
        <v>46</v>
      </c>
      <c r="E21" s="12" t="s">
        <v>20</v>
      </c>
      <c r="F21" s="12" t="s">
        <v>94</v>
      </c>
      <c r="G21" s="12" t="s">
        <v>50</v>
      </c>
      <c r="H21" s="12" t="s">
        <v>22</v>
      </c>
      <c r="I21" s="10" t="s">
        <v>51</v>
      </c>
      <c r="J21" s="14" t="s">
        <v>24</v>
      </c>
      <c r="K21" s="10" t="s">
        <v>25</v>
      </c>
      <c r="L21" s="10" t="s">
        <v>26</v>
      </c>
    </row>
    <row r="22" spans="2:12" x14ac:dyDescent="0.2">
      <c r="B22" s="12">
        <v>17</v>
      </c>
      <c r="C22" s="12">
        <v>54</v>
      </c>
      <c r="D22" s="12" t="s">
        <v>52</v>
      </c>
      <c r="E22" s="12" t="s">
        <v>20</v>
      </c>
      <c r="F22" s="12" t="s">
        <v>94</v>
      </c>
      <c r="G22" s="12" t="s">
        <v>53</v>
      </c>
      <c r="H22" s="12" t="s">
        <v>54</v>
      </c>
      <c r="I22" s="10" t="s">
        <v>55</v>
      </c>
      <c r="J22" s="14" t="s">
        <v>32</v>
      </c>
      <c r="K22" s="10" t="s">
        <v>25</v>
      </c>
      <c r="L22" s="10" t="s">
        <v>26</v>
      </c>
    </row>
    <row r="23" spans="2:12" x14ac:dyDescent="0.2">
      <c r="B23" s="12">
        <v>18</v>
      </c>
      <c r="C23" s="12">
        <v>62</v>
      </c>
      <c r="D23" s="12" t="s">
        <v>46</v>
      </c>
      <c r="E23" s="12" t="s">
        <v>20</v>
      </c>
      <c r="F23" s="12" t="s">
        <v>94</v>
      </c>
      <c r="G23" s="12" t="s">
        <v>56</v>
      </c>
      <c r="H23" s="12" t="s">
        <v>54</v>
      </c>
      <c r="I23" s="10" t="s">
        <v>57</v>
      </c>
      <c r="J23" s="14" t="s">
        <v>24</v>
      </c>
      <c r="K23" s="11" t="s">
        <v>58</v>
      </c>
      <c r="L23" s="10" t="s">
        <v>26</v>
      </c>
    </row>
    <row r="24" spans="2:12" x14ac:dyDescent="0.2">
      <c r="B24" s="12">
        <v>19</v>
      </c>
      <c r="C24" s="12">
        <v>15</v>
      </c>
      <c r="D24" s="12" t="s">
        <v>52</v>
      </c>
      <c r="E24" s="12" t="s">
        <v>59</v>
      </c>
      <c r="F24" s="12" t="s">
        <v>374</v>
      </c>
      <c r="G24" s="12" t="s">
        <v>60</v>
      </c>
      <c r="H24" s="12" t="s">
        <v>48</v>
      </c>
      <c r="I24" s="10" t="s">
        <v>61</v>
      </c>
      <c r="J24" s="14" t="s">
        <v>32</v>
      </c>
      <c r="K24" s="11" t="s">
        <v>62</v>
      </c>
      <c r="L24" s="10" t="s">
        <v>61</v>
      </c>
    </row>
    <row r="25" spans="2:12" x14ac:dyDescent="0.2">
      <c r="B25" s="12">
        <v>20</v>
      </c>
      <c r="C25" s="12">
        <v>46</v>
      </c>
      <c r="D25" s="12" t="s">
        <v>46</v>
      </c>
      <c r="E25" s="12" t="s">
        <v>59</v>
      </c>
      <c r="F25" s="12" t="s">
        <v>375</v>
      </c>
      <c r="G25" s="12" t="s">
        <v>63</v>
      </c>
      <c r="H25" s="12" t="s">
        <v>48</v>
      </c>
      <c r="I25" s="10" t="s">
        <v>64</v>
      </c>
      <c r="J25" s="14" t="s">
        <v>32</v>
      </c>
      <c r="K25" s="11" t="s">
        <v>25</v>
      </c>
      <c r="L25" s="10" t="s">
        <v>65</v>
      </c>
    </row>
    <row r="26" spans="2:12" x14ac:dyDescent="0.2">
      <c r="B26" s="12">
        <v>21</v>
      </c>
      <c r="C26" s="12">
        <v>60</v>
      </c>
      <c r="D26" s="12" t="s">
        <v>46</v>
      </c>
      <c r="E26" s="12" t="s">
        <v>59</v>
      </c>
      <c r="F26" s="12" t="s">
        <v>375</v>
      </c>
      <c r="G26" s="12" t="s">
        <v>66</v>
      </c>
      <c r="H26" s="12" t="s">
        <v>48</v>
      </c>
      <c r="I26" s="10" t="s">
        <v>67</v>
      </c>
      <c r="J26" s="14" t="s">
        <v>32</v>
      </c>
      <c r="K26" s="11" t="s">
        <v>25</v>
      </c>
      <c r="L26" s="10" t="s">
        <v>26</v>
      </c>
    </row>
    <row r="27" spans="2:12" x14ac:dyDescent="0.2">
      <c r="B27" s="12">
        <v>22</v>
      </c>
      <c r="C27" s="12">
        <v>69</v>
      </c>
      <c r="D27" s="12" t="s">
        <v>46</v>
      </c>
      <c r="E27" s="12" t="s">
        <v>59</v>
      </c>
      <c r="F27" s="12" t="s">
        <v>376</v>
      </c>
      <c r="G27" s="12" t="s">
        <v>68</v>
      </c>
      <c r="H27" s="12" t="s">
        <v>48</v>
      </c>
      <c r="I27" s="10" t="s">
        <v>69</v>
      </c>
      <c r="J27" s="14" t="s">
        <v>32</v>
      </c>
      <c r="K27" s="11" t="s">
        <v>70</v>
      </c>
      <c r="L27" s="10" t="s">
        <v>69</v>
      </c>
    </row>
    <row r="28" spans="2:12" x14ac:dyDescent="0.2">
      <c r="B28" s="9">
        <v>23</v>
      </c>
      <c r="C28" s="9">
        <v>86</v>
      </c>
      <c r="D28" s="9" t="s">
        <v>46</v>
      </c>
      <c r="E28" s="9" t="s">
        <v>59</v>
      </c>
      <c r="F28" s="9" t="s">
        <v>83</v>
      </c>
      <c r="G28" s="9" t="s">
        <v>71</v>
      </c>
      <c r="H28" s="9" t="s">
        <v>48</v>
      </c>
      <c r="I28" s="7" t="s">
        <v>72</v>
      </c>
      <c r="J28" s="19" t="s">
        <v>32</v>
      </c>
      <c r="K28" s="8" t="s">
        <v>73</v>
      </c>
      <c r="L28" s="7" t="s">
        <v>72</v>
      </c>
    </row>
    <row r="30" spans="2:12" x14ac:dyDescent="0.2">
      <c r="B30" s="27"/>
    </row>
    <row r="31" spans="2:12" x14ac:dyDescent="0.2">
      <c r="C31" s="5"/>
      <c r="D31" s="5"/>
      <c r="E31" s="5"/>
      <c r="F31" s="5"/>
    </row>
    <row r="32" spans="2:12" x14ac:dyDescent="0.2">
      <c r="C32" s="5"/>
      <c r="D32" s="5"/>
      <c r="E32" s="5"/>
      <c r="F32" s="5"/>
    </row>
    <row r="33" spans="3:6" x14ac:dyDescent="0.2">
      <c r="C33" s="5"/>
      <c r="D33" s="5"/>
      <c r="E33" s="5"/>
      <c r="F33" s="5"/>
    </row>
    <row r="34" spans="3:6" x14ac:dyDescent="0.2">
      <c r="C34" s="5"/>
      <c r="D34" s="5"/>
      <c r="E34" s="5"/>
      <c r="F34" s="5"/>
    </row>
    <row r="35" spans="3:6" x14ac:dyDescent="0.2">
      <c r="C35" s="5"/>
      <c r="D35" s="5"/>
      <c r="E35" s="5"/>
      <c r="F35" s="5"/>
    </row>
    <row r="36" spans="3:6" x14ac:dyDescent="0.2">
      <c r="C36" s="5"/>
      <c r="D36" s="5"/>
      <c r="E36" s="5"/>
      <c r="F36" s="5"/>
    </row>
    <row r="37" spans="3:6" x14ac:dyDescent="0.2">
      <c r="C37" s="5"/>
      <c r="D37" s="5"/>
      <c r="E37" s="5"/>
      <c r="F37" s="5"/>
    </row>
    <row r="38" spans="3:6" x14ac:dyDescent="0.2">
      <c r="C38" s="5"/>
      <c r="D38" s="5"/>
      <c r="E38" s="5"/>
      <c r="F38" s="5"/>
    </row>
    <row r="39" spans="3:6" x14ac:dyDescent="0.2">
      <c r="C39" s="5"/>
      <c r="D39" s="5"/>
      <c r="E39" s="5"/>
      <c r="F39" s="5"/>
    </row>
    <row r="40" spans="3:6" x14ac:dyDescent="0.2">
      <c r="C40" s="5"/>
      <c r="D40" s="5"/>
      <c r="E40" s="5"/>
      <c r="F40" s="5"/>
    </row>
    <row r="41" spans="3:6" x14ac:dyDescent="0.2">
      <c r="C41" s="5"/>
      <c r="D41" s="5"/>
      <c r="E41" s="5"/>
      <c r="F41" s="5"/>
    </row>
    <row r="42" spans="3:6" x14ac:dyDescent="0.2">
      <c r="C42" s="5"/>
      <c r="D42" s="5"/>
      <c r="E42" s="5"/>
      <c r="F42" s="5"/>
    </row>
    <row r="43" spans="3:6" x14ac:dyDescent="0.2">
      <c r="C43" s="5"/>
      <c r="D43" s="5"/>
      <c r="E43" s="5"/>
      <c r="F43" s="5"/>
    </row>
    <row r="44" spans="3:6" x14ac:dyDescent="0.2">
      <c r="C44" s="5"/>
      <c r="D44" s="5"/>
      <c r="E44" s="5"/>
      <c r="F44" s="5"/>
    </row>
    <row r="45" spans="3:6" x14ac:dyDescent="0.2">
      <c r="C45" s="5"/>
      <c r="D45" s="5"/>
      <c r="E45" s="5"/>
      <c r="F45" s="5"/>
    </row>
    <row r="46" spans="3:6" x14ac:dyDescent="0.2">
      <c r="C46" s="5"/>
      <c r="D46" s="5"/>
      <c r="E46" s="5"/>
      <c r="F46" s="5"/>
    </row>
  </sheetData>
  <pageMargins left="0.7" right="0.7" top="0.75" bottom="0.75" header="0.3" footer="0.3"/>
  <pageSetup scale="44" orientation="landscape"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FF9CA-1CAE-DE44-AA91-56F107219B03}">
  <sheetPr>
    <pageSetUpPr fitToPage="1"/>
  </sheetPr>
  <dimension ref="B3:R145"/>
  <sheetViews>
    <sheetView zoomScale="62" zoomScaleNormal="84" workbookViewId="0">
      <selection activeCell="R60" sqref="B3:R60"/>
    </sheetView>
  </sheetViews>
  <sheetFormatPr baseColWidth="10" defaultColWidth="10.83203125" defaultRowHeight="16" x14ac:dyDescent="0.2"/>
  <cols>
    <col min="1" max="1" width="10.83203125" style="5"/>
    <col min="2" max="2" width="6.33203125" style="5" customWidth="1"/>
    <col min="3" max="3" width="5.6640625" style="5" customWidth="1"/>
    <col min="4" max="4" width="10.83203125" style="5"/>
    <col min="5" max="5" width="23.33203125" style="36" bestFit="1" customWidth="1"/>
    <col min="6" max="6" width="14.83203125" style="5" bestFit="1" customWidth="1"/>
    <col min="7" max="7" width="27.5" style="5" bestFit="1" customWidth="1"/>
    <col min="8" max="8" width="20.33203125" style="5" bestFit="1" customWidth="1"/>
    <col min="9" max="9" width="52.33203125" style="5" customWidth="1"/>
    <col min="10" max="10" width="13" style="5" bestFit="1" customWidth="1"/>
    <col min="11" max="11" width="15.5" style="5" bestFit="1" customWidth="1"/>
    <col min="12" max="12" width="13.33203125" style="5" bestFit="1" customWidth="1"/>
    <col min="13" max="13" width="15.5" style="5" bestFit="1" customWidth="1"/>
    <col min="14" max="14" width="10.83203125" style="5" bestFit="1" customWidth="1"/>
    <col min="15" max="15" width="16.6640625" style="5" bestFit="1" customWidth="1"/>
    <col min="16" max="16" width="18.6640625" style="5" bestFit="1" customWidth="1"/>
    <col min="17" max="17" width="21" style="5" customWidth="1"/>
    <col min="18" max="18" width="25.5" style="5" customWidth="1"/>
    <col min="19" max="16384" width="10.83203125" style="5"/>
  </cols>
  <sheetData>
    <row r="3" spans="2:18" x14ac:dyDescent="0.2">
      <c r="B3" s="25" t="s">
        <v>434</v>
      </c>
    </row>
    <row r="5" spans="2:18" x14ac:dyDescent="0.2">
      <c r="B5" s="37" t="s">
        <v>74</v>
      </c>
      <c r="C5" s="37" t="s">
        <v>14</v>
      </c>
      <c r="D5" s="37" t="s">
        <v>75</v>
      </c>
      <c r="E5" s="38" t="s">
        <v>371</v>
      </c>
      <c r="F5" s="16" t="s">
        <v>373</v>
      </c>
      <c r="G5" s="16" t="s">
        <v>372</v>
      </c>
      <c r="H5" s="16" t="s">
        <v>379</v>
      </c>
      <c r="I5" s="16" t="s">
        <v>505</v>
      </c>
      <c r="J5" s="16" t="s">
        <v>76</v>
      </c>
      <c r="K5" s="16" t="s">
        <v>77</v>
      </c>
      <c r="L5" s="16" t="s">
        <v>78</v>
      </c>
      <c r="M5" s="16" t="s">
        <v>18</v>
      </c>
      <c r="N5" s="16" t="s">
        <v>79</v>
      </c>
      <c r="O5" s="16" t="s">
        <v>80</v>
      </c>
      <c r="P5" s="16" t="s">
        <v>382</v>
      </c>
      <c r="Q5" s="16" t="s">
        <v>81</v>
      </c>
      <c r="R5" s="16" t="s">
        <v>82</v>
      </c>
    </row>
    <row r="6" spans="2:18" x14ac:dyDescent="0.2">
      <c r="B6" s="27">
        <v>1</v>
      </c>
      <c r="C6" s="39">
        <v>55.9397672826831</v>
      </c>
      <c r="D6" s="27" t="s">
        <v>27</v>
      </c>
      <c r="E6" s="32" t="s">
        <v>59</v>
      </c>
      <c r="F6" s="6" t="s">
        <v>83</v>
      </c>
      <c r="G6" s="65" t="s">
        <v>84</v>
      </c>
      <c r="H6" s="65" t="s">
        <v>48</v>
      </c>
      <c r="I6" s="6" t="s">
        <v>85</v>
      </c>
      <c r="J6" s="6" t="s">
        <v>86</v>
      </c>
      <c r="K6" s="6" t="s">
        <v>87</v>
      </c>
      <c r="L6" s="6" t="s">
        <v>87</v>
      </c>
      <c r="M6" s="6" t="s">
        <v>88</v>
      </c>
      <c r="N6" s="6" t="s">
        <v>86</v>
      </c>
      <c r="O6" s="6" t="s">
        <v>89</v>
      </c>
      <c r="P6" s="6" t="s">
        <v>266</v>
      </c>
      <c r="Q6" s="6" t="s">
        <v>90</v>
      </c>
      <c r="R6" s="6" t="str">
        <f t="shared" ref="R6:R37" si="0">O6&amp;"_"&amp;Q6</f>
        <v>confirmatory_unchanged</v>
      </c>
    </row>
    <row r="7" spans="2:18" x14ac:dyDescent="0.2">
      <c r="B7" s="27">
        <v>2</v>
      </c>
      <c r="C7" s="39">
        <v>61.106091718001366</v>
      </c>
      <c r="D7" s="27" t="s">
        <v>27</v>
      </c>
      <c r="E7" s="32" t="s">
        <v>59</v>
      </c>
      <c r="F7" s="6" t="s">
        <v>83</v>
      </c>
      <c r="G7" s="65" t="s">
        <v>91</v>
      </c>
      <c r="H7" s="65" t="s">
        <v>48</v>
      </c>
      <c r="I7" s="6" t="s">
        <v>85</v>
      </c>
      <c r="J7" s="6" t="s">
        <v>86</v>
      </c>
      <c r="K7" s="6" t="s">
        <v>87</v>
      </c>
      <c r="L7" s="6" t="s">
        <v>87</v>
      </c>
      <c r="M7" s="6" t="s">
        <v>88</v>
      </c>
      <c r="N7" s="6" t="s">
        <v>86</v>
      </c>
      <c r="O7" s="6" t="s">
        <v>89</v>
      </c>
      <c r="P7" s="6" t="s">
        <v>266</v>
      </c>
      <c r="Q7" s="6" t="s">
        <v>90</v>
      </c>
      <c r="R7" s="6" t="str">
        <f t="shared" si="0"/>
        <v>confirmatory_unchanged</v>
      </c>
    </row>
    <row r="8" spans="2:18" x14ac:dyDescent="0.2">
      <c r="B8" s="27">
        <v>3</v>
      </c>
      <c r="C8" s="39">
        <v>81.234770704996578</v>
      </c>
      <c r="D8" s="27" t="s">
        <v>19</v>
      </c>
      <c r="E8" s="32" t="s">
        <v>59</v>
      </c>
      <c r="F8" s="6" t="s">
        <v>92</v>
      </c>
      <c r="G8" s="6" t="s">
        <v>93</v>
      </c>
      <c r="H8" s="6" t="s">
        <v>48</v>
      </c>
      <c r="I8" s="6" t="s">
        <v>85</v>
      </c>
      <c r="J8" s="6" t="s">
        <v>86</v>
      </c>
      <c r="K8" s="6" t="s">
        <v>87</v>
      </c>
      <c r="L8" s="6" t="s">
        <v>87</v>
      </c>
      <c r="M8" s="6" t="s">
        <v>88</v>
      </c>
      <c r="N8" s="6" t="s">
        <v>86</v>
      </c>
      <c r="O8" s="6" t="s">
        <v>89</v>
      </c>
      <c r="P8" s="6" t="s">
        <v>266</v>
      </c>
      <c r="Q8" s="6" t="s">
        <v>90</v>
      </c>
      <c r="R8" s="6" t="str">
        <f t="shared" si="0"/>
        <v>confirmatory_unchanged</v>
      </c>
    </row>
    <row r="9" spans="2:18" x14ac:dyDescent="0.2">
      <c r="B9" s="27">
        <v>4</v>
      </c>
      <c r="C9" s="39">
        <v>65.352498288843265</v>
      </c>
      <c r="D9" s="27" t="s">
        <v>27</v>
      </c>
      <c r="E9" s="32" t="s">
        <v>59</v>
      </c>
      <c r="F9" s="6" t="s">
        <v>92</v>
      </c>
      <c r="G9" s="6" t="s">
        <v>93</v>
      </c>
      <c r="H9" s="6" t="s">
        <v>48</v>
      </c>
      <c r="I9" s="6" t="s">
        <v>85</v>
      </c>
      <c r="J9" s="6" t="s">
        <v>86</v>
      </c>
      <c r="K9" s="6" t="s">
        <v>87</v>
      </c>
      <c r="L9" s="6" t="s">
        <v>87</v>
      </c>
      <c r="M9" s="6" t="s">
        <v>88</v>
      </c>
      <c r="N9" s="6" t="s">
        <v>86</v>
      </c>
      <c r="O9" s="6" t="s">
        <v>89</v>
      </c>
      <c r="P9" s="6" t="s">
        <v>266</v>
      </c>
      <c r="Q9" s="6" t="s">
        <v>90</v>
      </c>
      <c r="R9" s="6" t="str">
        <f t="shared" si="0"/>
        <v>confirmatory_unchanged</v>
      </c>
    </row>
    <row r="10" spans="2:18" x14ac:dyDescent="0.2">
      <c r="B10" s="27">
        <v>5</v>
      </c>
      <c r="C10" s="39">
        <v>50.628336755646821</v>
      </c>
      <c r="D10" s="27" t="s">
        <v>19</v>
      </c>
      <c r="E10" s="32" t="s">
        <v>20</v>
      </c>
      <c r="F10" s="6" t="s">
        <v>94</v>
      </c>
      <c r="G10" s="6" t="s">
        <v>95</v>
      </c>
      <c r="H10" s="6" t="s">
        <v>48</v>
      </c>
      <c r="I10" s="6" t="s">
        <v>85</v>
      </c>
      <c r="J10" s="6" t="s">
        <v>86</v>
      </c>
      <c r="K10" s="6" t="s">
        <v>87</v>
      </c>
      <c r="L10" s="6" t="s">
        <v>87</v>
      </c>
      <c r="M10" s="6" t="s">
        <v>88</v>
      </c>
      <c r="N10" s="6" t="s">
        <v>86</v>
      </c>
      <c r="O10" s="6" t="s">
        <v>89</v>
      </c>
      <c r="P10" s="6" t="s">
        <v>266</v>
      </c>
      <c r="Q10" s="6" t="s">
        <v>90</v>
      </c>
      <c r="R10" s="6" t="str">
        <f t="shared" si="0"/>
        <v>confirmatory_unchanged</v>
      </c>
    </row>
    <row r="11" spans="2:18" x14ac:dyDescent="0.2">
      <c r="B11" s="27">
        <v>6</v>
      </c>
      <c r="C11" s="39">
        <v>80.6050650239562</v>
      </c>
      <c r="D11" s="27" t="s">
        <v>27</v>
      </c>
      <c r="E11" s="32" t="s">
        <v>59</v>
      </c>
      <c r="F11" s="6" t="s">
        <v>83</v>
      </c>
      <c r="G11" s="65" t="s">
        <v>96</v>
      </c>
      <c r="H11" s="65" t="s">
        <v>48</v>
      </c>
      <c r="I11" s="6" t="s">
        <v>85</v>
      </c>
      <c r="J11" s="6" t="s">
        <v>86</v>
      </c>
      <c r="K11" s="6" t="s">
        <v>87</v>
      </c>
      <c r="L11" s="6" t="s">
        <v>87</v>
      </c>
      <c r="M11" s="6" t="s">
        <v>88</v>
      </c>
      <c r="N11" s="6" t="s">
        <v>86</v>
      </c>
      <c r="O11" s="6" t="s">
        <v>89</v>
      </c>
      <c r="P11" s="6" t="s">
        <v>266</v>
      </c>
      <c r="Q11" s="6" t="s">
        <v>90</v>
      </c>
      <c r="R11" s="6" t="str">
        <f t="shared" si="0"/>
        <v>confirmatory_unchanged</v>
      </c>
    </row>
    <row r="12" spans="2:18" x14ac:dyDescent="0.2">
      <c r="B12" s="27">
        <v>7</v>
      </c>
      <c r="C12" s="39">
        <v>54.119096509240244</v>
      </c>
      <c r="D12" s="27" t="s">
        <v>27</v>
      </c>
      <c r="E12" s="32" t="s">
        <v>20</v>
      </c>
      <c r="F12" s="6" t="s">
        <v>94</v>
      </c>
      <c r="G12" s="6" t="s">
        <v>97</v>
      </c>
      <c r="H12" s="6" t="s">
        <v>48</v>
      </c>
      <c r="I12" s="6" t="s">
        <v>36</v>
      </c>
      <c r="J12" s="6" t="s">
        <v>98</v>
      </c>
      <c r="K12" s="6" t="s">
        <v>99</v>
      </c>
      <c r="L12" s="6" t="s">
        <v>100</v>
      </c>
      <c r="M12" s="6" t="s">
        <v>36</v>
      </c>
      <c r="N12" s="6" t="s">
        <v>98</v>
      </c>
      <c r="O12" s="6" t="s">
        <v>89</v>
      </c>
      <c r="P12" s="6" t="s">
        <v>266</v>
      </c>
      <c r="Q12" s="6" t="s">
        <v>90</v>
      </c>
      <c r="R12" s="6" t="str">
        <f t="shared" si="0"/>
        <v>confirmatory_unchanged</v>
      </c>
    </row>
    <row r="13" spans="2:18" x14ac:dyDescent="0.2">
      <c r="B13" s="27">
        <v>8</v>
      </c>
      <c r="C13" s="39">
        <v>68.325804243668713</v>
      </c>
      <c r="D13" s="27" t="s">
        <v>19</v>
      </c>
      <c r="E13" s="32" t="s">
        <v>59</v>
      </c>
      <c r="F13" s="6" t="s">
        <v>92</v>
      </c>
      <c r="G13" s="6" t="s">
        <v>101</v>
      </c>
      <c r="H13" s="6" t="s">
        <v>48</v>
      </c>
      <c r="I13" s="6" t="s">
        <v>85</v>
      </c>
      <c r="J13" s="6" t="s">
        <v>86</v>
      </c>
      <c r="K13" s="6" t="s">
        <v>87</v>
      </c>
      <c r="L13" s="6" t="s">
        <v>87</v>
      </c>
      <c r="M13" s="6" t="s">
        <v>88</v>
      </c>
      <c r="N13" s="6" t="s">
        <v>86</v>
      </c>
      <c r="O13" s="6" t="s">
        <v>89</v>
      </c>
      <c r="P13" s="6" t="s">
        <v>266</v>
      </c>
      <c r="Q13" s="6" t="s">
        <v>90</v>
      </c>
      <c r="R13" s="6" t="str">
        <f t="shared" si="0"/>
        <v>confirmatory_unchanged</v>
      </c>
    </row>
    <row r="14" spans="2:18" x14ac:dyDescent="0.2">
      <c r="B14" s="27">
        <v>9</v>
      </c>
      <c r="C14" s="39">
        <v>65.582477754962355</v>
      </c>
      <c r="D14" s="27" t="s">
        <v>27</v>
      </c>
      <c r="E14" s="32" t="s">
        <v>59</v>
      </c>
      <c r="F14" s="6" t="s">
        <v>92</v>
      </c>
      <c r="G14" s="65" t="s">
        <v>102</v>
      </c>
      <c r="H14" s="6" t="s">
        <v>48</v>
      </c>
      <c r="I14" s="6" t="s">
        <v>85</v>
      </c>
      <c r="J14" s="6" t="s">
        <v>86</v>
      </c>
      <c r="K14" s="6" t="s">
        <v>87</v>
      </c>
      <c r="L14" s="6" t="s">
        <v>87</v>
      </c>
      <c r="M14" s="6" t="s">
        <v>88</v>
      </c>
      <c r="N14" s="6" t="s">
        <v>86</v>
      </c>
      <c r="O14" s="6" t="s">
        <v>89</v>
      </c>
      <c r="P14" s="6" t="s">
        <v>266</v>
      </c>
      <c r="Q14" s="6" t="s">
        <v>90</v>
      </c>
      <c r="R14" s="6" t="str">
        <f t="shared" si="0"/>
        <v>confirmatory_unchanged</v>
      </c>
    </row>
    <row r="15" spans="2:18" x14ac:dyDescent="0.2">
      <c r="B15" s="27">
        <v>10</v>
      </c>
      <c r="C15" s="39">
        <v>68.610540725530456</v>
      </c>
      <c r="D15" s="27" t="s">
        <v>27</v>
      </c>
      <c r="E15" s="32" t="s">
        <v>20</v>
      </c>
      <c r="F15" s="6" t="s">
        <v>94</v>
      </c>
      <c r="G15" s="6" t="s">
        <v>103</v>
      </c>
      <c r="H15" s="6" t="s">
        <v>48</v>
      </c>
      <c r="I15" s="6" t="s">
        <v>36</v>
      </c>
      <c r="J15" s="6" t="s">
        <v>98</v>
      </c>
      <c r="K15" s="6" t="s">
        <v>87</v>
      </c>
      <c r="L15" s="6" t="s">
        <v>87</v>
      </c>
      <c r="M15" s="6" t="s">
        <v>104</v>
      </c>
      <c r="N15" s="6" t="s">
        <v>48</v>
      </c>
      <c r="O15" s="6" t="s">
        <v>89</v>
      </c>
      <c r="P15" s="6" t="s">
        <v>266</v>
      </c>
      <c r="Q15" s="6" t="s">
        <v>105</v>
      </c>
      <c r="R15" s="6" t="str">
        <f t="shared" si="0"/>
        <v>confirmatory_changed</v>
      </c>
    </row>
    <row r="16" spans="2:18" x14ac:dyDescent="0.2">
      <c r="B16" s="27">
        <v>11</v>
      </c>
      <c r="C16" s="39">
        <v>67.73442847364818</v>
      </c>
      <c r="D16" s="27" t="s">
        <v>27</v>
      </c>
      <c r="E16" s="32" t="s">
        <v>59</v>
      </c>
      <c r="F16" s="6" t="s">
        <v>92</v>
      </c>
      <c r="G16" s="6" t="s">
        <v>93</v>
      </c>
      <c r="H16" s="6" t="s">
        <v>48</v>
      </c>
      <c r="I16" s="6" t="s">
        <v>88</v>
      </c>
      <c r="J16" s="6" t="s">
        <v>86</v>
      </c>
      <c r="K16" s="6" t="s">
        <v>87</v>
      </c>
      <c r="L16" s="6" t="s">
        <v>87</v>
      </c>
      <c r="M16" s="6" t="s">
        <v>88</v>
      </c>
      <c r="N16" s="6" t="s">
        <v>86</v>
      </c>
      <c r="O16" s="6" t="s">
        <v>89</v>
      </c>
      <c r="P16" s="6" t="s">
        <v>266</v>
      </c>
      <c r="Q16" s="6" t="s">
        <v>90</v>
      </c>
      <c r="R16" s="6" t="str">
        <f t="shared" si="0"/>
        <v>confirmatory_unchanged</v>
      </c>
    </row>
    <row r="17" spans="2:18" x14ac:dyDescent="0.2">
      <c r="B17" s="27">
        <v>12</v>
      </c>
      <c r="C17" s="39">
        <v>58.888432580424364</v>
      </c>
      <c r="D17" s="27" t="s">
        <v>27</v>
      </c>
      <c r="E17" s="32" t="s">
        <v>59</v>
      </c>
      <c r="F17" s="6" t="s">
        <v>92</v>
      </c>
      <c r="G17" s="6" t="s">
        <v>106</v>
      </c>
      <c r="H17" s="6" t="s">
        <v>48</v>
      </c>
      <c r="I17" s="6" t="s">
        <v>85</v>
      </c>
      <c r="J17" s="6" t="s">
        <v>86</v>
      </c>
      <c r="K17" s="6" t="s">
        <v>87</v>
      </c>
      <c r="L17" s="6" t="s">
        <v>87</v>
      </c>
      <c r="M17" s="6" t="s">
        <v>88</v>
      </c>
      <c r="N17" s="6" t="s">
        <v>86</v>
      </c>
      <c r="O17" s="6" t="s">
        <v>89</v>
      </c>
      <c r="P17" s="6" t="s">
        <v>266</v>
      </c>
      <c r="Q17" s="6" t="s">
        <v>90</v>
      </c>
      <c r="R17" s="6" t="str">
        <f t="shared" si="0"/>
        <v>confirmatory_unchanged</v>
      </c>
    </row>
    <row r="18" spans="2:18" x14ac:dyDescent="0.2">
      <c r="B18" s="27">
        <v>13</v>
      </c>
      <c r="C18" s="39">
        <v>51.348391512662559</v>
      </c>
      <c r="D18" s="27" t="s">
        <v>27</v>
      </c>
      <c r="E18" s="32" t="s">
        <v>59</v>
      </c>
      <c r="F18" s="6" t="s">
        <v>92</v>
      </c>
      <c r="G18" s="6" t="s">
        <v>107</v>
      </c>
      <c r="H18" s="6" t="s">
        <v>48</v>
      </c>
      <c r="I18" s="6" t="s">
        <v>85</v>
      </c>
      <c r="J18" s="6" t="s">
        <v>86</v>
      </c>
      <c r="K18" s="6" t="s">
        <v>87</v>
      </c>
      <c r="L18" s="6" t="s">
        <v>87</v>
      </c>
      <c r="M18" s="6" t="s">
        <v>88</v>
      </c>
      <c r="N18" s="6" t="s">
        <v>86</v>
      </c>
      <c r="O18" s="6" t="s">
        <v>89</v>
      </c>
      <c r="P18" s="6" t="s">
        <v>266</v>
      </c>
      <c r="Q18" s="6" t="s">
        <v>90</v>
      </c>
      <c r="R18" s="6" t="str">
        <f t="shared" si="0"/>
        <v>confirmatory_unchanged</v>
      </c>
    </row>
    <row r="19" spans="2:18" x14ac:dyDescent="0.2">
      <c r="B19" s="27">
        <v>14</v>
      </c>
      <c r="C19" s="39">
        <v>62.91581108829569</v>
      </c>
      <c r="D19" s="27" t="s">
        <v>27</v>
      </c>
      <c r="E19" s="32" t="s">
        <v>59</v>
      </c>
      <c r="F19" s="6" t="s">
        <v>92</v>
      </c>
      <c r="G19" s="6" t="s">
        <v>101</v>
      </c>
      <c r="H19" s="6" t="s">
        <v>48</v>
      </c>
      <c r="I19" s="6" t="s">
        <v>85</v>
      </c>
      <c r="J19" s="6" t="s">
        <v>86</v>
      </c>
      <c r="K19" s="6" t="s">
        <v>87</v>
      </c>
      <c r="L19" s="6" t="s">
        <v>87</v>
      </c>
      <c r="M19" s="6" t="s">
        <v>88</v>
      </c>
      <c r="N19" s="6" t="s">
        <v>86</v>
      </c>
      <c r="O19" s="6" t="s">
        <v>89</v>
      </c>
      <c r="P19" s="6" t="s">
        <v>266</v>
      </c>
      <c r="Q19" s="6" t="s">
        <v>90</v>
      </c>
      <c r="R19" s="6" t="str">
        <f t="shared" si="0"/>
        <v>confirmatory_unchanged</v>
      </c>
    </row>
    <row r="20" spans="2:18" x14ac:dyDescent="0.2">
      <c r="B20" s="27">
        <v>15</v>
      </c>
      <c r="C20" s="39">
        <v>71.720739219712527</v>
      </c>
      <c r="D20" s="27" t="s">
        <v>19</v>
      </c>
      <c r="E20" s="32" t="s">
        <v>59</v>
      </c>
      <c r="F20" s="6" t="s">
        <v>92</v>
      </c>
      <c r="G20" s="6" t="s">
        <v>101</v>
      </c>
      <c r="H20" s="6" t="s">
        <v>48</v>
      </c>
      <c r="I20" s="6" t="s">
        <v>85</v>
      </c>
      <c r="J20" s="6" t="s">
        <v>86</v>
      </c>
      <c r="K20" s="6" t="s">
        <v>87</v>
      </c>
      <c r="L20" s="6" t="s">
        <v>87</v>
      </c>
      <c r="M20" s="6" t="s">
        <v>88</v>
      </c>
      <c r="N20" s="6" t="s">
        <v>86</v>
      </c>
      <c r="O20" s="6" t="s">
        <v>89</v>
      </c>
      <c r="P20" s="6" t="s">
        <v>266</v>
      </c>
      <c r="Q20" s="6" t="s">
        <v>90</v>
      </c>
      <c r="R20" s="6" t="str">
        <f t="shared" si="0"/>
        <v>confirmatory_unchanged</v>
      </c>
    </row>
    <row r="21" spans="2:18" x14ac:dyDescent="0.2">
      <c r="B21" s="27">
        <v>16</v>
      </c>
      <c r="C21" s="39">
        <v>49.2539356605065</v>
      </c>
      <c r="D21" s="27" t="s">
        <v>27</v>
      </c>
      <c r="E21" s="32" t="s">
        <v>59</v>
      </c>
      <c r="F21" s="65" t="s">
        <v>108</v>
      </c>
      <c r="G21" s="65" t="s">
        <v>109</v>
      </c>
      <c r="H21" s="6" t="s">
        <v>48</v>
      </c>
      <c r="I21" s="6" t="s">
        <v>110</v>
      </c>
      <c r="J21" s="6" t="s">
        <v>98</v>
      </c>
      <c r="K21" s="6" t="s">
        <v>87</v>
      </c>
      <c r="L21" s="6" t="s">
        <v>87</v>
      </c>
      <c r="M21" s="6" t="s">
        <v>111</v>
      </c>
      <c r="N21" s="6" t="s">
        <v>98</v>
      </c>
      <c r="O21" s="6" t="s">
        <v>89</v>
      </c>
      <c r="P21" s="6" t="s">
        <v>266</v>
      </c>
      <c r="Q21" s="6" t="s">
        <v>90</v>
      </c>
      <c r="R21" s="6" t="str">
        <f t="shared" si="0"/>
        <v>confirmatory_unchanged</v>
      </c>
    </row>
    <row r="22" spans="2:18" x14ac:dyDescent="0.2">
      <c r="B22" s="27">
        <v>17</v>
      </c>
      <c r="C22" s="39">
        <v>47.170431211498972</v>
      </c>
      <c r="D22" s="27" t="s">
        <v>27</v>
      </c>
      <c r="E22" s="32" t="s">
        <v>59</v>
      </c>
      <c r="F22" s="6" t="s">
        <v>83</v>
      </c>
      <c r="G22" s="65" t="s">
        <v>112</v>
      </c>
      <c r="H22" s="6" t="s">
        <v>48</v>
      </c>
      <c r="I22" s="6" t="s">
        <v>85</v>
      </c>
      <c r="J22" s="6" t="s">
        <v>86</v>
      </c>
      <c r="K22" s="6" t="s">
        <v>87</v>
      </c>
      <c r="L22" s="6" t="s">
        <v>87</v>
      </c>
      <c r="M22" s="6" t="s">
        <v>88</v>
      </c>
      <c r="N22" s="6" t="s">
        <v>86</v>
      </c>
      <c r="O22" s="6" t="s">
        <v>89</v>
      </c>
      <c r="P22" s="6" t="s">
        <v>266</v>
      </c>
      <c r="Q22" s="6" t="s">
        <v>90</v>
      </c>
      <c r="R22" s="6" t="str">
        <f t="shared" si="0"/>
        <v>confirmatory_unchanged</v>
      </c>
    </row>
    <row r="23" spans="2:18" x14ac:dyDescent="0.2">
      <c r="B23" s="27">
        <v>18</v>
      </c>
      <c r="C23" s="39">
        <v>82.398357289527723</v>
      </c>
      <c r="D23" s="27" t="s">
        <v>27</v>
      </c>
      <c r="E23" s="32" t="s">
        <v>59</v>
      </c>
      <c r="F23" s="6" t="s">
        <v>92</v>
      </c>
      <c r="G23" s="6" t="s">
        <v>113</v>
      </c>
      <c r="H23" s="6" t="s">
        <v>48</v>
      </c>
      <c r="I23" s="6" t="s">
        <v>85</v>
      </c>
      <c r="J23" s="6" t="s">
        <v>86</v>
      </c>
      <c r="K23" s="6" t="s">
        <v>87</v>
      </c>
      <c r="L23" s="6" t="s">
        <v>87</v>
      </c>
      <c r="M23" s="6" t="s">
        <v>88</v>
      </c>
      <c r="N23" s="6" t="s">
        <v>86</v>
      </c>
      <c r="O23" s="6" t="s">
        <v>89</v>
      </c>
      <c r="P23" s="6" t="s">
        <v>266</v>
      </c>
      <c r="Q23" s="6" t="s">
        <v>90</v>
      </c>
      <c r="R23" s="6" t="str">
        <f t="shared" si="0"/>
        <v>confirmatory_unchanged</v>
      </c>
    </row>
    <row r="24" spans="2:18" x14ac:dyDescent="0.2">
      <c r="B24" s="27">
        <v>19</v>
      </c>
      <c r="C24" s="39">
        <v>80.711841204654348</v>
      </c>
      <c r="D24" s="27" t="s">
        <v>19</v>
      </c>
      <c r="E24" s="32" t="s">
        <v>20</v>
      </c>
      <c r="F24" s="6" t="s">
        <v>94</v>
      </c>
      <c r="G24" s="6" t="s">
        <v>114</v>
      </c>
      <c r="H24" s="6" t="s">
        <v>48</v>
      </c>
      <c r="I24" s="6" t="s">
        <v>115</v>
      </c>
      <c r="J24" s="6" t="s">
        <v>98</v>
      </c>
      <c r="K24" s="6" t="s">
        <v>87</v>
      </c>
      <c r="L24" s="6" t="s">
        <v>87</v>
      </c>
      <c r="M24" s="6" t="s">
        <v>36</v>
      </c>
      <c r="N24" s="6" t="s">
        <v>98</v>
      </c>
      <c r="O24" s="6" t="s">
        <v>89</v>
      </c>
      <c r="P24" s="6" t="s">
        <v>266</v>
      </c>
      <c r="Q24" s="6" t="s">
        <v>90</v>
      </c>
      <c r="R24" s="6" t="str">
        <f t="shared" si="0"/>
        <v>confirmatory_unchanged</v>
      </c>
    </row>
    <row r="25" spans="2:18" x14ac:dyDescent="0.2">
      <c r="B25" s="27">
        <v>20</v>
      </c>
      <c r="C25" s="39">
        <v>72.101300479123893</v>
      </c>
      <c r="D25" s="27" t="s">
        <v>19</v>
      </c>
      <c r="E25" s="32" t="s">
        <v>59</v>
      </c>
      <c r="F25" s="6" t="s">
        <v>83</v>
      </c>
      <c r="G25" s="65" t="s">
        <v>96</v>
      </c>
      <c r="H25" s="6" t="s">
        <v>48</v>
      </c>
      <c r="I25" s="6" t="s">
        <v>85</v>
      </c>
      <c r="J25" s="6" t="s">
        <v>86</v>
      </c>
      <c r="K25" s="6" t="s">
        <v>87</v>
      </c>
      <c r="L25" s="6" t="s">
        <v>87</v>
      </c>
      <c r="M25" s="6" t="s">
        <v>88</v>
      </c>
      <c r="N25" s="6" t="s">
        <v>86</v>
      </c>
      <c r="O25" s="6" t="s">
        <v>89</v>
      </c>
      <c r="P25" s="6" t="s">
        <v>275</v>
      </c>
      <c r="Q25" s="6" t="s">
        <v>90</v>
      </c>
      <c r="R25" s="6" t="str">
        <f t="shared" si="0"/>
        <v>confirmatory_unchanged</v>
      </c>
    </row>
    <row r="26" spans="2:18" x14ac:dyDescent="0.2">
      <c r="B26" s="27">
        <v>21</v>
      </c>
      <c r="C26" s="39">
        <v>55.759069130732378</v>
      </c>
      <c r="D26" s="27" t="s">
        <v>27</v>
      </c>
      <c r="E26" s="32" t="s">
        <v>20</v>
      </c>
      <c r="F26" s="6" t="s">
        <v>94</v>
      </c>
      <c r="G26" s="6" t="s">
        <v>116</v>
      </c>
      <c r="H26" s="6" t="s">
        <v>377</v>
      </c>
      <c r="I26" s="6" t="s">
        <v>117</v>
      </c>
      <c r="J26" s="6" t="s">
        <v>98</v>
      </c>
      <c r="K26" s="6" t="s">
        <v>99</v>
      </c>
      <c r="L26" s="6" t="s">
        <v>100</v>
      </c>
      <c r="M26" s="6" t="s">
        <v>36</v>
      </c>
      <c r="N26" s="6" t="s">
        <v>98</v>
      </c>
      <c r="O26" s="6" t="s">
        <v>89</v>
      </c>
      <c r="P26" s="6" t="s">
        <v>275</v>
      </c>
      <c r="Q26" s="6" t="s">
        <v>90</v>
      </c>
      <c r="R26" s="6" t="str">
        <f t="shared" si="0"/>
        <v>confirmatory_unchanged</v>
      </c>
    </row>
    <row r="27" spans="2:18" x14ac:dyDescent="0.2">
      <c r="B27" s="27">
        <v>22</v>
      </c>
      <c r="C27" s="39">
        <v>74.067077344284741</v>
      </c>
      <c r="D27" s="27" t="s">
        <v>19</v>
      </c>
      <c r="E27" s="32" t="s">
        <v>59</v>
      </c>
      <c r="F27" s="6" t="s">
        <v>83</v>
      </c>
      <c r="G27" s="65" t="s">
        <v>96</v>
      </c>
      <c r="H27" s="6" t="s">
        <v>48</v>
      </c>
      <c r="I27" s="6" t="s">
        <v>85</v>
      </c>
      <c r="J27" s="6" t="s">
        <v>86</v>
      </c>
      <c r="K27" s="6" t="s">
        <v>87</v>
      </c>
      <c r="L27" s="6" t="s">
        <v>87</v>
      </c>
      <c r="M27" s="6" t="s">
        <v>88</v>
      </c>
      <c r="N27" s="6" t="s">
        <v>86</v>
      </c>
      <c r="O27" s="6" t="s">
        <v>89</v>
      </c>
      <c r="P27" s="6" t="s">
        <v>275</v>
      </c>
      <c r="Q27" s="6" t="s">
        <v>90</v>
      </c>
      <c r="R27" s="6" t="str">
        <f t="shared" si="0"/>
        <v>confirmatory_unchanged</v>
      </c>
    </row>
    <row r="28" spans="2:18" x14ac:dyDescent="0.2">
      <c r="B28" s="27">
        <v>23</v>
      </c>
      <c r="C28" s="39">
        <v>78.108145106091712</v>
      </c>
      <c r="D28" s="27" t="s">
        <v>27</v>
      </c>
      <c r="E28" s="32" t="s">
        <v>59</v>
      </c>
      <c r="F28" s="6" t="s">
        <v>92</v>
      </c>
      <c r="G28" s="6" t="s">
        <v>101</v>
      </c>
      <c r="H28" s="6" t="s">
        <v>48</v>
      </c>
      <c r="I28" s="6" t="s">
        <v>85</v>
      </c>
      <c r="J28" s="6" t="s">
        <v>86</v>
      </c>
      <c r="K28" s="6" t="s">
        <v>87</v>
      </c>
      <c r="L28" s="6" t="s">
        <v>87</v>
      </c>
      <c r="M28" s="6" t="s">
        <v>88</v>
      </c>
      <c r="N28" s="6" t="s">
        <v>86</v>
      </c>
      <c r="O28" s="6" t="s">
        <v>89</v>
      </c>
      <c r="P28" s="6" t="s">
        <v>275</v>
      </c>
      <c r="Q28" s="6" t="s">
        <v>90</v>
      </c>
      <c r="R28" s="6" t="str">
        <f t="shared" si="0"/>
        <v>confirmatory_unchanged</v>
      </c>
    </row>
    <row r="29" spans="2:18" x14ac:dyDescent="0.2">
      <c r="B29" s="27">
        <v>24</v>
      </c>
      <c r="C29" s="39">
        <v>69.850787132101303</v>
      </c>
      <c r="D29" s="27" t="s">
        <v>19</v>
      </c>
      <c r="E29" s="32" t="s">
        <v>20</v>
      </c>
      <c r="F29" s="6" t="s">
        <v>94</v>
      </c>
      <c r="G29" s="6" t="s">
        <v>118</v>
      </c>
      <c r="H29" s="6" t="s">
        <v>48</v>
      </c>
      <c r="I29" s="6" t="s">
        <v>119</v>
      </c>
      <c r="J29" s="65" t="s">
        <v>48</v>
      </c>
      <c r="K29" s="6" t="s">
        <v>87</v>
      </c>
      <c r="L29" s="6" t="s">
        <v>87</v>
      </c>
      <c r="M29" s="6" t="s">
        <v>120</v>
      </c>
      <c r="N29" s="6" t="s">
        <v>48</v>
      </c>
      <c r="O29" s="6" t="s">
        <v>89</v>
      </c>
      <c r="P29" s="6" t="s">
        <v>275</v>
      </c>
      <c r="Q29" s="6" t="s">
        <v>90</v>
      </c>
      <c r="R29" s="6" t="str">
        <f t="shared" si="0"/>
        <v>confirmatory_unchanged</v>
      </c>
    </row>
    <row r="30" spans="2:18" x14ac:dyDescent="0.2">
      <c r="B30" s="27">
        <v>25</v>
      </c>
      <c r="C30" s="39">
        <v>61.880903490759756</v>
      </c>
      <c r="D30" s="27" t="s">
        <v>19</v>
      </c>
      <c r="E30" s="32" t="s">
        <v>20</v>
      </c>
      <c r="F30" s="6" t="s">
        <v>94</v>
      </c>
      <c r="G30" s="6" t="s">
        <v>121</v>
      </c>
      <c r="H30" s="6" t="s">
        <v>48</v>
      </c>
      <c r="I30" s="6" t="s">
        <v>122</v>
      </c>
      <c r="J30" s="65" t="s">
        <v>98</v>
      </c>
      <c r="K30" s="6" t="s">
        <v>87</v>
      </c>
      <c r="L30" s="6" t="s">
        <v>87</v>
      </c>
      <c r="M30" s="6" t="s">
        <v>123</v>
      </c>
      <c r="N30" s="6" t="s">
        <v>48</v>
      </c>
      <c r="O30" s="6" t="s">
        <v>89</v>
      </c>
      <c r="P30" s="6" t="s">
        <v>275</v>
      </c>
      <c r="Q30" s="6" t="s">
        <v>105</v>
      </c>
      <c r="R30" s="6" t="str">
        <f t="shared" si="0"/>
        <v>confirmatory_changed</v>
      </c>
    </row>
    <row r="31" spans="2:18" x14ac:dyDescent="0.2">
      <c r="B31" s="27">
        <v>26</v>
      </c>
      <c r="C31" s="39">
        <v>65.423682409308697</v>
      </c>
      <c r="D31" s="27" t="s">
        <v>19</v>
      </c>
      <c r="E31" s="32" t="s">
        <v>20</v>
      </c>
      <c r="F31" s="6" t="s">
        <v>94</v>
      </c>
      <c r="G31" s="6" t="s">
        <v>124</v>
      </c>
      <c r="H31" s="6" t="s">
        <v>48</v>
      </c>
      <c r="I31" s="6" t="s">
        <v>36</v>
      </c>
      <c r="J31" s="65" t="s">
        <v>98</v>
      </c>
      <c r="K31" s="6" t="s">
        <v>87</v>
      </c>
      <c r="L31" s="6" t="s">
        <v>87</v>
      </c>
      <c r="M31" s="6" t="s">
        <v>36</v>
      </c>
      <c r="N31" s="6" t="s">
        <v>98</v>
      </c>
      <c r="O31" s="6" t="s">
        <v>89</v>
      </c>
      <c r="P31" s="6" t="s">
        <v>275</v>
      </c>
      <c r="Q31" s="6" t="s">
        <v>90</v>
      </c>
      <c r="R31" s="6" t="str">
        <f t="shared" si="0"/>
        <v>confirmatory_unchanged</v>
      </c>
    </row>
    <row r="32" spans="2:18" x14ac:dyDescent="0.2">
      <c r="B32" s="27">
        <v>27</v>
      </c>
      <c r="C32" s="39">
        <v>37.790554414784395</v>
      </c>
      <c r="D32" s="27" t="s">
        <v>27</v>
      </c>
      <c r="E32" s="32" t="s">
        <v>20</v>
      </c>
      <c r="F32" s="6" t="s">
        <v>94</v>
      </c>
      <c r="G32" s="6" t="s">
        <v>125</v>
      </c>
      <c r="H32" s="6" t="s">
        <v>377</v>
      </c>
      <c r="I32" s="6" t="s">
        <v>36</v>
      </c>
      <c r="J32" s="65" t="s">
        <v>98</v>
      </c>
      <c r="K32" s="6" t="s">
        <v>99</v>
      </c>
      <c r="L32" s="6" t="s">
        <v>100</v>
      </c>
      <c r="M32" s="6" t="s">
        <v>36</v>
      </c>
      <c r="N32" s="6" t="s">
        <v>98</v>
      </c>
      <c r="O32" s="6" t="s">
        <v>89</v>
      </c>
      <c r="P32" s="6" t="s">
        <v>275</v>
      </c>
      <c r="Q32" s="6" t="s">
        <v>90</v>
      </c>
      <c r="R32" s="6" t="str">
        <f t="shared" si="0"/>
        <v>confirmatory_unchanged</v>
      </c>
    </row>
    <row r="33" spans="2:18" x14ac:dyDescent="0.2">
      <c r="B33" s="27">
        <v>28</v>
      </c>
      <c r="C33" s="39">
        <v>63.832991101984945</v>
      </c>
      <c r="D33" s="27" t="s">
        <v>19</v>
      </c>
      <c r="E33" s="32" t="s">
        <v>20</v>
      </c>
      <c r="F33" s="6" t="s">
        <v>94</v>
      </c>
      <c r="G33" s="6" t="s">
        <v>125</v>
      </c>
      <c r="H33" s="6" t="s">
        <v>377</v>
      </c>
      <c r="I33" s="6" t="s">
        <v>126</v>
      </c>
      <c r="J33" s="65" t="s">
        <v>98</v>
      </c>
      <c r="K33" s="6" t="s">
        <v>87</v>
      </c>
      <c r="L33" s="6" t="s">
        <v>87</v>
      </c>
      <c r="M33" s="6" t="s">
        <v>123</v>
      </c>
      <c r="N33" s="6" t="s">
        <v>48</v>
      </c>
      <c r="O33" s="6" t="s">
        <v>89</v>
      </c>
      <c r="P33" s="6" t="s">
        <v>275</v>
      </c>
      <c r="Q33" s="6" t="s">
        <v>105</v>
      </c>
      <c r="R33" s="6" t="str">
        <f t="shared" si="0"/>
        <v>confirmatory_changed</v>
      </c>
    </row>
    <row r="34" spans="2:18" x14ac:dyDescent="0.2">
      <c r="B34" s="27">
        <v>29</v>
      </c>
      <c r="C34" s="39">
        <v>27.290896646132786</v>
      </c>
      <c r="D34" s="27" t="s">
        <v>19</v>
      </c>
      <c r="E34" s="32" t="s">
        <v>20</v>
      </c>
      <c r="F34" s="6" t="s">
        <v>94</v>
      </c>
      <c r="G34" s="6" t="s">
        <v>125</v>
      </c>
      <c r="H34" s="6" t="s">
        <v>377</v>
      </c>
      <c r="I34" s="6" t="s">
        <v>127</v>
      </c>
      <c r="J34" s="65" t="s">
        <v>98</v>
      </c>
      <c r="K34" s="6" t="s">
        <v>99</v>
      </c>
      <c r="L34" s="6" t="s">
        <v>100</v>
      </c>
      <c r="M34" s="6" t="s">
        <v>36</v>
      </c>
      <c r="N34" s="6" t="s">
        <v>98</v>
      </c>
      <c r="O34" s="6" t="s">
        <v>89</v>
      </c>
      <c r="P34" s="6" t="s">
        <v>275</v>
      </c>
      <c r="Q34" s="6" t="s">
        <v>90</v>
      </c>
      <c r="R34" s="6" t="str">
        <f t="shared" si="0"/>
        <v>confirmatory_unchanged</v>
      </c>
    </row>
    <row r="35" spans="2:18" x14ac:dyDescent="0.2">
      <c r="B35" s="27">
        <v>30</v>
      </c>
      <c r="C35" s="39">
        <v>70.379192334017802</v>
      </c>
      <c r="D35" s="27" t="s">
        <v>27</v>
      </c>
      <c r="E35" s="32" t="s">
        <v>20</v>
      </c>
      <c r="F35" s="6" t="s">
        <v>94</v>
      </c>
      <c r="G35" s="6" t="s">
        <v>128</v>
      </c>
      <c r="H35" s="6" t="s">
        <v>378</v>
      </c>
      <c r="I35" s="6" t="s">
        <v>129</v>
      </c>
      <c r="J35" s="65" t="s">
        <v>98</v>
      </c>
      <c r="K35" s="6" t="s">
        <v>87</v>
      </c>
      <c r="L35" s="6" t="s">
        <v>87</v>
      </c>
      <c r="M35" s="6" t="s">
        <v>88</v>
      </c>
      <c r="N35" s="6" t="s">
        <v>86</v>
      </c>
      <c r="O35" s="6" t="s">
        <v>89</v>
      </c>
      <c r="P35" s="6" t="s">
        <v>275</v>
      </c>
      <c r="Q35" s="6" t="s">
        <v>105</v>
      </c>
      <c r="R35" s="6" t="str">
        <f t="shared" si="0"/>
        <v>confirmatory_changed</v>
      </c>
    </row>
    <row r="36" spans="2:18" x14ac:dyDescent="0.2">
      <c r="B36" s="27">
        <v>31</v>
      </c>
      <c r="C36" s="39">
        <v>75.414099931553736</v>
      </c>
      <c r="D36" s="27" t="s">
        <v>19</v>
      </c>
      <c r="E36" s="32" t="s">
        <v>20</v>
      </c>
      <c r="F36" s="6" t="s">
        <v>94</v>
      </c>
      <c r="G36" s="6" t="s">
        <v>130</v>
      </c>
      <c r="H36" s="6" t="s">
        <v>378</v>
      </c>
      <c r="I36" s="6" t="s">
        <v>36</v>
      </c>
      <c r="J36" s="65" t="s">
        <v>98</v>
      </c>
      <c r="K36" s="6" t="s">
        <v>87</v>
      </c>
      <c r="L36" s="6" t="s">
        <v>87</v>
      </c>
      <c r="M36" s="6" t="s">
        <v>36</v>
      </c>
      <c r="N36" s="6" t="s">
        <v>98</v>
      </c>
      <c r="O36" s="6" t="s">
        <v>89</v>
      </c>
      <c r="P36" s="6" t="s">
        <v>275</v>
      </c>
      <c r="Q36" s="6" t="s">
        <v>90</v>
      </c>
      <c r="R36" s="6" t="str">
        <f t="shared" si="0"/>
        <v>confirmatory_unchanged</v>
      </c>
    </row>
    <row r="37" spans="2:18" x14ac:dyDescent="0.2">
      <c r="B37" s="27">
        <v>32</v>
      </c>
      <c r="C37" s="39">
        <v>75.852156057494867</v>
      </c>
      <c r="D37" s="27" t="s">
        <v>27</v>
      </c>
      <c r="E37" s="32" t="s">
        <v>20</v>
      </c>
      <c r="F37" s="6" t="s">
        <v>94</v>
      </c>
      <c r="G37" s="6" t="s">
        <v>125</v>
      </c>
      <c r="H37" s="81" t="s">
        <v>377</v>
      </c>
      <c r="I37" s="6" t="s">
        <v>131</v>
      </c>
      <c r="J37" s="65" t="s">
        <v>48</v>
      </c>
      <c r="K37" s="6" t="s">
        <v>87</v>
      </c>
      <c r="L37" s="6" t="s">
        <v>87</v>
      </c>
      <c r="M37" s="6" t="s">
        <v>132</v>
      </c>
      <c r="N37" s="6" t="s">
        <v>48</v>
      </c>
      <c r="O37" s="6" t="s">
        <v>89</v>
      </c>
      <c r="P37" s="6" t="s">
        <v>275</v>
      </c>
      <c r="Q37" s="6" t="s">
        <v>90</v>
      </c>
      <c r="R37" s="6" t="str">
        <f t="shared" si="0"/>
        <v>confirmatory_unchanged</v>
      </c>
    </row>
    <row r="38" spans="2:18" x14ac:dyDescent="0.2">
      <c r="B38" s="27">
        <v>33</v>
      </c>
      <c r="C38" s="39">
        <v>58.414784394250511</v>
      </c>
      <c r="D38" s="27" t="s">
        <v>27</v>
      </c>
      <c r="E38" s="32" t="s">
        <v>20</v>
      </c>
      <c r="F38" s="6" t="s">
        <v>94</v>
      </c>
      <c r="G38" s="6" t="s">
        <v>125</v>
      </c>
      <c r="H38" s="6" t="s">
        <v>377</v>
      </c>
      <c r="I38" s="6" t="s">
        <v>133</v>
      </c>
      <c r="J38" s="65" t="s">
        <v>48</v>
      </c>
      <c r="K38" s="6" t="s">
        <v>99</v>
      </c>
      <c r="L38" s="6" t="s">
        <v>100</v>
      </c>
      <c r="M38" s="6" t="s">
        <v>36</v>
      </c>
      <c r="N38" s="6" t="s">
        <v>98</v>
      </c>
      <c r="O38" s="6" t="s">
        <v>89</v>
      </c>
      <c r="P38" s="6" t="s">
        <v>275</v>
      </c>
      <c r="Q38" s="6" t="s">
        <v>105</v>
      </c>
      <c r="R38" s="6" t="str">
        <f t="shared" ref="R38:R60" si="1">O38&amp;"_"&amp;Q38</f>
        <v>confirmatory_changed</v>
      </c>
    </row>
    <row r="39" spans="2:18" x14ac:dyDescent="0.2">
      <c r="B39" s="27">
        <v>34</v>
      </c>
      <c r="C39" s="39">
        <v>80.65708418891171</v>
      </c>
      <c r="D39" s="27" t="s">
        <v>19</v>
      </c>
      <c r="E39" s="32" t="s">
        <v>20</v>
      </c>
      <c r="F39" s="6" t="s">
        <v>94</v>
      </c>
      <c r="G39" s="6" t="s">
        <v>125</v>
      </c>
      <c r="H39" s="6" t="s">
        <v>377</v>
      </c>
      <c r="I39" s="6" t="s">
        <v>134</v>
      </c>
      <c r="J39" s="65" t="s">
        <v>48</v>
      </c>
      <c r="K39" s="6" t="s">
        <v>87</v>
      </c>
      <c r="L39" s="6" t="s">
        <v>87</v>
      </c>
      <c r="M39" s="6" t="s">
        <v>135</v>
      </c>
      <c r="N39" s="6" t="s">
        <v>48</v>
      </c>
      <c r="O39" s="6" t="s">
        <v>89</v>
      </c>
      <c r="P39" s="6" t="s">
        <v>275</v>
      </c>
      <c r="Q39" s="6" t="s">
        <v>90</v>
      </c>
      <c r="R39" s="6" t="str">
        <f t="shared" si="1"/>
        <v>confirmatory_unchanged</v>
      </c>
    </row>
    <row r="40" spans="2:18" x14ac:dyDescent="0.2">
      <c r="B40" s="27">
        <v>35</v>
      </c>
      <c r="C40" s="39">
        <v>47.498973305954827</v>
      </c>
      <c r="D40" s="27" t="s">
        <v>19</v>
      </c>
      <c r="E40" s="32" t="s">
        <v>20</v>
      </c>
      <c r="F40" s="6" t="s">
        <v>94</v>
      </c>
      <c r="G40" s="6" t="s">
        <v>125</v>
      </c>
      <c r="H40" s="6" t="s">
        <v>377</v>
      </c>
      <c r="I40" s="6" t="s">
        <v>36</v>
      </c>
      <c r="J40" s="65" t="s">
        <v>98</v>
      </c>
      <c r="K40" s="6" t="s">
        <v>99</v>
      </c>
      <c r="L40" s="6" t="s">
        <v>100</v>
      </c>
      <c r="M40" s="6" t="s">
        <v>36</v>
      </c>
      <c r="N40" s="6" t="s">
        <v>98</v>
      </c>
      <c r="O40" s="6" t="s">
        <v>89</v>
      </c>
      <c r="P40" s="6" t="s">
        <v>275</v>
      </c>
      <c r="Q40" s="6" t="s">
        <v>90</v>
      </c>
      <c r="R40" s="6" t="str">
        <f t="shared" si="1"/>
        <v>confirmatory_unchanged</v>
      </c>
    </row>
    <row r="41" spans="2:18" x14ac:dyDescent="0.2">
      <c r="B41" s="27">
        <v>36</v>
      </c>
      <c r="C41" s="39">
        <v>50.294318959616703</v>
      </c>
      <c r="D41" s="27" t="s">
        <v>27</v>
      </c>
      <c r="E41" s="32" t="s">
        <v>59</v>
      </c>
      <c r="F41" s="6" t="s">
        <v>92</v>
      </c>
      <c r="G41" s="6" t="s">
        <v>101</v>
      </c>
      <c r="H41" s="6" t="s">
        <v>48</v>
      </c>
      <c r="I41" s="6" t="s">
        <v>85</v>
      </c>
      <c r="J41" s="65" t="s">
        <v>86</v>
      </c>
      <c r="K41" s="6" t="s">
        <v>87</v>
      </c>
      <c r="L41" s="6" t="s">
        <v>87</v>
      </c>
      <c r="M41" s="6" t="s">
        <v>88</v>
      </c>
      <c r="N41" s="6" t="s">
        <v>86</v>
      </c>
      <c r="O41" s="6" t="s">
        <v>89</v>
      </c>
      <c r="P41" s="6" t="s">
        <v>275</v>
      </c>
      <c r="Q41" s="6" t="s">
        <v>90</v>
      </c>
      <c r="R41" s="6" t="str">
        <f t="shared" si="1"/>
        <v>confirmatory_unchanged</v>
      </c>
    </row>
    <row r="42" spans="2:18" x14ac:dyDescent="0.2">
      <c r="B42" s="27">
        <v>37</v>
      </c>
      <c r="C42" s="39">
        <v>39.802874743326491</v>
      </c>
      <c r="D42" s="27" t="s">
        <v>19</v>
      </c>
      <c r="E42" s="32" t="s">
        <v>20</v>
      </c>
      <c r="F42" s="6" t="s">
        <v>94</v>
      </c>
      <c r="G42" s="6" t="s">
        <v>125</v>
      </c>
      <c r="H42" s="6" t="s">
        <v>377</v>
      </c>
      <c r="I42" s="6" t="s">
        <v>136</v>
      </c>
      <c r="J42" s="65" t="s">
        <v>48</v>
      </c>
      <c r="K42" s="6" t="s">
        <v>99</v>
      </c>
      <c r="L42" s="6" t="s">
        <v>100</v>
      </c>
      <c r="M42" s="6" t="s">
        <v>36</v>
      </c>
      <c r="N42" s="6" t="s">
        <v>98</v>
      </c>
      <c r="O42" s="6" t="s">
        <v>89</v>
      </c>
      <c r="P42" s="6" t="s">
        <v>275</v>
      </c>
      <c r="Q42" s="6" t="s">
        <v>105</v>
      </c>
      <c r="R42" s="6" t="str">
        <f t="shared" si="1"/>
        <v>confirmatory_changed</v>
      </c>
    </row>
    <row r="43" spans="2:18" x14ac:dyDescent="0.2">
      <c r="B43" s="27">
        <v>38</v>
      </c>
      <c r="C43" s="39">
        <v>60.416153319644081</v>
      </c>
      <c r="D43" s="27" t="s">
        <v>27</v>
      </c>
      <c r="E43" s="32" t="s">
        <v>20</v>
      </c>
      <c r="F43" s="6" t="s">
        <v>94</v>
      </c>
      <c r="G43" s="6" t="s">
        <v>137</v>
      </c>
      <c r="H43" s="6" t="s">
        <v>378</v>
      </c>
      <c r="I43" s="6" t="s">
        <v>138</v>
      </c>
      <c r="J43" s="65" t="s">
        <v>98</v>
      </c>
      <c r="K43" s="6" t="s">
        <v>87</v>
      </c>
      <c r="L43" s="6" t="s">
        <v>87</v>
      </c>
      <c r="M43" s="6" t="s">
        <v>139</v>
      </c>
      <c r="N43" s="6" t="s">
        <v>98</v>
      </c>
      <c r="O43" s="6" t="s">
        <v>89</v>
      </c>
      <c r="P43" s="6" t="s">
        <v>275</v>
      </c>
      <c r="Q43" s="6" t="s">
        <v>90</v>
      </c>
      <c r="R43" s="6" t="str">
        <f t="shared" si="1"/>
        <v>confirmatory_unchanged</v>
      </c>
    </row>
    <row r="44" spans="2:18" x14ac:dyDescent="0.2">
      <c r="B44" s="27">
        <v>39</v>
      </c>
      <c r="C44" s="39">
        <v>47.444216290212182</v>
      </c>
      <c r="D44" s="27" t="s">
        <v>27</v>
      </c>
      <c r="E44" s="32" t="s">
        <v>59</v>
      </c>
      <c r="F44" s="6" t="s">
        <v>83</v>
      </c>
      <c r="G44" s="65" t="s">
        <v>140</v>
      </c>
      <c r="H44" s="6" t="s">
        <v>48</v>
      </c>
      <c r="I44" s="6" t="s">
        <v>141</v>
      </c>
      <c r="J44" s="65" t="s">
        <v>98</v>
      </c>
      <c r="K44" s="6" t="s">
        <v>87</v>
      </c>
      <c r="L44" s="6" t="s">
        <v>87</v>
      </c>
      <c r="M44" s="6" t="s">
        <v>142</v>
      </c>
      <c r="N44" s="6" t="s">
        <v>48</v>
      </c>
      <c r="O44" s="6" t="s">
        <v>89</v>
      </c>
      <c r="P44" s="6" t="s">
        <v>275</v>
      </c>
      <c r="Q44" s="6" t="s">
        <v>105</v>
      </c>
      <c r="R44" s="6" t="str">
        <f t="shared" si="1"/>
        <v>confirmatory_changed</v>
      </c>
    </row>
    <row r="45" spans="2:18" x14ac:dyDescent="0.2">
      <c r="B45" s="27">
        <v>40</v>
      </c>
      <c r="C45" s="39">
        <v>60.928131416837779</v>
      </c>
      <c r="D45" s="27" t="s">
        <v>19</v>
      </c>
      <c r="E45" s="32" t="s">
        <v>20</v>
      </c>
      <c r="F45" s="6" t="s">
        <v>94</v>
      </c>
      <c r="G45" s="6" t="s">
        <v>125</v>
      </c>
      <c r="H45" s="6" t="s">
        <v>377</v>
      </c>
      <c r="I45" s="6" t="s">
        <v>143</v>
      </c>
      <c r="J45" s="65" t="s">
        <v>98</v>
      </c>
      <c r="K45" s="6" t="s">
        <v>87</v>
      </c>
      <c r="L45" s="6" t="s">
        <v>87</v>
      </c>
      <c r="M45" s="6" t="s">
        <v>144</v>
      </c>
      <c r="N45" s="6" t="s">
        <v>48</v>
      </c>
      <c r="O45" s="6" t="s">
        <v>89</v>
      </c>
      <c r="P45" s="6" t="s">
        <v>275</v>
      </c>
      <c r="Q45" s="6" t="s">
        <v>105</v>
      </c>
      <c r="R45" s="6" t="str">
        <f t="shared" si="1"/>
        <v>confirmatory_changed</v>
      </c>
    </row>
    <row r="46" spans="2:18" x14ac:dyDescent="0.2">
      <c r="B46" s="27">
        <v>41</v>
      </c>
      <c r="C46" s="39">
        <v>70.926762491444222</v>
      </c>
      <c r="D46" s="27" t="s">
        <v>27</v>
      </c>
      <c r="E46" s="32" t="s">
        <v>20</v>
      </c>
      <c r="F46" s="6" t="s">
        <v>94</v>
      </c>
      <c r="G46" s="6" t="s">
        <v>125</v>
      </c>
      <c r="H46" s="6" t="s">
        <v>377</v>
      </c>
      <c r="I46" s="6" t="s">
        <v>145</v>
      </c>
      <c r="J46" s="65" t="s">
        <v>98</v>
      </c>
      <c r="K46" s="6" t="s">
        <v>87</v>
      </c>
      <c r="L46" s="6" t="s">
        <v>87</v>
      </c>
      <c r="M46" s="6" t="s">
        <v>146</v>
      </c>
      <c r="N46" s="6" t="s">
        <v>48</v>
      </c>
      <c r="O46" s="6" t="s">
        <v>89</v>
      </c>
      <c r="P46" s="6" t="s">
        <v>275</v>
      </c>
      <c r="Q46" s="6" t="s">
        <v>105</v>
      </c>
      <c r="R46" s="6" t="str">
        <f t="shared" si="1"/>
        <v>confirmatory_changed</v>
      </c>
    </row>
    <row r="47" spans="2:18" x14ac:dyDescent="0.2">
      <c r="B47" s="27">
        <v>42</v>
      </c>
      <c r="C47" s="39">
        <v>30.360027378507873</v>
      </c>
      <c r="D47" s="27" t="s">
        <v>19</v>
      </c>
      <c r="E47" s="32" t="s">
        <v>20</v>
      </c>
      <c r="F47" s="6" t="s">
        <v>94</v>
      </c>
      <c r="G47" s="6" t="s">
        <v>125</v>
      </c>
      <c r="H47" s="6" t="s">
        <v>377</v>
      </c>
      <c r="I47" s="6" t="s">
        <v>36</v>
      </c>
      <c r="J47" s="65" t="s">
        <v>98</v>
      </c>
      <c r="K47" s="6" t="s">
        <v>87</v>
      </c>
      <c r="L47" s="6" t="s">
        <v>87</v>
      </c>
      <c r="M47" s="6" t="s">
        <v>36</v>
      </c>
      <c r="N47" s="6" t="s">
        <v>48</v>
      </c>
      <c r="O47" s="6" t="s">
        <v>89</v>
      </c>
      <c r="P47" s="6" t="s">
        <v>275</v>
      </c>
      <c r="Q47" s="6" t="s">
        <v>90</v>
      </c>
      <c r="R47" s="6" t="str">
        <f t="shared" si="1"/>
        <v>confirmatory_unchanged</v>
      </c>
    </row>
    <row r="48" spans="2:18" x14ac:dyDescent="0.2">
      <c r="B48" s="27">
        <v>43</v>
      </c>
      <c r="C48" s="39">
        <v>87.665982203969889</v>
      </c>
      <c r="D48" s="27" t="s">
        <v>19</v>
      </c>
      <c r="E48" s="32" t="s">
        <v>59</v>
      </c>
      <c r="F48" s="6" t="s">
        <v>83</v>
      </c>
      <c r="G48" s="65" t="s">
        <v>147</v>
      </c>
      <c r="H48" s="6" t="s">
        <v>48</v>
      </c>
      <c r="I48" s="6" t="s">
        <v>85</v>
      </c>
      <c r="J48" s="65" t="s">
        <v>86</v>
      </c>
      <c r="K48" s="6" t="s">
        <v>87</v>
      </c>
      <c r="L48" s="6" t="s">
        <v>87</v>
      </c>
      <c r="M48" s="6" t="s">
        <v>88</v>
      </c>
      <c r="N48" s="6" t="s">
        <v>86</v>
      </c>
      <c r="O48" s="6" t="s">
        <v>89</v>
      </c>
      <c r="P48" s="6" t="s">
        <v>275</v>
      </c>
      <c r="Q48" s="6" t="s">
        <v>90</v>
      </c>
      <c r="R48" s="6" t="str">
        <f t="shared" si="1"/>
        <v>confirmatory_unchanged</v>
      </c>
    </row>
    <row r="49" spans="2:18" x14ac:dyDescent="0.2">
      <c r="B49" s="27">
        <v>44</v>
      </c>
      <c r="C49" s="39">
        <v>61.727583846680353</v>
      </c>
      <c r="D49" s="27" t="s">
        <v>19</v>
      </c>
      <c r="E49" s="32" t="s">
        <v>20</v>
      </c>
      <c r="F49" s="6" t="s">
        <v>94</v>
      </c>
      <c r="G49" s="6" t="s">
        <v>125</v>
      </c>
      <c r="H49" s="6" t="s">
        <v>377</v>
      </c>
      <c r="I49" s="6" t="s">
        <v>23</v>
      </c>
      <c r="J49" s="65" t="s">
        <v>98</v>
      </c>
      <c r="K49" s="6" t="s">
        <v>99</v>
      </c>
      <c r="L49" s="6" t="s">
        <v>100</v>
      </c>
      <c r="M49" s="6" t="s">
        <v>36</v>
      </c>
      <c r="N49" s="6" t="s">
        <v>98</v>
      </c>
      <c r="O49" s="6" t="s">
        <v>89</v>
      </c>
      <c r="P49" s="6" t="s">
        <v>275</v>
      </c>
      <c r="Q49" s="6" t="s">
        <v>90</v>
      </c>
      <c r="R49" s="6" t="str">
        <f t="shared" si="1"/>
        <v>confirmatory_unchanged</v>
      </c>
    </row>
    <row r="50" spans="2:18" x14ac:dyDescent="0.2">
      <c r="B50" s="27">
        <v>45</v>
      </c>
      <c r="C50" s="39">
        <v>61.80698151950719</v>
      </c>
      <c r="D50" s="27" t="s">
        <v>27</v>
      </c>
      <c r="E50" s="33" t="s">
        <v>20</v>
      </c>
      <c r="F50" s="6" t="s">
        <v>94</v>
      </c>
      <c r="G50" s="6" t="s">
        <v>148</v>
      </c>
      <c r="H50" s="6" t="s">
        <v>48</v>
      </c>
      <c r="I50" s="6" t="s">
        <v>85</v>
      </c>
      <c r="J50" s="65" t="s">
        <v>86</v>
      </c>
      <c r="K50" s="6" t="s">
        <v>87</v>
      </c>
      <c r="L50" s="6" t="s">
        <v>87</v>
      </c>
      <c r="M50" s="6" t="s">
        <v>88</v>
      </c>
      <c r="N50" s="6" t="s">
        <v>86</v>
      </c>
      <c r="O50" s="6" t="s">
        <v>149</v>
      </c>
      <c r="P50" s="6" t="s">
        <v>275</v>
      </c>
      <c r="Q50" s="6" t="s">
        <v>90</v>
      </c>
      <c r="R50" s="6" t="str">
        <f t="shared" si="1"/>
        <v>diagnostic_unchanged</v>
      </c>
    </row>
    <row r="51" spans="2:18" x14ac:dyDescent="0.2">
      <c r="B51" s="27">
        <v>46</v>
      </c>
      <c r="C51" s="39">
        <v>85.259411362080769</v>
      </c>
      <c r="D51" s="27" t="s">
        <v>19</v>
      </c>
      <c r="E51" s="33" t="s">
        <v>20</v>
      </c>
      <c r="F51" s="6" t="s">
        <v>94</v>
      </c>
      <c r="G51" s="6" t="s">
        <v>125</v>
      </c>
      <c r="H51" s="6" t="s">
        <v>377</v>
      </c>
      <c r="I51" s="6" t="s">
        <v>36</v>
      </c>
      <c r="J51" s="65" t="s">
        <v>98</v>
      </c>
      <c r="K51" s="6" t="s">
        <v>87</v>
      </c>
      <c r="L51" s="6" t="s">
        <v>87</v>
      </c>
      <c r="M51" s="6" t="s">
        <v>104</v>
      </c>
      <c r="N51" s="6" t="s">
        <v>48</v>
      </c>
      <c r="O51" s="6" t="s">
        <v>149</v>
      </c>
      <c r="P51" s="6" t="s">
        <v>275</v>
      </c>
      <c r="Q51" s="6" t="s">
        <v>105</v>
      </c>
      <c r="R51" s="6" t="str">
        <f t="shared" si="1"/>
        <v>diagnostic_changed</v>
      </c>
    </row>
    <row r="52" spans="2:18" x14ac:dyDescent="0.2">
      <c r="B52" s="27">
        <v>47</v>
      </c>
      <c r="C52" s="39">
        <v>62.587268993839835</v>
      </c>
      <c r="D52" s="27" t="s">
        <v>27</v>
      </c>
      <c r="E52" s="33" t="s">
        <v>20</v>
      </c>
      <c r="F52" s="6" t="s">
        <v>94</v>
      </c>
      <c r="G52" s="6" t="s">
        <v>150</v>
      </c>
      <c r="H52" s="6" t="s">
        <v>378</v>
      </c>
      <c r="I52" s="6" t="s">
        <v>36</v>
      </c>
      <c r="J52" s="65" t="s">
        <v>98</v>
      </c>
      <c r="K52" s="6" t="s">
        <v>151</v>
      </c>
      <c r="L52" s="6" t="s">
        <v>152</v>
      </c>
      <c r="M52" s="6" t="s">
        <v>36</v>
      </c>
      <c r="N52" s="6" t="s">
        <v>98</v>
      </c>
      <c r="O52" s="6" t="s">
        <v>149</v>
      </c>
      <c r="P52" s="6" t="s">
        <v>275</v>
      </c>
      <c r="Q52" s="6" t="s">
        <v>90</v>
      </c>
      <c r="R52" s="6" t="str">
        <f t="shared" si="1"/>
        <v>diagnostic_unchanged</v>
      </c>
    </row>
    <row r="53" spans="2:18" x14ac:dyDescent="0.2">
      <c r="B53" s="27">
        <v>48</v>
      </c>
      <c r="C53" s="39">
        <v>83.329226557152637</v>
      </c>
      <c r="D53" s="27" t="s">
        <v>27</v>
      </c>
      <c r="E53" s="33" t="s">
        <v>20</v>
      </c>
      <c r="F53" s="6" t="s">
        <v>94</v>
      </c>
      <c r="G53" s="6" t="s">
        <v>125</v>
      </c>
      <c r="H53" s="6" t="s">
        <v>377</v>
      </c>
      <c r="I53" s="6" t="s">
        <v>153</v>
      </c>
      <c r="J53" s="65" t="s">
        <v>48</v>
      </c>
      <c r="K53" s="6" t="s">
        <v>87</v>
      </c>
      <c r="L53" s="6" t="s">
        <v>87</v>
      </c>
      <c r="M53" s="6" t="s">
        <v>154</v>
      </c>
      <c r="N53" s="6" t="s">
        <v>48</v>
      </c>
      <c r="O53" s="6" t="s">
        <v>149</v>
      </c>
      <c r="P53" s="6" t="s">
        <v>275</v>
      </c>
      <c r="Q53" s="6" t="s">
        <v>90</v>
      </c>
      <c r="R53" s="6" t="str">
        <f t="shared" si="1"/>
        <v>diagnostic_unchanged</v>
      </c>
    </row>
    <row r="54" spans="2:18" x14ac:dyDescent="0.2">
      <c r="B54" s="27">
        <v>49</v>
      </c>
      <c r="C54" s="39">
        <v>68.585900068446264</v>
      </c>
      <c r="D54" s="27" t="s">
        <v>19</v>
      </c>
      <c r="E54" s="33" t="s">
        <v>20</v>
      </c>
      <c r="F54" s="6" t="s">
        <v>94</v>
      </c>
      <c r="G54" s="6" t="s">
        <v>155</v>
      </c>
      <c r="H54" s="6" t="s">
        <v>377</v>
      </c>
      <c r="I54" s="6" t="s">
        <v>156</v>
      </c>
      <c r="J54" s="65" t="s">
        <v>98</v>
      </c>
      <c r="K54" s="6" t="s">
        <v>87</v>
      </c>
      <c r="L54" s="6" t="s">
        <v>87</v>
      </c>
      <c r="M54" s="6" t="s">
        <v>157</v>
      </c>
      <c r="N54" s="6" t="s">
        <v>48</v>
      </c>
      <c r="O54" s="6" t="s">
        <v>149</v>
      </c>
      <c r="P54" s="6" t="s">
        <v>275</v>
      </c>
      <c r="Q54" s="6" t="s">
        <v>105</v>
      </c>
      <c r="R54" s="6" t="str">
        <f t="shared" si="1"/>
        <v>diagnostic_changed</v>
      </c>
    </row>
    <row r="55" spans="2:18" x14ac:dyDescent="0.2">
      <c r="B55" s="27">
        <v>50</v>
      </c>
      <c r="C55" s="39">
        <v>65.242984257357975</v>
      </c>
      <c r="D55" s="27" t="s">
        <v>27</v>
      </c>
      <c r="E55" s="32" t="s">
        <v>59</v>
      </c>
      <c r="F55" s="6" t="s">
        <v>83</v>
      </c>
      <c r="G55" s="65" t="s">
        <v>158</v>
      </c>
      <c r="H55" s="6" t="s">
        <v>48</v>
      </c>
      <c r="I55" s="6" t="s">
        <v>85</v>
      </c>
      <c r="J55" s="65" t="s">
        <v>86</v>
      </c>
      <c r="K55" s="6" t="s">
        <v>87</v>
      </c>
      <c r="L55" s="6" t="s">
        <v>87</v>
      </c>
      <c r="M55" s="6" t="s">
        <v>88</v>
      </c>
      <c r="N55" s="6" t="s">
        <v>86</v>
      </c>
      <c r="O55" s="6" t="s">
        <v>149</v>
      </c>
      <c r="P55" s="6" t="s">
        <v>275</v>
      </c>
      <c r="Q55" s="6" t="s">
        <v>90</v>
      </c>
      <c r="R55" s="6" t="str">
        <f t="shared" si="1"/>
        <v>diagnostic_unchanged</v>
      </c>
    </row>
    <row r="56" spans="2:18" x14ac:dyDescent="0.2">
      <c r="B56" s="27">
        <v>51</v>
      </c>
      <c r="C56" s="39">
        <v>70.390143737166326</v>
      </c>
      <c r="D56" s="27" t="s">
        <v>27</v>
      </c>
      <c r="E56" s="33" t="s">
        <v>20</v>
      </c>
      <c r="F56" s="6" t="s">
        <v>94</v>
      </c>
      <c r="G56" s="6" t="s">
        <v>125</v>
      </c>
      <c r="H56" s="6" t="s">
        <v>377</v>
      </c>
      <c r="I56" s="6" t="s">
        <v>36</v>
      </c>
      <c r="J56" s="65" t="s">
        <v>98</v>
      </c>
      <c r="K56" s="6" t="s">
        <v>87</v>
      </c>
      <c r="L56" s="6" t="s">
        <v>87</v>
      </c>
      <c r="M56" s="6" t="s">
        <v>36</v>
      </c>
      <c r="N56" s="6" t="s">
        <v>98</v>
      </c>
      <c r="O56" s="6" t="s">
        <v>149</v>
      </c>
      <c r="P56" s="6" t="s">
        <v>275</v>
      </c>
      <c r="Q56" s="6" t="s">
        <v>90</v>
      </c>
      <c r="R56" s="6" t="str">
        <f t="shared" si="1"/>
        <v>diagnostic_unchanged</v>
      </c>
    </row>
    <row r="57" spans="2:18" x14ac:dyDescent="0.2">
      <c r="B57" s="27">
        <v>52</v>
      </c>
      <c r="C57" s="39">
        <v>49.57973990417522</v>
      </c>
      <c r="D57" s="27" t="s">
        <v>27</v>
      </c>
      <c r="E57" s="32" t="s">
        <v>59</v>
      </c>
      <c r="F57" s="6" t="s">
        <v>83</v>
      </c>
      <c r="G57" s="65" t="s">
        <v>159</v>
      </c>
      <c r="H57" s="6" t="s">
        <v>378</v>
      </c>
      <c r="I57" s="6" t="s">
        <v>160</v>
      </c>
      <c r="J57" s="65" t="s">
        <v>48</v>
      </c>
      <c r="K57" s="6" t="s">
        <v>87</v>
      </c>
      <c r="L57" s="6" t="s">
        <v>87</v>
      </c>
      <c r="M57" s="6" t="s">
        <v>26</v>
      </c>
      <c r="N57" s="6" t="s">
        <v>98</v>
      </c>
      <c r="O57" s="6" t="s">
        <v>149</v>
      </c>
      <c r="P57" s="6" t="s">
        <v>275</v>
      </c>
      <c r="Q57" s="6" t="s">
        <v>105</v>
      </c>
      <c r="R57" s="6" t="str">
        <f t="shared" si="1"/>
        <v>diagnostic_changed</v>
      </c>
    </row>
    <row r="58" spans="2:18" x14ac:dyDescent="0.2">
      <c r="B58" s="27">
        <v>53</v>
      </c>
      <c r="C58" s="39">
        <v>80.292950034223139</v>
      </c>
      <c r="D58" s="27" t="s">
        <v>19</v>
      </c>
      <c r="E58" s="32" t="s">
        <v>59</v>
      </c>
      <c r="F58" s="6" t="s">
        <v>92</v>
      </c>
      <c r="G58" s="6" t="s">
        <v>101</v>
      </c>
      <c r="H58" s="6" t="s">
        <v>48</v>
      </c>
      <c r="I58" s="6" t="s">
        <v>85</v>
      </c>
      <c r="J58" s="65" t="s">
        <v>86</v>
      </c>
      <c r="K58" s="6" t="s">
        <v>87</v>
      </c>
      <c r="L58" s="6" t="s">
        <v>87</v>
      </c>
      <c r="M58" s="6" t="s">
        <v>88</v>
      </c>
      <c r="N58" s="6" t="s">
        <v>86</v>
      </c>
      <c r="O58" s="6" t="s">
        <v>149</v>
      </c>
      <c r="P58" s="6" t="s">
        <v>275</v>
      </c>
      <c r="Q58" s="6" t="s">
        <v>90</v>
      </c>
      <c r="R58" s="6" t="str">
        <f t="shared" si="1"/>
        <v>diagnostic_unchanged</v>
      </c>
    </row>
    <row r="59" spans="2:18" x14ac:dyDescent="0.2">
      <c r="B59" s="27">
        <v>54</v>
      </c>
      <c r="C59" s="39">
        <v>78.765229295003422</v>
      </c>
      <c r="D59" s="27" t="s">
        <v>19</v>
      </c>
      <c r="E59" s="32" t="s">
        <v>59</v>
      </c>
      <c r="F59" s="6" t="s">
        <v>92</v>
      </c>
      <c r="G59" s="6" t="s">
        <v>472</v>
      </c>
      <c r="H59" s="6" t="s">
        <v>48</v>
      </c>
      <c r="I59" s="6" t="s">
        <v>85</v>
      </c>
      <c r="J59" s="65" t="s">
        <v>86</v>
      </c>
      <c r="K59" s="6" t="s">
        <v>87</v>
      </c>
      <c r="L59" s="6" t="s">
        <v>87</v>
      </c>
      <c r="M59" s="6" t="s">
        <v>142</v>
      </c>
      <c r="N59" s="6" t="s">
        <v>48</v>
      </c>
      <c r="O59" s="6" t="s">
        <v>149</v>
      </c>
      <c r="P59" s="6" t="s">
        <v>275</v>
      </c>
      <c r="Q59" s="6" t="s">
        <v>105</v>
      </c>
      <c r="R59" s="6" t="str">
        <f t="shared" si="1"/>
        <v>diagnostic_changed</v>
      </c>
    </row>
    <row r="60" spans="2:18" x14ac:dyDescent="0.2">
      <c r="B60" s="41">
        <v>55</v>
      </c>
      <c r="C60" s="42">
        <v>46.7460643394935</v>
      </c>
      <c r="D60" s="41" t="s">
        <v>19</v>
      </c>
      <c r="E60" s="34" t="s">
        <v>59</v>
      </c>
      <c r="F60" s="18" t="s">
        <v>83</v>
      </c>
      <c r="G60" s="23" t="s">
        <v>161</v>
      </c>
      <c r="H60" s="107" t="s">
        <v>48</v>
      </c>
      <c r="I60" s="107" t="s">
        <v>85</v>
      </c>
      <c r="J60" s="67" t="s">
        <v>86</v>
      </c>
      <c r="K60" s="18" t="s">
        <v>87</v>
      </c>
      <c r="L60" s="107" t="s">
        <v>87</v>
      </c>
      <c r="M60" s="18" t="s">
        <v>88</v>
      </c>
      <c r="N60" s="18" t="s">
        <v>86</v>
      </c>
      <c r="O60" s="18" t="s">
        <v>149</v>
      </c>
      <c r="P60" s="107" t="s">
        <v>275</v>
      </c>
      <c r="Q60" s="18" t="s">
        <v>90</v>
      </c>
      <c r="R60" s="18" t="str">
        <f t="shared" si="1"/>
        <v>diagnostic_unchanged</v>
      </c>
    </row>
    <row r="62" spans="2:18" s="97" customFormat="1" x14ac:dyDescent="0.2">
      <c r="E62" s="98"/>
    </row>
    <row r="63" spans="2:18" s="100" customFormat="1" x14ac:dyDescent="0.2">
      <c r="B63" s="97"/>
      <c r="C63" s="99"/>
      <c r="D63" s="44"/>
      <c r="E63" s="35"/>
      <c r="F63" s="166"/>
      <c r="J63"/>
      <c r="K63"/>
      <c r="L63"/>
      <c r="N63" s="44"/>
      <c r="O63" s="44"/>
      <c r="P63" s="44"/>
      <c r="Q63" s="44"/>
      <c r="R63" s="44"/>
    </row>
    <row r="64" spans="2:18" s="97" customFormat="1" x14ac:dyDescent="0.2">
      <c r="C64" s="101"/>
      <c r="E64" s="98"/>
      <c r="J64"/>
      <c r="K64"/>
      <c r="L64"/>
      <c r="P64"/>
      <c r="Q64"/>
    </row>
    <row r="65" spans="2:18" s="100" customFormat="1" x14ac:dyDescent="0.2">
      <c r="B65" s="70"/>
      <c r="C65" s="70"/>
      <c r="D65" s="70"/>
      <c r="E65" s="70"/>
      <c r="F65" s="70"/>
      <c r="G65" s="70"/>
      <c r="H65" s="70"/>
      <c r="I65" s="70"/>
      <c r="J65"/>
      <c r="K65"/>
      <c r="L65"/>
      <c r="M65" s="70"/>
      <c r="N65" s="70"/>
      <c r="O65" s="70"/>
      <c r="P65"/>
      <c r="Q65"/>
      <c r="R65" s="70"/>
    </row>
    <row r="66" spans="2:18" s="97" customFormat="1" x14ac:dyDescent="0.2">
      <c r="B66" s="102"/>
      <c r="C66" s="103"/>
      <c r="D66" s="103"/>
      <c r="E66" s="104"/>
      <c r="F66" s="103"/>
      <c r="G66" s="102"/>
      <c r="H66"/>
      <c r="I66"/>
      <c r="J66"/>
      <c r="K66"/>
      <c r="L66"/>
      <c r="M66" s="102"/>
      <c r="N66"/>
      <c r="O66"/>
      <c r="P66"/>
      <c r="Q66"/>
      <c r="R66" s="103"/>
    </row>
    <row r="67" spans="2:18" s="100" customFormat="1" x14ac:dyDescent="0.2">
      <c r="B67" s="70"/>
      <c r="C67" s="105"/>
      <c r="D67" s="70"/>
      <c r="E67" s="70"/>
      <c r="F67" s="70"/>
      <c r="G67" s="70"/>
      <c r="H67"/>
      <c r="I67"/>
      <c r="J67"/>
      <c r="K67"/>
      <c r="L67"/>
      <c r="M67" s="70"/>
      <c r="N67"/>
      <c r="O67"/>
      <c r="P67"/>
      <c r="Q67"/>
      <c r="R67" s="70"/>
    </row>
    <row r="68" spans="2:18" s="97" customFormat="1" x14ac:dyDescent="0.2">
      <c r="B68" s="102"/>
      <c r="C68" s="102"/>
      <c r="D68" s="102"/>
      <c r="E68" s="104"/>
      <c r="F68" s="102"/>
      <c r="G68" s="102"/>
      <c r="H68"/>
      <c r="I68"/>
      <c r="J68"/>
      <c r="K68"/>
      <c r="L68"/>
      <c r="M68" s="102"/>
      <c r="N68"/>
      <c r="O68"/>
      <c r="P68"/>
      <c r="Q68"/>
      <c r="R68" s="102"/>
    </row>
    <row r="69" spans="2:18" s="97" customFormat="1" x14ac:dyDescent="0.2">
      <c r="B69" s="70"/>
      <c r="C69" s="105"/>
      <c r="D69" s="70"/>
      <c r="E69" s="70"/>
      <c r="F69" s="70"/>
      <c r="G69" s="70"/>
      <c r="H69"/>
      <c r="I69"/>
      <c r="J69"/>
      <c r="K69"/>
      <c r="L69"/>
      <c r="M69" s="70"/>
      <c r="N69"/>
      <c r="O69"/>
      <c r="P69"/>
      <c r="Q69"/>
      <c r="R69" s="70"/>
    </row>
    <row r="70" spans="2:18" s="97" customFormat="1" x14ac:dyDescent="0.2">
      <c r="B70" s="102"/>
      <c r="C70" s="102"/>
      <c r="D70" s="102"/>
      <c r="E70" s="102"/>
      <c r="F70" s="102"/>
      <c r="G70" s="102"/>
      <c r="H70"/>
      <c r="I70"/>
      <c r="J70"/>
      <c r="K70"/>
      <c r="L70"/>
      <c r="M70" s="102"/>
      <c r="N70"/>
      <c r="O70"/>
      <c r="P70"/>
      <c r="Q70"/>
      <c r="R70" s="102"/>
    </row>
    <row r="71" spans="2:18" s="97" customFormat="1" x14ac:dyDescent="0.2">
      <c r="B71" s="70"/>
      <c r="C71" s="106"/>
      <c r="D71" s="70"/>
      <c r="E71" s="70"/>
      <c r="F71" s="70"/>
      <c r="G71" s="70"/>
      <c r="H71"/>
      <c r="I71"/>
      <c r="J71"/>
      <c r="K71"/>
      <c r="L71"/>
      <c r="M71"/>
      <c r="N71"/>
      <c r="O71"/>
      <c r="P71"/>
      <c r="Q71"/>
      <c r="R71" s="70"/>
    </row>
    <row r="72" spans="2:18" s="97" customFormat="1" x14ac:dyDescent="0.2">
      <c r="E72" s="98"/>
      <c r="H72"/>
      <c r="I72"/>
      <c r="J72"/>
      <c r="K72"/>
      <c r="L72"/>
      <c r="M72"/>
      <c r="N72"/>
      <c r="O72"/>
      <c r="P72"/>
      <c r="Q72"/>
    </row>
    <row r="73" spans="2:18" s="97" customFormat="1" x14ac:dyDescent="0.2">
      <c r="E73" s="98"/>
      <c r="H73"/>
      <c r="I73"/>
      <c r="J73"/>
      <c r="K73"/>
      <c r="L73"/>
      <c r="M73"/>
      <c r="N73"/>
      <c r="O73"/>
      <c r="P73"/>
      <c r="Q73"/>
    </row>
    <row r="74" spans="2:18" s="97" customFormat="1" x14ac:dyDescent="0.2">
      <c r="E74" s="98"/>
      <c r="H74"/>
      <c r="I74"/>
      <c r="J74"/>
      <c r="K74"/>
      <c r="L74"/>
      <c r="M74"/>
      <c r="N74"/>
      <c r="O74"/>
      <c r="P74"/>
      <c r="Q74"/>
    </row>
    <row r="75" spans="2:18" s="97" customFormat="1" x14ac:dyDescent="0.2">
      <c r="H75"/>
      <c r="I75"/>
      <c r="J75"/>
      <c r="K75"/>
      <c r="L75"/>
      <c r="M75"/>
      <c r="N75"/>
      <c r="O75"/>
      <c r="P75"/>
      <c r="Q75"/>
    </row>
    <row r="76" spans="2:18" s="97" customFormat="1" x14ac:dyDescent="0.2">
      <c r="E76" s="98"/>
      <c r="H76"/>
      <c r="I76"/>
      <c r="J76"/>
      <c r="K76"/>
      <c r="L76"/>
      <c r="M76"/>
      <c r="N76"/>
      <c r="O76"/>
      <c r="P76"/>
      <c r="Q76"/>
      <c r="R76" s="70"/>
    </row>
    <row r="77" spans="2:18" s="97" customFormat="1" x14ac:dyDescent="0.2">
      <c r="E77" s="98"/>
      <c r="H77"/>
      <c r="I77"/>
      <c r="J77"/>
      <c r="K77"/>
      <c r="L77"/>
      <c r="M77"/>
      <c r="N77"/>
      <c r="O77"/>
      <c r="P77"/>
      <c r="Q77"/>
      <c r="R77" s="70"/>
    </row>
    <row r="78" spans="2:18" s="97" customFormat="1" x14ac:dyDescent="0.2">
      <c r="E78" s="98"/>
      <c r="H78"/>
      <c r="I78"/>
      <c r="J78"/>
      <c r="K78"/>
      <c r="L78"/>
      <c r="N78"/>
      <c r="O78"/>
      <c r="P78"/>
      <c r="Q78"/>
      <c r="R78" s="70"/>
    </row>
    <row r="79" spans="2:18" s="97" customFormat="1" x14ac:dyDescent="0.2">
      <c r="E79" s="98"/>
      <c r="F79" s="70"/>
      <c r="G79" s="70"/>
      <c r="H79"/>
      <c r="I79"/>
      <c r="J79"/>
      <c r="K79"/>
      <c r="L79"/>
      <c r="N79"/>
      <c r="O79"/>
      <c r="P79"/>
      <c r="Q79"/>
      <c r="R79" s="70"/>
    </row>
    <row r="80" spans="2:18" s="97" customFormat="1" x14ac:dyDescent="0.2">
      <c r="E80" s="98"/>
      <c r="F80" s="70"/>
      <c r="G80" s="70"/>
      <c r="H80"/>
      <c r="I80"/>
      <c r="J80"/>
      <c r="K80"/>
      <c r="L80"/>
      <c r="M80"/>
      <c r="N80"/>
      <c r="O80"/>
      <c r="P80"/>
      <c r="Q80"/>
      <c r="R80" s="70"/>
    </row>
    <row r="81" spans="5:18" s="97" customFormat="1" x14ac:dyDescent="0.2">
      <c r="E81" s="98"/>
      <c r="F81" s="70"/>
      <c r="G81" s="70"/>
      <c r="H81"/>
      <c r="I81"/>
      <c r="J81"/>
      <c r="K81"/>
      <c r="L81"/>
      <c r="M81"/>
      <c r="N81"/>
      <c r="O81"/>
      <c r="P81"/>
      <c r="Q81"/>
      <c r="R81" s="70"/>
    </row>
    <row r="82" spans="5:18" s="97" customFormat="1" x14ac:dyDescent="0.2">
      <c r="E82" s="98"/>
      <c r="F82" s="70"/>
      <c r="G82" s="70"/>
      <c r="H82"/>
      <c r="I82"/>
      <c r="J82"/>
      <c r="K82"/>
      <c r="L82"/>
      <c r="M82"/>
      <c r="N82"/>
      <c r="O82"/>
      <c r="P82"/>
      <c r="Q82"/>
      <c r="R82" s="70"/>
    </row>
    <row r="83" spans="5:18" s="97" customFormat="1" x14ac:dyDescent="0.2">
      <c r="E83" s="98"/>
      <c r="F83" s="70"/>
      <c r="G83" s="70"/>
      <c r="H83"/>
      <c r="I83"/>
      <c r="J83"/>
      <c r="K83"/>
      <c r="L83"/>
      <c r="M83"/>
      <c r="N83"/>
      <c r="O83"/>
      <c r="P83"/>
      <c r="Q83"/>
      <c r="R83" s="70"/>
    </row>
    <row r="84" spans="5:18" s="97" customFormat="1" x14ac:dyDescent="0.2">
      <c r="E84" s="98"/>
      <c r="F84" s="70"/>
      <c r="G84" s="70"/>
      <c r="H84" s="70"/>
      <c r="I84" s="70"/>
      <c r="J84"/>
      <c r="K84"/>
      <c r="L84"/>
      <c r="M84"/>
      <c r="N84"/>
      <c r="P84"/>
      <c r="Q84"/>
      <c r="R84" s="70"/>
    </row>
    <row r="85" spans="5:18" s="97" customFormat="1" x14ac:dyDescent="0.2">
      <c r="E85" s="98"/>
      <c r="F85" s="70"/>
      <c r="G85" s="70"/>
      <c r="H85" s="70"/>
      <c r="I85" s="70"/>
      <c r="J85"/>
      <c r="K85"/>
      <c r="L85"/>
      <c r="M85"/>
      <c r="N85"/>
      <c r="P85"/>
      <c r="Q85"/>
      <c r="R85" s="70"/>
    </row>
    <row r="86" spans="5:18" s="97" customFormat="1" x14ac:dyDescent="0.2">
      <c r="E86" s="98"/>
      <c r="F86" s="70"/>
      <c r="G86" s="70"/>
      <c r="H86" s="70"/>
      <c r="I86" s="70"/>
      <c r="J86"/>
      <c r="K86"/>
      <c r="L86"/>
      <c r="P86"/>
      <c r="Q86"/>
      <c r="R86" s="70"/>
    </row>
    <row r="87" spans="5:18" s="97" customFormat="1" x14ac:dyDescent="0.2">
      <c r="E87" s="98"/>
      <c r="F87" s="70"/>
      <c r="G87" s="70"/>
      <c r="H87" s="70"/>
      <c r="I87" s="70"/>
      <c r="J87"/>
      <c r="K87"/>
      <c r="L87"/>
      <c r="P87"/>
      <c r="Q87"/>
      <c r="R87" s="70"/>
    </row>
    <row r="88" spans="5:18" s="97" customFormat="1" x14ac:dyDescent="0.2">
      <c r="E88" s="98"/>
      <c r="F88" s="70"/>
      <c r="G88" s="70"/>
      <c r="H88" s="70"/>
      <c r="I88" s="70"/>
      <c r="J88"/>
      <c r="K88"/>
      <c r="L88"/>
      <c r="P88"/>
      <c r="Q88"/>
      <c r="R88" s="70"/>
    </row>
    <row r="89" spans="5:18" s="97" customFormat="1" x14ac:dyDescent="0.2">
      <c r="E89" s="98"/>
      <c r="F89" s="70"/>
      <c r="G89" s="70"/>
      <c r="H89" s="70"/>
      <c r="I89" s="70"/>
      <c r="J89"/>
      <c r="K89"/>
      <c r="L89"/>
      <c r="M89"/>
      <c r="N89"/>
      <c r="P89"/>
      <c r="Q89"/>
      <c r="R89" s="70"/>
    </row>
    <row r="90" spans="5:18" s="97" customFormat="1" x14ac:dyDescent="0.2">
      <c r="E90" s="98"/>
      <c r="F90" s="70"/>
      <c r="G90" s="70"/>
      <c r="H90" s="70"/>
      <c r="I90" s="70"/>
      <c r="J90"/>
      <c r="K90"/>
      <c r="L90"/>
      <c r="M90"/>
      <c r="N90"/>
      <c r="P90"/>
      <c r="Q90"/>
      <c r="R90" s="70"/>
    </row>
    <row r="91" spans="5:18" s="97" customFormat="1" x14ac:dyDescent="0.2">
      <c r="E91" s="98"/>
      <c r="F91" s="70"/>
      <c r="G91" s="70"/>
      <c r="H91" s="70"/>
      <c r="I91" s="70"/>
      <c r="J91"/>
      <c r="K91"/>
      <c r="L91"/>
      <c r="M91"/>
      <c r="N91"/>
      <c r="P91"/>
      <c r="Q91"/>
      <c r="R91" s="70"/>
    </row>
    <row r="92" spans="5:18" s="97" customFormat="1" x14ac:dyDescent="0.2">
      <c r="E92" s="98"/>
      <c r="F92" s="70"/>
      <c r="G92" s="70"/>
      <c r="H92" s="70"/>
      <c r="I92" s="70"/>
      <c r="J92"/>
      <c r="K92"/>
      <c r="L92"/>
      <c r="M92"/>
      <c r="N92"/>
      <c r="P92"/>
      <c r="Q92"/>
      <c r="R92" s="70"/>
    </row>
    <row r="93" spans="5:18" s="97" customFormat="1" x14ac:dyDescent="0.2">
      <c r="E93" s="98"/>
      <c r="F93" s="70"/>
      <c r="G93" s="70"/>
      <c r="H93" s="70"/>
      <c r="I93" s="70"/>
      <c r="J93"/>
      <c r="K93"/>
      <c r="L93"/>
      <c r="M93"/>
      <c r="N93"/>
      <c r="R93" s="70"/>
    </row>
    <row r="94" spans="5:18" s="97" customFormat="1" x14ac:dyDescent="0.2">
      <c r="E94" s="98"/>
      <c r="F94" s="70"/>
      <c r="G94" s="70"/>
      <c r="H94" s="70"/>
      <c r="I94" s="70"/>
      <c r="J94"/>
      <c r="K94"/>
      <c r="L94"/>
      <c r="M94"/>
      <c r="N94"/>
    </row>
    <row r="95" spans="5:18" s="97" customFormat="1" x14ac:dyDescent="0.2">
      <c r="E95" s="98"/>
      <c r="F95" s="70"/>
      <c r="G95" s="70"/>
      <c r="H95" s="70"/>
      <c r="I95" s="70"/>
      <c r="J95"/>
      <c r="K95"/>
      <c r="L95"/>
    </row>
    <row r="96" spans="5:18" s="97" customFormat="1" x14ac:dyDescent="0.2">
      <c r="E96" s="98"/>
      <c r="F96" s="70"/>
      <c r="G96" s="70"/>
      <c r="H96" s="70"/>
      <c r="I96" s="70"/>
      <c r="J96"/>
      <c r="K96"/>
      <c r="L96"/>
    </row>
    <row r="97" spans="5:12" s="97" customFormat="1" x14ac:dyDescent="0.2">
      <c r="E97" s="98"/>
      <c r="F97" s="70"/>
      <c r="G97" s="70"/>
      <c r="H97" s="70"/>
      <c r="J97"/>
      <c r="K97"/>
      <c r="L97"/>
    </row>
    <row r="98" spans="5:12" s="97" customFormat="1" x14ac:dyDescent="0.2">
      <c r="E98" s="98"/>
      <c r="F98" s="70"/>
      <c r="G98" s="70"/>
      <c r="H98" s="70"/>
      <c r="J98"/>
      <c r="K98"/>
      <c r="L98"/>
    </row>
    <row r="99" spans="5:12" s="97" customFormat="1" x14ac:dyDescent="0.2">
      <c r="E99" s="98"/>
      <c r="F99" s="70"/>
      <c r="G99" s="70"/>
      <c r="H99" s="70"/>
      <c r="J99"/>
      <c r="K99"/>
      <c r="L99"/>
    </row>
    <row r="100" spans="5:12" s="97" customFormat="1" x14ac:dyDescent="0.2">
      <c r="E100" s="98"/>
      <c r="F100" s="70"/>
      <c r="G100" s="70"/>
      <c r="H100" s="70"/>
      <c r="J100"/>
      <c r="K100"/>
      <c r="L100"/>
    </row>
    <row r="101" spans="5:12" s="97" customFormat="1" x14ac:dyDescent="0.2">
      <c r="E101" s="98"/>
      <c r="F101" s="70"/>
      <c r="G101" s="70"/>
      <c r="H101" s="70"/>
      <c r="J101"/>
      <c r="K101"/>
      <c r="L101"/>
    </row>
    <row r="102" spans="5:12" s="97" customFormat="1" x14ac:dyDescent="0.2">
      <c r="E102" s="98"/>
      <c r="F102" s="70"/>
      <c r="G102" s="70"/>
      <c r="H102" s="70"/>
      <c r="J102"/>
      <c r="K102"/>
      <c r="L102"/>
    </row>
    <row r="103" spans="5:12" s="97" customFormat="1" x14ac:dyDescent="0.2">
      <c r="E103" s="98"/>
      <c r="F103" s="70"/>
      <c r="G103" s="70"/>
      <c r="H103" s="70"/>
      <c r="J103"/>
      <c r="K103"/>
      <c r="L103"/>
    </row>
    <row r="104" spans="5:12" s="97" customFormat="1" x14ac:dyDescent="0.2">
      <c r="E104" s="98"/>
      <c r="F104" s="70"/>
      <c r="G104" s="70"/>
      <c r="H104" s="70"/>
      <c r="J104"/>
      <c r="K104"/>
      <c r="L104"/>
    </row>
    <row r="105" spans="5:12" s="97" customFormat="1" x14ac:dyDescent="0.2">
      <c r="E105" s="98"/>
      <c r="F105" s="70"/>
      <c r="G105" s="70"/>
      <c r="H105" s="70"/>
      <c r="J105"/>
      <c r="K105"/>
      <c r="L105"/>
    </row>
    <row r="106" spans="5:12" s="97" customFormat="1" x14ac:dyDescent="0.2">
      <c r="E106" s="98"/>
      <c r="F106" s="70"/>
      <c r="G106" s="70"/>
      <c r="H106" s="70"/>
      <c r="J106"/>
      <c r="K106"/>
      <c r="L106"/>
    </row>
    <row r="107" spans="5:12" s="97" customFormat="1" x14ac:dyDescent="0.2">
      <c r="E107" s="98"/>
      <c r="F107" s="70"/>
      <c r="G107" s="70"/>
      <c r="H107" s="70"/>
    </row>
    <row r="108" spans="5:12" s="97" customFormat="1" x14ac:dyDescent="0.2">
      <c r="E108" s="98"/>
      <c r="F108" s="70"/>
      <c r="G108" s="70"/>
      <c r="H108" s="70"/>
    </row>
    <row r="109" spans="5:12" s="97" customFormat="1" x14ac:dyDescent="0.2">
      <c r="E109" s="98"/>
      <c r="F109" s="70"/>
      <c r="G109" s="70"/>
      <c r="H109" s="70"/>
    </row>
    <row r="110" spans="5:12" s="97" customFormat="1" x14ac:dyDescent="0.2">
      <c r="E110" s="98"/>
      <c r="F110" s="70"/>
      <c r="G110" s="70"/>
      <c r="H110" s="70"/>
    </row>
    <row r="111" spans="5:12" s="97" customFormat="1" x14ac:dyDescent="0.2">
      <c r="E111" s="98"/>
      <c r="F111" s="70"/>
      <c r="G111" s="70"/>
      <c r="H111" s="70"/>
    </row>
    <row r="112" spans="5:12" s="97" customFormat="1" x14ac:dyDescent="0.2">
      <c r="E112" s="98"/>
      <c r="F112" s="70"/>
      <c r="G112" s="70"/>
      <c r="H112" s="70"/>
    </row>
    <row r="113" spans="5:12" s="97" customFormat="1" x14ac:dyDescent="0.2">
      <c r="E113" s="98"/>
    </row>
    <row r="114" spans="5:12" s="97" customFormat="1" x14ac:dyDescent="0.2">
      <c r="E114" s="98"/>
    </row>
    <row r="115" spans="5:12" s="97" customFormat="1" x14ac:dyDescent="0.2">
      <c r="E115" s="98"/>
    </row>
    <row r="116" spans="5:12" s="97" customFormat="1" x14ac:dyDescent="0.2">
      <c r="E116" s="98"/>
    </row>
    <row r="117" spans="5:12" s="97" customFormat="1" x14ac:dyDescent="0.2">
      <c r="E117" s="98"/>
    </row>
    <row r="128" spans="5:12" x14ac:dyDescent="0.2">
      <c r="J128"/>
      <c r="K128"/>
      <c r="L128"/>
    </row>
    <row r="129" spans="10:12" x14ac:dyDescent="0.2">
      <c r="J129"/>
      <c r="K129"/>
      <c r="L129"/>
    </row>
    <row r="130" spans="10:12" x14ac:dyDescent="0.2">
      <c r="J130"/>
      <c r="K130"/>
      <c r="L130"/>
    </row>
    <row r="131" spans="10:12" x14ac:dyDescent="0.2">
      <c r="J131"/>
      <c r="K131"/>
      <c r="L131"/>
    </row>
    <row r="132" spans="10:12" x14ac:dyDescent="0.2">
      <c r="J132"/>
      <c r="K132"/>
      <c r="L132"/>
    </row>
    <row r="133" spans="10:12" x14ac:dyDescent="0.2">
      <c r="J133"/>
      <c r="K133"/>
      <c r="L133"/>
    </row>
    <row r="134" spans="10:12" x14ac:dyDescent="0.2">
      <c r="J134"/>
      <c r="K134"/>
      <c r="L134"/>
    </row>
    <row r="135" spans="10:12" x14ac:dyDescent="0.2">
      <c r="J135"/>
      <c r="K135"/>
      <c r="L135"/>
    </row>
    <row r="136" spans="10:12" x14ac:dyDescent="0.2">
      <c r="J136"/>
      <c r="K136"/>
      <c r="L136"/>
    </row>
    <row r="137" spans="10:12" x14ac:dyDescent="0.2">
      <c r="J137"/>
      <c r="K137"/>
      <c r="L137"/>
    </row>
    <row r="138" spans="10:12" x14ac:dyDescent="0.2">
      <c r="J138"/>
      <c r="K138"/>
      <c r="L138"/>
    </row>
    <row r="139" spans="10:12" x14ac:dyDescent="0.2">
      <c r="J139"/>
      <c r="K139"/>
      <c r="L139"/>
    </row>
    <row r="140" spans="10:12" x14ac:dyDescent="0.2">
      <c r="J140"/>
      <c r="K140"/>
      <c r="L140"/>
    </row>
    <row r="141" spans="10:12" x14ac:dyDescent="0.2">
      <c r="J141"/>
      <c r="K141"/>
      <c r="L141"/>
    </row>
    <row r="142" spans="10:12" x14ac:dyDescent="0.2">
      <c r="J142"/>
      <c r="K142"/>
      <c r="L142"/>
    </row>
    <row r="143" spans="10:12" x14ac:dyDescent="0.2">
      <c r="J143"/>
      <c r="K143"/>
      <c r="L143"/>
    </row>
    <row r="144" spans="10:12" x14ac:dyDescent="0.2">
      <c r="J144"/>
      <c r="K144"/>
      <c r="L144"/>
    </row>
    <row r="145" spans="10:12" x14ac:dyDescent="0.2">
      <c r="J145"/>
      <c r="K145"/>
      <c r="L145"/>
    </row>
  </sheetData>
  <pageMargins left="0.7" right="0.7" top="0.75" bottom="0.75" header="0.3" footer="0.3"/>
  <pageSetup scale="35"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19532-B484-D848-9C14-7876FD4A6480}">
  <sheetPr>
    <pageSetUpPr fitToPage="1"/>
  </sheetPr>
  <dimension ref="B3:N45"/>
  <sheetViews>
    <sheetView zoomScale="113" workbookViewId="0">
      <selection activeCell="B3" sqref="B3:N45"/>
    </sheetView>
  </sheetViews>
  <sheetFormatPr baseColWidth="10" defaultColWidth="11" defaultRowHeight="16" x14ac:dyDescent="0.2"/>
  <cols>
    <col min="2" max="2" width="21.5" bestFit="1" customWidth="1"/>
    <col min="3" max="3" width="10.83203125" customWidth="1"/>
    <col min="4" max="4" width="10" bestFit="1" customWidth="1"/>
    <col min="5" max="5" width="5.33203125" bestFit="1" customWidth="1"/>
    <col min="6" max="6" width="5.33203125" customWidth="1"/>
    <col min="7" max="7" width="11" bestFit="1" customWidth="1"/>
    <col min="8" max="8" width="5.33203125" bestFit="1" customWidth="1"/>
    <col min="9" max="9" width="11" customWidth="1"/>
    <col min="10" max="10" width="7.33203125" bestFit="1" customWidth="1"/>
    <col min="11" max="11" width="5.33203125" bestFit="1" customWidth="1"/>
    <col min="12" max="12" width="11" customWidth="1"/>
    <col min="13" max="13" width="8.33203125" style="66" bestFit="1" customWidth="1"/>
  </cols>
  <sheetData>
    <row r="3" spans="2:13" x14ac:dyDescent="0.2">
      <c r="B3" s="25" t="s">
        <v>435</v>
      </c>
    </row>
    <row r="4" spans="2:13" x14ac:dyDescent="0.2">
      <c r="G4" s="1"/>
      <c r="H4" s="1"/>
      <c r="I4" s="1"/>
      <c r="J4" s="1"/>
      <c r="K4" s="1"/>
    </row>
    <row r="5" spans="2:13" ht="32" customHeight="1" x14ac:dyDescent="0.2">
      <c r="B5" s="45"/>
      <c r="C5" s="45"/>
      <c r="D5" s="135" t="s">
        <v>162</v>
      </c>
      <c r="E5" s="136"/>
      <c r="F5" s="136"/>
      <c r="G5" s="137" t="s">
        <v>163</v>
      </c>
      <c r="H5" s="135"/>
      <c r="I5" s="135"/>
      <c r="J5" s="137" t="s">
        <v>164</v>
      </c>
      <c r="K5" s="135"/>
      <c r="L5" s="45"/>
      <c r="M5" s="135" t="s">
        <v>165</v>
      </c>
    </row>
    <row r="6" spans="2:13" x14ac:dyDescent="0.2">
      <c r="B6" s="17"/>
      <c r="C6" s="17"/>
      <c r="D6" s="23" t="s">
        <v>166</v>
      </c>
      <c r="E6" s="23"/>
      <c r="F6" s="23"/>
      <c r="G6" s="23" t="s">
        <v>167</v>
      </c>
      <c r="H6" s="23"/>
      <c r="I6" s="23"/>
      <c r="J6" s="23" t="s">
        <v>168</v>
      </c>
      <c r="K6" s="23"/>
      <c r="L6" s="18"/>
      <c r="M6" s="23"/>
    </row>
    <row r="7" spans="2:13" x14ac:dyDescent="0.2">
      <c r="B7" s="5"/>
      <c r="C7" s="5"/>
      <c r="D7" s="6"/>
      <c r="E7" s="6"/>
      <c r="F7" s="6"/>
      <c r="G7" s="6"/>
      <c r="H7" s="6"/>
      <c r="I7" s="6"/>
      <c r="J7" s="6"/>
      <c r="K7" s="6"/>
      <c r="L7" s="6"/>
      <c r="M7" s="65"/>
    </row>
    <row r="8" spans="2:13" x14ac:dyDescent="0.2">
      <c r="B8" s="43" t="s">
        <v>14</v>
      </c>
      <c r="C8" s="24"/>
      <c r="D8" s="6"/>
      <c r="E8" s="6"/>
      <c r="F8" s="6"/>
      <c r="G8" s="6"/>
      <c r="H8" s="6"/>
      <c r="I8" s="6"/>
      <c r="J8" s="6"/>
      <c r="K8" s="6"/>
      <c r="L8" s="6"/>
      <c r="M8" s="65"/>
    </row>
    <row r="9" spans="2:13" x14ac:dyDescent="0.2">
      <c r="B9" s="27" t="s">
        <v>169</v>
      </c>
      <c r="C9" s="60"/>
      <c r="D9" s="61">
        <v>57.2</v>
      </c>
      <c r="E9" s="6"/>
      <c r="F9" s="6"/>
      <c r="G9" s="61">
        <v>59.782608695652172</v>
      </c>
      <c r="H9" s="61"/>
      <c r="I9" s="61"/>
      <c r="J9" s="61">
        <v>56.51</v>
      </c>
      <c r="K9" s="6"/>
      <c r="L9" s="6"/>
      <c r="M9" s="65">
        <v>0.439</v>
      </c>
    </row>
    <row r="10" spans="2:13" x14ac:dyDescent="0.2">
      <c r="B10" s="27" t="s">
        <v>170</v>
      </c>
      <c r="C10" s="60"/>
      <c r="D10" s="6">
        <v>61</v>
      </c>
      <c r="E10" s="6"/>
      <c r="F10" s="6"/>
      <c r="G10" s="62">
        <v>62</v>
      </c>
      <c r="H10" s="62"/>
      <c r="I10" s="62"/>
      <c r="J10" s="6">
        <v>59</v>
      </c>
      <c r="K10" s="6"/>
      <c r="L10" s="6"/>
      <c r="M10" s="65"/>
    </row>
    <row r="11" spans="2:13" x14ac:dyDescent="0.2">
      <c r="B11" s="27" t="s">
        <v>171</v>
      </c>
      <c r="C11" s="60"/>
      <c r="D11" s="6" t="s">
        <v>172</v>
      </c>
      <c r="E11" s="6"/>
      <c r="F11" s="6"/>
      <c r="G11" s="6" t="s">
        <v>173</v>
      </c>
      <c r="H11" s="6"/>
      <c r="I11" s="6"/>
      <c r="J11" s="6" t="s">
        <v>172</v>
      </c>
      <c r="K11" s="6"/>
      <c r="L11" s="6"/>
      <c r="M11" s="65"/>
    </row>
    <row r="12" spans="2:13" x14ac:dyDescent="0.2">
      <c r="B12" s="27" t="s">
        <v>174</v>
      </c>
      <c r="C12" s="5"/>
      <c r="D12" s="6"/>
      <c r="E12" s="6"/>
      <c r="F12" s="6"/>
      <c r="G12" s="6"/>
      <c r="H12" s="6"/>
      <c r="I12" s="6"/>
      <c r="J12" s="6"/>
      <c r="K12" s="6"/>
      <c r="L12" s="6"/>
      <c r="M12" s="65"/>
    </row>
    <row r="13" spans="2:13" x14ac:dyDescent="0.2">
      <c r="B13" s="43" t="s">
        <v>15</v>
      </c>
      <c r="C13" s="43"/>
      <c r="D13" s="6">
        <v>110</v>
      </c>
      <c r="E13" s="6"/>
      <c r="F13" s="6"/>
      <c r="G13" s="6">
        <v>23</v>
      </c>
      <c r="H13" s="6"/>
      <c r="I13" s="6"/>
      <c r="J13" s="6">
        <v>87</v>
      </c>
      <c r="K13" s="6"/>
      <c r="L13" s="6"/>
      <c r="M13" s="65"/>
    </row>
    <row r="14" spans="2:13" x14ac:dyDescent="0.2">
      <c r="B14" s="27" t="s">
        <v>175</v>
      </c>
      <c r="C14" s="60"/>
      <c r="D14" s="6">
        <v>55</v>
      </c>
      <c r="E14" s="63">
        <v>0.5</v>
      </c>
      <c r="F14" s="6"/>
      <c r="G14" s="6">
        <v>10</v>
      </c>
      <c r="H14" s="63">
        <v>0.43478260869565216</v>
      </c>
      <c r="I14" s="63"/>
      <c r="J14" s="6">
        <v>45</v>
      </c>
      <c r="K14" s="63">
        <v>0.51764705882352946</v>
      </c>
      <c r="L14" s="6"/>
      <c r="M14" s="65">
        <v>0.63900000000000001</v>
      </c>
    </row>
    <row r="15" spans="2:13" x14ac:dyDescent="0.2">
      <c r="B15" s="27" t="s">
        <v>176</v>
      </c>
      <c r="C15" s="60"/>
      <c r="D15" s="6">
        <v>55</v>
      </c>
      <c r="E15" s="63">
        <v>0.5</v>
      </c>
      <c r="F15" s="6"/>
      <c r="G15" s="6">
        <v>13</v>
      </c>
      <c r="H15" s="63">
        <v>0.56521739130434778</v>
      </c>
      <c r="I15" s="63"/>
      <c r="J15" s="6">
        <v>42</v>
      </c>
      <c r="K15" s="63">
        <v>0.4823529411764706</v>
      </c>
      <c r="L15" s="6"/>
      <c r="M15" s="65"/>
    </row>
    <row r="16" spans="2:13" x14ac:dyDescent="0.2">
      <c r="B16" s="27" t="s">
        <v>174</v>
      </c>
      <c r="C16" s="5"/>
      <c r="D16" s="6"/>
      <c r="E16" s="6"/>
      <c r="F16" s="6"/>
      <c r="G16" s="6"/>
      <c r="H16" s="6"/>
      <c r="I16" s="6"/>
      <c r="J16" s="6"/>
      <c r="K16" s="6"/>
      <c r="L16" s="6"/>
      <c r="M16" s="65"/>
    </row>
    <row r="17" spans="2:14" x14ac:dyDescent="0.2">
      <c r="B17" s="43" t="s">
        <v>177</v>
      </c>
      <c r="C17" s="24"/>
      <c r="D17" s="6">
        <v>110</v>
      </c>
      <c r="E17" s="6"/>
      <c r="F17" s="6"/>
      <c r="G17" s="6">
        <v>23</v>
      </c>
      <c r="H17" s="6"/>
      <c r="I17" s="6"/>
      <c r="J17" s="6">
        <v>87</v>
      </c>
      <c r="K17" s="6"/>
      <c r="L17" s="6"/>
      <c r="M17" s="65"/>
    </row>
    <row r="18" spans="2:14" x14ac:dyDescent="0.2">
      <c r="B18" s="27" t="s">
        <v>178</v>
      </c>
      <c r="C18" s="60"/>
      <c r="D18" s="6">
        <v>81</v>
      </c>
      <c r="E18" s="63">
        <v>0.74</v>
      </c>
      <c r="F18" s="6"/>
      <c r="G18" s="6">
        <v>15</v>
      </c>
      <c r="H18" s="63">
        <v>0.65217391304347827</v>
      </c>
      <c r="I18" s="6"/>
      <c r="J18" s="6">
        <v>66</v>
      </c>
      <c r="K18" s="63">
        <v>0.76</v>
      </c>
      <c r="L18" s="6"/>
      <c r="M18" s="65">
        <v>0.30099999999999999</v>
      </c>
    </row>
    <row r="19" spans="2:14" x14ac:dyDescent="0.2">
      <c r="B19" s="27" t="s">
        <v>179</v>
      </c>
      <c r="C19" s="60"/>
      <c r="D19" s="6">
        <v>29</v>
      </c>
      <c r="E19" s="63">
        <v>0.26</v>
      </c>
      <c r="F19" s="6"/>
      <c r="G19" s="6">
        <v>8</v>
      </c>
      <c r="H19" s="63">
        <v>0.34782608695652173</v>
      </c>
      <c r="I19" s="6"/>
      <c r="J19" s="6">
        <v>21</v>
      </c>
      <c r="K19" s="63">
        <v>0.24</v>
      </c>
      <c r="L19" s="6"/>
      <c r="M19" s="65"/>
    </row>
    <row r="20" spans="2:14" x14ac:dyDescent="0.2">
      <c r="B20" s="27" t="s">
        <v>174</v>
      </c>
      <c r="C20" s="5"/>
      <c r="D20" s="6"/>
      <c r="E20" s="6"/>
      <c r="F20" s="6"/>
      <c r="G20" s="6"/>
      <c r="H20" s="6"/>
      <c r="I20" s="6"/>
      <c r="J20" s="6"/>
      <c r="K20" s="6"/>
      <c r="L20" s="6"/>
      <c r="M20" s="65"/>
    </row>
    <row r="21" spans="2:14" x14ac:dyDescent="0.2">
      <c r="B21" s="43" t="s">
        <v>180</v>
      </c>
      <c r="C21" s="24"/>
      <c r="D21" s="6">
        <v>110</v>
      </c>
      <c r="E21" s="6"/>
      <c r="F21" s="6"/>
      <c r="G21" s="6">
        <v>23</v>
      </c>
      <c r="H21" s="6"/>
      <c r="I21" s="6"/>
      <c r="J21" s="6">
        <v>87</v>
      </c>
      <c r="K21" s="6"/>
      <c r="L21" s="6"/>
      <c r="M21" s="65"/>
    </row>
    <row r="22" spans="2:14" x14ac:dyDescent="0.2">
      <c r="B22" s="27" t="s">
        <v>181</v>
      </c>
      <c r="C22" s="60"/>
      <c r="D22" s="6">
        <v>91</v>
      </c>
      <c r="E22" s="63">
        <v>0.83333333333333337</v>
      </c>
      <c r="F22" s="6"/>
      <c r="G22" s="6">
        <v>18</v>
      </c>
      <c r="H22" s="63">
        <v>0.78260869565217395</v>
      </c>
      <c r="I22" s="6"/>
      <c r="J22" s="6">
        <v>73</v>
      </c>
      <c r="K22" s="63">
        <v>0.84</v>
      </c>
      <c r="L22" s="6"/>
      <c r="M22" s="65">
        <v>0.32600000000000001</v>
      </c>
    </row>
    <row r="23" spans="2:14" x14ac:dyDescent="0.2">
      <c r="B23" s="27" t="s">
        <v>182</v>
      </c>
      <c r="C23" s="60"/>
      <c r="D23" s="6">
        <v>12</v>
      </c>
      <c r="E23" s="63">
        <v>0.11</v>
      </c>
      <c r="F23" s="6"/>
      <c r="G23" s="6">
        <v>2</v>
      </c>
      <c r="H23" s="63">
        <v>8.6956521739130432E-2</v>
      </c>
      <c r="I23" s="6"/>
      <c r="J23" s="6">
        <v>10</v>
      </c>
      <c r="K23" s="63">
        <v>0.10588235294117647</v>
      </c>
      <c r="L23" s="6"/>
      <c r="M23" s="65"/>
    </row>
    <row r="24" spans="2:14" x14ac:dyDescent="0.2">
      <c r="B24" s="27" t="s">
        <v>183</v>
      </c>
      <c r="C24" s="60"/>
      <c r="D24" s="6">
        <v>7</v>
      </c>
      <c r="E24" s="63">
        <v>6.4814814814814811E-2</v>
      </c>
      <c r="F24" s="6"/>
      <c r="G24" s="6">
        <v>3</v>
      </c>
      <c r="H24" s="63">
        <v>0.13043478260869565</v>
      </c>
      <c r="I24" s="6"/>
      <c r="J24" s="6">
        <v>4</v>
      </c>
      <c r="K24" s="63">
        <v>4.7058823529411764E-2</v>
      </c>
      <c r="L24" s="6"/>
      <c r="M24" s="65"/>
    </row>
    <row r="25" spans="2:14" x14ac:dyDescent="0.2">
      <c r="B25" s="27" t="s">
        <v>174</v>
      </c>
      <c r="C25" s="5"/>
      <c r="D25" s="6"/>
      <c r="E25" s="63"/>
      <c r="F25" s="6"/>
      <c r="G25" s="6"/>
      <c r="H25" s="6"/>
      <c r="I25" s="6"/>
      <c r="J25" s="6"/>
      <c r="K25" s="6"/>
      <c r="L25" s="6"/>
      <c r="M25" s="65"/>
    </row>
    <row r="26" spans="2:14" x14ac:dyDescent="0.2">
      <c r="B26" s="43" t="s">
        <v>184</v>
      </c>
      <c r="C26" s="43"/>
      <c r="D26" s="6">
        <v>91</v>
      </c>
      <c r="E26" s="63"/>
      <c r="F26" s="6"/>
      <c r="G26" s="6">
        <v>18</v>
      </c>
      <c r="H26" s="6"/>
      <c r="I26" s="6"/>
      <c r="J26" s="6">
        <v>73</v>
      </c>
      <c r="K26" s="6"/>
      <c r="L26" s="6"/>
      <c r="M26" s="65"/>
    </row>
    <row r="27" spans="2:14" x14ac:dyDescent="0.2">
      <c r="B27" s="27" t="s">
        <v>185</v>
      </c>
      <c r="C27" s="60"/>
      <c r="D27" s="6">
        <v>57</v>
      </c>
      <c r="E27" s="63">
        <v>0.63</v>
      </c>
      <c r="F27" s="6"/>
      <c r="G27" s="6">
        <v>12</v>
      </c>
      <c r="H27" s="63">
        <v>0.66666666666666663</v>
      </c>
      <c r="I27" s="6"/>
      <c r="J27" s="6">
        <v>45</v>
      </c>
      <c r="K27" s="63">
        <v>0.62</v>
      </c>
      <c r="L27" s="6"/>
      <c r="M27" s="65">
        <v>0.78900000000000003</v>
      </c>
    </row>
    <row r="28" spans="2:14" x14ac:dyDescent="0.2">
      <c r="B28" s="27" t="s">
        <v>186</v>
      </c>
      <c r="C28" s="60"/>
      <c r="D28" s="6">
        <v>34</v>
      </c>
      <c r="E28" s="63">
        <v>0.37</v>
      </c>
      <c r="F28" s="6"/>
      <c r="G28" s="6">
        <v>6</v>
      </c>
      <c r="H28" s="63">
        <v>0.33333333333333331</v>
      </c>
      <c r="I28" s="6"/>
      <c r="J28" s="6">
        <v>28</v>
      </c>
      <c r="K28" s="63">
        <v>0.38</v>
      </c>
      <c r="L28" s="6"/>
      <c r="M28" s="65"/>
    </row>
    <row r="29" spans="2:14" x14ac:dyDescent="0.2">
      <c r="B29" s="27" t="s">
        <v>174</v>
      </c>
      <c r="C29" s="5"/>
      <c r="D29" s="6"/>
      <c r="E29" s="63"/>
      <c r="F29" s="6"/>
      <c r="G29" s="6"/>
      <c r="H29" s="6"/>
      <c r="I29" s="6"/>
      <c r="J29" s="6"/>
      <c r="K29" s="6"/>
      <c r="L29" s="6"/>
      <c r="M29" s="65"/>
    </row>
    <row r="30" spans="2:14" x14ac:dyDescent="0.2">
      <c r="B30" s="43" t="s">
        <v>187</v>
      </c>
      <c r="C30" s="24"/>
      <c r="D30" s="6">
        <v>89</v>
      </c>
      <c r="E30" s="63"/>
      <c r="F30" s="6"/>
      <c r="G30" s="6">
        <v>19</v>
      </c>
      <c r="H30" s="6"/>
      <c r="I30" s="6"/>
      <c r="J30" s="6">
        <v>70</v>
      </c>
      <c r="K30" s="6"/>
      <c r="L30" s="6"/>
      <c r="M30" s="65">
        <v>3.2000000000000001E-2</v>
      </c>
      <c r="N30" t="s">
        <v>456</v>
      </c>
    </row>
    <row r="31" spans="2:14" x14ac:dyDescent="0.2">
      <c r="B31" s="27" t="s">
        <v>188</v>
      </c>
      <c r="C31" s="60"/>
      <c r="D31" s="6">
        <v>52</v>
      </c>
      <c r="E31" s="63">
        <v>0.57999999999999996</v>
      </c>
      <c r="F31" s="6"/>
      <c r="G31" s="6">
        <v>7</v>
      </c>
      <c r="H31" s="63">
        <v>0.36842105263157893</v>
      </c>
      <c r="I31" s="6"/>
      <c r="J31" s="6">
        <v>45</v>
      </c>
      <c r="K31" s="63">
        <v>0.64</v>
      </c>
      <c r="L31" s="6"/>
      <c r="M31" s="65"/>
    </row>
    <row r="32" spans="2:14" x14ac:dyDescent="0.2">
      <c r="B32" s="27" t="s">
        <v>189</v>
      </c>
      <c r="C32" s="60"/>
      <c r="D32" s="6">
        <v>24</v>
      </c>
      <c r="E32" s="63">
        <v>0.27</v>
      </c>
      <c r="F32" s="6"/>
      <c r="G32" s="6">
        <v>6</v>
      </c>
      <c r="H32" s="63">
        <v>0.31578947368421051</v>
      </c>
      <c r="I32" s="6"/>
      <c r="J32" s="6">
        <v>18</v>
      </c>
      <c r="K32" s="63">
        <v>0.26</v>
      </c>
      <c r="L32" s="6"/>
      <c r="M32" s="65"/>
    </row>
    <row r="33" spans="2:14" x14ac:dyDescent="0.2">
      <c r="B33" s="27" t="s">
        <v>190</v>
      </c>
      <c r="C33" s="60"/>
      <c r="D33" s="6">
        <v>13</v>
      </c>
      <c r="E33" s="63">
        <v>0.14942528735632185</v>
      </c>
      <c r="F33" s="6"/>
      <c r="G33" s="6">
        <v>6</v>
      </c>
      <c r="H33" s="63">
        <v>0.31578947368421051</v>
      </c>
      <c r="I33" s="6"/>
      <c r="J33" s="6">
        <v>7</v>
      </c>
      <c r="K33" s="63">
        <v>0.10294117647058823</v>
      </c>
      <c r="L33" s="6"/>
      <c r="M33" s="65">
        <v>2.8000000000000001E-2</v>
      </c>
      <c r="N33" t="s">
        <v>457</v>
      </c>
    </row>
    <row r="34" spans="2:14" x14ac:dyDescent="0.2">
      <c r="B34" s="27" t="s">
        <v>174</v>
      </c>
      <c r="C34" s="5"/>
      <c r="D34" s="6"/>
      <c r="E34" s="6"/>
      <c r="F34" s="6"/>
      <c r="G34" s="6"/>
      <c r="H34" s="6"/>
      <c r="I34" s="6"/>
      <c r="J34" s="6"/>
      <c r="K34" s="6"/>
      <c r="L34" s="6"/>
      <c r="M34" s="65"/>
    </row>
    <row r="35" spans="2:14" x14ac:dyDescent="0.2">
      <c r="B35" s="43" t="s">
        <v>460</v>
      </c>
      <c r="D35" s="6"/>
      <c r="E35" s="6"/>
      <c r="F35" s="6"/>
      <c r="G35" s="6" t="s">
        <v>463</v>
      </c>
      <c r="H35" s="165">
        <v>0.47</v>
      </c>
      <c r="I35" s="6"/>
      <c r="J35" s="6"/>
      <c r="K35" s="6"/>
      <c r="L35" s="5"/>
    </row>
    <row r="36" spans="2:14" x14ac:dyDescent="0.2">
      <c r="B36" s="27" t="s">
        <v>188</v>
      </c>
      <c r="D36" s="6" t="s">
        <v>458</v>
      </c>
      <c r="E36" s="6"/>
      <c r="F36" s="6"/>
      <c r="G36" s="6" t="s">
        <v>459</v>
      </c>
      <c r="H36" s="165">
        <v>0.83</v>
      </c>
      <c r="I36" s="6"/>
      <c r="J36" s="6" t="s">
        <v>458</v>
      </c>
      <c r="K36" s="6"/>
      <c r="L36" s="5"/>
      <c r="M36" s="65">
        <v>3.5000000000000003E-2</v>
      </c>
      <c r="N36" t="s">
        <v>464</v>
      </c>
    </row>
    <row r="37" spans="2:14" x14ac:dyDescent="0.2">
      <c r="B37" s="27" t="s">
        <v>189</v>
      </c>
      <c r="D37" s="6" t="s">
        <v>458</v>
      </c>
      <c r="E37" s="6"/>
      <c r="F37" s="6"/>
      <c r="G37" s="6" t="s">
        <v>461</v>
      </c>
      <c r="H37" s="165">
        <v>0.16</v>
      </c>
      <c r="I37" s="6"/>
      <c r="J37" s="6" t="s">
        <v>458</v>
      </c>
      <c r="K37" s="6"/>
      <c r="L37" s="5"/>
    </row>
    <row r="38" spans="2:14" x14ac:dyDescent="0.2">
      <c r="B38" s="27" t="s">
        <v>190</v>
      </c>
      <c r="D38" s="6" t="s">
        <v>458</v>
      </c>
      <c r="E38" s="6"/>
      <c r="F38" s="6"/>
      <c r="G38" s="6" t="s">
        <v>462</v>
      </c>
      <c r="H38" s="165">
        <v>0.16</v>
      </c>
      <c r="I38" s="6"/>
      <c r="J38" s="6" t="s">
        <v>458</v>
      </c>
      <c r="K38" s="6"/>
      <c r="L38" s="5"/>
    </row>
    <row r="39" spans="2:14" x14ac:dyDescent="0.2">
      <c r="D39" s="6"/>
      <c r="E39" s="6"/>
      <c r="F39" s="6"/>
      <c r="G39" s="6"/>
      <c r="H39" s="6"/>
      <c r="I39" s="6"/>
      <c r="J39" s="6"/>
      <c r="K39" s="6"/>
      <c r="L39" s="5"/>
    </row>
    <row r="40" spans="2:14" x14ac:dyDescent="0.2">
      <c r="B40" s="43" t="s">
        <v>191</v>
      </c>
      <c r="C40" s="43"/>
      <c r="D40" s="6">
        <v>79</v>
      </c>
      <c r="E40" s="6"/>
      <c r="F40" s="6"/>
      <c r="G40" s="6">
        <v>19</v>
      </c>
      <c r="H40" s="6"/>
      <c r="I40" s="6"/>
      <c r="J40" s="6">
        <v>60</v>
      </c>
      <c r="K40" s="6"/>
      <c r="L40" s="6"/>
      <c r="M40" s="65">
        <v>0.871</v>
      </c>
    </row>
    <row r="41" spans="2:14" x14ac:dyDescent="0.2">
      <c r="B41" s="27" t="s">
        <v>192</v>
      </c>
      <c r="C41" s="60"/>
      <c r="D41" s="6">
        <v>36</v>
      </c>
      <c r="E41" s="63">
        <v>0.45</v>
      </c>
      <c r="F41" s="6"/>
      <c r="G41" s="6">
        <v>8</v>
      </c>
      <c r="H41" s="63">
        <v>0.42105263157894735</v>
      </c>
      <c r="I41" s="6"/>
      <c r="J41" s="6">
        <v>28</v>
      </c>
      <c r="K41" s="63">
        <v>0.47</v>
      </c>
      <c r="L41" s="6"/>
      <c r="M41" s="65"/>
    </row>
    <row r="42" spans="2:14" x14ac:dyDescent="0.2">
      <c r="B42" s="27" t="s">
        <v>193</v>
      </c>
      <c r="C42" s="60"/>
      <c r="D42" s="6">
        <v>25</v>
      </c>
      <c r="E42" s="63">
        <v>0.32</v>
      </c>
      <c r="F42" s="6"/>
      <c r="G42" s="6">
        <v>7</v>
      </c>
      <c r="H42" s="63">
        <v>0.36842105263157893</v>
      </c>
      <c r="I42" s="6"/>
      <c r="J42" s="6">
        <v>18</v>
      </c>
      <c r="K42" s="63">
        <v>0.3</v>
      </c>
      <c r="L42" s="6"/>
      <c r="M42" s="65"/>
    </row>
    <row r="43" spans="2:14" x14ac:dyDescent="0.2">
      <c r="B43" s="27" t="s">
        <v>194</v>
      </c>
      <c r="C43" s="60"/>
      <c r="D43" s="6">
        <v>7</v>
      </c>
      <c r="E43" s="63">
        <v>0.09</v>
      </c>
      <c r="F43" s="6"/>
      <c r="G43" s="6">
        <v>1</v>
      </c>
      <c r="H43" s="63">
        <v>5.2631578947368418E-2</v>
      </c>
      <c r="I43" s="6"/>
      <c r="J43" s="6">
        <v>6</v>
      </c>
      <c r="K43" s="63">
        <v>0.1</v>
      </c>
      <c r="L43" s="6"/>
      <c r="M43" s="65"/>
    </row>
    <row r="44" spans="2:14" x14ac:dyDescent="0.2">
      <c r="B44" s="27" t="s">
        <v>195</v>
      </c>
      <c r="C44" s="60"/>
      <c r="D44" s="6">
        <v>11</v>
      </c>
      <c r="E44" s="63">
        <v>0.14285714285714285</v>
      </c>
      <c r="F44" s="6"/>
      <c r="G44" s="6">
        <v>3</v>
      </c>
      <c r="H44" s="63">
        <v>0.15789473684210525</v>
      </c>
      <c r="I44" s="6"/>
      <c r="J44" s="6">
        <v>8</v>
      </c>
      <c r="K44" s="63">
        <v>0.13</v>
      </c>
      <c r="L44" s="6"/>
      <c r="M44" s="65"/>
    </row>
    <row r="45" spans="2:14" x14ac:dyDescent="0.2">
      <c r="B45" s="17"/>
      <c r="C45" s="17"/>
      <c r="D45" s="18"/>
      <c r="E45" s="18"/>
      <c r="F45" s="18"/>
      <c r="G45" s="18"/>
      <c r="H45" s="18"/>
      <c r="I45" s="18"/>
      <c r="J45" s="18"/>
      <c r="K45" s="18"/>
      <c r="L45" s="18"/>
      <c r="M45" s="23"/>
    </row>
  </sheetData>
  <pageMargins left="0.7" right="0.7" top="0.75" bottom="0.75" header="0.3" footer="0.3"/>
  <pageSetup scale="58"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24507-06C6-7743-928D-D6102F9CDEDD}">
  <sheetPr>
    <pageSetUpPr fitToPage="1"/>
  </sheetPr>
  <dimension ref="B3:AS96"/>
  <sheetViews>
    <sheetView topLeftCell="A2" zoomScale="66" workbookViewId="0">
      <selection activeCell="B3" sqref="B3:AL43"/>
    </sheetView>
  </sheetViews>
  <sheetFormatPr baseColWidth="10" defaultColWidth="11" defaultRowHeight="16" x14ac:dyDescent="0.2"/>
  <cols>
    <col min="1" max="1" width="11" style="5"/>
    <col min="2" max="2" width="27.5" style="5" customWidth="1"/>
    <col min="3" max="3" width="13.5" style="5" customWidth="1"/>
    <col min="4" max="4" width="17.83203125" style="5" bestFit="1" customWidth="1"/>
    <col min="5" max="5" width="6.1640625" style="5" bestFit="1" customWidth="1"/>
    <col min="6" max="6" width="5.83203125" style="5" customWidth="1"/>
    <col min="7" max="7" width="9.83203125" style="5" customWidth="1"/>
    <col min="8" max="8" width="9.5" style="5" bestFit="1" customWidth="1"/>
    <col min="9" max="9" width="18" style="5" bestFit="1" customWidth="1"/>
    <col min="10" max="10" width="4" style="5" bestFit="1" customWidth="1"/>
    <col min="11" max="11" width="5.33203125" style="5" customWidth="1"/>
    <col min="12" max="12" width="6.1640625" style="5" customWidth="1"/>
    <col min="13" max="13" width="9.5" style="5" bestFit="1" customWidth="1"/>
    <col min="14" max="14" width="18" style="5" bestFit="1" customWidth="1"/>
    <col min="15" max="15" width="4" style="5" bestFit="1" customWidth="1"/>
    <col min="16" max="16" width="4.83203125" style="5" customWidth="1"/>
    <col min="17" max="17" width="5.5" style="5" customWidth="1"/>
    <col min="18" max="18" width="9.5" style="5" bestFit="1" customWidth="1"/>
    <col min="19" max="19" width="18" style="5" bestFit="1" customWidth="1"/>
    <col min="20" max="20" width="4" style="5" bestFit="1" customWidth="1"/>
    <col min="21" max="21" width="5.6640625" style="5" customWidth="1"/>
    <col min="22" max="22" width="5.1640625" style="5" customWidth="1"/>
    <col min="23" max="23" width="10.33203125" style="5" customWidth="1"/>
    <col min="24" max="24" width="17.1640625" style="5" bestFit="1" customWidth="1"/>
    <col min="25" max="25" width="3.5" style="5" bestFit="1" customWidth="1"/>
    <col min="26" max="26" width="4.83203125" style="5" customWidth="1"/>
    <col min="27" max="27" width="5.83203125" style="5" customWidth="1"/>
    <col min="28" max="28" width="9.33203125" style="5" bestFit="1" customWidth="1"/>
    <col min="29" max="29" width="17.1640625" style="5" bestFit="1" customWidth="1"/>
    <col min="30" max="30" width="3.6640625" style="5" customWidth="1"/>
    <col min="31" max="31" width="3.1640625" style="5" bestFit="1" customWidth="1"/>
    <col min="32" max="32" width="11" style="5"/>
    <col min="33" max="33" width="22.6640625" style="5" customWidth="1"/>
    <col min="34" max="34" width="19.5" style="5" customWidth="1"/>
    <col min="35" max="35" width="18.6640625" style="5" customWidth="1"/>
    <col min="36" max="36" width="10.6640625" style="5" customWidth="1"/>
    <col min="37" max="37" width="19.5" style="5" customWidth="1"/>
    <col min="38" max="38" width="21.83203125" style="5" customWidth="1"/>
    <col min="39" max="16384" width="11" style="5"/>
  </cols>
  <sheetData>
    <row r="3" spans="2:38" x14ac:dyDescent="0.2">
      <c r="B3" s="25" t="s">
        <v>436</v>
      </c>
    </row>
    <row r="4" spans="2:38" x14ac:dyDescent="0.2">
      <c r="E4" s="24"/>
      <c r="F4" s="24"/>
    </row>
    <row r="5" spans="2:38" x14ac:dyDescent="0.2">
      <c r="B5" s="5" t="s">
        <v>466</v>
      </c>
      <c r="G5" s="5" t="s">
        <v>467</v>
      </c>
      <c r="L5" s="5" t="s">
        <v>468</v>
      </c>
      <c r="Q5" s="5" t="s">
        <v>469</v>
      </c>
      <c r="V5" s="5" t="s">
        <v>470</v>
      </c>
      <c r="AA5" s="5" t="s">
        <v>471</v>
      </c>
    </row>
    <row r="6" spans="2:38" x14ac:dyDescent="0.2">
      <c r="B6" s="24" t="s">
        <v>196</v>
      </c>
      <c r="F6" s="6"/>
      <c r="G6" s="24" t="s">
        <v>197</v>
      </c>
      <c r="L6" s="24" t="s">
        <v>197</v>
      </c>
      <c r="M6" s="24"/>
      <c r="N6" s="24"/>
      <c r="O6" s="24"/>
      <c r="P6" s="24"/>
      <c r="Q6" s="24" t="s">
        <v>197</v>
      </c>
      <c r="V6" s="24" t="s">
        <v>197</v>
      </c>
      <c r="AA6" s="24" t="s">
        <v>197</v>
      </c>
    </row>
    <row r="7" spans="2:38" x14ac:dyDescent="0.2">
      <c r="B7" s="5" t="s">
        <v>198</v>
      </c>
      <c r="F7" s="6"/>
      <c r="G7" s="5" t="s">
        <v>199</v>
      </c>
      <c r="L7" s="5" t="s">
        <v>383</v>
      </c>
      <c r="Q7" s="5" t="s">
        <v>200</v>
      </c>
      <c r="V7" s="5" t="s">
        <v>381</v>
      </c>
      <c r="AA7" s="5" t="s">
        <v>201</v>
      </c>
    </row>
    <row r="8" spans="2:38" x14ac:dyDescent="0.2">
      <c r="F8" s="6"/>
    </row>
    <row r="9" spans="2:38" x14ac:dyDescent="0.2">
      <c r="C9" s="36" t="s">
        <v>202</v>
      </c>
      <c r="D9" s="36" t="s">
        <v>203</v>
      </c>
      <c r="G9" s="97"/>
      <c r="H9" s="98" t="s">
        <v>202</v>
      </c>
      <c r="I9" s="98" t="s">
        <v>203</v>
      </c>
      <c r="J9" s="97"/>
      <c r="K9" s="97"/>
      <c r="L9" s="97"/>
      <c r="M9" s="98" t="s">
        <v>202</v>
      </c>
      <c r="N9" s="98" t="s">
        <v>203</v>
      </c>
      <c r="O9" s="97"/>
      <c r="P9" s="97"/>
      <c r="Q9" s="97"/>
      <c r="R9" s="98" t="s">
        <v>202</v>
      </c>
      <c r="S9" s="98" t="s">
        <v>203</v>
      </c>
      <c r="T9" s="97"/>
      <c r="U9" s="97"/>
      <c r="V9" s="97"/>
      <c r="W9" s="98" t="s">
        <v>202</v>
      </c>
      <c r="X9" s="98" t="s">
        <v>203</v>
      </c>
      <c r="Y9" s="97"/>
      <c r="AB9" s="36" t="s">
        <v>202</v>
      </c>
      <c r="AC9" s="36" t="s">
        <v>203</v>
      </c>
    </row>
    <row r="10" spans="2:38" x14ac:dyDescent="0.2">
      <c r="B10" s="60" t="s">
        <v>98</v>
      </c>
      <c r="C10" s="174">
        <v>951</v>
      </c>
      <c r="D10" s="174">
        <f>E10-C10</f>
        <v>578</v>
      </c>
      <c r="E10" s="6">
        <v>1529</v>
      </c>
      <c r="G10" s="169" t="s">
        <v>98</v>
      </c>
      <c r="H10" s="170">
        <v>9</v>
      </c>
      <c r="I10" s="170">
        <v>6</v>
      </c>
      <c r="J10" s="65">
        <f>H10+I10</f>
        <v>15</v>
      </c>
      <c r="K10" s="97"/>
      <c r="L10" s="169" t="s">
        <v>98</v>
      </c>
      <c r="M10" s="170">
        <v>7</v>
      </c>
      <c r="N10" s="170">
        <v>16</v>
      </c>
      <c r="O10" s="65">
        <f>SUM(M10:N10)</f>
        <v>23</v>
      </c>
      <c r="P10" s="97"/>
      <c r="Q10" s="169" t="s">
        <v>98</v>
      </c>
      <c r="R10" s="170">
        <v>8</v>
      </c>
      <c r="S10" s="170">
        <v>5</v>
      </c>
      <c r="T10" s="65">
        <f>SUM(R10:S10)</f>
        <v>13</v>
      </c>
      <c r="U10" s="65"/>
      <c r="V10" s="169" t="s">
        <v>98</v>
      </c>
      <c r="W10" s="170">
        <v>7</v>
      </c>
      <c r="X10" s="170">
        <v>3</v>
      </c>
      <c r="Y10" s="65">
        <v>10</v>
      </c>
      <c r="Z10" s="6"/>
      <c r="AA10" s="60" t="s">
        <v>98</v>
      </c>
      <c r="AB10" s="174">
        <v>1</v>
      </c>
      <c r="AC10" s="174">
        <v>2</v>
      </c>
      <c r="AD10" s="6">
        <v>3</v>
      </c>
    </row>
    <row r="11" spans="2:38" x14ac:dyDescent="0.2">
      <c r="B11" s="60" t="s">
        <v>86</v>
      </c>
      <c r="C11" s="174">
        <v>0</v>
      </c>
      <c r="D11" s="174">
        <v>130</v>
      </c>
      <c r="E11" s="6">
        <v>130</v>
      </c>
      <c r="G11" s="169" t="s">
        <v>204</v>
      </c>
      <c r="H11" s="170">
        <v>0</v>
      </c>
      <c r="I11" s="170">
        <v>16</v>
      </c>
      <c r="J11" s="65">
        <v>16</v>
      </c>
      <c r="K11" s="97"/>
      <c r="L11" s="169" t="s">
        <v>86</v>
      </c>
      <c r="M11" s="170">
        <v>0</v>
      </c>
      <c r="N11" s="170">
        <v>25</v>
      </c>
      <c r="O11" s="65">
        <f>SUM(M11:N11)</f>
        <v>25</v>
      </c>
      <c r="P11" s="97"/>
      <c r="Q11" s="169" t="s">
        <v>86</v>
      </c>
      <c r="R11" s="170">
        <v>0</v>
      </c>
      <c r="S11" s="170">
        <v>21</v>
      </c>
      <c r="T11" s="65">
        <f>SUM(R11:S11)</f>
        <v>21</v>
      </c>
      <c r="U11" s="65"/>
      <c r="V11" s="169" t="s">
        <v>86</v>
      </c>
      <c r="W11" s="170">
        <v>0</v>
      </c>
      <c r="X11" s="170">
        <v>6</v>
      </c>
      <c r="Y11" s="65">
        <v>6</v>
      </c>
      <c r="Z11" s="6"/>
      <c r="AA11" s="60" t="s">
        <v>86</v>
      </c>
      <c r="AB11" s="174">
        <v>0</v>
      </c>
      <c r="AC11" s="174">
        <v>4</v>
      </c>
      <c r="AD11" s="6">
        <v>4</v>
      </c>
    </row>
    <row r="12" spans="2:38" x14ac:dyDescent="0.2">
      <c r="C12" s="6">
        <f>SUM(C10:C11)</f>
        <v>951</v>
      </c>
      <c r="D12" s="6">
        <f>SUM(D10:D11)</f>
        <v>708</v>
      </c>
      <c r="E12" s="6">
        <f>SUM(E10:E11)</f>
        <v>1659</v>
      </c>
      <c r="G12" s="97"/>
      <c r="H12" s="65">
        <f>SUM(H10:H11)</f>
        <v>9</v>
      </c>
      <c r="I12" s="65">
        <f>SUM(I10:I11)</f>
        <v>22</v>
      </c>
      <c r="J12" s="65">
        <f>SUM(J10:J11)</f>
        <v>31</v>
      </c>
      <c r="K12" s="97"/>
      <c r="L12" s="97"/>
      <c r="M12" s="65">
        <f>SUM(M10:M11)</f>
        <v>7</v>
      </c>
      <c r="N12" s="65">
        <f>SUM(N10:N11)</f>
        <v>41</v>
      </c>
      <c r="O12" s="65">
        <f>SUM(O10:O11)</f>
        <v>48</v>
      </c>
      <c r="P12" s="97"/>
      <c r="Q12" s="97"/>
      <c r="R12" s="65">
        <f>SUM(R10:R11)</f>
        <v>8</v>
      </c>
      <c r="S12" s="65">
        <f>SUM(S10:S11)</f>
        <v>26</v>
      </c>
      <c r="T12" s="65">
        <f>SUM(T10:T11)</f>
        <v>34</v>
      </c>
      <c r="U12" s="65"/>
      <c r="V12" s="97"/>
      <c r="W12" s="65">
        <v>7</v>
      </c>
      <c r="X12" s="65">
        <v>9</v>
      </c>
      <c r="Y12" s="65">
        <v>16</v>
      </c>
      <c r="Z12" s="6"/>
      <c r="AB12" s="6">
        <f>SUM(AB10:AB11)</f>
        <v>1</v>
      </c>
      <c r="AC12" s="6">
        <f>SUM(AC10:AC11)</f>
        <v>6</v>
      </c>
      <c r="AD12" s="6">
        <f>SUM(AD10:AD11)</f>
        <v>7</v>
      </c>
    </row>
    <row r="13" spans="2:38" ht="17" thickBot="1" x14ac:dyDescent="0.25">
      <c r="G13" s="97"/>
      <c r="H13" s="97"/>
      <c r="I13" s="97"/>
      <c r="J13" s="97"/>
      <c r="K13" s="97"/>
      <c r="L13" s="97"/>
      <c r="M13" s="97"/>
      <c r="N13" s="97"/>
      <c r="O13" s="97"/>
      <c r="P13" s="97"/>
      <c r="Q13" s="97"/>
      <c r="R13" s="97"/>
      <c r="S13" s="97"/>
      <c r="T13" s="97"/>
      <c r="U13" s="97"/>
      <c r="V13" s="97"/>
      <c r="W13" s="97"/>
      <c r="X13" s="97"/>
      <c r="Y13" s="97"/>
    </row>
    <row r="14" spans="2:38" x14ac:dyDescent="0.2">
      <c r="G14" s="97"/>
      <c r="H14" s="97"/>
      <c r="I14" s="97"/>
      <c r="J14" s="97"/>
      <c r="K14" s="97"/>
      <c r="L14" s="97"/>
      <c r="M14" s="97"/>
      <c r="N14" s="97"/>
      <c r="O14" s="97"/>
      <c r="P14" s="97"/>
      <c r="Q14" s="97"/>
      <c r="R14" s="97"/>
      <c r="S14" s="97"/>
      <c r="T14" s="97"/>
      <c r="U14" s="97"/>
      <c r="V14" s="97"/>
      <c r="W14" s="97"/>
      <c r="X14" s="97"/>
      <c r="Y14" s="97"/>
      <c r="AG14" s="52"/>
      <c r="AH14" s="53"/>
      <c r="AI14" s="52"/>
      <c r="AJ14" s="53"/>
      <c r="AK14" s="53"/>
      <c r="AL14" s="53"/>
    </row>
    <row r="15" spans="2:38" ht="17" x14ac:dyDescent="0.2">
      <c r="B15" s="24" t="s">
        <v>205</v>
      </c>
      <c r="C15" s="156" t="s">
        <v>206</v>
      </c>
      <c r="D15" s="24" t="s">
        <v>207</v>
      </c>
      <c r="G15" s="24" t="s">
        <v>205</v>
      </c>
      <c r="H15" s="100" t="s">
        <v>206</v>
      </c>
      <c r="I15" s="100" t="s">
        <v>207</v>
      </c>
      <c r="J15" s="97"/>
      <c r="K15" s="97"/>
      <c r="L15" s="100"/>
      <c r="M15" s="171" t="s">
        <v>206</v>
      </c>
      <c r="N15" s="100" t="s">
        <v>207</v>
      </c>
      <c r="O15" s="97"/>
      <c r="P15" s="97"/>
      <c r="Q15" s="100"/>
      <c r="R15" s="171" t="s">
        <v>206</v>
      </c>
      <c r="S15" s="100" t="s">
        <v>207</v>
      </c>
      <c r="T15" s="97"/>
      <c r="U15" s="97"/>
      <c r="V15" s="97"/>
      <c r="W15" s="171" t="s">
        <v>206</v>
      </c>
      <c r="X15" s="100" t="s">
        <v>207</v>
      </c>
      <c r="Y15" s="97"/>
      <c r="AA15" s="24"/>
      <c r="AB15" s="156" t="s">
        <v>206</v>
      </c>
      <c r="AC15" s="24" t="s">
        <v>207</v>
      </c>
      <c r="AG15" s="54" t="s">
        <v>208</v>
      </c>
      <c r="AH15" s="55" t="s">
        <v>209</v>
      </c>
      <c r="AI15" s="55" t="s">
        <v>210</v>
      </c>
      <c r="AJ15" s="55" t="s">
        <v>211</v>
      </c>
      <c r="AK15" s="55" t="s">
        <v>212</v>
      </c>
      <c r="AL15" s="55" t="s">
        <v>213</v>
      </c>
    </row>
    <row r="16" spans="2:38" ht="17" thickBot="1" x14ac:dyDescent="0.25">
      <c r="B16" s="24" t="s">
        <v>214</v>
      </c>
      <c r="C16" s="175">
        <v>0.622</v>
      </c>
      <c r="D16" s="5" t="s">
        <v>215</v>
      </c>
      <c r="G16" s="24" t="s">
        <v>214</v>
      </c>
      <c r="H16" s="172">
        <v>0.6</v>
      </c>
      <c r="I16" s="97" t="s">
        <v>473</v>
      </c>
      <c r="J16" s="97"/>
      <c r="K16" s="97"/>
      <c r="L16" s="100"/>
      <c r="M16" s="173">
        <v>0.30430000000000001</v>
      </c>
      <c r="N16" s="97" t="s">
        <v>479</v>
      </c>
      <c r="O16" s="97"/>
      <c r="P16" s="97"/>
      <c r="Q16" s="100"/>
      <c r="R16" s="173">
        <v>0.61539999999999995</v>
      </c>
      <c r="S16" s="97" t="s">
        <v>483</v>
      </c>
      <c r="T16" s="97"/>
      <c r="U16" s="97"/>
      <c r="V16" s="100"/>
      <c r="W16" s="173">
        <v>0.7</v>
      </c>
      <c r="X16" s="97" t="s">
        <v>489</v>
      </c>
      <c r="Y16" s="97"/>
      <c r="AA16" s="24"/>
      <c r="AB16" s="175">
        <v>0.33329999999999999</v>
      </c>
      <c r="AC16" s="5" t="s">
        <v>216</v>
      </c>
      <c r="AG16" s="56"/>
      <c r="AH16" s="57"/>
      <c r="AI16" s="56"/>
      <c r="AJ16" s="57"/>
      <c r="AK16" s="57"/>
      <c r="AL16" s="57"/>
    </row>
    <row r="17" spans="2:38" x14ac:dyDescent="0.2">
      <c r="B17" s="24" t="s">
        <v>217</v>
      </c>
      <c r="C17" s="175">
        <v>1</v>
      </c>
      <c r="D17" s="5" t="s">
        <v>218</v>
      </c>
      <c r="G17" s="24" t="s">
        <v>217</v>
      </c>
      <c r="H17" s="172">
        <v>1</v>
      </c>
      <c r="I17" s="97" t="s">
        <v>474</v>
      </c>
      <c r="J17" s="97"/>
      <c r="K17" s="97"/>
      <c r="L17" s="100"/>
      <c r="M17" s="173">
        <v>1</v>
      </c>
      <c r="N17" s="97" t="s">
        <v>219</v>
      </c>
      <c r="O17" s="97"/>
      <c r="P17" s="97"/>
      <c r="Q17" s="100"/>
      <c r="R17" s="173">
        <v>1</v>
      </c>
      <c r="S17" s="97" t="s">
        <v>484</v>
      </c>
      <c r="T17" s="97"/>
      <c r="U17" s="97"/>
      <c r="V17" s="100"/>
      <c r="W17" s="173">
        <v>1</v>
      </c>
      <c r="X17" s="97" t="s">
        <v>490</v>
      </c>
      <c r="Y17" s="97"/>
      <c r="AA17" s="24"/>
      <c r="AB17" s="175">
        <v>1</v>
      </c>
      <c r="AC17" s="5" t="s">
        <v>220</v>
      </c>
      <c r="AG17" s="58"/>
      <c r="AH17" s="59"/>
      <c r="AI17" s="58"/>
      <c r="AJ17" s="59"/>
      <c r="AK17" s="59"/>
      <c r="AL17" s="59"/>
    </row>
    <row r="18" spans="2:38" ht="17" x14ac:dyDescent="0.2">
      <c r="B18" s="24" t="s">
        <v>221</v>
      </c>
      <c r="C18" s="175">
        <f>C16+C17-1</f>
        <v>0.62199999999999989</v>
      </c>
      <c r="G18" s="24" t="s">
        <v>221</v>
      </c>
      <c r="H18" s="172">
        <f>H16+H17-1</f>
        <v>0.60000000000000009</v>
      </c>
      <c r="I18" s="97"/>
      <c r="J18" s="97"/>
      <c r="K18" s="97"/>
      <c r="L18" s="97"/>
      <c r="M18" s="172">
        <f>M16+M17-1</f>
        <v>0.30430000000000001</v>
      </c>
      <c r="N18" s="97"/>
      <c r="O18" s="97"/>
      <c r="P18" s="97"/>
      <c r="Q18" s="97"/>
      <c r="R18" s="172">
        <f>R16+R17-1</f>
        <v>0.61539999999999995</v>
      </c>
      <c r="S18" s="97"/>
      <c r="T18" s="97"/>
      <c r="U18" s="97"/>
      <c r="V18" s="97"/>
      <c r="W18" s="172">
        <f>W16+W17-1</f>
        <v>0.7</v>
      </c>
      <c r="X18" s="97"/>
      <c r="Y18" s="97"/>
      <c r="AB18" s="175">
        <f>AB16+AB17-1</f>
        <v>0.33329999999999993</v>
      </c>
      <c r="AG18" s="58" t="s">
        <v>222</v>
      </c>
      <c r="AH18" s="59" t="s">
        <v>223</v>
      </c>
      <c r="AI18" s="59" t="s">
        <v>224</v>
      </c>
      <c r="AJ18" s="59">
        <v>100</v>
      </c>
      <c r="AK18" s="59" t="s">
        <v>225</v>
      </c>
      <c r="AL18" s="59">
        <v>62.2</v>
      </c>
    </row>
    <row r="19" spans="2:38" x14ac:dyDescent="0.2">
      <c r="B19" s="24" t="s">
        <v>226</v>
      </c>
      <c r="C19" s="6"/>
      <c r="G19" s="24" t="s">
        <v>226</v>
      </c>
      <c r="H19" s="169"/>
      <c r="I19" s="97"/>
      <c r="J19" s="97"/>
      <c r="K19" s="97"/>
      <c r="L19" s="100"/>
      <c r="M19" s="97"/>
      <c r="N19" s="97"/>
      <c r="O19" s="97"/>
      <c r="P19" s="97"/>
      <c r="Q19" s="100"/>
      <c r="R19" s="97"/>
      <c r="S19" s="97"/>
      <c r="T19" s="97"/>
      <c r="U19" s="97"/>
      <c r="V19" s="100"/>
      <c r="W19" s="97"/>
      <c r="X19" s="97"/>
      <c r="Y19" s="97"/>
      <c r="AA19" s="24"/>
      <c r="AB19" s="6"/>
      <c r="AG19" s="58"/>
      <c r="AH19" s="59"/>
      <c r="AI19" s="59"/>
      <c r="AJ19" s="59"/>
      <c r="AK19" s="59"/>
      <c r="AL19" s="59"/>
    </row>
    <row r="20" spans="2:38" ht="17" x14ac:dyDescent="0.2">
      <c r="B20" s="24" t="s">
        <v>227</v>
      </c>
      <c r="C20" s="6">
        <v>0.38</v>
      </c>
      <c r="D20" s="5" t="s">
        <v>228</v>
      </c>
      <c r="G20" s="24" t="s">
        <v>227</v>
      </c>
      <c r="H20" s="169">
        <v>0.4</v>
      </c>
      <c r="I20" s="97" t="s">
        <v>475</v>
      </c>
      <c r="J20" s="97"/>
      <c r="K20" s="97"/>
      <c r="L20" s="100"/>
      <c r="M20" s="97">
        <v>0.7</v>
      </c>
      <c r="N20" s="97" t="s">
        <v>480</v>
      </c>
      <c r="O20" s="97"/>
      <c r="P20" s="97"/>
      <c r="Q20" s="100"/>
      <c r="R20" s="97">
        <v>0.38</v>
      </c>
      <c r="S20" s="97" t="s">
        <v>485</v>
      </c>
      <c r="T20" s="97"/>
      <c r="U20" s="97"/>
      <c r="V20" s="100"/>
      <c r="W20" s="97">
        <v>0.3</v>
      </c>
      <c r="X20" s="97" t="s">
        <v>491</v>
      </c>
      <c r="Y20" s="97"/>
      <c r="AA20" s="24"/>
      <c r="AB20" s="6">
        <v>0.67</v>
      </c>
      <c r="AC20" s="5" t="s">
        <v>229</v>
      </c>
      <c r="AG20" s="58" t="s">
        <v>230</v>
      </c>
      <c r="AH20" s="59" t="s">
        <v>497</v>
      </c>
      <c r="AI20" s="59" t="s">
        <v>498</v>
      </c>
      <c r="AJ20" s="59">
        <v>100</v>
      </c>
      <c r="AK20" s="59" t="s">
        <v>499</v>
      </c>
      <c r="AL20" s="59">
        <v>60</v>
      </c>
    </row>
    <row r="21" spans="2:38" x14ac:dyDescent="0.2">
      <c r="B21" s="24" t="s">
        <v>231</v>
      </c>
      <c r="C21" s="175">
        <v>0.92159999999999997</v>
      </c>
      <c r="D21" s="5" t="s">
        <v>232</v>
      </c>
      <c r="G21" s="24" t="s">
        <v>231</v>
      </c>
      <c r="H21" s="172">
        <v>0.4839</v>
      </c>
      <c r="I21" s="97" t="s">
        <v>476</v>
      </c>
      <c r="J21" s="97"/>
      <c r="K21" s="97"/>
      <c r="L21" s="100"/>
      <c r="M21" s="173">
        <v>0.47920000000000001</v>
      </c>
      <c r="N21" s="97" t="s">
        <v>233</v>
      </c>
      <c r="O21" s="97"/>
      <c r="P21" s="97"/>
      <c r="Q21" s="100"/>
      <c r="R21" s="173">
        <v>0.38240000000000002</v>
      </c>
      <c r="S21" s="97" t="s">
        <v>486</v>
      </c>
      <c r="T21" s="97"/>
      <c r="U21" s="97"/>
      <c r="V21" s="100"/>
      <c r="W21" s="173">
        <v>0.625</v>
      </c>
      <c r="X21" s="97" t="s">
        <v>492</v>
      </c>
      <c r="Y21" s="97"/>
      <c r="AA21" s="24"/>
      <c r="AB21" s="175">
        <v>0.42859999999999998</v>
      </c>
      <c r="AC21" s="5" t="s">
        <v>234</v>
      </c>
      <c r="AG21" s="58"/>
      <c r="AH21" s="167"/>
      <c r="AI21" s="167"/>
      <c r="AJ21" s="167"/>
      <c r="AK21" s="167"/>
      <c r="AL21" s="167"/>
    </row>
    <row r="22" spans="2:38" ht="17" x14ac:dyDescent="0.2">
      <c r="B22" s="24" t="s">
        <v>235</v>
      </c>
      <c r="C22" s="175">
        <v>1</v>
      </c>
      <c r="G22" s="24" t="s">
        <v>235</v>
      </c>
      <c r="H22" s="172">
        <v>1</v>
      </c>
      <c r="I22" s="97"/>
      <c r="J22" s="97"/>
      <c r="K22" s="97"/>
      <c r="L22" s="100"/>
      <c r="M22" s="173">
        <v>1</v>
      </c>
      <c r="N22" s="97"/>
      <c r="O22" s="97"/>
      <c r="P22" s="97"/>
      <c r="Q22" s="100"/>
      <c r="R22" s="173">
        <v>1</v>
      </c>
      <c r="S22" s="97"/>
      <c r="T22" s="97"/>
      <c r="U22" s="97"/>
      <c r="V22" s="100"/>
      <c r="W22" s="173">
        <v>1</v>
      </c>
      <c r="X22" s="97"/>
      <c r="Y22" s="97"/>
      <c r="AA22" s="24"/>
      <c r="AB22" s="175">
        <v>1</v>
      </c>
      <c r="AG22" s="54" t="s">
        <v>4</v>
      </c>
      <c r="AH22" s="167"/>
      <c r="AI22" s="167"/>
      <c r="AJ22" s="167"/>
      <c r="AK22" s="167"/>
      <c r="AL22" s="167"/>
    </row>
    <row r="23" spans="2:38" ht="17" x14ac:dyDescent="0.2">
      <c r="B23" s="24" t="s">
        <v>236</v>
      </c>
      <c r="C23" s="175">
        <v>0.18360000000000001</v>
      </c>
      <c r="D23" s="5" t="s">
        <v>237</v>
      </c>
      <c r="G23" s="24" t="s">
        <v>236</v>
      </c>
      <c r="H23" s="172">
        <v>0.72729999999999995</v>
      </c>
      <c r="I23" s="97" t="s">
        <v>477</v>
      </c>
      <c r="J23" s="97"/>
      <c r="K23" s="97"/>
      <c r="L23" s="100"/>
      <c r="M23" s="173">
        <v>0.60980000000000001</v>
      </c>
      <c r="N23" s="97" t="s">
        <v>481</v>
      </c>
      <c r="O23" s="97"/>
      <c r="P23" s="97"/>
      <c r="Q23" s="100"/>
      <c r="R23" s="173">
        <v>0.80769999999999997</v>
      </c>
      <c r="S23" s="97" t="s">
        <v>487</v>
      </c>
      <c r="T23" s="97"/>
      <c r="U23" s="97"/>
      <c r="V23" s="100"/>
      <c r="W23" s="173">
        <v>0.66669999999999996</v>
      </c>
      <c r="X23" s="97" t="s">
        <v>493</v>
      </c>
      <c r="Y23" s="97"/>
      <c r="AA23" s="24"/>
      <c r="AB23" s="175">
        <v>0.66669999999999996</v>
      </c>
      <c r="AC23" s="5" t="s">
        <v>238</v>
      </c>
      <c r="AG23" s="58" t="s">
        <v>384</v>
      </c>
      <c r="AH23" s="59" t="s">
        <v>500</v>
      </c>
      <c r="AI23" s="59" t="s">
        <v>501</v>
      </c>
      <c r="AJ23" s="59">
        <v>100</v>
      </c>
      <c r="AK23" s="59" t="s">
        <v>502</v>
      </c>
      <c r="AL23" s="59">
        <v>70</v>
      </c>
    </row>
    <row r="24" spans="2:38" ht="17" x14ac:dyDescent="0.2">
      <c r="B24" s="24" t="s">
        <v>240</v>
      </c>
      <c r="C24" s="175">
        <v>0.65159999999999996</v>
      </c>
      <c r="D24" s="5" t="s">
        <v>241</v>
      </c>
      <c r="G24" s="24" t="s">
        <v>240</v>
      </c>
      <c r="H24" s="172">
        <v>0.80649999999999999</v>
      </c>
      <c r="I24" s="97" t="s">
        <v>478</v>
      </c>
      <c r="J24" s="97"/>
      <c r="K24" s="97"/>
      <c r="L24" s="100"/>
      <c r="M24" s="173">
        <v>0.66669999999999996</v>
      </c>
      <c r="N24" s="97" t="s">
        <v>482</v>
      </c>
      <c r="O24" s="97"/>
      <c r="P24" s="97"/>
      <c r="Q24" s="100"/>
      <c r="R24" s="173">
        <v>0.85289999999999999</v>
      </c>
      <c r="S24" s="97" t="s">
        <v>488</v>
      </c>
      <c r="T24" s="97"/>
      <c r="U24" s="97"/>
      <c r="V24" s="100"/>
      <c r="W24" s="173">
        <v>0.8125</v>
      </c>
      <c r="X24" s="97" t="s">
        <v>494</v>
      </c>
      <c r="Y24" s="97"/>
      <c r="AA24" s="24"/>
      <c r="AB24" s="175">
        <v>0.71430000000000005</v>
      </c>
      <c r="AC24" s="5" t="s">
        <v>242</v>
      </c>
      <c r="AG24" s="58" t="s">
        <v>239</v>
      </c>
      <c r="AH24" s="139" t="s">
        <v>503</v>
      </c>
      <c r="AI24" s="139" t="s">
        <v>504</v>
      </c>
      <c r="AJ24" s="139">
        <v>100</v>
      </c>
      <c r="AK24" s="182" t="s">
        <v>506</v>
      </c>
      <c r="AL24" s="140">
        <v>61.5</v>
      </c>
    </row>
    <row r="25" spans="2:38" ht="17" x14ac:dyDescent="0.2">
      <c r="F25" s="97"/>
      <c r="G25" s="97"/>
      <c r="H25" s="97"/>
      <c r="I25" s="97"/>
      <c r="J25" s="97"/>
      <c r="K25" s="97"/>
      <c r="L25" s="97"/>
      <c r="M25" s="97"/>
      <c r="N25" s="97"/>
      <c r="O25" s="97"/>
      <c r="P25" s="97"/>
      <c r="Q25" s="97"/>
      <c r="R25" s="97"/>
      <c r="S25" s="97"/>
      <c r="T25" s="97"/>
      <c r="U25" s="97"/>
      <c r="V25" s="97"/>
      <c r="W25" s="97"/>
      <c r="X25" s="97"/>
      <c r="Y25" s="97"/>
      <c r="AG25" s="58" t="s">
        <v>243</v>
      </c>
      <c r="AH25" s="59" t="s">
        <v>244</v>
      </c>
      <c r="AI25" s="59" t="s">
        <v>245</v>
      </c>
      <c r="AJ25" s="59">
        <v>100</v>
      </c>
      <c r="AK25" s="183" t="s">
        <v>507</v>
      </c>
      <c r="AL25" s="59">
        <v>33.299999999999997</v>
      </c>
    </row>
    <row r="26" spans="2:38" ht="17" thickBot="1" x14ac:dyDescent="0.25">
      <c r="F26" s="97"/>
      <c r="G26" s="97"/>
      <c r="H26" s="97"/>
      <c r="I26" s="97"/>
      <c r="J26" s="97"/>
      <c r="K26" s="100"/>
      <c r="L26" s="100"/>
      <c r="M26" s="100"/>
      <c r="N26" s="97"/>
      <c r="O26" s="97"/>
      <c r="P26" s="97"/>
      <c r="AG26" s="56"/>
      <c r="AH26" s="57"/>
      <c r="AI26" s="57"/>
      <c r="AJ26" s="57"/>
      <c r="AK26" s="57"/>
      <c r="AL26" s="57"/>
    </row>
    <row r="27" spans="2:38" x14ac:dyDescent="0.2">
      <c r="F27" s="97"/>
      <c r="G27" s="97"/>
      <c r="H27" s="97"/>
      <c r="I27" s="97"/>
      <c r="J27" s="97"/>
      <c r="K27" s="100"/>
      <c r="L27" s="173"/>
      <c r="M27" s="97"/>
      <c r="N27" s="97"/>
      <c r="O27" s="97"/>
      <c r="P27" s="97"/>
      <c r="V27" s="141" t="s">
        <v>385</v>
      </c>
    </row>
    <row r="28" spans="2:38" x14ac:dyDescent="0.2">
      <c r="B28" s="24" t="s">
        <v>465</v>
      </c>
      <c r="K28" s="24"/>
      <c r="AG28" s="138" t="s">
        <v>380</v>
      </c>
    </row>
    <row r="29" spans="2:38" x14ac:dyDescent="0.2">
      <c r="B29" s="24"/>
      <c r="C29" s="6" t="s">
        <v>202</v>
      </c>
      <c r="D29" s="6" t="s">
        <v>203</v>
      </c>
      <c r="H29" s="6"/>
      <c r="I29" s="6"/>
      <c r="K29" s="24"/>
      <c r="V29" s="24"/>
    </row>
    <row r="30" spans="2:38" x14ac:dyDescent="0.2">
      <c r="B30" s="5" t="s">
        <v>98</v>
      </c>
      <c r="C30" s="6">
        <f>C10+H30</f>
        <v>951</v>
      </c>
      <c r="D30" s="6">
        <f>D10+I30</f>
        <v>578</v>
      </c>
      <c r="E30" s="5" t="s">
        <v>368</v>
      </c>
      <c r="F30" s="5" t="s">
        <v>369</v>
      </c>
      <c r="H30" s="6"/>
      <c r="I30" s="6"/>
      <c r="K30" s="24"/>
    </row>
    <row r="31" spans="2:38" x14ac:dyDescent="0.2">
      <c r="B31" s="5" t="s">
        <v>86</v>
      </c>
      <c r="C31" s="6">
        <v>0</v>
      </c>
      <c r="D31" s="6">
        <f>D11+I31</f>
        <v>130</v>
      </c>
      <c r="E31" s="5" t="s">
        <v>370</v>
      </c>
      <c r="F31" s="5" t="s">
        <v>367</v>
      </c>
      <c r="H31" s="6"/>
      <c r="I31" s="6"/>
      <c r="K31" s="24"/>
      <c r="AG31" s="24"/>
      <c r="AH31" s="100"/>
      <c r="AI31" s="100"/>
    </row>
    <row r="32" spans="2:38" x14ac:dyDescent="0.2">
      <c r="K32" s="24"/>
      <c r="AG32" s="24"/>
      <c r="AH32" s="172"/>
      <c r="AI32" s="97"/>
    </row>
    <row r="33" spans="2:35" x14ac:dyDescent="0.2">
      <c r="B33" s="24" t="s">
        <v>205</v>
      </c>
      <c r="C33" s="24" t="s">
        <v>206</v>
      </c>
      <c r="D33" s="24" t="s">
        <v>207</v>
      </c>
      <c r="K33" s="24"/>
      <c r="Q33" s="24"/>
      <c r="R33" s="24"/>
      <c r="S33" s="24"/>
      <c r="AG33" s="24"/>
      <c r="AH33" s="172"/>
      <c r="AI33" s="97"/>
    </row>
    <row r="34" spans="2:35" x14ac:dyDescent="0.2">
      <c r="B34" s="24" t="s">
        <v>214</v>
      </c>
      <c r="C34" s="175">
        <v>1</v>
      </c>
      <c r="D34" s="5" t="s">
        <v>218</v>
      </c>
      <c r="I34" s="168"/>
      <c r="Q34" s="24"/>
      <c r="R34" s="168"/>
      <c r="AG34" s="24"/>
      <c r="AH34" s="172"/>
      <c r="AI34" s="97"/>
    </row>
    <row r="35" spans="2:35" x14ac:dyDescent="0.2">
      <c r="B35" s="24" t="s">
        <v>217</v>
      </c>
      <c r="C35" s="175">
        <v>0.622</v>
      </c>
      <c r="D35" s="5" t="s">
        <v>215</v>
      </c>
      <c r="I35" s="24"/>
      <c r="J35" s="168"/>
      <c r="Q35" s="24"/>
      <c r="R35" s="168"/>
      <c r="AG35" s="24"/>
      <c r="AH35" s="169"/>
      <c r="AI35" s="97"/>
    </row>
    <row r="36" spans="2:35" x14ac:dyDescent="0.2">
      <c r="B36" s="24" t="s">
        <v>226</v>
      </c>
      <c r="C36" s="6">
        <v>2.65</v>
      </c>
      <c r="D36" s="5" t="s">
        <v>495</v>
      </c>
      <c r="I36" s="24"/>
      <c r="Q36" s="24"/>
      <c r="V36" s="168"/>
      <c r="AG36" s="24"/>
      <c r="AH36" s="169"/>
      <c r="AI36" s="97"/>
    </row>
    <row r="37" spans="2:35" x14ac:dyDescent="0.2">
      <c r="B37" s="24" t="s">
        <v>221</v>
      </c>
      <c r="C37" s="175">
        <f>C34+C35-1</f>
        <v>0.62199999999999989</v>
      </c>
      <c r="I37" s="24"/>
      <c r="Q37" s="24"/>
      <c r="V37" s="168"/>
      <c r="AG37" s="24"/>
      <c r="AH37" s="172"/>
      <c r="AI37" s="97"/>
    </row>
    <row r="38" spans="2:35" x14ac:dyDescent="0.2">
      <c r="B38" s="24" t="s">
        <v>227</v>
      </c>
      <c r="C38" s="6">
        <v>0</v>
      </c>
      <c r="I38" s="24"/>
      <c r="J38" s="168"/>
      <c r="Q38" s="24"/>
      <c r="R38" s="168"/>
      <c r="V38" s="24"/>
      <c r="AG38" s="24"/>
      <c r="AH38" s="172"/>
      <c r="AI38" s="97"/>
    </row>
    <row r="39" spans="2:35" x14ac:dyDescent="0.2">
      <c r="B39" s="24" t="s">
        <v>231</v>
      </c>
      <c r="C39" s="175">
        <v>7.8399999999999997E-2</v>
      </c>
      <c r="D39" s="5" t="s">
        <v>496</v>
      </c>
      <c r="I39" s="24"/>
      <c r="J39" s="168"/>
      <c r="Q39" s="24"/>
      <c r="R39" s="168"/>
      <c r="V39" s="24"/>
      <c r="W39" s="168"/>
      <c r="AG39" s="24"/>
      <c r="AH39" s="172"/>
      <c r="AI39" s="97"/>
    </row>
    <row r="40" spans="2:35" x14ac:dyDescent="0.2">
      <c r="B40" s="24" t="s">
        <v>235</v>
      </c>
      <c r="C40" s="175">
        <v>0.18360000000000001</v>
      </c>
      <c r="D40" s="5" t="s">
        <v>237</v>
      </c>
      <c r="I40" s="24"/>
      <c r="J40" s="168"/>
      <c r="Q40" s="24"/>
      <c r="R40" s="168"/>
      <c r="V40" s="24"/>
      <c r="W40" s="168"/>
      <c r="AG40" s="24"/>
      <c r="AH40" s="172"/>
      <c r="AI40" s="97"/>
    </row>
    <row r="41" spans="2:35" x14ac:dyDescent="0.2">
      <c r="B41" s="24" t="s">
        <v>236</v>
      </c>
      <c r="C41" s="175">
        <v>1</v>
      </c>
      <c r="I41" s="24"/>
      <c r="J41" s="168"/>
      <c r="Q41" s="24"/>
      <c r="R41" s="168"/>
      <c r="V41" s="24"/>
    </row>
    <row r="42" spans="2:35" x14ac:dyDescent="0.2">
      <c r="B42" s="24" t="s">
        <v>240</v>
      </c>
      <c r="C42" s="175">
        <v>0.65159999999999996</v>
      </c>
      <c r="D42" s="5" t="s">
        <v>241</v>
      </c>
      <c r="V42" s="24"/>
    </row>
    <row r="43" spans="2:35" x14ac:dyDescent="0.2">
      <c r="V43" s="24"/>
      <c r="W43" s="168"/>
    </row>
    <row r="44" spans="2:35" x14ac:dyDescent="0.2">
      <c r="V44" s="24"/>
      <c r="W44" s="168"/>
    </row>
    <row r="45" spans="2:35" x14ac:dyDescent="0.2">
      <c r="V45" s="24"/>
      <c r="W45" s="168"/>
    </row>
    <row r="46" spans="2:35" x14ac:dyDescent="0.2">
      <c r="V46" s="24"/>
      <c r="W46" s="168"/>
    </row>
    <row r="47" spans="2:35" x14ac:dyDescent="0.2">
      <c r="W47" s="168"/>
    </row>
    <row r="50" spans="39:45" x14ac:dyDescent="0.2">
      <c r="AM50" s="158"/>
      <c r="AN50" s="6"/>
      <c r="AO50" s="6"/>
      <c r="AP50" s="6"/>
      <c r="AQ50" s="6"/>
      <c r="AR50" s="6"/>
      <c r="AS50" s="6"/>
    </row>
    <row r="51" spans="39:45" x14ac:dyDescent="0.2">
      <c r="AM51" s="158"/>
      <c r="AN51" s="6"/>
      <c r="AO51" s="6"/>
      <c r="AP51" s="6"/>
      <c r="AQ51" s="6"/>
      <c r="AR51" s="6"/>
      <c r="AS51" s="6"/>
    </row>
    <row r="52" spans="39:45" x14ac:dyDescent="0.2">
      <c r="AM52" s="158"/>
      <c r="AN52" s="6"/>
      <c r="AO52" s="6"/>
      <c r="AP52" s="6"/>
      <c r="AQ52" s="6"/>
      <c r="AR52" s="6"/>
      <c r="AS52" s="6"/>
    </row>
    <row r="53" spans="39:45" x14ac:dyDescent="0.2">
      <c r="AM53" s="158"/>
      <c r="AN53" s="6"/>
      <c r="AO53" s="6"/>
      <c r="AP53" s="6"/>
      <c r="AQ53" s="6"/>
      <c r="AR53" s="6"/>
      <c r="AS53" s="6"/>
    </row>
    <row r="54" spans="39:45" x14ac:dyDescent="0.2">
      <c r="AM54" s="158"/>
      <c r="AN54" s="6"/>
      <c r="AO54" s="6"/>
      <c r="AP54" s="6"/>
      <c r="AQ54" s="6"/>
      <c r="AR54" s="6"/>
      <c r="AS54" s="6"/>
    </row>
    <row r="55" spans="39:45" x14ac:dyDescent="0.2">
      <c r="AM55" s="158"/>
      <c r="AN55" s="6"/>
      <c r="AO55" s="6"/>
      <c r="AP55" s="6"/>
      <c r="AQ55" s="6"/>
      <c r="AR55" s="6"/>
      <c r="AS55" s="6"/>
    </row>
    <row r="56" spans="39:45" x14ac:dyDescent="0.2">
      <c r="AM56" s="158"/>
      <c r="AN56" s="6"/>
      <c r="AO56" s="6"/>
      <c r="AP56" s="6"/>
      <c r="AQ56" s="6"/>
      <c r="AR56" s="6"/>
      <c r="AS56" s="6"/>
    </row>
    <row r="57" spans="39:45" x14ac:dyDescent="0.2">
      <c r="AM57" s="158"/>
      <c r="AN57" s="6"/>
      <c r="AO57" s="6"/>
      <c r="AP57" s="6"/>
      <c r="AQ57" s="6"/>
      <c r="AR57" s="6"/>
      <c r="AS57" s="6"/>
    </row>
    <row r="58" spans="39:45" x14ac:dyDescent="0.2">
      <c r="AM58" s="158"/>
      <c r="AN58" s="6"/>
      <c r="AO58" s="6"/>
      <c r="AP58" s="6"/>
      <c r="AQ58" s="6"/>
      <c r="AR58" s="6"/>
      <c r="AS58" s="6"/>
    </row>
    <row r="59" spans="39:45" x14ac:dyDescent="0.2">
      <c r="AM59" s="158"/>
      <c r="AN59" s="6"/>
      <c r="AO59" s="6"/>
      <c r="AP59" s="6"/>
      <c r="AQ59" s="6"/>
      <c r="AR59" s="6"/>
      <c r="AS59" s="6"/>
    </row>
    <row r="60" spans="39:45" x14ac:dyDescent="0.2">
      <c r="AM60" s="158"/>
      <c r="AN60" s="6"/>
      <c r="AO60" s="6"/>
      <c r="AP60" s="6"/>
      <c r="AQ60" s="6"/>
      <c r="AR60" s="6"/>
      <c r="AS60" s="6"/>
    </row>
    <row r="61" spans="39:45" x14ac:dyDescent="0.2">
      <c r="AM61" s="158"/>
      <c r="AN61" s="6"/>
      <c r="AO61" s="6"/>
      <c r="AP61" s="6"/>
      <c r="AQ61" s="6"/>
      <c r="AR61" s="6"/>
      <c r="AS61" s="6"/>
    </row>
    <row r="62" spans="39:45" x14ac:dyDescent="0.2">
      <c r="AM62" s="158"/>
      <c r="AN62" s="6"/>
      <c r="AO62" s="6"/>
      <c r="AP62" s="6"/>
      <c r="AQ62" s="6"/>
      <c r="AR62" s="6"/>
      <c r="AS62" s="6"/>
    </row>
    <row r="63" spans="39:45" x14ac:dyDescent="0.2">
      <c r="AM63" s="158"/>
      <c r="AN63" s="6"/>
      <c r="AO63" s="6"/>
      <c r="AP63" s="6"/>
      <c r="AQ63" s="6"/>
      <c r="AR63" s="6"/>
      <c r="AS63" s="6"/>
    </row>
    <row r="64" spans="39:45" x14ac:dyDescent="0.2">
      <c r="AM64" s="158"/>
      <c r="AN64" s="6"/>
      <c r="AO64" s="6"/>
      <c r="AP64" s="6"/>
      <c r="AQ64" s="6"/>
      <c r="AR64" s="6"/>
      <c r="AS64" s="6"/>
    </row>
    <row r="65" spans="39:45" x14ac:dyDescent="0.2">
      <c r="AM65" s="158"/>
      <c r="AN65" s="6"/>
      <c r="AO65" s="158"/>
      <c r="AP65" s="158"/>
      <c r="AQ65" s="158"/>
      <c r="AR65" s="158"/>
      <c r="AS65" s="158"/>
    </row>
    <row r="66" spans="39:45" x14ac:dyDescent="0.2">
      <c r="AM66" s="158"/>
      <c r="AN66" s="6"/>
      <c r="AO66" s="65"/>
      <c r="AP66" s="6"/>
      <c r="AQ66" s="6"/>
      <c r="AR66" s="6"/>
      <c r="AS66" s="6"/>
    </row>
    <row r="67" spans="39:45" x14ac:dyDescent="0.2">
      <c r="AM67" s="158"/>
      <c r="AN67" s="6"/>
      <c r="AO67" s="65"/>
      <c r="AP67" s="6"/>
      <c r="AQ67" s="6"/>
      <c r="AR67" s="6"/>
      <c r="AS67" s="6"/>
    </row>
    <row r="68" spans="39:45" x14ac:dyDescent="0.2">
      <c r="AM68" s="158"/>
      <c r="AN68" s="6"/>
      <c r="AO68" s="6"/>
      <c r="AP68" s="6"/>
      <c r="AQ68" s="6"/>
      <c r="AR68" s="6"/>
      <c r="AS68" s="6"/>
    </row>
    <row r="69" spans="39:45" x14ac:dyDescent="0.2">
      <c r="AM69" s="158"/>
      <c r="AN69" s="6"/>
      <c r="AO69" s="6"/>
      <c r="AP69" s="6"/>
      <c r="AQ69" s="6"/>
      <c r="AR69" s="6"/>
      <c r="AS69" s="6"/>
    </row>
    <row r="70" spans="39:45" x14ac:dyDescent="0.2">
      <c r="AM70" s="158"/>
      <c r="AN70" s="6"/>
      <c r="AO70" s="65"/>
      <c r="AP70" s="6"/>
      <c r="AQ70" s="6"/>
      <c r="AR70" s="6"/>
      <c r="AS70" s="6"/>
    </row>
    <row r="71" spans="39:45" x14ac:dyDescent="0.2">
      <c r="AM71" s="158"/>
      <c r="AN71" s="6"/>
      <c r="AO71" s="6"/>
      <c r="AP71" s="6"/>
      <c r="AQ71" s="6"/>
      <c r="AR71" s="6"/>
      <c r="AS71" s="6"/>
    </row>
    <row r="72" spans="39:45" x14ac:dyDescent="0.2">
      <c r="AM72" s="158"/>
      <c r="AN72" s="6"/>
      <c r="AO72" s="65"/>
      <c r="AP72" s="6"/>
      <c r="AQ72" s="6"/>
      <c r="AR72" s="6"/>
      <c r="AS72" s="6"/>
    </row>
    <row r="73" spans="39:45" x14ac:dyDescent="0.2">
      <c r="AM73" s="158"/>
      <c r="AN73" s="6"/>
      <c r="AO73" s="6"/>
      <c r="AP73" s="6"/>
      <c r="AQ73" s="6"/>
      <c r="AR73" s="6"/>
      <c r="AS73" s="6"/>
    </row>
    <row r="74" spans="39:45" x14ac:dyDescent="0.2">
      <c r="AM74" s="158"/>
      <c r="AN74" s="6"/>
      <c r="AO74" s="6"/>
      <c r="AP74" s="6"/>
      <c r="AQ74" s="6"/>
      <c r="AR74" s="6"/>
      <c r="AS74" s="6"/>
    </row>
    <row r="75" spans="39:45" x14ac:dyDescent="0.2">
      <c r="AM75" s="158"/>
      <c r="AN75" s="6"/>
      <c r="AO75" s="6"/>
      <c r="AP75" s="6"/>
      <c r="AQ75" s="6"/>
      <c r="AR75" s="6"/>
      <c r="AS75" s="6"/>
    </row>
    <row r="76" spans="39:45" x14ac:dyDescent="0.2">
      <c r="AM76" s="158"/>
      <c r="AN76" s="6"/>
      <c r="AO76" s="6"/>
      <c r="AP76" s="6"/>
      <c r="AQ76" s="6"/>
      <c r="AR76" s="6"/>
      <c r="AS76" s="6"/>
    </row>
    <row r="77" spans="39:45" x14ac:dyDescent="0.2">
      <c r="AM77" s="158"/>
      <c r="AN77" s="6"/>
      <c r="AO77" s="6"/>
      <c r="AP77" s="6"/>
      <c r="AQ77" s="6"/>
      <c r="AR77" s="6"/>
      <c r="AS77" s="6"/>
    </row>
    <row r="78" spans="39:45" x14ac:dyDescent="0.2">
      <c r="AM78" s="158"/>
      <c r="AN78" s="6"/>
      <c r="AO78" s="65"/>
      <c r="AP78" s="6"/>
      <c r="AQ78" s="6"/>
      <c r="AR78" s="6"/>
      <c r="AS78" s="6"/>
    </row>
    <row r="79" spans="39:45" x14ac:dyDescent="0.2">
      <c r="AM79" s="158"/>
      <c r="AN79" s="6"/>
      <c r="AO79" s="65"/>
      <c r="AP79" s="6"/>
      <c r="AQ79" s="6"/>
      <c r="AR79" s="6"/>
      <c r="AS79" s="6"/>
    </row>
    <row r="80" spans="39:45" x14ac:dyDescent="0.2">
      <c r="AM80" s="158"/>
      <c r="AN80" s="6"/>
      <c r="AO80" s="6"/>
      <c r="AP80" s="6"/>
      <c r="AQ80" s="6"/>
      <c r="AR80" s="6"/>
      <c r="AS80" s="6"/>
    </row>
    <row r="81" spans="39:45" x14ac:dyDescent="0.2">
      <c r="AM81" s="158"/>
      <c r="AN81" s="6"/>
      <c r="AO81" s="65"/>
      <c r="AP81" s="6"/>
      <c r="AQ81" s="6"/>
      <c r="AR81" s="6"/>
      <c r="AS81" s="6"/>
    </row>
    <row r="82" spans="39:45" x14ac:dyDescent="0.2">
      <c r="AM82" s="158"/>
      <c r="AN82" s="6"/>
      <c r="AO82" s="65"/>
      <c r="AP82" s="6"/>
      <c r="AQ82" s="6"/>
      <c r="AR82" s="6"/>
      <c r="AS82" s="6"/>
    </row>
    <row r="83" spans="39:45" x14ac:dyDescent="0.2">
      <c r="AM83" s="158"/>
      <c r="AN83" s="6"/>
      <c r="AO83" s="6"/>
      <c r="AP83" s="6"/>
      <c r="AQ83" s="6"/>
      <c r="AR83" s="6"/>
      <c r="AS83" s="6"/>
    </row>
    <row r="84" spans="39:45" x14ac:dyDescent="0.2">
      <c r="AM84" s="158"/>
      <c r="AN84" s="6"/>
      <c r="AO84" s="6"/>
      <c r="AP84" s="6"/>
      <c r="AQ84" s="6"/>
      <c r="AR84" s="6"/>
      <c r="AS84" s="6"/>
    </row>
    <row r="85" spans="39:45" x14ac:dyDescent="0.2">
      <c r="AM85" s="158"/>
      <c r="AN85" s="6"/>
      <c r="AO85" s="65"/>
      <c r="AP85" s="6"/>
      <c r="AQ85" s="6"/>
      <c r="AR85" s="6"/>
      <c r="AS85" s="6"/>
    </row>
    <row r="86" spans="39:45" x14ac:dyDescent="0.2">
      <c r="AM86" s="158"/>
      <c r="AN86" s="6"/>
      <c r="AO86" s="65"/>
      <c r="AP86" s="6"/>
      <c r="AQ86" s="6"/>
      <c r="AR86" s="6"/>
      <c r="AS86" s="6"/>
    </row>
    <row r="87" spans="39:45" x14ac:dyDescent="0.2">
      <c r="AM87" s="158"/>
      <c r="AN87" s="6"/>
      <c r="AO87" s="65"/>
      <c r="AP87" s="6"/>
      <c r="AQ87" s="6"/>
      <c r="AR87" s="6"/>
      <c r="AS87" s="6"/>
    </row>
    <row r="88" spans="39:45" x14ac:dyDescent="0.2">
      <c r="AM88" s="158"/>
      <c r="AN88" s="6"/>
      <c r="AO88" s="6"/>
      <c r="AP88" s="6"/>
      <c r="AQ88" s="6"/>
      <c r="AR88" s="6"/>
      <c r="AS88" s="6"/>
    </row>
    <row r="89" spans="39:45" x14ac:dyDescent="0.2">
      <c r="AM89" s="158"/>
      <c r="AN89" s="6"/>
      <c r="AO89" s="2"/>
      <c r="AP89" s="158"/>
      <c r="AQ89" s="158"/>
      <c r="AR89" s="158"/>
      <c r="AS89" s="158"/>
    </row>
    <row r="90" spans="39:45" x14ac:dyDescent="0.2">
      <c r="AM90" s="158"/>
      <c r="AN90" s="6"/>
      <c r="AO90" s="6"/>
      <c r="AP90" s="6"/>
      <c r="AQ90" s="6"/>
      <c r="AR90" s="6"/>
      <c r="AS90" s="6"/>
    </row>
    <row r="91" spans="39:45" x14ac:dyDescent="0.2">
      <c r="AM91" s="158"/>
      <c r="AN91" s="6"/>
      <c r="AO91" s="6"/>
      <c r="AP91" s="6"/>
      <c r="AQ91" s="6"/>
      <c r="AR91" s="6"/>
      <c r="AS91" s="6"/>
    </row>
    <row r="92" spans="39:45" x14ac:dyDescent="0.2">
      <c r="AM92" s="158"/>
      <c r="AN92" s="6"/>
      <c r="AO92" s="6"/>
      <c r="AP92" s="6"/>
      <c r="AQ92" s="6"/>
      <c r="AR92" s="6"/>
      <c r="AS92" s="6"/>
    </row>
    <row r="93" spans="39:45" x14ac:dyDescent="0.2">
      <c r="AM93" s="158"/>
      <c r="AN93" s="6"/>
      <c r="AO93" s="6"/>
      <c r="AP93" s="6"/>
      <c r="AQ93" s="6"/>
      <c r="AR93" s="6"/>
      <c r="AS93" s="6"/>
    </row>
    <row r="94" spans="39:45" x14ac:dyDescent="0.2">
      <c r="AM94" s="158"/>
      <c r="AN94" s="6"/>
      <c r="AO94" s="6"/>
      <c r="AP94" s="6"/>
      <c r="AQ94" s="6"/>
      <c r="AR94" s="6"/>
      <c r="AS94" s="6"/>
    </row>
    <row r="95" spans="39:45" x14ac:dyDescent="0.2">
      <c r="AM95" s="158"/>
      <c r="AN95" s="6"/>
      <c r="AO95" s="6"/>
      <c r="AP95" s="6"/>
      <c r="AQ95" s="6"/>
      <c r="AR95" s="6"/>
      <c r="AS95" s="6"/>
    </row>
    <row r="96" spans="39:45" x14ac:dyDescent="0.2">
      <c r="AM96" s="107"/>
      <c r="AN96" s="6"/>
      <c r="AO96" s="107"/>
      <c r="AP96" s="107"/>
      <c r="AQ96" s="107"/>
      <c r="AR96" s="107"/>
      <c r="AS96" s="107"/>
    </row>
  </sheetData>
  <conditionalFormatting sqref="AO50:AS96">
    <cfRule type="colorScale" priority="3">
      <colorScale>
        <cfvo type="min"/>
        <cfvo type="percentile" val="50"/>
        <cfvo type="max"/>
        <color rgb="FF5A8AC6"/>
        <color rgb="FFFCFCFF"/>
        <color rgb="FFF8696B"/>
      </colorScale>
    </cfRule>
  </conditionalFormatting>
  <conditionalFormatting sqref="AM50:AM96">
    <cfRule type="colorScale" priority="2">
      <colorScale>
        <cfvo type="min"/>
        <cfvo type="percentile" val="50"/>
        <cfvo type="max"/>
        <color rgb="FF5A8AC6"/>
        <color rgb="FFFCFCFF"/>
        <color rgb="FFF8696B"/>
      </colorScale>
    </cfRule>
  </conditionalFormatting>
  <conditionalFormatting sqref="AN50:AN96">
    <cfRule type="colorScale" priority="1">
      <colorScale>
        <cfvo type="min"/>
        <cfvo type="percentile" val="50"/>
        <cfvo type="max"/>
        <color rgb="FF63BE7B"/>
        <color rgb="FFFFEB84"/>
        <color rgb="FFF8696B"/>
      </colorScale>
    </cfRule>
  </conditionalFormatting>
  <pageMargins left="0.7" right="0.7" top="0.75" bottom="0.75" header="0.3" footer="0.3"/>
  <pageSetup scale="23"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4E27D-8CC1-F849-9952-31CEE7FA08BE}">
  <sheetPr>
    <pageSetUpPr fitToPage="1"/>
  </sheetPr>
  <dimension ref="B3:G16"/>
  <sheetViews>
    <sheetView zoomScale="150" workbookViewId="0">
      <selection activeCell="B3" sqref="B3:H18"/>
    </sheetView>
  </sheetViews>
  <sheetFormatPr baseColWidth="10" defaultColWidth="11" defaultRowHeight="16" x14ac:dyDescent="0.2"/>
  <cols>
    <col min="2" max="2" width="23.83203125" customWidth="1"/>
    <col min="3" max="3" width="14.33203125" bestFit="1" customWidth="1"/>
    <col min="4" max="4" width="15.6640625" bestFit="1" customWidth="1"/>
    <col min="5" max="5" width="2.5" customWidth="1"/>
    <col min="6" max="6" width="18.5" customWidth="1"/>
  </cols>
  <sheetData>
    <row r="3" spans="2:7" x14ac:dyDescent="0.2">
      <c r="B3" s="24" t="s">
        <v>437</v>
      </c>
      <c r="C3" s="5"/>
      <c r="D3" s="5"/>
      <c r="E3" s="5"/>
      <c r="F3" s="5"/>
    </row>
    <row r="4" spans="2:7" x14ac:dyDescent="0.2">
      <c r="B4" s="5"/>
      <c r="C4" s="5"/>
      <c r="D4" s="5"/>
      <c r="E4" s="5"/>
      <c r="F4" s="5"/>
    </row>
    <row r="5" spans="2:7" x14ac:dyDescent="0.2">
      <c r="B5" s="48" t="s">
        <v>246</v>
      </c>
      <c r="C5" s="46"/>
      <c r="D5" s="46"/>
      <c r="E5" s="46"/>
      <c r="F5" s="45"/>
      <c r="G5" s="108"/>
    </row>
    <row r="6" spans="2:7" ht="17" x14ac:dyDescent="0.2">
      <c r="B6" s="26" t="s">
        <v>16</v>
      </c>
      <c r="C6" s="26" t="s">
        <v>247</v>
      </c>
      <c r="D6" s="26" t="s">
        <v>18</v>
      </c>
      <c r="E6" s="26"/>
      <c r="F6" s="47" t="s">
        <v>248</v>
      </c>
      <c r="G6" s="109" t="s">
        <v>249</v>
      </c>
    </row>
    <row r="7" spans="2:7" ht="17" x14ac:dyDescent="0.2">
      <c r="B7" s="21" t="s">
        <v>98</v>
      </c>
      <c r="C7" s="21" t="s">
        <v>202</v>
      </c>
      <c r="D7" s="21" t="s">
        <v>98</v>
      </c>
      <c r="E7" s="21"/>
      <c r="F7" s="2" t="s">
        <v>250</v>
      </c>
      <c r="G7" s="81">
        <v>1</v>
      </c>
    </row>
    <row r="8" spans="2:7" ht="17" x14ac:dyDescent="0.2">
      <c r="B8" s="21" t="s">
        <v>86</v>
      </c>
      <c r="C8" s="21" t="s">
        <v>203</v>
      </c>
      <c r="D8" s="21" t="s">
        <v>86</v>
      </c>
      <c r="E8" s="21"/>
      <c r="F8" s="2" t="s">
        <v>251</v>
      </c>
      <c r="G8" s="81">
        <v>5</v>
      </c>
    </row>
    <row r="9" spans="2:7" ht="17" x14ac:dyDescent="0.2">
      <c r="B9" s="21" t="s">
        <v>86</v>
      </c>
      <c r="C9" s="21" t="s">
        <v>202</v>
      </c>
      <c r="D9" s="21" t="s">
        <v>98</v>
      </c>
      <c r="E9" s="21"/>
      <c r="F9" s="2" t="s">
        <v>252</v>
      </c>
      <c r="G9" s="81">
        <v>2</v>
      </c>
    </row>
    <row r="10" spans="2:7" ht="17" x14ac:dyDescent="0.2">
      <c r="B10" s="21" t="s">
        <v>48</v>
      </c>
      <c r="C10" s="21" t="s">
        <v>202</v>
      </c>
      <c r="D10" s="21" t="s">
        <v>98</v>
      </c>
      <c r="E10" s="21"/>
      <c r="F10" s="2" t="s">
        <v>253</v>
      </c>
      <c r="G10" s="81">
        <v>3</v>
      </c>
    </row>
    <row r="11" spans="2:7" ht="17" x14ac:dyDescent="0.2">
      <c r="B11" s="21" t="s">
        <v>98</v>
      </c>
      <c r="C11" s="21" t="s">
        <v>203</v>
      </c>
      <c r="D11" s="21" t="s">
        <v>98</v>
      </c>
      <c r="E11" s="21"/>
      <c r="F11" s="2" t="s">
        <v>254</v>
      </c>
      <c r="G11" s="81">
        <v>7</v>
      </c>
    </row>
    <row r="12" spans="2:7" ht="17" x14ac:dyDescent="0.2">
      <c r="B12" s="21" t="s">
        <v>48</v>
      </c>
      <c r="C12" s="21" t="s">
        <v>203</v>
      </c>
      <c r="D12" s="21" t="s">
        <v>48</v>
      </c>
      <c r="E12" s="21"/>
      <c r="F12" s="2" t="s">
        <v>255</v>
      </c>
      <c r="G12" s="81">
        <v>4</v>
      </c>
    </row>
    <row r="13" spans="2:7" ht="17" x14ac:dyDescent="0.2">
      <c r="B13" s="22" t="s">
        <v>48</v>
      </c>
      <c r="C13" s="22" t="s">
        <v>202</v>
      </c>
      <c r="D13" s="22" t="s">
        <v>48</v>
      </c>
      <c r="E13" s="22"/>
      <c r="F13" s="23" t="s">
        <v>256</v>
      </c>
      <c r="G13" s="89">
        <v>6</v>
      </c>
    </row>
    <row r="15" spans="2:7" ht="18" customHeight="1" x14ac:dyDescent="0.2">
      <c r="B15" s="5" t="s">
        <v>257</v>
      </c>
    </row>
    <row r="16" spans="2:7" ht="17" x14ac:dyDescent="0.2">
      <c r="B16" s="110" t="s">
        <v>258</v>
      </c>
    </row>
  </sheetData>
  <pageMargins left="0.7" right="0.7" top="0.75" bottom="0.75" header="0.3" footer="0.3"/>
  <pageSetup scale="88"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AAC00-9934-B645-AFCE-382B864D48FC}">
  <sheetPr>
    <pageSetUpPr fitToPage="1"/>
  </sheetPr>
  <dimension ref="A3:H26"/>
  <sheetViews>
    <sheetView workbookViewId="0">
      <selection activeCell="B2" sqref="B2:Q26"/>
    </sheetView>
  </sheetViews>
  <sheetFormatPr baseColWidth="10" defaultColWidth="11" defaultRowHeight="16" x14ac:dyDescent="0.2"/>
  <cols>
    <col min="2" max="2" width="13.1640625" customWidth="1"/>
    <col min="3" max="3" width="17" customWidth="1"/>
    <col min="4" max="4" width="27.5" customWidth="1"/>
    <col min="5" max="5" width="18" customWidth="1"/>
    <col min="7" max="7" width="13" customWidth="1"/>
  </cols>
  <sheetData>
    <row r="3" spans="1:8" x14ac:dyDescent="0.2">
      <c r="A3" s="97"/>
      <c r="B3" s="100" t="s">
        <v>438</v>
      </c>
      <c r="C3" s="97"/>
      <c r="D3" s="97"/>
      <c r="E3" s="97"/>
      <c r="F3" s="97"/>
      <c r="G3" s="97"/>
      <c r="H3" s="97"/>
    </row>
    <row r="4" spans="1:8" x14ac:dyDescent="0.2">
      <c r="A4" s="97"/>
      <c r="B4" s="97"/>
      <c r="C4" s="97"/>
      <c r="D4" s="97"/>
      <c r="E4" s="97"/>
      <c r="F4" s="97"/>
      <c r="G4" s="97"/>
      <c r="H4" s="97"/>
    </row>
    <row r="5" spans="1:8" x14ac:dyDescent="0.2">
      <c r="A5" s="97"/>
      <c r="B5" s="111" t="s">
        <v>259</v>
      </c>
      <c r="C5" s="111" t="s">
        <v>260</v>
      </c>
      <c r="D5" s="112" t="s">
        <v>261</v>
      </c>
      <c r="E5" s="111" t="s">
        <v>262</v>
      </c>
      <c r="F5" s="111" t="s">
        <v>263</v>
      </c>
      <c r="G5" s="111" t="s">
        <v>264</v>
      </c>
      <c r="H5" s="113"/>
    </row>
    <row r="6" spans="1:8" ht="17" x14ac:dyDescent="0.2">
      <c r="A6" s="97"/>
      <c r="B6" s="65" t="s">
        <v>265</v>
      </c>
      <c r="C6" s="65" t="s">
        <v>266</v>
      </c>
      <c r="D6" s="114" t="s">
        <v>267</v>
      </c>
      <c r="E6" s="65" t="s">
        <v>266</v>
      </c>
      <c r="F6" s="115">
        <v>12</v>
      </c>
      <c r="G6" s="65" t="s">
        <v>266</v>
      </c>
      <c r="H6" s="97"/>
    </row>
    <row r="7" spans="1:8" ht="17" x14ac:dyDescent="0.2">
      <c r="A7" s="97"/>
      <c r="B7" s="65" t="s">
        <v>268</v>
      </c>
      <c r="C7" s="65" t="s">
        <v>266</v>
      </c>
      <c r="D7" s="114" t="s">
        <v>267</v>
      </c>
      <c r="E7" s="65" t="s">
        <v>266</v>
      </c>
      <c r="F7" s="115" t="s">
        <v>269</v>
      </c>
      <c r="G7" s="65" t="s">
        <v>266</v>
      </c>
      <c r="H7" s="97"/>
    </row>
    <row r="8" spans="1:8" ht="17" x14ac:dyDescent="0.2">
      <c r="A8" s="97"/>
      <c r="B8" s="65" t="s">
        <v>270</v>
      </c>
      <c r="C8" s="65" t="s">
        <v>266</v>
      </c>
      <c r="D8" s="114" t="s">
        <v>271</v>
      </c>
      <c r="E8" s="65" t="s">
        <v>266</v>
      </c>
      <c r="F8" s="115">
        <v>5</v>
      </c>
      <c r="G8" s="65" t="s">
        <v>266</v>
      </c>
      <c r="H8" s="97"/>
    </row>
    <row r="9" spans="1:8" ht="17" x14ac:dyDescent="0.2">
      <c r="A9" s="97"/>
      <c r="B9" s="65" t="s">
        <v>272</v>
      </c>
      <c r="C9" s="65" t="s">
        <v>266</v>
      </c>
      <c r="D9" s="114" t="s">
        <v>271</v>
      </c>
      <c r="E9" s="65" t="s">
        <v>266</v>
      </c>
      <c r="F9" s="115">
        <v>22</v>
      </c>
      <c r="G9" s="65" t="s">
        <v>266</v>
      </c>
      <c r="H9" s="97"/>
    </row>
    <row r="10" spans="1:8" x14ac:dyDescent="0.2">
      <c r="A10" s="97"/>
      <c r="B10" s="65" t="s">
        <v>273</v>
      </c>
      <c r="C10" s="65" t="s">
        <v>266</v>
      </c>
      <c r="D10" s="40" t="s">
        <v>274</v>
      </c>
      <c r="E10" s="65" t="s">
        <v>275</v>
      </c>
      <c r="F10" s="115">
        <v>40</v>
      </c>
      <c r="G10" s="65" t="s">
        <v>275</v>
      </c>
      <c r="H10" s="97"/>
    </row>
    <row r="11" spans="1:8" x14ac:dyDescent="0.2">
      <c r="A11" s="97"/>
      <c r="B11" s="65" t="s">
        <v>276</v>
      </c>
      <c r="C11" s="65" t="s">
        <v>266</v>
      </c>
      <c r="D11" s="40" t="s">
        <v>274</v>
      </c>
      <c r="E11" s="65" t="s">
        <v>266</v>
      </c>
      <c r="F11" s="115">
        <v>39</v>
      </c>
      <c r="G11" s="65" t="s">
        <v>266</v>
      </c>
      <c r="H11" s="97"/>
    </row>
    <row r="12" spans="1:8" ht="17" x14ac:dyDescent="0.2">
      <c r="A12" s="97"/>
      <c r="B12" s="65" t="s">
        <v>277</v>
      </c>
      <c r="C12" s="65" t="s">
        <v>266</v>
      </c>
      <c r="D12" s="114" t="s">
        <v>271</v>
      </c>
      <c r="E12" s="65" t="s">
        <v>266</v>
      </c>
      <c r="F12" s="115">
        <v>11</v>
      </c>
      <c r="G12" s="65" t="s">
        <v>266</v>
      </c>
      <c r="H12" s="97"/>
    </row>
    <row r="13" spans="1:8" ht="17" x14ac:dyDescent="0.2">
      <c r="A13" s="97"/>
      <c r="B13" s="65" t="s">
        <v>278</v>
      </c>
      <c r="C13" s="65" t="s">
        <v>266</v>
      </c>
      <c r="D13" s="114" t="s">
        <v>271</v>
      </c>
      <c r="E13" s="65" t="s">
        <v>266</v>
      </c>
      <c r="F13" s="115">
        <v>5</v>
      </c>
      <c r="G13" s="65" t="s">
        <v>266</v>
      </c>
      <c r="H13" s="97"/>
    </row>
    <row r="14" spans="1:8" ht="17" x14ac:dyDescent="0.2">
      <c r="A14" s="97"/>
      <c r="B14" s="65" t="s">
        <v>279</v>
      </c>
      <c r="C14" s="65" t="s">
        <v>266</v>
      </c>
      <c r="D14" s="114" t="s">
        <v>271</v>
      </c>
      <c r="E14" s="65" t="s">
        <v>266</v>
      </c>
      <c r="F14" s="115">
        <v>35</v>
      </c>
      <c r="G14" s="65" t="s">
        <v>266</v>
      </c>
      <c r="H14" s="97"/>
    </row>
    <row r="15" spans="1:8" ht="17" x14ac:dyDescent="0.2">
      <c r="A15" s="97"/>
      <c r="B15" s="65" t="s">
        <v>280</v>
      </c>
      <c r="C15" s="65" t="s">
        <v>266</v>
      </c>
      <c r="D15" s="114" t="s">
        <v>271</v>
      </c>
      <c r="E15" s="65" t="s">
        <v>266</v>
      </c>
      <c r="F15" s="115">
        <v>26</v>
      </c>
      <c r="G15" s="65" t="s">
        <v>266</v>
      </c>
      <c r="H15" s="97"/>
    </row>
    <row r="16" spans="1:8" ht="17" x14ac:dyDescent="0.2">
      <c r="A16" s="97"/>
      <c r="B16" s="65" t="s">
        <v>281</v>
      </c>
      <c r="C16" s="65" t="s">
        <v>266</v>
      </c>
      <c r="D16" s="114" t="s">
        <v>271</v>
      </c>
      <c r="E16" s="65" t="s">
        <v>266</v>
      </c>
      <c r="F16" s="116">
        <v>16</v>
      </c>
      <c r="G16" s="65" t="s">
        <v>266</v>
      </c>
      <c r="H16" s="97"/>
    </row>
    <row r="17" spans="1:8" ht="17" x14ac:dyDescent="0.2">
      <c r="A17" s="97"/>
      <c r="B17" s="2" t="s">
        <v>282</v>
      </c>
      <c r="C17" s="65" t="s">
        <v>266</v>
      </c>
      <c r="D17" s="114" t="s">
        <v>267</v>
      </c>
      <c r="E17" s="65" t="s">
        <v>266</v>
      </c>
      <c r="F17" s="116">
        <v>4</v>
      </c>
      <c r="G17" s="65" t="s">
        <v>266</v>
      </c>
      <c r="H17" s="97"/>
    </row>
    <row r="18" spans="1:8" ht="17" x14ac:dyDescent="0.2">
      <c r="A18" s="97"/>
      <c r="B18" s="2" t="s">
        <v>283</v>
      </c>
      <c r="C18" s="65" t="s">
        <v>266</v>
      </c>
      <c r="D18" s="114" t="s">
        <v>267</v>
      </c>
      <c r="E18" s="65" t="s">
        <v>266</v>
      </c>
      <c r="F18" s="116">
        <v>12</v>
      </c>
      <c r="G18" s="65" t="s">
        <v>266</v>
      </c>
      <c r="H18" s="97"/>
    </row>
    <row r="19" spans="1:8" ht="17" x14ac:dyDescent="0.2">
      <c r="A19" s="97"/>
      <c r="B19" s="2" t="s">
        <v>284</v>
      </c>
      <c r="C19" s="65" t="s">
        <v>266</v>
      </c>
      <c r="D19" s="114" t="s">
        <v>267</v>
      </c>
      <c r="E19" s="65" t="s">
        <v>266</v>
      </c>
      <c r="F19" s="116">
        <v>16</v>
      </c>
      <c r="G19" s="65" t="s">
        <v>266</v>
      </c>
      <c r="H19" s="97"/>
    </row>
    <row r="20" spans="1:8" x14ac:dyDescent="0.2">
      <c r="A20" s="97"/>
      <c r="B20" s="23" t="s">
        <v>285</v>
      </c>
      <c r="C20" s="67" t="s">
        <v>266</v>
      </c>
      <c r="D20" s="117" t="s">
        <v>274</v>
      </c>
      <c r="E20" s="67" t="s">
        <v>266</v>
      </c>
      <c r="F20" s="118">
        <v>7</v>
      </c>
      <c r="G20" s="67" t="s">
        <v>266</v>
      </c>
      <c r="H20" s="119"/>
    </row>
    <row r="21" spans="1:8" x14ac:dyDescent="0.2">
      <c r="A21" s="97"/>
      <c r="B21" s="97"/>
      <c r="C21" s="97"/>
      <c r="D21" s="97"/>
      <c r="E21" s="97"/>
      <c r="F21" s="120"/>
      <c r="G21" s="97"/>
      <c r="H21" s="97"/>
    </row>
    <row r="22" spans="1:8" x14ac:dyDescent="0.2">
      <c r="A22" s="70"/>
      <c r="B22" s="70"/>
      <c r="C22" s="70"/>
      <c r="D22" s="70"/>
      <c r="E22" s="121" t="s">
        <v>286</v>
      </c>
      <c r="F22" s="122">
        <f>SUM(F6:F20)</f>
        <v>250</v>
      </c>
      <c r="G22" s="70"/>
      <c r="H22" s="70"/>
    </row>
    <row r="23" spans="1:8" x14ac:dyDescent="0.2">
      <c r="A23" s="70"/>
      <c r="B23" s="70"/>
      <c r="C23" s="70"/>
      <c r="D23" s="70"/>
      <c r="E23" s="121" t="s">
        <v>287</v>
      </c>
      <c r="F23" s="122">
        <f>MEDIAN(F6:F20)</f>
        <v>14</v>
      </c>
      <c r="G23" s="70"/>
      <c r="H23" s="70"/>
    </row>
    <row r="24" spans="1:8" x14ac:dyDescent="0.2">
      <c r="A24" s="70"/>
      <c r="B24" s="70"/>
      <c r="C24" s="70"/>
      <c r="D24" s="70"/>
      <c r="E24" s="121" t="s">
        <v>288</v>
      </c>
      <c r="F24" s="122">
        <f>MIN(F6:F20)</f>
        <v>4</v>
      </c>
      <c r="G24" s="70"/>
      <c r="H24" s="70"/>
    </row>
    <row r="25" spans="1:8" x14ac:dyDescent="0.2">
      <c r="A25" s="70"/>
      <c r="B25" s="70"/>
      <c r="C25" s="70"/>
      <c r="D25" s="70"/>
      <c r="E25" s="121" t="s">
        <v>289</v>
      </c>
      <c r="F25" s="122">
        <f>MAX(F6:F20)</f>
        <v>40</v>
      </c>
      <c r="G25" s="70"/>
      <c r="H25" s="70"/>
    </row>
    <row r="26" spans="1:8" x14ac:dyDescent="0.2">
      <c r="A26" s="70"/>
      <c r="B26" s="70"/>
      <c r="C26" s="70"/>
      <c r="D26" s="70"/>
      <c r="E26" s="70"/>
      <c r="F26" s="70"/>
      <c r="G26" s="70"/>
      <c r="H26" s="70"/>
    </row>
  </sheetData>
  <pageMargins left="0.7" right="0.7" top="0.75" bottom="0.75" header="0.3" footer="0.3"/>
  <pageSetup scale="52" orientation="landscape"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4FC94-B83F-504D-86FD-317CB7AF2C45}">
  <sheetPr>
    <pageSetUpPr fitToPage="1"/>
  </sheetPr>
  <dimension ref="B3:I49"/>
  <sheetViews>
    <sheetView zoomScaleNormal="116" workbookViewId="0">
      <selection activeCell="B3" sqref="B3:N51"/>
    </sheetView>
  </sheetViews>
  <sheetFormatPr baseColWidth="10" defaultColWidth="10.83203125" defaultRowHeight="16" x14ac:dyDescent="0.2"/>
  <cols>
    <col min="1" max="16384" width="10.83203125" style="70"/>
  </cols>
  <sheetData>
    <row r="3" spans="2:9" x14ac:dyDescent="0.2">
      <c r="B3" s="123" t="s">
        <v>439</v>
      </c>
    </row>
    <row r="5" spans="2:9" x14ac:dyDescent="0.2">
      <c r="B5" s="64" t="s">
        <v>259</v>
      </c>
      <c r="C5" s="64" t="s">
        <v>250</v>
      </c>
      <c r="D5" s="64" t="s">
        <v>251</v>
      </c>
      <c r="E5" s="64" t="s">
        <v>252</v>
      </c>
      <c r="F5" s="64" t="s">
        <v>253</v>
      </c>
      <c r="G5" s="64" t="s">
        <v>254</v>
      </c>
      <c r="H5" s="64" t="s">
        <v>255</v>
      </c>
      <c r="I5" s="64" t="s">
        <v>256</v>
      </c>
    </row>
    <row r="6" spans="2:9" x14ac:dyDescent="0.2">
      <c r="B6" s="65" t="s">
        <v>265</v>
      </c>
      <c r="C6" s="66">
        <v>54</v>
      </c>
      <c r="D6" s="66">
        <v>39</v>
      </c>
      <c r="E6" s="66">
        <v>55</v>
      </c>
      <c r="F6" s="66">
        <v>42</v>
      </c>
      <c r="G6" s="66">
        <v>51</v>
      </c>
      <c r="H6" s="66">
        <v>30</v>
      </c>
      <c r="I6" s="66">
        <v>41</v>
      </c>
    </row>
    <row r="7" spans="2:9" x14ac:dyDescent="0.2">
      <c r="B7" s="65" t="s">
        <v>268</v>
      </c>
      <c r="C7" s="66">
        <v>67</v>
      </c>
      <c r="D7" s="66">
        <v>50</v>
      </c>
      <c r="E7" s="66">
        <v>52</v>
      </c>
      <c r="F7" s="66">
        <v>29</v>
      </c>
      <c r="G7" s="66">
        <v>57</v>
      </c>
      <c r="H7" s="66">
        <v>41</v>
      </c>
      <c r="I7" s="66">
        <v>46</v>
      </c>
    </row>
    <row r="8" spans="2:9" x14ac:dyDescent="0.2">
      <c r="B8" s="65" t="s">
        <v>270</v>
      </c>
      <c r="C8" s="66">
        <v>50</v>
      </c>
      <c r="D8" s="66">
        <v>30</v>
      </c>
      <c r="E8" s="66">
        <v>80</v>
      </c>
      <c r="F8" s="66">
        <v>30</v>
      </c>
      <c r="G8" s="66">
        <v>50</v>
      </c>
      <c r="H8" s="66">
        <v>90</v>
      </c>
      <c r="I8" s="66">
        <v>30</v>
      </c>
    </row>
    <row r="9" spans="2:9" x14ac:dyDescent="0.2">
      <c r="B9" s="65" t="s">
        <v>272</v>
      </c>
      <c r="C9" s="66">
        <v>100</v>
      </c>
      <c r="D9" s="66">
        <v>50</v>
      </c>
      <c r="E9" s="66">
        <v>100</v>
      </c>
      <c r="F9" s="66">
        <v>50</v>
      </c>
      <c r="G9" s="66">
        <v>50</v>
      </c>
      <c r="H9" s="66">
        <v>100</v>
      </c>
      <c r="I9" s="66">
        <v>80</v>
      </c>
    </row>
    <row r="10" spans="2:9" x14ac:dyDescent="0.2">
      <c r="B10" s="65" t="s">
        <v>273</v>
      </c>
      <c r="C10" s="66">
        <v>80</v>
      </c>
      <c r="D10" s="66">
        <v>40</v>
      </c>
      <c r="E10" s="66">
        <v>95</v>
      </c>
      <c r="F10" s="66">
        <v>95</v>
      </c>
      <c r="G10" s="66">
        <v>20</v>
      </c>
      <c r="H10" s="66">
        <v>80</v>
      </c>
      <c r="I10" s="66">
        <v>50</v>
      </c>
    </row>
    <row r="11" spans="2:9" x14ac:dyDescent="0.2">
      <c r="B11" s="65" t="s">
        <v>276</v>
      </c>
      <c r="C11" s="66">
        <v>100</v>
      </c>
      <c r="D11" s="66">
        <v>21</v>
      </c>
      <c r="E11" s="66">
        <v>100</v>
      </c>
      <c r="F11" s="66">
        <v>79</v>
      </c>
      <c r="G11" s="66">
        <v>52</v>
      </c>
      <c r="H11" s="66">
        <v>52</v>
      </c>
      <c r="I11" s="66">
        <v>73</v>
      </c>
    </row>
    <row r="12" spans="2:9" x14ac:dyDescent="0.2">
      <c r="B12" s="65" t="s">
        <v>277</v>
      </c>
      <c r="C12" s="66">
        <v>100</v>
      </c>
      <c r="D12" s="66">
        <v>100</v>
      </c>
      <c r="E12" s="66">
        <v>100</v>
      </c>
      <c r="F12" s="66">
        <v>100</v>
      </c>
      <c r="G12" s="66">
        <v>0</v>
      </c>
      <c r="H12" s="66">
        <v>100</v>
      </c>
      <c r="I12" s="66">
        <v>100</v>
      </c>
    </row>
    <row r="13" spans="2:9" x14ac:dyDescent="0.2">
      <c r="B13" s="65" t="s">
        <v>278</v>
      </c>
      <c r="C13" s="66">
        <v>91</v>
      </c>
      <c r="D13" s="66">
        <v>52</v>
      </c>
      <c r="E13" s="66">
        <v>70</v>
      </c>
      <c r="F13" s="66">
        <v>90</v>
      </c>
      <c r="G13" s="66">
        <v>30</v>
      </c>
      <c r="H13" s="66">
        <v>50</v>
      </c>
      <c r="I13" s="66">
        <v>80</v>
      </c>
    </row>
    <row r="14" spans="2:9" x14ac:dyDescent="0.2">
      <c r="B14" s="65" t="s">
        <v>279</v>
      </c>
      <c r="C14" s="66">
        <v>21</v>
      </c>
      <c r="D14" s="66">
        <v>51</v>
      </c>
      <c r="E14" s="66">
        <v>1</v>
      </c>
      <c r="F14" s="66">
        <v>1</v>
      </c>
      <c r="G14" s="66">
        <v>2</v>
      </c>
      <c r="H14" s="66">
        <v>2</v>
      </c>
      <c r="I14" s="66">
        <v>2</v>
      </c>
    </row>
    <row r="15" spans="2:9" x14ac:dyDescent="0.2">
      <c r="B15" s="65" t="s">
        <v>280</v>
      </c>
      <c r="C15" s="66">
        <v>100</v>
      </c>
      <c r="D15" s="66">
        <v>50</v>
      </c>
      <c r="E15" s="66">
        <v>100</v>
      </c>
      <c r="F15" s="66">
        <v>75</v>
      </c>
      <c r="G15" s="66">
        <v>50</v>
      </c>
      <c r="H15" s="66">
        <v>50</v>
      </c>
      <c r="I15" s="66">
        <v>100</v>
      </c>
    </row>
    <row r="16" spans="2:9" x14ac:dyDescent="0.2">
      <c r="B16" s="65" t="s">
        <v>281</v>
      </c>
      <c r="C16" s="66">
        <v>100</v>
      </c>
      <c r="D16" s="66">
        <v>50</v>
      </c>
      <c r="E16" s="66">
        <v>100</v>
      </c>
      <c r="F16" s="66">
        <v>80</v>
      </c>
      <c r="G16" s="66">
        <v>60</v>
      </c>
      <c r="H16" s="66">
        <v>20</v>
      </c>
      <c r="I16" s="66">
        <v>0</v>
      </c>
    </row>
    <row r="17" spans="2:9" x14ac:dyDescent="0.2">
      <c r="B17" s="2" t="s">
        <v>282</v>
      </c>
      <c r="C17" s="66">
        <v>88</v>
      </c>
      <c r="D17" s="66">
        <v>17</v>
      </c>
      <c r="E17" s="66">
        <v>9</v>
      </c>
      <c r="F17" s="66">
        <v>77</v>
      </c>
      <c r="G17" s="66">
        <v>20</v>
      </c>
      <c r="H17" s="66">
        <v>73</v>
      </c>
      <c r="I17" s="66">
        <v>49</v>
      </c>
    </row>
    <row r="18" spans="2:9" x14ac:dyDescent="0.2">
      <c r="B18" s="2" t="s">
        <v>283</v>
      </c>
      <c r="C18" s="66">
        <v>69</v>
      </c>
      <c r="D18" s="66">
        <v>19</v>
      </c>
      <c r="E18" s="66">
        <v>62</v>
      </c>
      <c r="F18" s="66">
        <v>54</v>
      </c>
      <c r="G18" s="66">
        <v>57</v>
      </c>
      <c r="H18" s="66">
        <v>47</v>
      </c>
      <c r="I18" s="66">
        <v>45</v>
      </c>
    </row>
    <row r="19" spans="2:9" x14ac:dyDescent="0.2">
      <c r="B19" s="2" t="s">
        <v>284</v>
      </c>
      <c r="C19" s="66">
        <v>100</v>
      </c>
      <c r="D19" s="66">
        <v>0</v>
      </c>
      <c r="E19" s="66">
        <v>0</v>
      </c>
      <c r="F19" s="66">
        <v>100</v>
      </c>
      <c r="G19" s="66">
        <v>100</v>
      </c>
      <c r="H19" s="66">
        <v>100</v>
      </c>
      <c r="I19" s="66">
        <v>0</v>
      </c>
    </row>
    <row r="20" spans="2:9" x14ac:dyDescent="0.2">
      <c r="B20" s="67" t="s">
        <v>285</v>
      </c>
      <c r="C20" s="66">
        <v>80</v>
      </c>
      <c r="D20" s="66">
        <v>9</v>
      </c>
      <c r="E20" s="66">
        <v>100</v>
      </c>
      <c r="F20" s="66">
        <v>70</v>
      </c>
      <c r="G20" s="66">
        <v>50</v>
      </c>
      <c r="H20" s="66">
        <v>50</v>
      </c>
      <c r="I20" s="66">
        <v>70</v>
      </c>
    </row>
    <row r="21" spans="2:9" x14ac:dyDescent="0.2">
      <c r="B21" s="2" t="s">
        <v>290</v>
      </c>
      <c r="C21" s="71">
        <f>SUM(C6:C20)</f>
        <v>1200</v>
      </c>
      <c r="D21" s="71">
        <f>SUM(D6:D20)</f>
        <v>578</v>
      </c>
      <c r="E21" s="71">
        <f t="shared" ref="E21:I21" si="0">SUM(E6:E20)</f>
        <v>1024</v>
      </c>
      <c r="F21" s="71">
        <f t="shared" si="0"/>
        <v>972</v>
      </c>
      <c r="G21" s="71">
        <f t="shared" si="0"/>
        <v>649</v>
      </c>
      <c r="H21" s="71">
        <f t="shared" si="0"/>
        <v>885</v>
      </c>
      <c r="I21" s="71">
        <f t="shared" si="0"/>
        <v>766</v>
      </c>
    </row>
    <row r="22" spans="2:9" x14ac:dyDescent="0.2">
      <c r="B22" s="65"/>
      <c r="C22" s="4" t="s">
        <v>291</v>
      </c>
      <c r="D22" s="4" t="s">
        <v>292</v>
      </c>
      <c r="E22" s="4" t="s">
        <v>293</v>
      </c>
      <c r="F22" s="4" t="s">
        <v>294</v>
      </c>
      <c r="G22" s="4" t="s">
        <v>295</v>
      </c>
      <c r="H22" s="4" t="s">
        <v>296</v>
      </c>
      <c r="I22" s="4" t="s">
        <v>297</v>
      </c>
    </row>
    <row r="23" spans="2:9" x14ac:dyDescent="0.2">
      <c r="B23" s="67" t="s">
        <v>298</v>
      </c>
      <c r="C23" s="72">
        <f>C21/1500</f>
        <v>0.8</v>
      </c>
      <c r="D23" s="72">
        <f t="shared" ref="D23:I23" si="1">D21/1500</f>
        <v>0.38533333333333336</v>
      </c>
      <c r="E23" s="72">
        <f t="shared" si="1"/>
        <v>0.68266666666666664</v>
      </c>
      <c r="F23" s="72">
        <f t="shared" si="1"/>
        <v>0.64800000000000002</v>
      </c>
      <c r="G23" s="72">
        <f t="shared" si="1"/>
        <v>0.43266666666666664</v>
      </c>
      <c r="H23" s="72">
        <f t="shared" si="1"/>
        <v>0.59</v>
      </c>
      <c r="I23" s="72">
        <f t="shared" si="1"/>
        <v>0.51066666666666671</v>
      </c>
    </row>
    <row r="25" spans="2:9" x14ac:dyDescent="0.2">
      <c r="B25" s="97" t="s">
        <v>299</v>
      </c>
    </row>
    <row r="26" spans="2:9" x14ac:dyDescent="0.2">
      <c r="B26" s="97" t="s">
        <v>300</v>
      </c>
    </row>
    <row r="29" spans="2:9" x14ac:dyDescent="0.2">
      <c r="B29" s="73" t="s">
        <v>301</v>
      </c>
    </row>
    <row r="31" spans="2:9" x14ac:dyDescent="0.2">
      <c r="B31" s="64" t="s">
        <v>259</v>
      </c>
      <c r="C31" s="64" t="s">
        <v>250</v>
      </c>
      <c r="D31" s="64" t="s">
        <v>251</v>
      </c>
      <c r="E31" s="64" t="s">
        <v>252</v>
      </c>
      <c r="F31" s="64" t="s">
        <v>253</v>
      </c>
      <c r="G31" s="64" t="s">
        <v>254</v>
      </c>
      <c r="H31" s="64" t="s">
        <v>255</v>
      </c>
      <c r="I31" s="64" t="s">
        <v>256</v>
      </c>
    </row>
    <row r="32" spans="2:9" x14ac:dyDescent="0.2">
      <c r="B32" s="65" t="s">
        <v>265</v>
      </c>
      <c r="C32" s="66">
        <v>54</v>
      </c>
      <c r="D32" s="66">
        <v>39</v>
      </c>
      <c r="E32" s="66">
        <v>55</v>
      </c>
      <c r="F32" s="66">
        <v>42</v>
      </c>
      <c r="G32" s="66">
        <v>51</v>
      </c>
      <c r="H32" s="66">
        <v>30</v>
      </c>
      <c r="I32" s="66">
        <v>41</v>
      </c>
    </row>
    <row r="33" spans="2:9" x14ac:dyDescent="0.2">
      <c r="B33" s="65" t="s">
        <v>268</v>
      </c>
      <c r="C33" s="66">
        <v>67</v>
      </c>
      <c r="D33" s="66">
        <v>50</v>
      </c>
      <c r="E33" s="66">
        <v>52</v>
      </c>
      <c r="F33" s="66">
        <v>29</v>
      </c>
      <c r="G33" s="66">
        <v>57</v>
      </c>
      <c r="H33" s="66">
        <v>41</v>
      </c>
      <c r="I33" s="66">
        <v>46</v>
      </c>
    </row>
    <row r="34" spans="2:9" x14ac:dyDescent="0.2">
      <c r="B34" s="65" t="s">
        <v>270</v>
      </c>
      <c r="C34" s="66">
        <v>50</v>
      </c>
      <c r="D34" s="66">
        <v>30</v>
      </c>
      <c r="E34" s="66">
        <v>80</v>
      </c>
      <c r="F34" s="66">
        <v>30</v>
      </c>
      <c r="G34" s="66">
        <v>50</v>
      </c>
      <c r="H34" s="66">
        <v>90</v>
      </c>
      <c r="I34" s="66">
        <v>30</v>
      </c>
    </row>
    <row r="35" spans="2:9" x14ac:dyDescent="0.2">
      <c r="B35" s="65" t="s">
        <v>272</v>
      </c>
      <c r="C35" s="66">
        <v>100</v>
      </c>
      <c r="D35" s="66">
        <v>50</v>
      </c>
      <c r="E35" s="66">
        <v>100</v>
      </c>
      <c r="F35" s="66">
        <v>50</v>
      </c>
      <c r="G35" s="66">
        <v>50</v>
      </c>
      <c r="H35" s="66">
        <v>100</v>
      </c>
      <c r="I35" s="66">
        <v>80</v>
      </c>
    </row>
    <row r="36" spans="2:9" x14ac:dyDescent="0.2">
      <c r="B36" s="65" t="s">
        <v>273</v>
      </c>
      <c r="C36" s="66">
        <v>80</v>
      </c>
      <c r="D36" s="66">
        <v>40</v>
      </c>
      <c r="E36" s="66">
        <v>95</v>
      </c>
      <c r="F36" s="66">
        <v>95</v>
      </c>
      <c r="G36" s="66">
        <v>20</v>
      </c>
      <c r="H36" s="66">
        <v>80</v>
      </c>
      <c r="I36" s="66">
        <v>50</v>
      </c>
    </row>
    <row r="37" spans="2:9" x14ac:dyDescent="0.2">
      <c r="B37" s="65" t="s">
        <v>276</v>
      </c>
      <c r="C37" s="66">
        <v>100</v>
      </c>
      <c r="D37" s="66">
        <v>21</v>
      </c>
      <c r="E37" s="66">
        <v>100</v>
      </c>
      <c r="F37" s="66">
        <v>79</v>
      </c>
      <c r="G37" s="66">
        <v>52</v>
      </c>
      <c r="H37" s="66">
        <v>52</v>
      </c>
      <c r="I37" s="66">
        <v>73</v>
      </c>
    </row>
    <row r="38" spans="2:9" x14ac:dyDescent="0.2">
      <c r="B38" s="65" t="s">
        <v>277</v>
      </c>
      <c r="C38" s="66">
        <v>100</v>
      </c>
      <c r="D38" s="66">
        <v>100</v>
      </c>
      <c r="E38" s="66">
        <v>100</v>
      </c>
      <c r="F38" s="66">
        <v>100</v>
      </c>
      <c r="G38" s="66">
        <v>0</v>
      </c>
      <c r="H38" s="66">
        <v>100</v>
      </c>
      <c r="I38" s="66">
        <v>100</v>
      </c>
    </row>
    <row r="39" spans="2:9" x14ac:dyDescent="0.2">
      <c r="B39" s="65" t="s">
        <v>278</v>
      </c>
      <c r="C39" s="66">
        <v>91</v>
      </c>
      <c r="D39" s="66">
        <v>52</v>
      </c>
      <c r="E39" s="66">
        <v>70</v>
      </c>
      <c r="F39" s="66">
        <v>90</v>
      </c>
      <c r="G39" s="66">
        <v>30</v>
      </c>
      <c r="H39" s="66">
        <v>50</v>
      </c>
      <c r="I39" s="66">
        <v>80</v>
      </c>
    </row>
    <row r="40" spans="2:9" x14ac:dyDescent="0.2">
      <c r="B40" s="65" t="s">
        <v>279</v>
      </c>
      <c r="C40" s="66">
        <v>21</v>
      </c>
      <c r="D40" s="66">
        <v>51</v>
      </c>
      <c r="E40" s="66">
        <v>1</v>
      </c>
      <c r="F40" s="66">
        <v>1</v>
      </c>
      <c r="G40" s="66">
        <v>2</v>
      </c>
      <c r="H40" s="66">
        <v>2</v>
      </c>
      <c r="I40" s="66">
        <v>2</v>
      </c>
    </row>
    <row r="41" spans="2:9" x14ac:dyDescent="0.2">
      <c r="B41" s="65" t="s">
        <v>280</v>
      </c>
      <c r="C41" s="66">
        <v>100</v>
      </c>
      <c r="D41" s="66">
        <v>50</v>
      </c>
      <c r="E41" s="66">
        <v>100</v>
      </c>
      <c r="F41" s="66">
        <v>75</v>
      </c>
      <c r="G41" s="66">
        <v>50</v>
      </c>
      <c r="H41" s="66">
        <v>50</v>
      </c>
      <c r="I41" s="66">
        <v>100</v>
      </c>
    </row>
    <row r="42" spans="2:9" x14ac:dyDescent="0.2">
      <c r="B42" s="65" t="s">
        <v>281</v>
      </c>
      <c r="C42" s="66">
        <v>100</v>
      </c>
      <c r="D42" s="66">
        <v>50</v>
      </c>
      <c r="E42" s="66">
        <v>100</v>
      </c>
      <c r="F42" s="66">
        <v>80</v>
      </c>
      <c r="G42" s="66">
        <v>60</v>
      </c>
      <c r="H42" s="66">
        <v>20</v>
      </c>
      <c r="I42" s="66">
        <v>0</v>
      </c>
    </row>
    <row r="43" spans="2:9" x14ac:dyDescent="0.2">
      <c r="B43" s="2" t="s">
        <v>282</v>
      </c>
      <c r="C43" s="66">
        <v>88</v>
      </c>
      <c r="D43" s="66">
        <v>17</v>
      </c>
      <c r="E43" s="66">
        <v>9</v>
      </c>
      <c r="F43" s="66">
        <v>77</v>
      </c>
      <c r="G43" s="66">
        <v>20</v>
      </c>
      <c r="H43" s="66">
        <v>73</v>
      </c>
      <c r="I43" s="66">
        <v>49</v>
      </c>
    </row>
    <row r="44" spans="2:9" x14ac:dyDescent="0.2">
      <c r="B44" s="2" t="s">
        <v>283</v>
      </c>
      <c r="C44" s="66">
        <v>69</v>
      </c>
      <c r="D44" s="66">
        <v>19</v>
      </c>
      <c r="E44" s="66">
        <v>62</v>
      </c>
      <c r="F44" s="66">
        <v>54</v>
      </c>
      <c r="G44" s="66">
        <v>57</v>
      </c>
      <c r="H44" s="66">
        <v>47</v>
      </c>
      <c r="I44" s="66">
        <v>45</v>
      </c>
    </row>
    <row r="45" spans="2:9" x14ac:dyDescent="0.2">
      <c r="B45" s="2" t="s">
        <v>284</v>
      </c>
      <c r="C45" s="66">
        <v>100</v>
      </c>
      <c r="D45" s="66">
        <v>0</v>
      </c>
      <c r="E45" s="66">
        <v>0</v>
      </c>
      <c r="F45" s="66">
        <v>100</v>
      </c>
      <c r="G45" s="66">
        <v>100</v>
      </c>
      <c r="H45" s="66">
        <v>100</v>
      </c>
      <c r="I45" s="66">
        <v>0</v>
      </c>
    </row>
    <row r="46" spans="2:9" x14ac:dyDescent="0.2">
      <c r="B46" s="67" t="s">
        <v>285</v>
      </c>
      <c r="C46" s="66">
        <v>80</v>
      </c>
      <c r="D46" s="66">
        <v>9</v>
      </c>
      <c r="E46" s="66">
        <v>100</v>
      </c>
      <c r="F46" s="66">
        <v>70</v>
      </c>
      <c r="G46" s="66">
        <v>50</v>
      </c>
      <c r="H46" s="66">
        <v>50</v>
      </c>
      <c r="I46" s="66">
        <v>70</v>
      </c>
    </row>
    <row r="47" spans="2:9" x14ac:dyDescent="0.2">
      <c r="B47" s="2" t="s">
        <v>290</v>
      </c>
      <c r="C47" s="71">
        <f t="shared" ref="C47:I47" si="2">SUM(C32:C46)</f>
        <v>1200</v>
      </c>
      <c r="D47" s="71">
        <f t="shared" si="2"/>
        <v>578</v>
      </c>
      <c r="E47" s="71">
        <f t="shared" si="2"/>
        <v>1024</v>
      </c>
      <c r="F47" s="71">
        <f t="shared" si="2"/>
        <v>972</v>
      </c>
      <c r="G47" s="71">
        <f t="shared" si="2"/>
        <v>649</v>
      </c>
      <c r="H47" s="71">
        <f t="shared" si="2"/>
        <v>885</v>
      </c>
      <c r="I47" s="71">
        <f t="shared" si="2"/>
        <v>766</v>
      </c>
    </row>
    <row r="48" spans="2:9" x14ac:dyDescent="0.2">
      <c r="B48" s="65"/>
      <c r="C48" s="4" t="s">
        <v>291</v>
      </c>
      <c r="D48" s="4" t="s">
        <v>292</v>
      </c>
      <c r="E48" s="4" t="s">
        <v>293</v>
      </c>
      <c r="F48" s="4" t="s">
        <v>294</v>
      </c>
      <c r="G48" s="4" t="s">
        <v>295</v>
      </c>
      <c r="H48" s="4" t="s">
        <v>296</v>
      </c>
      <c r="I48" s="4" t="s">
        <v>297</v>
      </c>
    </row>
    <row r="49" spans="2:9" x14ac:dyDescent="0.2">
      <c r="B49" s="67" t="s">
        <v>298</v>
      </c>
      <c r="C49" s="72">
        <f t="shared" ref="C49:I49" si="3">C47/1500</f>
        <v>0.8</v>
      </c>
      <c r="D49" s="72">
        <f t="shared" si="3"/>
        <v>0.38533333333333336</v>
      </c>
      <c r="E49" s="72">
        <f t="shared" si="3"/>
        <v>0.68266666666666664</v>
      </c>
      <c r="F49" s="72">
        <f t="shared" si="3"/>
        <v>0.64800000000000002</v>
      </c>
      <c r="G49" s="72">
        <f t="shared" si="3"/>
        <v>0.43266666666666664</v>
      </c>
      <c r="H49" s="72">
        <f t="shared" si="3"/>
        <v>0.59</v>
      </c>
      <c r="I49" s="72">
        <f t="shared" si="3"/>
        <v>0.51066666666666671</v>
      </c>
    </row>
  </sheetData>
  <phoneticPr fontId="1" type="noConversion"/>
  <conditionalFormatting sqref="C6:I20">
    <cfRule type="colorScale" priority="59">
      <colorScale>
        <cfvo type="min"/>
        <cfvo type="percentile" val="50"/>
        <cfvo type="max"/>
        <color rgb="FF5A8AC6"/>
        <color rgb="FFFCFCFF"/>
        <color rgb="FFF8696B"/>
      </colorScale>
    </cfRule>
  </conditionalFormatting>
  <conditionalFormatting sqref="C32:I43">
    <cfRule type="colorScale" priority="29">
      <colorScale>
        <cfvo type="min"/>
        <cfvo type="percentile" val="50"/>
        <cfvo type="max"/>
        <color rgb="FF5A8AC6"/>
        <color rgb="FFFCFCFF"/>
        <color rgb="FFF8696B"/>
      </colorScale>
    </cfRule>
  </conditionalFormatting>
  <conditionalFormatting sqref="C32:I32">
    <cfRule type="colorScale" priority="28">
      <colorScale>
        <cfvo type="min"/>
        <cfvo type="percentile" val="50"/>
        <cfvo type="max"/>
        <color rgb="FF5A8AC6"/>
        <color rgb="FFFCFCFF"/>
        <color rgb="FFF8696B"/>
      </colorScale>
    </cfRule>
  </conditionalFormatting>
  <conditionalFormatting sqref="C33:I33">
    <cfRule type="colorScale" priority="27">
      <colorScale>
        <cfvo type="min"/>
        <cfvo type="percentile" val="50"/>
        <cfvo type="max"/>
        <color rgb="FF5A8AC6"/>
        <color rgb="FFFCFCFF"/>
        <color rgb="FFF8696B"/>
      </colorScale>
    </cfRule>
  </conditionalFormatting>
  <conditionalFormatting sqref="C34:I34">
    <cfRule type="colorScale" priority="26">
      <colorScale>
        <cfvo type="min"/>
        <cfvo type="percentile" val="50"/>
        <cfvo type="max"/>
        <color rgb="FF5A8AC6"/>
        <color rgb="FFFCFCFF"/>
        <color rgb="FFF8696B"/>
      </colorScale>
    </cfRule>
  </conditionalFormatting>
  <conditionalFormatting sqref="C35:I35">
    <cfRule type="colorScale" priority="25">
      <colorScale>
        <cfvo type="min"/>
        <cfvo type="percentile" val="50"/>
        <cfvo type="max"/>
        <color rgb="FF5A8AC6"/>
        <color rgb="FFFCFCFF"/>
        <color rgb="FFF8696B"/>
      </colorScale>
    </cfRule>
  </conditionalFormatting>
  <conditionalFormatting sqref="C36:I38">
    <cfRule type="colorScale" priority="24">
      <colorScale>
        <cfvo type="min"/>
        <cfvo type="percentile" val="50"/>
        <cfvo type="max"/>
        <color rgb="FF5A8AC6"/>
        <color rgb="FFFCFCFF"/>
        <color rgb="FFF8696B"/>
      </colorScale>
    </cfRule>
  </conditionalFormatting>
  <conditionalFormatting sqref="C36:I36">
    <cfRule type="colorScale" priority="23">
      <colorScale>
        <cfvo type="min"/>
        <cfvo type="percentile" val="50"/>
        <cfvo type="max"/>
        <color rgb="FF5A8AC6"/>
        <color rgb="FFFCFCFF"/>
        <color rgb="FFF8696B"/>
      </colorScale>
    </cfRule>
  </conditionalFormatting>
  <conditionalFormatting sqref="C37:I37">
    <cfRule type="colorScale" priority="22">
      <colorScale>
        <cfvo type="min"/>
        <cfvo type="percentile" val="50"/>
        <cfvo type="max"/>
        <color rgb="FF5A8AC6"/>
        <color rgb="FFFCFCFF"/>
        <color rgb="FFF8696B"/>
      </colorScale>
    </cfRule>
  </conditionalFormatting>
  <conditionalFormatting sqref="C38:I38">
    <cfRule type="colorScale" priority="21">
      <colorScale>
        <cfvo type="min"/>
        <cfvo type="percentile" val="50"/>
        <cfvo type="max"/>
        <color rgb="FF5A8AC6"/>
        <color rgb="FFFCFCFF"/>
        <color rgb="FFF8696B"/>
      </colorScale>
    </cfRule>
  </conditionalFormatting>
  <conditionalFormatting sqref="C39:I39">
    <cfRule type="colorScale" priority="20">
      <colorScale>
        <cfvo type="min"/>
        <cfvo type="percentile" val="50"/>
        <cfvo type="max"/>
        <color rgb="FF5A8AC6"/>
        <color rgb="FFFCFCFF"/>
        <color rgb="FFF8696B"/>
      </colorScale>
    </cfRule>
  </conditionalFormatting>
  <conditionalFormatting sqref="C40:I40">
    <cfRule type="colorScale" priority="19">
      <colorScale>
        <cfvo type="min"/>
        <cfvo type="percentile" val="50"/>
        <cfvo type="max"/>
        <color rgb="FF5A8AC6"/>
        <color rgb="FFFCFCFF"/>
        <color rgb="FFF8696B"/>
      </colorScale>
    </cfRule>
  </conditionalFormatting>
  <conditionalFormatting sqref="C41:I41">
    <cfRule type="colorScale" priority="18">
      <colorScale>
        <cfvo type="min"/>
        <cfvo type="percentile" val="50"/>
        <cfvo type="max"/>
        <color rgb="FF5A8AC6"/>
        <color rgb="FFFCFCFF"/>
        <color rgb="FFF8696B"/>
      </colorScale>
    </cfRule>
  </conditionalFormatting>
  <conditionalFormatting sqref="C42:I42">
    <cfRule type="colorScale" priority="17">
      <colorScale>
        <cfvo type="min"/>
        <cfvo type="percentile" val="50"/>
        <cfvo type="max"/>
        <color rgb="FF5A8AC6"/>
        <color rgb="FFFCFCFF"/>
        <color rgb="FFF8696B"/>
      </colorScale>
    </cfRule>
  </conditionalFormatting>
  <conditionalFormatting sqref="C43:I43">
    <cfRule type="colorScale" priority="16">
      <colorScale>
        <cfvo type="min"/>
        <cfvo type="percentile" val="50"/>
        <cfvo type="max"/>
        <color rgb="FF5A8AC6"/>
        <color rgb="FFFCFCFF"/>
        <color rgb="FFF8696B"/>
      </colorScale>
    </cfRule>
  </conditionalFormatting>
  <conditionalFormatting sqref="C32:I32">
    <cfRule type="colorScale" priority="2">
      <colorScale>
        <cfvo type="min"/>
        <cfvo type="percentile" val="50"/>
        <cfvo type="max"/>
        <color rgb="FF5A8AC6"/>
        <color rgb="FFFCFCFF"/>
        <color rgb="FFF8696B"/>
      </colorScale>
    </cfRule>
  </conditionalFormatting>
  <conditionalFormatting sqref="C33:I33">
    <cfRule type="colorScale" priority="1">
      <colorScale>
        <cfvo type="min"/>
        <cfvo type="percentile" val="50"/>
        <cfvo type="max"/>
        <color rgb="FF5A8AC6"/>
        <color rgb="FFFCFCFF"/>
        <color rgb="FFF8696B"/>
      </colorScale>
    </cfRule>
  </conditionalFormatting>
  <conditionalFormatting sqref="C34:I34">
    <cfRule type="colorScale" priority="15">
      <colorScale>
        <cfvo type="min"/>
        <cfvo type="percentile" val="50"/>
        <cfvo type="max"/>
        <color rgb="FF5A8AC6"/>
        <color rgb="FFFCFCFF"/>
        <color rgb="FFF8696B"/>
      </colorScale>
    </cfRule>
  </conditionalFormatting>
  <conditionalFormatting sqref="C35:I35">
    <cfRule type="colorScale" priority="14">
      <colorScale>
        <cfvo type="min"/>
        <cfvo type="percentile" val="50"/>
        <cfvo type="max"/>
        <color rgb="FF5A8AC6"/>
        <color rgb="FFFCFCFF"/>
        <color rgb="FFF8696B"/>
      </colorScale>
    </cfRule>
  </conditionalFormatting>
  <conditionalFormatting sqref="C36:I36">
    <cfRule type="colorScale" priority="13">
      <colorScale>
        <cfvo type="min"/>
        <cfvo type="percentile" val="50"/>
        <cfvo type="max"/>
        <color rgb="FF5A8AC6"/>
        <color rgb="FFFCFCFF"/>
        <color rgb="FFF8696B"/>
      </colorScale>
    </cfRule>
  </conditionalFormatting>
  <conditionalFormatting sqref="C37:I37">
    <cfRule type="colorScale" priority="12">
      <colorScale>
        <cfvo type="min"/>
        <cfvo type="percentile" val="50"/>
        <cfvo type="max"/>
        <color rgb="FF5A8AC6"/>
        <color rgb="FFFCFCFF"/>
        <color rgb="FFF8696B"/>
      </colorScale>
    </cfRule>
  </conditionalFormatting>
  <conditionalFormatting sqref="C38:I38">
    <cfRule type="colorScale" priority="11">
      <colorScale>
        <cfvo type="min"/>
        <cfvo type="percentile" val="50"/>
        <cfvo type="max"/>
        <color rgb="FF5A8AC6"/>
        <color rgb="FFFCFCFF"/>
        <color rgb="FFF8696B"/>
      </colorScale>
    </cfRule>
  </conditionalFormatting>
  <conditionalFormatting sqref="C39:I39">
    <cfRule type="colorScale" priority="10">
      <colorScale>
        <cfvo type="min"/>
        <cfvo type="percentile" val="50"/>
        <cfvo type="max"/>
        <color rgb="FF5A8AC6"/>
        <color rgb="FFFCFCFF"/>
        <color rgb="FFF8696B"/>
      </colorScale>
    </cfRule>
  </conditionalFormatting>
  <conditionalFormatting sqref="C40:I40">
    <cfRule type="colorScale" priority="9">
      <colorScale>
        <cfvo type="min"/>
        <cfvo type="percentile" val="50"/>
        <cfvo type="max"/>
        <color rgb="FF5A8AC6"/>
        <color rgb="FFFCFCFF"/>
        <color rgb="FFF8696B"/>
      </colorScale>
    </cfRule>
  </conditionalFormatting>
  <conditionalFormatting sqref="C41:I41">
    <cfRule type="colorScale" priority="8">
      <colorScale>
        <cfvo type="min"/>
        <cfvo type="percentile" val="50"/>
        <cfvo type="max"/>
        <color rgb="FF5A8AC6"/>
        <color rgb="FFFCFCFF"/>
        <color rgb="FFF8696B"/>
      </colorScale>
    </cfRule>
  </conditionalFormatting>
  <conditionalFormatting sqref="C42:I42">
    <cfRule type="colorScale" priority="7">
      <colorScale>
        <cfvo type="min"/>
        <cfvo type="percentile" val="50"/>
        <cfvo type="max"/>
        <color rgb="FF5A8AC6"/>
        <color rgb="FFFCFCFF"/>
        <color rgb="FFF8696B"/>
      </colorScale>
    </cfRule>
  </conditionalFormatting>
  <conditionalFormatting sqref="C43:I43">
    <cfRule type="colorScale" priority="6">
      <colorScale>
        <cfvo type="min"/>
        <cfvo type="percentile" val="50"/>
        <cfvo type="max"/>
        <color rgb="FF5A8AC6"/>
        <color rgb="FFFCFCFF"/>
        <color rgb="FFF8696B"/>
      </colorScale>
    </cfRule>
  </conditionalFormatting>
  <conditionalFormatting sqref="C44:I44">
    <cfRule type="colorScale" priority="5">
      <colorScale>
        <cfvo type="min"/>
        <cfvo type="percentile" val="50"/>
        <cfvo type="max"/>
        <color rgb="FF5A8AC6"/>
        <color rgb="FFFCFCFF"/>
        <color rgb="FFF8696B"/>
      </colorScale>
    </cfRule>
  </conditionalFormatting>
  <conditionalFormatting sqref="C45:I45">
    <cfRule type="colorScale" priority="4">
      <colorScale>
        <cfvo type="min"/>
        <cfvo type="percentile" val="50"/>
        <cfvo type="max"/>
        <color rgb="FF5A8AC6"/>
        <color rgb="FFFCFCFF"/>
        <color rgb="FFF8696B"/>
      </colorScale>
    </cfRule>
  </conditionalFormatting>
  <conditionalFormatting sqref="C46:I46">
    <cfRule type="colorScale" priority="3">
      <colorScale>
        <cfvo type="min"/>
        <cfvo type="percentile" val="50"/>
        <cfvo type="max"/>
        <color rgb="FF5A8AC6"/>
        <color rgb="FFFCFCFF"/>
        <color rgb="FFF8696B"/>
      </colorScale>
    </cfRule>
  </conditionalFormatting>
  <pageMargins left="0.7" right="0.7" top="0.75" bottom="0.75" header="0.3" footer="0.3"/>
  <pageSetup scale="56"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Index</vt:lpstr>
      <vt:lpstr>Table S1</vt:lpstr>
      <vt:lpstr>Table S2</vt:lpstr>
      <vt:lpstr>Table S3</vt:lpstr>
      <vt:lpstr>Table S4</vt:lpstr>
      <vt:lpstr>Table S5</vt:lpstr>
      <vt:lpstr>Table S6</vt:lpstr>
      <vt:lpstr>Table S7</vt:lpstr>
      <vt:lpstr>Table S8</vt:lpstr>
      <vt:lpstr>Table S9</vt:lpstr>
      <vt:lpstr>Table S10</vt:lpstr>
      <vt:lpstr>Table S11</vt:lpstr>
      <vt:lpstr>Index!Print_Area</vt:lpstr>
      <vt:lpstr>'Table S11'!Print_Area</vt:lpstr>
      <vt:lpstr>'Table S6'!Print_Area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Lennerz, Jochen K.,M.D.</dc:creator>
  <cp:keywords/>
  <dc:description/>
  <cp:lastModifiedBy>Lennerz, Jochen K.,M.D.</cp:lastModifiedBy>
  <cp:revision/>
  <cp:lastPrinted>2021-07-17T22:34:27Z</cp:lastPrinted>
  <dcterms:created xsi:type="dcterms:W3CDTF">2021-01-25T16:39:26Z</dcterms:created>
  <dcterms:modified xsi:type="dcterms:W3CDTF">2022-03-17T02:46:36Z</dcterms:modified>
  <cp:category/>
  <cp:contentStatus/>
</cp:coreProperties>
</file>