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research\haemophilus\IJMS\supporting tables\versions_paper\definitive_supporting_paper\"/>
    </mc:Choice>
  </mc:AlternateContent>
  <xr:revisionPtr revIDLastSave="0" documentId="8_{9CC75D77-E3B3-441F-B9B3-6C01B7FFC13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Sheet" sheetId="1" r:id="rId1"/>
    <sheet name="merged areas" sheetId="2" r:id="rId2"/>
    <sheet name="Sheet2" sheetId="3" r:id="rId3"/>
  </sheets>
  <definedNames>
    <definedName name="_xlnm._FilterDatabase" localSheetId="0" hidden="1">Sheet!$A$1:$C$1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3" l="1"/>
  <c r="H22" i="3" s="1"/>
  <c r="E22" i="3"/>
  <c r="F22" i="3"/>
  <c r="G22" i="3"/>
  <c r="I22" i="3"/>
  <c r="D22" i="3"/>
  <c r="G26" i="2"/>
  <c r="I26" i="2" s="1"/>
  <c r="G27" i="2"/>
  <c r="I27" i="2" s="1"/>
  <c r="G28" i="2"/>
  <c r="I28" i="2" s="1"/>
  <c r="G35" i="2"/>
  <c r="I35" i="2" s="1"/>
  <c r="G36" i="2"/>
  <c r="I36" i="2" s="1"/>
  <c r="E45" i="2"/>
  <c r="G29" i="2" s="1"/>
  <c r="I29" i="2" s="1"/>
  <c r="D45" i="2"/>
  <c r="F25" i="2" s="1"/>
  <c r="H25" i="2" s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" i="2"/>
  <c r="E3" i="2"/>
  <c r="G3" i="2" s="1"/>
  <c r="E4" i="2"/>
  <c r="G4" i="2" s="1"/>
  <c r="E5" i="2"/>
  <c r="G5" i="2" s="1"/>
  <c r="E15" i="2"/>
  <c r="G15" i="2" s="1"/>
  <c r="E16" i="2"/>
  <c r="G16" i="2" s="1"/>
  <c r="E17" i="2"/>
  <c r="G17" i="2" s="1"/>
  <c r="C22" i="2"/>
  <c r="D22" i="2"/>
  <c r="E6" i="2" s="1"/>
  <c r="G6" i="2" s="1"/>
  <c r="G38" i="2" l="1"/>
  <c r="I38" i="2" s="1"/>
  <c r="G37" i="2"/>
  <c r="I37" i="2" s="1"/>
  <c r="F44" i="2"/>
  <c r="H44" i="2" s="1"/>
  <c r="F36" i="2"/>
  <c r="H36" i="2" s="1"/>
  <c r="G25" i="2"/>
  <c r="I25" i="2" s="1"/>
  <c r="G40" i="2"/>
  <c r="I40" i="2" s="1"/>
  <c r="F35" i="2"/>
  <c r="H35" i="2" s="1"/>
  <c r="G39" i="2"/>
  <c r="I39" i="2" s="1"/>
  <c r="F34" i="2"/>
  <c r="H34" i="2" s="1"/>
  <c r="E14" i="2"/>
  <c r="G14" i="2" s="1"/>
  <c r="F33" i="2"/>
  <c r="H33" i="2" s="1"/>
  <c r="E13" i="2"/>
  <c r="G13" i="2" s="1"/>
  <c r="F32" i="2"/>
  <c r="H32" i="2" s="1"/>
  <c r="E12" i="2"/>
  <c r="G12" i="2" s="1"/>
  <c r="F43" i="2"/>
  <c r="H43" i="2" s="1"/>
  <c r="F31" i="2"/>
  <c r="H31" i="2" s="1"/>
  <c r="E11" i="2"/>
  <c r="G11" i="2" s="1"/>
  <c r="G34" i="2"/>
  <c r="I34" i="2" s="1"/>
  <c r="F42" i="2"/>
  <c r="H42" i="2" s="1"/>
  <c r="F30" i="2"/>
  <c r="H30" i="2" s="1"/>
  <c r="E2" i="2"/>
  <c r="G2" i="2" s="1"/>
  <c r="E10" i="2"/>
  <c r="G10" i="2" s="1"/>
  <c r="G33" i="2"/>
  <c r="I33" i="2" s="1"/>
  <c r="F41" i="2"/>
  <c r="H41" i="2" s="1"/>
  <c r="F29" i="2"/>
  <c r="H29" i="2" s="1"/>
  <c r="E21" i="2"/>
  <c r="G21" i="2" s="1"/>
  <c r="E9" i="2"/>
  <c r="G9" i="2" s="1"/>
  <c r="G44" i="2"/>
  <c r="I44" i="2" s="1"/>
  <c r="G32" i="2"/>
  <c r="I32" i="2" s="1"/>
  <c r="F40" i="2"/>
  <c r="H40" i="2" s="1"/>
  <c r="F28" i="2"/>
  <c r="H28" i="2" s="1"/>
  <c r="E20" i="2"/>
  <c r="G20" i="2" s="1"/>
  <c r="E8" i="2"/>
  <c r="G8" i="2" s="1"/>
  <c r="G43" i="2"/>
  <c r="I43" i="2" s="1"/>
  <c r="G31" i="2"/>
  <c r="I31" i="2" s="1"/>
  <c r="F39" i="2"/>
  <c r="H39" i="2" s="1"/>
  <c r="F27" i="2"/>
  <c r="H27" i="2" s="1"/>
  <c r="E19" i="2"/>
  <c r="G19" i="2" s="1"/>
  <c r="E7" i="2"/>
  <c r="G7" i="2" s="1"/>
  <c r="G42" i="2"/>
  <c r="I42" i="2" s="1"/>
  <c r="G30" i="2"/>
  <c r="I30" i="2" s="1"/>
  <c r="F38" i="2"/>
  <c r="H38" i="2" s="1"/>
  <c r="F26" i="2"/>
  <c r="H26" i="2" s="1"/>
  <c r="E18" i="2"/>
  <c r="G18" i="2" s="1"/>
  <c r="G41" i="2"/>
  <c r="I41" i="2" s="1"/>
  <c r="F37" i="2"/>
  <c r="H37" i="2" s="1"/>
</calcChain>
</file>

<file path=xl/sharedStrings.xml><?xml version="1.0" encoding="utf-8"?>
<sst xmlns="http://schemas.openxmlformats.org/spreadsheetml/2006/main" count="250" uniqueCount="65">
  <si>
    <t>Compound name</t>
  </si>
  <si>
    <t>Predicted area</t>
  </si>
  <si>
    <t>PE(24:0)</t>
  </si>
  <si>
    <t>PE(26:0)</t>
  </si>
  <si>
    <t>PE(26:1)</t>
  </si>
  <si>
    <t>PE(27:0)</t>
  </si>
  <si>
    <t>PE(28:0)</t>
  </si>
  <si>
    <t>PE(28:1)</t>
  </si>
  <si>
    <t>PE(28:2)</t>
  </si>
  <si>
    <t>PE(29:0)</t>
  </si>
  <si>
    <t>PE(29:1)</t>
  </si>
  <si>
    <t>PE(30:0)</t>
  </si>
  <si>
    <t>PE(30:1)</t>
  </si>
  <si>
    <t>PE(30:2)</t>
  </si>
  <si>
    <t>PE(31:0)</t>
  </si>
  <si>
    <t>PE(31:1)</t>
  </si>
  <si>
    <t>PE(32:0)</t>
  </si>
  <si>
    <t>PE(32:1)</t>
  </si>
  <si>
    <t>PE(32:2)</t>
  </si>
  <si>
    <t>PE(33:1)</t>
  </si>
  <si>
    <t>PE(34:1)</t>
  </si>
  <si>
    <t>PE(34:2)</t>
  </si>
  <si>
    <t>PE(36:2)</t>
  </si>
  <si>
    <t>X:0</t>
  </si>
  <si>
    <t>X:1</t>
  </si>
  <si>
    <t>X:2</t>
  </si>
  <si>
    <t>series</t>
  </si>
  <si>
    <t>Predicted distribution</t>
  </si>
  <si>
    <t>Scaled predicted distirbution</t>
  </si>
  <si>
    <t>SUM</t>
  </si>
  <si>
    <t>Experimental distribution</t>
  </si>
  <si>
    <t>log exp</t>
  </si>
  <si>
    <t>log pred</t>
  </si>
  <si>
    <t>Scaled exp distrib</t>
  </si>
  <si>
    <t>a</t>
  </si>
  <si>
    <t>sum</t>
  </si>
  <si>
    <t>x</t>
  </si>
  <si>
    <t>%molLPE(12:0)*%molLPE(12:0)</t>
  </si>
  <si>
    <t>%molLPE(12:0)*%molLPE(14:0)</t>
  </si>
  <si>
    <t>%molLPE(12:0)*%molLPE(15:0)</t>
  </si>
  <si>
    <t>%molLPE(12:0)*%molLPE(16:0) + %molLPE(14:0)*%molLPE(14:0)</t>
  </si>
  <si>
    <t>%molLPE(14:0)*%molLPE(15:0)</t>
  </si>
  <si>
    <t>%molLPE(15:0)*%molLPE(15:0) + %molLPE(14:0)*%molLPE(16:0)</t>
  </si>
  <si>
    <t>%molLPE(15:0)*%molLPE(16:0)</t>
  </si>
  <si>
    <t>%molLPE(16:0)*%molLPE(16:0)</t>
  </si>
  <si>
    <t>%molLPE(12:0)*%molLPE(14:1)</t>
  </si>
  <si>
    <t>%molLPE(16:1)*%molLPE(16:1) + %molLPE(14:1)*%molLPE(18:1)</t>
  </si>
  <si>
    <t>%molLPE(16:1)*%molLPE(18:1)</t>
  </si>
  <si>
    <t>%molLPE(18:1)*%molLPE(18:1)</t>
  </si>
  <si>
    <t>%molLPE(14:1)*%molLPE(16:1)</t>
  </si>
  <si>
    <t>%molLPE(16:0)*%molLPE(18:1)</t>
  </si>
  <si>
    <t>%molLPE(15:0)*%molLPE(18:1)</t>
  </si>
  <si>
    <t>%molLPE(16:0)*%molLPE(16:1) + %molLPE(14:0)*%molLPE(18:1)</t>
  </si>
  <si>
    <t>%molLPE(15:0)*%molLPE(16:1)</t>
  </si>
  <si>
    <t>%molLPE(15:0)*%molLPE(14:1)</t>
  </si>
  <si>
    <t>%molLPE(14:0)*%molLPE(14:1) + %molLPE(12:0)*%molLPE(16:1)</t>
  </si>
  <si>
    <t>%molLPE(12:0)*%molLPE(18:1) + %molLPE(14:0)*%molLPE(16:1) + %molLPE(16:0)*%molLPE(14:1)</t>
  </si>
  <si>
    <t>sum of LPE %mol products used for each calculation</t>
  </si>
  <si>
    <t>predicted unscaled distribution</t>
  </si>
  <si>
    <t>compound name</t>
  </si>
  <si>
    <t>experimental %mol</t>
  </si>
  <si>
    <t>Log pred fraction</t>
  </si>
  <si>
    <t>Log exp fraction</t>
  </si>
  <si>
    <t>Scaled predicted fraction</t>
  </si>
  <si>
    <t>Scaled experimental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</si>
</sst>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0" fontId="0" fillId="0" borderId="0" xfId="0"/>
    <xf numFmtId="0" fontId="0" fillId="2" borderId="1" xfId="0" applyFill="1" applyBorder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'merged areas'!$H$25:$H$32</c:f>
              <c:numCache>
                <c:formatCode>General</c:formatCode>
                <c:ptCount val="8"/>
                <c:pt idx="0">
                  <c:v>-5.2054974583316094</c:v>
                </c:pt>
                <c:pt idx="1">
                  <c:v>-3.2557302123844782</c:v>
                </c:pt>
                <c:pt idx="2">
                  <c:v>-4.1515697269822871</c:v>
                </c:pt>
                <c:pt idx="3">
                  <c:v>-1.2930964818681707</c:v>
                </c:pt>
                <c:pt idx="4">
                  <c:v>-2.2018024810351564</c:v>
                </c:pt>
                <c:pt idx="5">
                  <c:v>-0.87545940220852958</c:v>
                </c:pt>
                <c:pt idx="6">
                  <c:v>-1.7739105180342554</c:v>
                </c:pt>
                <c:pt idx="7">
                  <c:v>-0.45017904043554569</c:v>
                </c:pt>
              </c:numCache>
            </c:numRef>
          </c:xVal>
          <c:yVal>
            <c:numRef>
              <c:f>'merged areas'!$I$25:$I$32</c:f>
              <c:numCache>
                <c:formatCode>General</c:formatCode>
                <c:ptCount val="8"/>
                <c:pt idx="0">
                  <c:v>-3.2858858979324319</c:v>
                </c:pt>
                <c:pt idx="1">
                  <c:v>-2.3016153028940094</c:v>
                </c:pt>
                <c:pt idx="2">
                  <c:v>-2.3572882869475245</c:v>
                </c:pt>
                <c:pt idx="3">
                  <c:v>-1.1556908224534914</c:v>
                </c:pt>
                <c:pt idx="4">
                  <c:v>-1.5641446932420615</c:v>
                </c:pt>
                <c:pt idx="5">
                  <c:v>-0.73198016100692564</c:v>
                </c:pt>
                <c:pt idx="6">
                  <c:v>-2.0267560442350367</c:v>
                </c:pt>
                <c:pt idx="7">
                  <c:v>-1.4181720558756006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9-4601-8D75-5EA2F1F75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146016"/>
        <c:axId val="1759139296"/>
      </c:scatterChart>
      <c:valAx>
        <c:axId val="1759146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139296"/>
        <c:crosses val="autoZero"/>
        <c:crossBetween val="midCat"/>
      </c:valAx>
      <c:valAx>
        <c:axId val="175913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146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PE(X:X)</a:t>
            </a:r>
          </a:p>
        </c:rich>
      </c:tx>
      <c:layout>
        <c:manualLayout>
          <c:xMode val="edge"/>
          <c:yMode val="edge"/>
          <c:x val="0.423131978928640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4.2371189002720751E-2"/>
                  <c:y val="0.4448797025371828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="1">
                        <a:solidFill>
                          <a:schemeClr val="tx1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R² = 0.7546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Sheet2!$H$2:$H$21</c:f>
              <c:numCache>
                <c:formatCode>General</c:formatCode>
                <c:ptCount val="20"/>
                <c:pt idx="0">
                  <c:v>-5.2054974583316094</c:v>
                </c:pt>
                <c:pt idx="1">
                  <c:v>-3.2557302123844782</c:v>
                </c:pt>
                <c:pt idx="2">
                  <c:v>-4.1515697269822871</c:v>
                </c:pt>
                <c:pt idx="3">
                  <c:v>-1.2930964818681707</c:v>
                </c:pt>
                <c:pt idx="4">
                  <c:v>-2.2018024810351564</c:v>
                </c:pt>
                <c:pt idx="5">
                  <c:v>-0.87545940220852958</c:v>
                </c:pt>
                <c:pt idx="6">
                  <c:v>-1.7739105180342554</c:v>
                </c:pt>
                <c:pt idx="7">
                  <c:v>-0.45017904043554569</c:v>
                </c:pt>
                <c:pt idx="8">
                  <c:v>-4.6264817703079579</c:v>
                </c:pt>
                <c:pt idx="9">
                  <c:v>-2.5252982203884922</c:v>
                </c:pt>
                <c:pt idx="10">
                  <c:v>-3.5725540389586361</c:v>
                </c:pt>
                <c:pt idx="11">
                  <c:v>-1.0763853260227845</c:v>
                </c:pt>
                <c:pt idx="12">
                  <c:v>-2.0024929047341615</c:v>
                </c:pt>
                <c:pt idx="13">
                  <c:v>-0.67734499027098427</c:v>
                </c:pt>
                <c:pt idx="14">
                  <c:v>-4.0604796208478975</c:v>
                </c:pt>
                <c:pt idx="15">
                  <c:v>-2.7367481432491876</c:v>
                </c:pt>
                <c:pt idx="16">
                  <c:v>-2.4774049480598328</c:v>
                </c:pt>
                <c:pt idx="17">
                  <c:v>-0.90724155865186817</c:v>
                </c:pt>
                <c:pt idx="18">
                  <c:v>-2.9653305299490937</c:v>
                </c:pt>
                <c:pt idx="19">
                  <c:v>-5.0233172460628293</c:v>
                </c:pt>
              </c:numCache>
            </c:numRef>
          </c:xVal>
          <c:yVal>
            <c:numRef>
              <c:f>Sheet2!$I$2:$I$21</c:f>
              <c:numCache>
                <c:formatCode>General</c:formatCode>
                <c:ptCount val="20"/>
                <c:pt idx="0">
                  <c:v>-3.2858858979324319</c:v>
                </c:pt>
                <c:pt idx="1">
                  <c:v>-2.3016153028940094</c:v>
                </c:pt>
                <c:pt idx="2">
                  <c:v>-2.3572882869475245</c:v>
                </c:pt>
                <c:pt idx="3">
                  <c:v>-1.1556908224534914</c:v>
                </c:pt>
                <c:pt idx="4">
                  <c:v>-1.5641446932420615</c:v>
                </c:pt>
                <c:pt idx="5">
                  <c:v>-0.73198016100692564</c:v>
                </c:pt>
                <c:pt idx="6">
                  <c:v>-2.0267560442350367</c:v>
                </c:pt>
                <c:pt idx="7">
                  <c:v>-1.4181720558756006</c:v>
                </c:pt>
                <c:pt idx="8">
                  <c:v>-3.066980998725378</c:v>
                </c:pt>
                <c:pt idx="9">
                  <c:v>-1.9358881786305111</c:v>
                </c:pt>
                <c:pt idx="10">
                  <c:v>-2.193821340227097</c:v>
                </c:pt>
                <c:pt idx="11">
                  <c:v>-0.8698909984907166</c:v>
                </c:pt>
                <c:pt idx="12">
                  <c:v>-1.4519166788277571</c:v>
                </c:pt>
                <c:pt idx="13">
                  <c:v>-0.38378003228233171</c:v>
                </c:pt>
                <c:pt idx="14">
                  <c:v>-2.4021440018826845</c:v>
                </c:pt>
                <c:pt idx="15">
                  <c:v>-1.5845846031674204</c:v>
                </c:pt>
                <c:pt idx="16">
                  <c:v>-2.747318823682269</c:v>
                </c:pt>
                <c:pt idx="17">
                  <c:v>-1.737987574731829</c:v>
                </c:pt>
                <c:pt idx="18">
                  <c:v>-2.2164006215668537</c:v>
                </c:pt>
                <c:pt idx="19">
                  <c:v>-2.8224417300057674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0-42B1-9CF6-0821F0B51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160288"/>
        <c:axId val="397156928"/>
      </c:scatterChart>
      <c:valAx>
        <c:axId val="397160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</a:t>
                </a:r>
                <a:r>
                  <a:rPr lang="en-US" sz="1200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predicted fraction</a:t>
                </a:r>
                <a:endParaRPr lang="en-US" sz="12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301250285588233"/>
              <c:y val="0.90368037328667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7156928"/>
        <c:crosses val="autoZero"/>
        <c:crossBetween val="midCat"/>
        <c:majorUnit val="1"/>
      </c:valAx>
      <c:valAx>
        <c:axId val="397156928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fraction</a:t>
                </a:r>
              </a:p>
            </c:rich>
          </c:tx>
          <c:layout>
            <c:manualLayout>
              <c:xMode val="edge"/>
              <c:yMode val="edge"/>
              <c:x val="3.9151706182030427E-2"/>
              <c:y val="0.194907407407407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71602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5.4390248081428144E-2"/>
                  <c:y val="0.4308278652668416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="1">
                        <a:solidFill>
                          <a:schemeClr val="tx1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R² = 0.8279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Sheet2!$H$2:$H$9</c:f>
              <c:numCache>
                <c:formatCode>General</c:formatCode>
                <c:ptCount val="8"/>
                <c:pt idx="0">
                  <c:v>-5.2054974583316094</c:v>
                </c:pt>
                <c:pt idx="1">
                  <c:v>-3.2557302123844782</c:v>
                </c:pt>
                <c:pt idx="2">
                  <c:v>-4.1515697269822871</c:v>
                </c:pt>
                <c:pt idx="3">
                  <c:v>-1.2930964818681707</c:v>
                </c:pt>
                <c:pt idx="4">
                  <c:v>-2.2018024810351564</c:v>
                </c:pt>
                <c:pt idx="5">
                  <c:v>-0.87545940220852958</c:v>
                </c:pt>
                <c:pt idx="6">
                  <c:v>-1.7739105180342554</c:v>
                </c:pt>
                <c:pt idx="7">
                  <c:v>-0.45017904043554569</c:v>
                </c:pt>
              </c:numCache>
            </c:numRef>
          </c:xVal>
          <c:yVal>
            <c:numRef>
              <c:f>Sheet2!$I$2:$I$9</c:f>
              <c:numCache>
                <c:formatCode>General</c:formatCode>
                <c:ptCount val="8"/>
                <c:pt idx="0">
                  <c:v>-3.2858858979324319</c:v>
                </c:pt>
                <c:pt idx="1">
                  <c:v>-2.3016153028940094</c:v>
                </c:pt>
                <c:pt idx="2">
                  <c:v>-2.3572882869475245</c:v>
                </c:pt>
                <c:pt idx="3">
                  <c:v>-1.1556908224534914</c:v>
                </c:pt>
                <c:pt idx="4">
                  <c:v>-1.5641446932420615</c:v>
                </c:pt>
                <c:pt idx="5">
                  <c:v>-0.73198016100692564</c:v>
                </c:pt>
                <c:pt idx="6">
                  <c:v>-2.0267560442350367</c:v>
                </c:pt>
                <c:pt idx="7">
                  <c:v>-1.4181720558756006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EC-4231-A994-7A57255AA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3067472"/>
        <c:axId val="1790593680"/>
      </c:scatterChart>
      <c:valAx>
        <c:axId val="733067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fraction</a:t>
                </a:r>
              </a:p>
            </c:rich>
          </c:tx>
          <c:layout>
            <c:manualLayout>
              <c:xMode val="edge"/>
              <c:yMode val="edge"/>
              <c:x val="0.28065249723649"/>
              <c:y val="0.899050743657043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90593680"/>
        <c:crosses val="autoZero"/>
        <c:crossBetween val="midCat"/>
        <c:majorUnit val="1"/>
      </c:valAx>
      <c:valAx>
        <c:axId val="1790593680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fraction</a:t>
                </a:r>
              </a:p>
            </c:rich>
          </c:tx>
          <c:layout>
            <c:manualLayout>
              <c:xMode val="edge"/>
              <c:yMode val="edge"/>
              <c:x val="4.6933325449520134E-2"/>
              <c:y val="0.195617526975794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306747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6.439683630695954E-2"/>
                  <c:y val="0.4908096383785360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="1">
                        <a:solidFill>
                          <a:schemeClr val="tx1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rPr>
                      <a:t>R² = 0.9564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Sheet2!$H$10:$H$17</c:f>
              <c:numCache>
                <c:formatCode>General</c:formatCode>
                <c:ptCount val="8"/>
                <c:pt idx="0">
                  <c:v>-4.6264817703079579</c:v>
                </c:pt>
                <c:pt idx="1">
                  <c:v>-2.5252982203884922</c:v>
                </c:pt>
                <c:pt idx="2">
                  <c:v>-3.5725540389586361</c:v>
                </c:pt>
                <c:pt idx="3">
                  <c:v>-1.0763853260227845</c:v>
                </c:pt>
                <c:pt idx="4">
                  <c:v>-2.0024929047341615</c:v>
                </c:pt>
                <c:pt idx="5">
                  <c:v>-0.67734499027098427</c:v>
                </c:pt>
                <c:pt idx="6">
                  <c:v>-4.0604796208478975</c:v>
                </c:pt>
                <c:pt idx="7">
                  <c:v>-2.7367481432491876</c:v>
                </c:pt>
              </c:numCache>
            </c:numRef>
          </c:xVal>
          <c:yVal>
            <c:numRef>
              <c:f>Sheet2!$I$10:$I$17</c:f>
              <c:numCache>
                <c:formatCode>General</c:formatCode>
                <c:ptCount val="8"/>
                <c:pt idx="0">
                  <c:v>-3.066980998725378</c:v>
                </c:pt>
                <c:pt idx="1">
                  <c:v>-1.9358881786305111</c:v>
                </c:pt>
                <c:pt idx="2">
                  <c:v>-2.193821340227097</c:v>
                </c:pt>
                <c:pt idx="3">
                  <c:v>-0.8698909984907166</c:v>
                </c:pt>
                <c:pt idx="4">
                  <c:v>-1.4519166788277571</c:v>
                </c:pt>
                <c:pt idx="5">
                  <c:v>-0.38378003228233171</c:v>
                </c:pt>
                <c:pt idx="6">
                  <c:v>-2.4021440018826845</c:v>
                </c:pt>
                <c:pt idx="7">
                  <c:v>-1.5845846031674204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A3-4EC5-9906-722524934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5012656"/>
        <c:axId val="1745013616"/>
      </c:scatterChart>
      <c:valAx>
        <c:axId val="1745012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5013616"/>
        <c:crosses val="autoZero"/>
        <c:crossBetween val="midCat"/>
        <c:majorUnit val="1"/>
      </c:valAx>
      <c:valAx>
        <c:axId val="1745013616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fraction</a:t>
                </a:r>
              </a:p>
            </c:rich>
          </c:tx>
          <c:layout>
            <c:manualLayout>
              <c:xMode val="edge"/>
              <c:yMode val="edge"/>
              <c:x val="4.6634862380420972E-2"/>
              <c:y val="0.204876786235053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501265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PE(X:2)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8.8540475688949141E-2"/>
                  <c:y val="0.320790732427160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Sheet2!$H$18:$H$21</c:f>
              <c:numCache>
                <c:formatCode>General</c:formatCode>
                <c:ptCount val="4"/>
                <c:pt idx="0">
                  <c:v>-2.4774049480598328</c:v>
                </c:pt>
                <c:pt idx="1">
                  <c:v>-0.90724155865186817</c:v>
                </c:pt>
                <c:pt idx="2">
                  <c:v>-2.9653305299490937</c:v>
                </c:pt>
                <c:pt idx="3">
                  <c:v>-5.0233172460628293</c:v>
                </c:pt>
              </c:numCache>
            </c:numRef>
          </c:xVal>
          <c:yVal>
            <c:numRef>
              <c:f>Sheet2!$I$18:$I$21</c:f>
              <c:numCache>
                <c:formatCode>General</c:formatCode>
                <c:ptCount val="4"/>
                <c:pt idx="0">
                  <c:v>-2.747318823682269</c:v>
                </c:pt>
                <c:pt idx="1">
                  <c:v>-1.737987574731829</c:v>
                </c:pt>
                <c:pt idx="2">
                  <c:v>-2.2164006215668537</c:v>
                </c:pt>
                <c:pt idx="3">
                  <c:v>-2.8224417300057674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87-4B59-90B8-8D23CFB56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3066992"/>
        <c:axId val="733067952"/>
      </c:scatterChart>
      <c:valAx>
        <c:axId val="73306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predicted fraction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3067952"/>
        <c:crosses val="autoZero"/>
        <c:crossBetween val="midCat"/>
      </c:valAx>
      <c:valAx>
        <c:axId val="733067952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Log experimental fraction</a:t>
                </a:r>
              </a:p>
            </c:rich>
          </c:tx>
          <c:layout>
            <c:manualLayout>
              <c:xMode val="edge"/>
              <c:yMode val="edge"/>
              <c:x val="4.6634862380420972E-2"/>
              <c:y val="0.201295534155907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3066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515470</xdr:colOff>
      <xdr:row>24</xdr:row>
      <xdr:rowOff>79561</xdr:rowOff>
    </xdr:from>
    <xdr:to>
      <xdr:col>21</xdr:col>
      <xdr:colOff>246529</xdr:colOff>
      <xdr:row>38</xdr:row>
      <xdr:rowOff>155761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3BB5039-2697-65DF-5EB6-464194ACA0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3738562</xdr:colOff>
      <xdr:row>23</xdr:row>
      <xdr:rowOff>128587</xdr:rowOff>
    </xdr:from>
    <xdr:to>
      <xdr:col>3</xdr:col>
      <xdr:colOff>762000</xdr:colOff>
      <xdr:row>38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A54971-8C1A-1245-D51A-F08AAE5881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900112</xdr:colOff>
      <xdr:row>23</xdr:row>
      <xdr:rowOff>119062</xdr:rowOff>
    </xdr:from>
    <xdr:to>
      <xdr:col>6</xdr:col>
      <xdr:colOff>66675</xdr:colOff>
      <xdr:row>38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C9BE2C-51DD-A1BF-A1D8-212B539D0C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252412</xdr:colOff>
      <xdr:row>23</xdr:row>
      <xdr:rowOff>90487</xdr:rowOff>
    </xdr:from>
    <xdr:to>
      <xdr:col>9</xdr:col>
      <xdr:colOff>66675</xdr:colOff>
      <xdr:row>37</xdr:row>
      <xdr:rowOff>166687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49455D0-D60E-74FE-38B5-2A6D6BDC0E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271462</xdr:colOff>
      <xdr:row>23</xdr:row>
      <xdr:rowOff>138111</xdr:rowOff>
    </xdr:from>
    <xdr:to>
      <xdr:col>14</xdr:col>
      <xdr:colOff>219075</xdr:colOff>
      <xdr:row>38</xdr:row>
      <xdr:rowOff>9524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223D3F-04D0-CBB3-46B6-A1932F0D64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workbookViewId="0">
      <selection activeCell="C29" sqref="A1:C29"/>
    </sheetView>
  </sheetViews>
  <sheetFormatPr defaultRowHeight="15" x14ac:dyDescent="0.25"/>
  <cols>
    <col min="1" max="1" width="21.5703125" customWidth="1"/>
    <col min="2" max="2" width="7.140625" customWidth="1"/>
  </cols>
  <sheetData>
    <row r="1" spans="1:3" x14ac:dyDescent="0.25">
      <c r="A1" t="s">
        <v>0</v>
      </c>
      <c r="B1" t="s">
        <v>26</v>
      </c>
      <c r="C1" t="s">
        <v>1</v>
      </c>
    </row>
    <row r="2" spans="1:3" x14ac:dyDescent="0.25">
      <c r="A2" t="s">
        <v>2</v>
      </c>
      <c r="B2" t="s">
        <v>23</v>
      </c>
      <c r="C2">
        <v>7.1867261712489992E-6</v>
      </c>
    </row>
    <row r="3" spans="1:3" x14ac:dyDescent="0.25">
      <c r="A3" t="s">
        <v>3</v>
      </c>
      <c r="B3" t="s">
        <v>23</v>
      </c>
      <c r="C3">
        <v>6.4017445972212005E-4</v>
      </c>
    </row>
    <row r="4" spans="1:3" x14ac:dyDescent="0.25">
      <c r="A4" t="s">
        <v>5</v>
      </c>
      <c r="B4" t="s">
        <v>23</v>
      </c>
      <c r="C4">
        <v>8.1368971960518998E-5</v>
      </c>
    </row>
    <row r="5" spans="1:3" x14ac:dyDescent="0.25">
      <c r="A5" t="s">
        <v>6</v>
      </c>
      <c r="B5" t="s">
        <v>23</v>
      </c>
      <c r="C5">
        <v>1.71470852337607E-3</v>
      </c>
    </row>
    <row r="6" spans="1:3" x14ac:dyDescent="0.25">
      <c r="A6" t="s">
        <v>6</v>
      </c>
      <c r="B6" t="s">
        <v>23</v>
      </c>
      <c r="C6">
        <v>5.7025038816705613E-2</v>
      </c>
    </row>
    <row r="7" spans="1:3" x14ac:dyDescent="0.25">
      <c r="A7" t="s">
        <v>9</v>
      </c>
      <c r="B7" t="s">
        <v>23</v>
      </c>
      <c r="C7">
        <v>7.2481316835697196E-3</v>
      </c>
    </row>
    <row r="8" spans="1:3" x14ac:dyDescent="0.25">
      <c r="A8" t="s">
        <v>11</v>
      </c>
      <c r="B8" t="s">
        <v>23</v>
      </c>
      <c r="C8">
        <v>9.2126921774188892E-4</v>
      </c>
    </row>
    <row r="9" spans="1:3" x14ac:dyDescent="0.25">
      <c r="A9" t="s">
        <v>11</v>
      </c>
      <c r="B9" t="s">
        <v>23</v>
      </c>
      <c r="C9">
        <v>0.15274167630383159</v>
      </c>
    </row>
    <row r="10" spans="1:3" x14ac:dyDescent="0.25">
      <c r="A10" t="s">
        <v>14</v>
      </c>
      <c r="B10" t="s">
        <v>23</v>
      </c>
      <c r="C10">
        <v>1.9414134674732169E-2</v>
      </c>
    </row>
    <row r="11" spans="1:3" x14ac:dyDescent="0.25">
      <c r="A11" t="s">
        <v>16</v>
      </c>
      <c r="B11" t="s">
        <v>23</v>
      </c>
      <c r="C11">
        <v>0.40911887416848008</v>
      </c>
    </row>
    <row r="12" spans="1:3" x14ac:dyDescent="0.25">
      <c r="A12" t="s">
        <v>4</v>
      </c>
      <c r="B12" t="s">
        <v>24</v>
      </c>
      <c r="C12">
        <v>2.7261314039489998E-5</v>
      </c>
    </row>
    <row r="13" spans="1:3" x14ac:dyDescent="0.25">
      <c r="A13" t="s">
        <v>7</v>
      </c>
      <c r="B13" t="s">
        <v>24</v>
      </c>
      <c r="C13">
        <v>1.012996441900141E-3</v>
      </c>
    </row>
    <row r="14" spans="1:3" x14ac:dyDescent="0.25">
      <c r="A14" t="s">
        <v>7</v>
      </c>
      <c r="B14" t="s">
        <v>24</v>
      </c>
      <c r="C14">
        <v>2.4283653739812002E-3</v>
      </c>
    </row>
    <row r="15" spans="1:3" x14ac:dyDescent="0.25">
      <c r="A15" t="s">
        <v>10</v>
      </c>
      <c r="B15" t="s">
        <v>24</v>
      </c>
      <c r="C15">
        <v>3.0865585314219E-4</v>
      </c>
    </row>
    <row r="16" spans="1:3" x14ac:dyDescent="0.25">
      <c r="A16" t="s">
        <v>12</v>
      </c>
      <c r="B16" t="s">
        <v>24</v>
      </c>
      <c r="C16">
        <v>8.8638256264140002E-6</v>
      </c>
    </row>
    <row r="17" spans="1:3" x14ac:dyDescent="0.25">
      <c r="A17" t="s">
        <v>12</v>
      </c>
      <c r="B17" t="s">
        <v>24</v>
      </c>
      <c r="C17">
        <v>6.5043813313707009E-3</v>
      </c>
    </row>
    <row r="18" spans="1:3" x14ac:dyDescent="0.25">
      <c r="A18" t="s">
        <v>12</v>
      </c>
      <c r="B18" t="s">
        <v>24</v>
      </c>
      <c r="C18">
        <v>9.0235029753631082E-2</v>
      </c>
    </row>
    <row r="19" spans="1:3" x14ac:dyDescent="0.25">
      <c r="A19" t="s">
        <v>15</v>
      </c>
      <c r="B19" t="s">
        <v>24</v>
      </c>
      <c r="C19">
        <v>1.1469266688750569E-2</v>
      </c>
    </row>
    <row r="20" spans="1:3" x14ac:dyDescent="0.25">
      <c r="A20" t="s">
        <v>17</v>
      </c>
      <c r="B20" t="s">
        <v>24</v>
      </c>
      <c r="C20">
        <v>7.8956602022232003E-4</v>
      </c>
    </row>
    <row r="21" spans="1:3" x14ac:dyDescent="0.25">
      <c r="A21" t="s">
        <v>17</v>
      </c>
      <c r="B21" t="s">
        <v>24</v>
      </c>
      <c r="C21">
        <v>0.24169470099261159</v>
      </c>
    </row>
    <row r="22" spans="1:3" x14ac:dyDescent="0.25">
      <c r="A22" t="s">
        <v>19</v>
      </c>
      <c r="B22" t="s">
        <v>24</v>
      </c>
      <c r="C22">
        <v>1.0035729227363399E-4</v>
      </c>
    </row>
    <row r="23" spans="1:3" x14ac:dyDescent="0.25">
      <c r="A23" t="s">
        <v>20</v>
      </c>
      <c r="B23" t="s">
        <v>24</v>
      </c>
      <c r="C23">
        <v>2.1148541059120198E-3</v>
      </c>
    </row>
    <row r="24" spans="1:3" x14ac:dyDescent="0.25">
      <c r="A24" t="s">
        <v>8</v>
      </c>
      <c r="B24" t="s">
        <v>25</v>
      </c>
      <c r="C24">
        <v>1.034099846649E-4</v>
      </c>
    </row>
    <row r="25" spans="1:3" x14ac:dyDescent="0.25">
      <c r="A25" t="s">
        <v>13</v>
      </c>
      <c r="B25" t="s">
        <v>25</v>
      </c>
      <c r="C25">
        <v>3.8425861046444102E-3</v>
      </c>
    </row>
    <row r="26" spans="1:3" x14ac:dyDescent="0.25">
      <c r="A26" t="s">
        <v>18</v>
      </c>
      <c r="B26" t="s">
        <v>25</v>
      </c>
      <c r="C26">
        <v>3.3623033386140003E-5</v>
      </c>
    </row>
    <row r="27" spans="1:3" x14ac:dyDescent="0.25">
      <c r="A27" t="s">
        <v>18</v>
      </c>
      <c r="B27" t="s">
        <v>25</v>
      </c>
      <c r="C27">
        <v>0.14278570893762141</v>
      </c>
    </row>
    <row r="28" spans="1:3" x14ac:dyDescent="0.25">
      <c r="A28" t="s">
        <v>21</v>
      </c>
      <c r="B28" t="s">
        <v>25</v>
      </c>
      <c r="C28">
        <v>1.2493900014031261E-3</v>
      </c>
    </row>
    <row r="29" spans="1:3" x14ac:dyDescent="0.25">
      <c r="A29" t="s">
        <v>22</v>
      </c>
      <c r="B29" t="s">
        <v>25</v>
      </c>
      <c r="C29">
        <v>1.0932294185604E-5</v>
      </c>
    </row>
  </sheetData>
  <autoFilter ref="A1:C1" xr:uid="{00000000-0001-0000-0000-000000000000}">
    <sortState xmlns:xlrd2="http://schemas.microsoft.com/office/spreadsheetml/2017/richdata2" ref="A2:C29">
      <sortCondition ref="B1"/>
    </sortState>
  </autoFilter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28A50-C0E9-4F59-8185-CC7E3A831A1E}">
  <dimension ref="A1:K45"/>
  <sheetViews>
    <sheetView topLeftCell="A13" zoomScale="85" zoomScaleNormal="85" workbookViewId="0">
      <selection activeCell="A24" sqref="A24:I45"/>
    </sheetView>
  </sheetViews>
  <sheetFormatPr defaultRowHeight="15" x14ac:dyDescent="0.25"/>
  <cols>
    <col min="1" max="1" width="17.140625" customWidth="1"/>
    <col min="3" max="3" width="60" customWidth="1"/>
    <col min="4" max="4" width="32.5703125" customWidth="1"/>
    <col min="5" max="5" width="28.5703125" bestFit="1" customWidth="1"/>
    <col min="6" max="6" width="22.28515625" customWidth="1"/>
  </cols>
  <sheetData>
    <row r="1" spans="1:7" x14ac:dyDescent="0.25">
      <c r="A1" t="s">
        <v>0</v>
      </c>
      <c r="B1" t="s">
        <v>26</v>
      </c>
      <c r="C1" t="s">
        <v>27</v>
      </c>
      <c r="D1" t="s">
        <v>30</v>
      </c>
      <c r="E1" t="s">
        <v>28</v>
      </c>
      <c r="F1" t="s">
        <v>31</v>
      </c>
      <c r="G1" t="s">
        <v>32</v>
      </c>
    </row>
    <row r="2" spans="1:7" x14ac:dyDescent="0.25">
      <c r="A2" t="s">
        <v>2</v>
      </c>
      <c r="B2" t="s">
        <v>23</v>
      </c>
      <c r="C2">
        <v>7.1867261712489992E-6</v>
      </c>
      <c r="D2" s="1">
        <v>3.9119874717557519E-2</v>
      </c>
      <c r="E2">
        <f>(C2*D$22)/C$22</f>
        <v>4.7074519403221982E-4</v>
      </c>
      <c r="F2">
        <f>LOG(D2)</f>
        <v>-1.4076025447218741</v>
      </c>
      <c r="G2">
        <f>LOG(E2)</f>
        <v>-3.3272141051210511</v>
      </c>
    </row>
    <row r="3" spans="1:7" x14ac:dyDescent="0.25">
      <c r="A3" t="s">
        <v>3</v>
      </c>
      <c r="B3" t="s">
        <v>23</v>
      </c>
      <c r="C3">
        <v>6.4017445972212005E-4</v>
      </c>
      <c r="D3" s="2">
        <v>0.37728370675795653</v>
      </c>
      <c r="E3" s="20">
        <f t="shared" ref="E3:E21" si="0">(C3*D$22)/C$22</f>
        <v>4.1932730296858796E-2</v>
      </c>
      <c r="F3" s="20">
        <f t="shared" ref="F3:F21" si="1">LOG(D3)</f>
        <v>-0.42333194968345139</v>
      </c>
      <c r="G3" s="20">
        <f t="shared" ref="G3:G21" si="2">LOG(E3)</f>
        <v>-1.3774468591739202</v>
      </c>
    </row>
    <row r="4" spans="1:7" x14ac:dyDescent="0.25">
      <c r="A4" t="s">
        <v>5</v>
      </c>
      <c r="B4" t="s">
        <v>23</v>
      </c>
      <c r="C4">
        <v>8.1368971960518998E-5</v>
      </c>
      <c r="D4" s="3">
        <v>0.33189068713709452</v>
      </c>
      <c r="E4" s="20">
        <f t="shared" si="0"/>
        <v>5.3298333039311857E-3</v>
      </c>
      <c r="F4" s="20">
        <f t="shared" si="1"/>
        <v>-0.47900493373696634</v>
      </c>
      <c r="G4" s="20">
        <f t="shared" si="2"/>
        <v>-2.2732863737717293</v>
      </c>
    </row>
    <row r="5" spans="1:7" x14ac:dyDescent="0.25">
      <c r="A5" t="s">
        <v>6</v>
      </c>
      <c r="B5" t="s">
        <v>23</v>
      </c>
      <c r="C5">
        <v>5.873974734008168E-2</v>
      </c>
      <c r="D5" s="4">
        <v>5.2794967972748195</v>
      </c>
      <c r="E5" s="20">
        <f t="shared" si="0"/>
        <v>3.8475730256193561</v>
      </c>
      <c r="F5" s="20">
        <f t="shared" si="1"/>
        <v>0.72259253075706653</v>
      </c>
      <c r="G5" s="20">
        <f t="shared" si="2"/>
        <v>0.58518687134238723</v>
      </c>
    </row>
    <row r="6" spans="1:7" x14ac:dyDescent="0.25">
      <c r="A6" t="s">
        <v>9</v>
      </c>
      <c r="B6" t="s">
        <v>23</v>
      </c>
      <c r="C6">
        <v>7.2481316835697196E-3</v>
      </c>
      <c r="D6" s="5">
        <v>2.0612879287607346</v>
      </c>
      <c r="E6" s="20">
        <f t="shared" si="0"/>
        <v>0.47476738009069358</v>
      </c>
      <c r="F6" s="20">
        <f t="shared" si="1"/>
        <v>0.31413865996849638</v>
      </c>
      <c r="G6" s="20">
        <f t="shared" si="2"/>
        <v>-0.32351912782459824</v>
      </c>
    </row>
    <row r="7" spans="1:7" x14ac:dyDescent="0.25">
      <c r="A7" t="s">
        <v>11</v>
      </c>
      <c r="B7" t="s">
        <v>23</v>
      </c>
      <c r="C7">
        <v>0.15366294552157347</v>
      </c>
      <c r="D7" s="6">
        <v>14.005647518042002</v>
      </c>
      <c r="E7" s="20">
        <f t="shared" si="0"/>
        <v>10.065235738979613</v>
      </c>
      <c r="F7" s="20">
        <f t="shared" si="1"/>
        <v>1.1463031922036322</v>
      </c>
      <c r="G7" s="20">
        <f t="shared" si="2"/>
        <v>1.0028239510020283</v>
      </c>
    </row>
    <row r="8" spans="1:7" x14ac:dyDescent="0.25">
      <c r="A8" t="s">
        <v>14</v>
      </c>
      <c r="B8" t="s">
        <v>23</v>
      </c>
      <c r="C8">
        <v>1.9414134674732169E-2</v>
      </c>
      <c r="D8" s="7">
        <v>0.7104398419365916</v>
      </c>
      <c r="E8" s="20">
        <f t="shared" si="0"/>
        <v>1.2716653420003803</v>
      </c>
      <c r="F8" s="20">
        <f t="shared" si="1"/>
        <v>-0.14847269102447874</v>
      </c>
      <c r="G8" s="20">
        <f t="shared" si="2"/>
        <v>0.10437283517630248</v>
      </c>
    </row>
    <row r="9" spans="1:7" x14ac:dyDescent="0.25">
      <c r="A9" t="s">
        <v>16</v>
      </c>
      <c r="B9" t="s">
        <v>23</v>
      </c>
      <c r="C9">
        <v>0.40911887416848008</v>
      </c>
      <c r="D9" s="8">
        <v>2.884770693161919</v>
      </c>
      <c r="E9" s="20">
        <f t="shared" si="0"/>
        <v>26.798119089768196</v>
      </c>
      <c r="F9" s="20">
        <f t="shared" si="1"/>
        <v>0.46011129733495726</v>
      </c>
      <c r="G9" s="20">
        <f t="shared" si="2"/>
        <v>1.4281043127750122</v>
      </c>
    </row>
    <row r="10" spans="1:7" x14ac:dyDescent="0.25">
      <c r="A10" t="s">
        <v>4</v>
      </c>
      <c r="B10" t="s">
        <v>24</v>
      </c>
      <c r="C10">
        <v>2.7261314039489998E-5</v>
      </c>
      <c r="D10" s="9">
        <v>6.4759331131941503E-2</v>
      </c>
      <c r="E10" s="20">
        <f t="shared" si="0"/>
        <v>1.7856715646733339E-3</v>
      </c>
      <c r="F10" s="20">
        <f t="shared" si="1"/>
        <v>-1.1886976455148199</v>
      </c>
      <c r="G10" s="20">
        <f t="shared" si="2"/>
        <v>-2.7481984170974001</v>
      </c>
    </row>
    <row r="11" spans="1:7" x14ac:dyDescent="0.25">
      <c r="A11" t="s">
        <v>7</v>
      </c>
      <c r="B11" t="s">
        <v>24</v>
      </c>
      <c r="C11">
        <v>3.4413618158813412E-3</v>
      </c>
      <c r="D11" s="10">
        <v>0.8757803055098361</v>
      </c>
      <c r="E11" s="20">
        <f t="shared" si="0"/>
        <v>0.22541620442324292</v>
      </c>
      <c r="F11" s="20">
        <f t="shared" si="1"/>
        <v>-5.7604825419953286E-2</v>
      </c>
      <c r="G11" s="20">
        <f t="shared" si="2"/>
        <v>-0.64701486717793444</v>
      </c>
    </row>
    <row r="12" spans="1:7" x14ac:dyDescent="0.25">
      <c r="A12" t="s">
        <v>10</v>
      </c>
      <c r="B12" t="s">
        <v>24</v>
      </c>
      <c r="C12">
        <v>3.0865585314219E-4</v>
      </c>
      <c r="D12" s="11">
        <v>0.48357296512858505</v>
      </c>
      <c r="E12" s="20">
        <f t="shared" si="0"/>
        <v>2.0217586702812811E-2</v>
      </c>
      <c r="F12" s="20">
        <f t="shared" si="1"/>
        <v>-0.31553798701653896</v>
      </c>
      <c r="G12" s="20">
        <f t="shared" si="2"/>
        <v>-1.694270685748078</v>
      </c>
    </row>
    <row r="13" spans="1:7" x14ac:dyDescent="0.25">
      <c r="A13" t="s">
        <v>12</v>
      </c>
      <c r="B13" t="s">
        <v>24</v>
      </c>
      <c r="C13">
        <v>9.6748274910628193E-2</v>
      </c>
      <c r="D13" s="12">
        <v>10.195120300085204</v>
      </c>
      <c r="E13" s="20">
        <f t="shared" si="0"/>
        <v>6.3372089543758214</v>
      </c>
      <c r="F13" s="20">
        <f t="shared" si="1"/>
        <v>1.0083923547198412</v>
      </c>
      <c r="G13" s="20">
        <f t="shared" si="2"/>
        <v>0.80189802718777348</v>
      </c>
    </row>
    <row r="14" spans="1:7" x14ac:dyDescent="0.25">
      <c r="A14" t="s">
        <v>15</v>
      </c>
      <c r="B14" t="s">
        <v>24</v>
      </c>
      <c r="C14">
        <v>1.1469266688750569E-2</v>
      </c>
      <c r="D14" s="13">
        <v>2.669111241329583</v>
      </c>
      <c r="E14" s="20">
        <f t="shared" si="0"/>
        <v>0.75126031577530372</v>
      </c>
      <c r="F14" s="20">
        <f t="shared" si="1"/>
        <v>0.42636667438280079</v>
      </c>
      <c r="G14" s="20">
        <f t="shared" si="2"/>
        <v>-0.12420955152360387</v>
      </c>
    </row>
    <row r="15" spans="1:7" x14ac:dyDescent="0.25">
      <c r="A15" t="s">
        <v>17</v>
      </c>
      <c r="B15" t="s">
        <v>24</v>
      </c>
      <c r="C15">
        <v>0.2424842670128339</v>
      </c>
      <c r="D15" s="14">
        <v>31.225062830626907</v>
      </c>
      <c r="E15" s="20">
        <f t="shared" si="0"/>
        <v>15.88321310771174</v>
      </c>
      <c r="F15" s="20">
        <f t="shared" si="1"/>
        <v>1.4945033209282261</v>
      </c>
      <c r="G15" s="20">
        <f t="shared" si="2"/>
        <v>1.2009383629395736</v>
      </c>
    </row>
    <row r="16" spans="1:7" x14ac:dyDescent="0.25">
      <c r="A16" t="s">
        <v>19</v>
      </c>
      <c r="B16" t="s">
        <v>24</v>
      </c>
      <c r="C16">
        <v>1.0035729227363399E-4</v>
      </c>
      <c r="D16" s="15">
        <v>0.29932249134990757</v>
      </c>
      <c r="E16" s="20">
        <f t="shared" si="0"/>
        <v>6.5736069384273767E-3</v>
      </c>
      <c r="F16" s="20">
        <f t="shared" si="1"/>
        <v>-0.52386064867212678</v>
      </c>
      <c r="G16" s="20">
        <f t="shared" si="2"/>
        <v>-2.1821962676373392</v>
      </c>
    </row>
    <row r="17" spans="1:11" x14ac:dyDescent="0.25">
      <c r="A17" t="s">
        <v>20</v>
      </c>
      <c r="B17" t="s">
        <v>24</v>
      </c>
      <c r="C17">
        <v>2.1148541059120198E-3</v>
      </c>
      <c r="D17" s="16">
        <v>1.9665217314997607</v>
      </c>
      <c r="E17" s="20">
        <f t="shared" si="0"/>
        <v>0.13852724908598685</v>
      </c>
      <c r="F17" s="20">
        <f t="shared" si="1"/>
        <v>0.29369875004313734</v>
      </c>
      <c r="G17" s="20">
        <f t="shared" si="2"/>
        <v>-0.85846479003862963</v>
      </c>
    </row>
    <row r="18" spans="1:11" x14ac:dyDescent="0.25">
      <c r="A18" t="s">
        <v>13</v>
      </c>
      <c r="B18" t="s">
        <v>25</v>
      </c>
      <c r="C18">
        <v>3.8425861046444102E-3</v>
      </c>
      <c r="D18" s="17">
        <v>0.13519621388274625</v>
      </c>
      <c r="E18" s="20">
        <f t="shared" si="0"/>
        <v>0.25169721209817225</v>
      </c>
      <c r="F18" s="20">
        <f t="shared" si="1"/>
        <v>-0.86903547047171115</v>
      </c>
      <c r="G18" s="20">
        <f t="shared" si="2"/>
        <v>-0.59912159484927474</v>
      </c>
    </row>
    <row r="19" spans="1:11" x14ac:dyDescent="0.25">
      <c r="A19" t="s">
        <v>18</v>
      </c>
      <c r="B19" t="s">
        <v>25</v>
      </c>
      <c r="C19">
        <v>0.14281933197100755</v>
      </c>
      <c r="D19" s="18">
        <v>1.3813247025769653</v>
      </c>
      <c r="E19" s="20">
        <f t="shared" si="0"/>
        <v>9.3549569773798176</v>
      </c>
      <c r="F19" s="20">
        <f t="shared" si="1"/>
        <v>0.14029577847872898</v>
      </c>
      <c r="G19" s="20">
        <f t="shared" si="2"/>
        <v>0.97104179455868977</v>
      </c>
    </row>
    <row r="20" spans="1:11" x14ac:dyDescent="0.25">
      <c r="A20" t="s">
        <v>21</v>
      </c>
      <c r="B20" t="s">
        <v>25</v>
      </c>
      <c r="C20">
        <v>1.2493900014031261E-3</v>
      </c>
      <c r="D20" s="19">
        <v>0.45907403675874503</v>
      </c>
      <c r="E20" s="20">
        <f t="shared" si="0"/>
        <v>8.1837588439829884E-2</v>
      </c>
      <c r="F20" s="20">
        <f t="shared" si="1"/>
        <v>-0.3381172683562958</v>
      </c>
      <c r="G20" s="20">
        <f t="shared" si="2"/>
        <v>-1.0870471767385359</v>
      </c>
    </row>
    <row r="21" spans="1:11" x14ac:dyDescent="0.25">
      <c r="A21" t="s">
        <v>22</v>
      </c>
      <c r="B21" t="s">
        <v>25</v>
      </c>
      <c r="C21">
        <v>1.0932294185604E-5</v>
      </c>
      <c r="D21" s="21">
        <v>0.11372124960375983</v>
      </c>
      <c r="E21" s="20">
        <f t="shared" si="0"/>
        <v>7.1608752371945064E-4</v>
      </c>
      <c r="F21" s="20">
        <f t="shared" si="1"/>
        <v>-0.94415837679520964</v>
      </c>
      <c r="G21" s="20">
        <f t="shared" si="2"/>
        <v>-3.1450338928522714</v>
      </c>
      <c r="J21" t="s">
        <v>34</v>
      </c>
      <c r="K21" t="s">
        <v>36</v>
      </c>
    </row>
    <row r="22" spans="1:11" x14ac:dyDescent="0.25">
      <c r="A22" t="s">
        <v>29</v>
      </c>
      <c r="C22">
        <f>SUM(C2:C21)</f>
        <v>1.1535291029109933</v>
      </c>
      <c r="D22">
        <f>SUM(D2:D21)</f>
        <v>75.558504447272625</v>
      </c>
      <c r="J22" t="s">
        <v>35</v>
      </c>
      <c r="K22">
        <v>1</v>
      </c>
    </row>
    <row r="24" spans="1:11" x14ac:dyDescent="0.25">
      <c r="A24" s="20" t="s">
        <v>59</v>
      </c>
      <c r="B24" s="20" t="s">
        <v>26</v>
      </c>
      <c r="C24" t="s">
        <v>57</v>
      </c>
      <c r="D24" s="20" t="s">
        <v>58</v>
      </c>
      <c r="E24" s="20" t="s">
        <v>60</v>
      </c>
      <c r="F24" s="20" t="s">
        <v>28</v>
      </c>
      <c r="G24" t="s">
        <v>33</v>
      </c>
      <c r="H24" s="20" t="s">
        <v>31</v>
      </c>
      <c r="I24" s="20" t="s">
        <v>32</v>
      </c>
    </row>
    <row r="25" spans="1:11" x14ac:dyDescent="0.25">
      <c r="A25" s="20" t="s">
        <v>2</v>
      </c>
      <c r="B25" s="20" t="s">
        <v>23</v>
      </c>
      <c r="C25" t="s">
        <v>37</v>
      </c>
      <c r="D25" s="20">
        <v>7.1867261712489992E-6</v>
      </c>
      <c r="E25" s="21">
        <v>3.9119874717557519E-2</v>
      </c>
      <c r="F25" s="20">
        <f>D25/D$45</f>
        <v>6.2302079359011454E-6</v>
      </c>
      <c r="G25">
        <f>E25/E$45</f>
        <v>5.1774284051448827E-4</v>
      </c>
      <c r="H25" s="20">
        <f>LOG(F25)</f>
        <v>-5.2054974583316094</v>
      </c>
      <c r="I25" s="20">
        <f>LOG(G25)</f>
        <v>-3.2858858979324319</v>
      </c>
    </row>
    <row r="26" spans="1:11" x14ac:dyDescent="0.25">
      <c r="A26" s="20" t="s">
        <v>3</v>
      </c>
      <c r="B26" s="20" t="s">
        <v>23</v>
      </c>
      <c r="C26" s="20" t="s">
        <v>38</v>
      </c>
      <c r="D26" s="20">
        <v>6.4017445972212005E-4</v>
      </c>
      <c r="E26" s="21">
        <v>0.37728370675795653</v>
      </c>
      <c r="F26" s="20">
        <f>D26/D$45</f>
        <v>5.5497035844748524E-4</v>
      </c>
      <c r="G26" s="20">
        <f>E26/E$45</f>
        <v>4.9932659403183173E-3</v>
      </c>
      <c r="H26" s="20">
        <f t="shared" ref="H26:H44" si="3">LOG(F26)</f>
        <v>-3.2557302123844782</v>
      </c>
      <c r="I26" s="20">
        <f t="shared" ref="I26:I44" si="4">LOG(G26)</f>
        <v>-2.3016153028940094</v>
      </c>
    </row>
    <row r="27" spans="1:11" x14ac:dyDescent="0.25">
      <c r="A27" s="20" t="s">
        <v>5</v>
      </c>
      <c r="B27" s="20" t="s">
        <v>23</v>
      </c>
      <c r="C27" s="20" t="s">
        <v>39</v>
      </c>
      <c r="D27" s="20">
        <v>8.1368971960518998E-5</v>
      </c>
      <c r="E27" s="21">
        <v>0.33189068713709452</v>
      </c>
      <c r="F27" s="20">
        <f>D27/D$45</f>
        <v>7.0539158271065711E-5</v>
      </c>
      <c r="G27" s="20">
        <f>E27/E$45</f>
        <v>4.3924994223343778E-3</v>
      </c>
      <c r="H27" s="20">
        <f t="shared" si="3"/>
        <v>-4.1515697269822871</v>
      </c>
      <c r="I27" s="20">
        <f t="shared" si="4"/>
        <v>-2.3572882869475245</v>
      </c>
    </row>
    <row r="28" spans="1:11" x14ac:dyDescent="0.25">
      <c r="A28" s="20" t="s">
        <v>6</v>
      </c>
      <c r="B28" s="20" t="s">
        <v>23</v>
      </c>
      <c r="C28" s="20" t="s">
        <v>40</v>
      </c>
      <c r="D28" s="20">
        <v>5.873974734008168E-2</v>
      </c>
      <c r="E28" s="21">
        <v>5.2794967972748195</v>
      </c>
      <c r="F28" s="20">
        <f>D28/D$45</f>
        <v>5.0921773184437857E-2</v>
      </c>
      <c r="G28" s="20">
        <f>E28/E$45</f>
        <v>6.9872965801738934E-2</v>
      </c>
      <c r="H28" s="20">
        <f t="shared" si="3"/>
        <v>-1.2930964818681707</v>
      </c>
      <c r="I28" s="20">
        <f t="shared" si="4"/>
        <v>-1.1556908224534914</v>
      </c>
    </row>
    <row r="29" spans="1:11" x14ac:dyDescent="0.25">
      <c r="A29" s="20" t="s">
        <v>9</v>
      </c>
      <c r="B29" s="20" t="s">
        <v>23</v>
      </c>
      <c r="C29" s="20" t="s">
        <v>41</v>
      </c>
      <c r="D29" s="20">
        <v>7.2481316835697196E-3</v>
      </c>
      <c r="E29" s="21">
        <v>2.0612879287607346</v>
      </c>
      <c r="F29" s="20">
        <f>D29/D$45</f>
        <v>6.2834406737365062E-3</v>
      </c>
      <c r="G29" s="20">
        <f>E29/E$45</f>
        <v>2.7280687248106845E-2</v>
      </c>
      <c r="H29" s="20">
        <f t="shared" si="3"/>
        <v>-2.2018024810351564</v>
      </c>
      <c r="I29" s="20">
        <f t="shared" si="4"/>
        <v>-1.5641446932420615</v>
      </c>
    </row>
    <row r="30" spans="1:11" x14ac:dyDescent="0.25">
      <c r="A30" s="20" t="s">
        <v>11</v>
      </c>
      <c r="B30" s="20" t="s">
        <v>23</v>
      </c>
      <c r="C30" s="20" t="s">
        <v>42</v>
      </c>
      <c r="D30" s="20">
        <v>0.15366294552157347</v>
      </c>
      <c r="E30" s="21">
        <v>14.005647518042002</v>
      </c>
      <c r="F30" s="20">
        <f>D30/D$45</f>
        <v>0.13321115621079407</v>
      </c>
      <c r="G30" s="20">
        <f>E30/E$45</f>
        <v>0.18536162964707215</v>
      </c>
      <c r="H30" s="20">
        <f t="shared" si="3"/>
        <v>-0.87545940220852958</v>
      </c>
      <c r="I30" s="20">
        <f t="shared" si="4"/>
        <v>-0.73198016100692564</v>
      </c>
    </row>
    <row r="31" spans="1:11" x14ac:dyDescent="0.25">
      <c r="A31" s="20" t="s">
        <v>14</v>
      </c>
      <c r="B31" s="20" t="s">
        <v>23</v>
      </c>
      <c r="C31" s="20" t="s">
        <v>43</v>
      </c>
      <c r="D31" s="20">
        <v>1.9414134674732169E-2</v>
      </c>
      <c r="E31" s="21">
        <v>0.7104398419365916</v>
      </c>
      <c r="F31" s="20">
        <f>D31/D$45</f>
        <v>1.6830207946847243E-2</v>
      </c>
      <c r="G31" s="20">
        <f>E31/E$45</f>
        <v>9.4025132860108603E-3</v>
      </c>
      <c r="H31" s="20">
        <f t="shared" si="3"/>
        <v>-1.7739105180342554</v>
      </c>
      <c r="I31" s="20">
        <f t="shared" si="4"/>
        <v>-2.0267560442350367</v>
      </c>
    </row>
    <row r="32" spans="1:11" x14ac:dyDescent="0.25">
      <c r="A32" s="20" t="s">
        <v>16</v>
      </c>
      <c r="B32" s="20" t="s">
        <v>23</v>
      </c>
      <c r="C32" t="s">
        <v>44</v>
      </c>
      <c r="D32" s="20">
        <v>0.40911887416848008</v>
      </c>
      <c r="E32" s="21">
        <v>2.884770693161919</v>
      </c>
      <c r="F32" s="20">
        <f>D32/D$45</f>
        <v>0.35466714548947781</v>
      </c>
      <c r="G32" s="20">
        <f>E32/E$45</f>
        <v>3.8179298468976622E-2</v>
      </c>
      <c r="H32" s="20">
        <f t="shared" si="3"/>
        <v>-0.45017904043554569</v>
      </c>
      <c r="I32" s="20">
        <f t="shared" si="4"/>
        <v>-1.4181720558756006</v>
      </c>
    </row>
    <row r="33" spans="1:9" x14ac:dyDescent="0.25">
      <c r="A33" s="20" t="s">
        <v>4</v>
      </c>
      <c r="B33" s="20" t="s">
        <v>24</v>
      </c>
      <c r="C33" s="20" t="s">
        <v>45</v>
      </c>
      <c r="D33" s="20">
        <v>2.7261314039489998E-5</v>
      </c>
      <c r="E33" s="21">
        <v>6.4759331131941503E-2</v>
      </c>
      <c r="F33" s="20">
        <f>D33/D$45</f>
        <v>2.3632965974325739E-5</v>
      </c>
      <c r="G33" s="20">
        <f>E33/E$45</f>
        <v>8.5707534321477778E-4</v>
      </c>
      <c r="H33" s="20">
        <f t="shared" si="3"/>
        <v>-4.6264817703079579</v>
      </c>
      <c r="I33" s="20">
        <f t="shared" si="4"/>
        <v>-3.066980998725378</v>
      </c>
    </row>
    <row r="34" spans="1:9" x14ac:dyDescent="0.25">
      <c r="A34" s="20" t="s">
        <v>7</v>
      </c>
      <c r="B34" s="20" t="s">
        <v>24</v>
      </c>
      <c r="C34" s="20" t="s">
        <v>55</v>
      </c>
      <c r="D34" s="20">
        <v>3.4413618158813412E-3</v>
      </c>
      <c r="E34" s="21">
        <v>0.8757803055098361</v>
      </c>
      <c r="F34" s="20">
        <f>D34/D$45</f>
        <v>2.9833333265687689E-3</v>
      </c>
      <c r="G34" s="20">
        <f>E34/E$45</f>
        <v>1.1590757544982727E-2</v>
      </c>
      <c r="H34" s="20">
        <f t="shared" si="3"/>
        <v>-2.5252982203884922</v>
      </c>
      <c r="I34" s="20">
        <f t="shared" si="4"/>
        <v>-1.9358881786305111</v>
      </c>
    </row>
    <row r="35" spans="1:9" x14ac:dyDescent="0.25">
      <c r="A35" s="20" t="s">
        <v>10</v>
      </c>
      <c r="B35" s="20" t="s">
        <v>24</v>
      </c>
      <c r="C35" s="20" t="s">
        <v>54</v>
      </c>
      <c r="D35" s="20">
        <v>3.0865585314219E-4</v>
      </c>
      <c r="E35" s="21">
        <v>0.48357296512858505</v>
      </c>
      <c r="F35" s="20">
        <f>D35/D$45</f>
        <v>2.6757526304562249E-4</v>
      </c>
      <c r="G35" s="20">
        <f>E35/E$45</f>
        <v>6.3999806331005299E-3</v>
      </c>
      <c r="H35" s="20">
        <f t="shared" si="3"/>
        <v>-3.5725540389586361</v>
      </c>
      <c r="I35" s="20">
        <f t="shared" si="4"/>
        <v>-2.193821340227097</v>
      </c>
    </row>
    <row r="36" spans="1:9" x14ac:dyDescent="0.25">
      <c r="A36" s="20" t="s">
        <v>12</v>
      </c>
      <c r="B36" s="20" t="s">
        <v>24</v>
      </c>
      <c r="C36" t="s">
        <v>56</v>
      </c>
      <c r="D36" s="20">
        <v>9.6748274910628193E-2</v>
      </c>
      <c r="E36" s="21">
        <v>10.195120300085204</v>
      </c>
      <c r="F36" s="20">
        <f>D36/D$45</f>
        <v>8.3871550935714301E-2</v>
      </c>
      <c r="G36" s="20">
        <f>E36/E$45</f>
        <v>0.13493014948700735</v>
      </c>
      <c r="H36" s="20">
        <f t="shared" si="3"/>
        <v>-1.0763853260227845</v>
      </c>
      <c r="I36" s="20">
        <f t="shared" si="4"/>
        <v>-0.8698909984907166</v>
      </c>
    </row>
    <row r="37" spans="1:9" x14ac:dyDescent="0.25">
      <c r="A37" s="20" t="s">
        <v>15</v>
      </c>
      <c r="B37" s="20" t="s">
        <v>24</v>
      </c>
      <c r="C37" s="20" t="s">
        <v>53</v>
      </c>
      <c r="D37" s="20">
        <v>1.1469266688750569E-2</v>
      </c>
      <c r="E37" s="21">
        <v>2.669111241329583</v>
      </c>
      <c r="F37" s="20">
        <f>D37/D$45</f>
        <v>9.9427631776322356E-3</v>
      </c>
      <c r="G37" s="20">
        <f>E37/E$45</f>
        <v>3.5325093592769329E-2</v>
      </c>
      <c r="H37" s="20">
        <f t="shared" si="3"/>
        <v>-2.0024929047341615</v>
      </c>
      <c r="I37" s="20">
        <f t="shared" si="4"/>
        <v>-1.4519166788277571</v>
      </c>
    </row>
    <row r="38" spans="1:9" x14ac:dyDescent="0.25">
      <c r="A38" s="20" t="s">
        <v>17</v>
      </c>
      <c r="B38" s="20" t="s">
        <v>24</v>
      </c>
      <c r="C38" s="20" t="s">
        <v>52</v>
      </c>
      <c r="D38" s="20">
        <v>0.2424842670128339</v>
      </c>
      <c r="E38" s="21">
        <v>31.225062830626907</v>
      </c>
      <c r="F38" s="20">
        <f>D38/D$45</f>
        <v>0.21021079260238143</v>
      </c>
      <c r="G38" s="20">
        <f>E38/E$45</f>
        <v>0.41325676122158889</v>
      </c>
      <c r="H38" s="20">
        <f t="shared" si="3"/>
        <v>-0.67734499027098427</v>
      </c>
      <c r="I38" s="20">
        <f t="shared" si="4"/>
        <v>-0.38378003228233171</v>
      </c>
    </row>
    <row r="39" spans="1:9" x14ac:dyDescent="0.25">
      <c r="A39" s="20" t="s">
        <v>19</v>
      </c>
      <c r="B39" s="20" t="s">
        <v>24</v>
      </c>
      <c r="C39" s="20" t="s">
        <v>51</v>
      </c>
      <c r="D39" s="20">
        <v>1.0035729227363399E-4</v>
      </c>
      <c r="E39" s="21">
        <v>0.29932249134990757</v>
      </c>
      <c r="F39" s="20">
        <f>D39/D$45</f>
        <v>8.7000225673003763E-5</v>
      </c>
      <c r="G39" s="20">
        <f>E39/E$45</f>
        <v>3.9614665951836743E-3</v>
      </c>
      <c r="H39" s="20">
        <f t="shared" si="3"/>
        <v>-4.0604796208478975</v>
      </c>
      <c r="I39" s="20">
        <f t="shared" si="4"/>
        <v>-2.4021440018826845</v>
      </c>
    </row>
    <row r="40" spans="1:9" x14ac:dyDescent="0.25">
      <c r="A40" s="20" t="s">
        <v>20</v>
      </c>
      <c r="B40" s="20" t="s">
        <v>24</v>
      </c>
      <c r="C40" s="20" t="s">
        <v>50</v>
      </c>
      <c r="D40" s="20">
        <v>2.1148541059120198E-3</v>
      </c>
      <c r="E40" s="21">
        <v>1.9665217314997607</v>
      </c>
      <c r="F40" s="20">
        <f>D40/D$45</f>
        <v>1.8333773292542603E-3</v>
      </c>
      <c r="G40" s="20">
        <f>E40/E$45</f>
        <v>2.6026477706054499E-2</v>
      </c>
      <c r="H40" s="20">
        <f t="shared" si="3"/>
        <v>-2.7367481432491876</v>
      </c>
      <c r="I40" s="20">
        <f t="shared" si="4"/>
        <v>-1.5845846031674204</v>
      </c>
    </row>
    <row r="41" spans="1:9" x14ac:dyDescent="0.25">
      <c r="A41" s="20" t="s">
        <v>13</v>
      </c>
      <c r="B41" s="20" t="s">
        <v>25</v>
      </c>
      <c r="C41" s="20" t="s">
        <v>49</v>
      </c>
      <c r="D41" s="20">
        <v>3.8425861046444102E-3</v>
      </c>
      <c r="E41" s="21">
        <v>0.13519621388274625</v>
      </c>
      <c r="F41" s="20">
        <f>D41/D$45</f>
        <v>3.331156617503135E-3</v>
      </c>
      <c r="G41" s="20">
        <f>E41/E$45</f>
        <v>1.7892918192563077E-3</v>
      </c>
      <c r="H41" s="20">
        <f t="shared" si="3"/>
        <v>-2.4774049480598328</v>
      </c>
      <c r="I41" s="20">
        <f t="shared" si="4"/>
        <v>-2.747318823682269</v>
      </c>
    </row>
    <row r="42" spans="1:9" x14ac:dyDescent="0.25">
      <c r="A42" s="20" t="s">
        <v>18</v>
      </c>
      <c r="B42" s="20" t="s">
        <v>25</v>
      </c>
      <c r="C42" s="20" t="s">
        <v>46</v>
      </c>
      <c r="D42" s="20">
        <v>0.14281933197100755</v>
      </c>
      <c r="E42" s="21">
        <v>1.3813247025769653</v>
      </c>
      <c r="F42" s="20">
        <f>D42/D$45</f>
        <v>0.12381077478721188</v>
      </c>
      <c r="G42" s="20">
        <f>E42/E$45</f>
        <v>1.8281525192718737E-2</v>
      </c>
      <c r="H42" s="20">
        <f t="shared" si="3"/>
        <v>-0.90724155865186817</v>
      </c>
      <c r="I42" s="20">
        <f t="shared" si="4"/>
        <v>-1.737987574731829</v>
      </c>
    </row>
    <row r="43" spans="1:9" x14ac:dyDescent="0.25">
      <c r="A43" s="20" t="s">
        <v>21</v>
      </c>
      <c r="B43" s="20" t="s">
        <v>25</v>
      </c>
      <c r="C43" s="20" t="s">
        <v>47</v>
      </c>
      <c r="D43" s="20">
        <v>1.2493900014031261E-3</v>
      </c>
      <c r="E43" s="21">
        <v>0.45907403675874503</v>
      </c>
      <c r="F43" s="20">
        <f>D43/D$45</f>
        <v>1.0831022799946898E-3</v>
      </c>
      <c r="G43" s="20">
        <f>E43/E$45</f>
        <v>6.0757427653839154E-3</v>
      </c>
      <c r="H43" s="20">
        <f t="shared" si="3"/>
        <v>-2.9653305299490937</v>
      </c>
      <c r="I43" s="20">
        <f t="shared" si="4"/>
        <v>-2.2164006215668537</v>
      </c>
    </row>
    <row r="44" spans="1:9" x14ac:dyDescent="0.25">
      <c r="A44" s="20" t="s">
        <v>22</v>
      </c>
      <c r="B44" s="20" t="s">
        <v>25</v>
      </c>
      <c r="C44" s="20" t="s">
        <v>48</v>
      </c>
      <c r="D44" s="20">
        <v>1.0932294185604E-5</v>
      </c>
      <c r="E44" s="21">
        <v>0.11372124960375983</v>
      </c>
      <c r="F44" s="20">
        <f>D44/D$45</f>
        <v>9.4772590982019974E-6</v>
      </c>
      <c r="G44" s="20">
        <f>E44/E$45</f>
        <v>1.5050754436665499E-3</v>
      </c>
      <c r="H44" s="20">
        <f t="shared" si="3"/>
        <v>-5.0233172460628293</v>
      </c>
      <c r="I44" s="20">
        <f t="shared" si="4"/>
        <v>-2.8224417300057674</v>
      </c>
    </row>
    <row r="45" spans="1:9" x14ac:dyDescent="0.25">
      <c r="A45" s="20" t="s">
        <v>29</v>
      </c>
      <c r="B45" s="20"/>
      <c r="D45" s="20">
        <f>SUM(D25:D44)</f>
        <v>1.1535291029109933</v>
      </c>
      <c r="E45" s="20">
        <f>SUM(E25:E44)</f>
        <v>75.558504447272625</v>
      </c>
      <c r="F45" s="20"/>
      <c r="G45" s="20"/>
      <c r="H45" s="2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E5F21-34BA-4341-AC32-D423015AF21E}">
  <dimension ref="A1:I22"/>
  <sheetViews>
    <sheetView tabSelected="1" workbookViewId="0">
      <selection activeCell="D2" sqref="D2"/>
    </sheetView>
  </sheetViews>
  <sheetFormatPr defaultRowHeight="15" x14ac:dyDescent="0.25"/>
  <cols>
    <col min="3" max="3" width="88.42578125" bestFit="1" customWidth="1"/>
    <col min="4" max="4" width="33.7109375" customWidth="1"/>
    <col min="5" max="5" width="21.7109375" customWidth="1"/>
    <col min="6" max="6" width="26.85546875" customWidth="1"/>
    <col min="7" max="7" width="30.140625" bestFit="1" customWidth="1"/>
    <col min="8" max="8" width="19.7109375" bestFit="1" customWidth="1"/>
    <col min="9" max="9" width="18.85546875" bestFit="1" customWidth="1"/>
  </cols>
  <sheetData>
    <row r="1" spans="1:9" ht="17.25" x14ac:dyDescent="0.35">
      <c r="A1" s="24" t="s">
        <v>59</v>
      </c>
      <c r="B1" s="24" t="s">
        <v>26</v>
      </c>
      <c r="C1" s="24" t="s">
        <v>57</v>
      </c>
      <c r="D1" s="24" t="s">
        <v>58</v>
      </c>
      <c r="E1" s="24" t="s">
        <v>60</v>
      </c>
      <c r="F1" s="24" t="s">
        <v>63</v>
      </c>
      <c r="G1" s="24" t="s">
        <v>64</v>
      </c>
      <c r="H1" s="24" t="s">
        <v>61</v>
      </c>
      <c r="I1" s="24" t="s">
        <v>62</v>
      </c>
    </row>
    <row r="2" spans="1:9" ht="16.5" x14ac:dyDescent="0.3">
      <c r="A2" s="22" t="s">
        <v>2</v>
      </c>
      <c r="B2" s="22" t="s">
        <v>23</v>
      </c>
      <c r="C2" s="22" t="s">
        <v>37</v>
      </c>
      <c r="D2" s="22">
        <v>7.1867261712489992E-6</v>
      </c>
      <c r="E2" s="23">
        <v>3.9119874717557519E-2</v>
      </c>
      <c r="F2" s="22">
        <v>6.2302079359011454E-6</v>
      </c>
      <c r="G2" s="22">
        <v>5.1774284051448827E-4</v>
      </c>
      <c r="H2" s="22">
        <f>LOG(F2)</f>
        <v>-5.2054974583316094</v>
      </c>
      <c r="I2" s="22">
        <v>-3.2858858979324319</v>
      </c>
    </row>
    <row r="3" spans="1:9" ht="16.5" x14ac:dyDescent="0.3">
      <c r="A3" s="22" t="s">
        <v>3</v>
      </c>
      <c r="B3" s="22" t="s">
        <v>23</v>
      </c>
      <c r="C3" s="22" t="s">
        <v>38</v>
      </c>
      <c r="D3" s="22">
        <v>6.4017445972212005E-4</v>
      </c>
      <c r="E3" s="23">
        <v>0.37728370675795653</v>
      </c>
      <c r="F3" s="22">
        <v>5.5497035844748524E-4</v>
      </c>
      <c r="G3" s="22">
        <v>4.9932659403183173E-3</v>
      </c>
      <c r="H3" s="22">
        <v>-3.2557302123844782</v>
      </c>
      <c r="I3" s="22">
        <v>-2.3016153028940094</v>
      </c>
    </row>
    <row r="4" spans="1:9" ht="16.5" x14ac:dyDescent="0.3">
      <c r="A4" s="22" t="s">
        <v>5</v>
      </c>
      <c r="B4" s="22" t="s">
        <v>23</v>
      </c>
      <c r="C4" s="22" t="s">
        <v>39</v>
      </c>
      <c r="D4" s="22">
        <v>8.1368971960518998E-5</v>
      </c>
      <c r="E4" s="23">
        <v>0.33189068713709452</v>
      </c>
      <c r="F4" s="22">
        <v>7.0539158271065711E-5</v>
      </c>
      <c r="G4" s="22">
        <v>4.3924994223343778E-3</v>
      </c>
      <c r="H4" s="22">
        <v>-4.1515697269822871</v>
      </c>
      <c r="I4" s="22">
        <v>-2.3572882869475245</v>
      </c>
    </row>
    <row r="5" spans="1:9" ht="16.5" x14ac:dyDescent="0.3">
      <c r="A5" s="22" t="s">
        <v>6</v>
      </c>
      <c r="B5" s="22" t="s">
        <v>23</v>
      </c>
      <c r="C5" s="22" t="s">
        <v>40</v>
      </c>
      <c r="D5" s="22">
        <v>5.873974734008168E-2</v>
      </c>
      <c r="E5" s="23">
        <v>5.2794967972748195</v>
      </c>
      <c r="F5" s="22">
        <v>5.0921773184437857E-2</v>
      </c>
      <c r="G5" s="22">
        <v>6.9872965801738934E-2</v>
      </c>
      <c r="H5" s="22">
        <v>-1.2930964818681707</v>
      </c>
      <c r="I5" s="22">
        <v>-1.1556908224534914</v>
      </c>
    </row>
    <row r="6" spans="1:9" ht="16.5" x14ac:dyDescent="0.3">
      <c r="A6" s="22" t="s">
        <v>9</v>
      </c>
      <c r="B6" s="22" t="s">
        <v>23</v>
      </c>
      <c r="C6" s="22" t="s">
        <v>41</v>
      </c>
      <c r="D6" s="22">
        <v>7.2481316835697196E-3</v>
      </c>
      <c r="E6" s="23">
        <v>2.0612879287607346</v>
      </c>
      <c r="F6" s="22">
        <v>6.2834406737365062E-3</v>
      </c>
      <c r="G6" s="22">
        <v>2.7280687248106845E-2</v>
      </c>
      <c r="H6" s="22">
        <v>-2.2018024810351564</v>
      </c>
      <c r="I6" s="22">
        <v>-1.5641446932420615</v>
      </c>
    </row>
    <row r="7" spans="1:9" ht="16.5" x14ac:dyDescent="0.3">
      <c r="A7" s="22" t="s">
        <v>11</v>
      </c>
      <c r="B7" s="22" t="s">
        <v>23</v>
      </c>
      <c r="C7" s="22" t="s">
        <v>42</v>
      </c>
      <c r="D7" s="22">
        <v>0.15366294552157347</v>
      </c>
      <c r="E7" s="23">
        <v>14.005647518042002</v>
      </c>
      <c r="F7" s="22">
        <v>0.13321115621079407</v>
      </c>
      <c r="G7" s="22">
        <v>0.18536162964707215</v>
      </c>
      <c r="H7" s="22">
        <v>-0.87545940220852958</v>
      </c>
      <c r="I7" s="22">
        <v>-0.73198016100692564</v>
      </c>
    </row>
    <row r="8" spans="1:9" ht="16.5" x14ac:dyDescent="0.3">
      <c r="A8" s="22" t="s">
        <v>14</v>
      </c>
      <c r="B8" s="22" t="s">
        <v>23</v>
      </c>
      <c r="C8" s="22" t="s">
        <v>43</v>
      </c>
      <c r="D8" s="22">
        <v>1.9414134674732169E-2</v>
      </c>
      <c r="E8" s="23">
        <v>0.7104398419365916</v>
      </c>
      <c r="F8" s="22">
        <v>1.6830207946847243E-2</v>
      </c>
      <c r="G8" s="22">
        <v>9.4025132860108603E-3</v>
      </c>
      <c r="H8" s="22">
        <v>-1.7739105180342554</v>
      </c>
      <c r="I8" s="22">
        <v>-2.0267560442350367</v>
      </c>
    </row>
    <row r="9" spans="1:9" ht="16.5" x14ac:dyDescent="0.3">
      <c r="A9" s="22" t="s">
        <v>16</v>
      </c>
      <c r="B9" s="22" t="s">
        <v>23</v>
      </c>
      <c r="C9" s="22" t="s">
        <v>44</v>
      </c>
      <c r="D9" s="22">
        <v>0.40911887416848008</v>
      </c>
      <c r="E9" s="23">
        <v>2.884770693161919</v>
      </c>
      <c r="F9" s="22">
        <v>0.35466714548947781</v>
      </c>
      <c r="G9" s="22">
        <v>3.8179298468976622E-2</v>
      </c>
      <c r="H9" s="22">
        <v>-0.45017904043554569</v>
      </c>
      <c r="I9" s="22">
        <v>-1.4181720558756006</v>
      </c>
    </row>
    <row r="10" spans="1:9" ht="16.5" x14ac:dyDescent="0.3">
      <c r="A10" s="22" t="s">
        <v>4</v>
      </c>
      <c r="B10" s="22" t="s">
        <v>24</v>
      </c>
      <c r="C10" s="22" t="s">
        <v>45</v>
      </c>
      <c r="D10" s="22">
        <v>2.7261314039489998E-5</v>
      </c>
      <c r="E10" s="23">
        <v>6.4759331131941503E-2</v>
      </c>
      <c r="F10" s="22">
        <v>2.3632965974325739E-5</v>
      </c>
      <c r="G10" s="22">
        <v>8.5707534321477778E-4</v>
      </c>
      <c r="H10" s="22">
        <v>-4.6264817703079579</v>
      </c>
      <c r="I10" s="22">
        <v>-3.066980998725378</v>
      </c>
    </row>
    <row r="11" spans="1:9" ht="16.5" x14ac:dyDescent="0.3">
      <c r="A11" s="22" t="s">
        <v>7</v>
      </c>
      <c r="B11" s="22" t="s">
        <v>24</v>
      </c>
      <c r="C11" s="22" t="s">
        <v>55</v>
      </c>
      <c r="D11" s="22">
        <v>3.4413618158813412E-3</v>
      </c>
      <c r="E11" s="23">
        <v>0.8757803055098361</v>
      </c>
      <c r="F11" s="22">
        <v>2.9833333265687689E-3</v>
      </c>
      <c r="G11" s="22">
        <v>1.1590757544982727E-2</v>
      </c>
      <c r="H11" s="22">
        <v>-2.5252982203884922</v>
      </c>
      <c r="I11" s="22">
        <v>-1.9358881786305111</v>
      </c>
    </row>
    <row r="12" spans="1:9" ht="16.5" x14ac:dyDescent="0.3">
      <c r="A12" s="22" t="s">
        <v>10</v>
      </c>
      <c r="B12" s="22" t="s">
        <v>24</v>
      </c>
      <c r="C12" s="22" t="s">
        <v>54</v>
      </c>
      <c r="D12" s="22">
        <v>3.0865585314219E-4</v>
      </c>
      <c r="E12" s="23">
        <v>0.48357296512858505</v>
      </c>
      <c r="F12" s="22">
        <v>2.6757526304562249E-4</v>
      </c>
      <c r="G12" s="22">
        <v>6.3999806331005299E-3</v>
      </c>
      <c r="H12" s="22">
        <v>-3.5725540389586361</v>
      </c>
      <c r="I12" s="22">
        <v>-2.193821340227097</v>
      </c>
    </row>
    <row r="13" spans="1:9" ht="16.5" x14ac:dyDescent="0.3">
      <c r="A13" s="22" t="s">
        <v>12</v>
      </c>
      <c r="B13" s="22" t="s">
        <v>24</v>
      </c>
      <c r="C13" s="22" t="s">
        <v>56</v>
      </c>
      <c r="D13" s="22">
        <v>9.6748274910628193E-2</v>
      </c>
      <c r="E13" s="23">
        <v>10.195120300085204</v>
      </c>
      <c r="F13" s="22">
        <v>8.3871550935714301E-2</v>
      </c>
      <c r="G13" s="22">
        <v>0.13493014948700735</v>
      </c>
      <c r="H13" s="22">
        <v>-1.0763853260227845</v>
      </c>
      <c r="I13" s="22">
        <v>-0.8698909984907166</v>
      </c>
    </row>
    <row r="14" spans="1:9" ht="16.5" x14ac:dyDescent="0.3">
      <c r="A14" s="22" t="s">
        <v>15</v>
      </c>
      <c r="B14" s="22" t="s">
        <v>24</v>
      </c>
      <c r="C14" s="22" t="s">
        <v>53</v>
      </c>
      <c r="D14" s="22">
        <v>1.1469266688750569E-2</v>
      </c>
      <c r="E14" s="23">
        <v>2.669111241329583</v>
      </c>
      <c r="F14" s="22">
        <v>9.9427631776322356E-3</v>
      </c>
      <c r="G14" s="22">
        <v>3.5325093592769329E-2</v>
      </c>
      <c r="H14" s="22">
        <v>-2.0024929047341615</v>
      </c>
      <c r="I14" s="22">
        <v>-1.4519166788277571</v>
      </c>
    </row>
    <row r="15" spans="1:9" ht="16.5" x14ac:dyDescent="0.3">
      <c r="A15" s="22" t="s">
        <v>17</v>
      </c>
      <c r="B15" s="22" t="s">
        <v>24</v>
      </c>
      <c r="C15" s="22" t="s">
        <v>52</v>
      </c>
      <c r="D15" s="22">
        <v>0.2424842670128339</v>
      </c>
      <c r="E15" s="23">
        <v>31.225062830626907</v>
      </c>
      <c r="F15" s="22">
        <v>0.21021079260238143</v>
      </c>
      <c r="G15" s="22">
        <v>0.41325676122158889</v>
      </c>
      <c r="H15" s="22">
        <v>-0.67734499027098427</v>
      </c>
      <c r="I15" s="22">
        <v>-0.38378003228233171</v>
      </c>
    </row>
    <row r="16" spans="1:9" ht="16.5" x14ac:dyDescent="0.3">
      <c r="A16" s="22" t="s">
        <v>19</v>
      </c>
      <c r="B16" s="22" t="s">
        <v>24</v>
      </c>
      <c r="C16" s="22" t="s">
        <v>51</v>
      </c>
      <c r="D16" s="22">
        <v>1.0035729227363399E-4</v>
      </c>
      <c r="E16" s="23">
        <v>0.29932249134990757</v>
      </c>
      <c r="F16" s="22">
        <v>8.7000225673003763E-5</v>
      </c>
      <c r="G16" s="22">
        <v>3.9614665951836743E-3</v>
      </c>
      <c r="H16" s="22">
        <v>-4.0604796208478975</v>
      </c>
      <c r="I16" s="22">
        <v>-2.4021440018826845</v>
      </c>
    </row>
    <row r="17" spans="1:9" ht="16.5" x14ac:dyDescent="0.3">
      <c r="A17" s="22" t="s">
        <v>20</v>
      </c>
      <c r="B17" s="22" t="s">
        <v>24</v>
      </c>
      <c r="C17" s="22" t="s">
        <v>50</v>
      </c>
      <c r="D17" s="22">
        <v>2.1148541059120198E-3</v>
      </c>
      <c r="E17" s="23">
        <v>1.9665217314997607</v>
      </c>
      <c r="F17" s="22">
        <v>1.8333773292542603E-3</v>
      </c>
      <c r="G17" s="22">
        <v>2.6026477706054499E-2</v>
      </c>
      <c r="H17" s="22">
        <v>-2.7367481432491876</v>
      </c>
      <c r="I17" s="22">
        <v>-1.5845846031674204</v>
      </c>
    </row>
    <row r="18" spans="1:9" ht="16.5" x14ac:dyDescent="0.3">
      <c r="A18" s="22" t="s">
        <v>13</v>
      </c>
      <c r="B18" s="22" t="s">
        <v>25</v>
      </c>
      <c r="C18" s="22" t="s">
        <v>49</v>
      </c>
      <c r="D18" s="22">
        <v>3.8425861046444102E-3</v>
      </c>
      <c r="E18" s="23">
        <v>0.13519621388274625</v>
      </c>
      <c r="F18" s="22">
        <v>3.331156617503135E-3</v>
      </c>
      <c r="G18" s="22">
        <v>1.7892918192563077E-3</v>
      </c>
      <c r="H18" s="22">
        <v>-2.4774049480598328</v>
      </c>
      <c r="I18" s="22">
        <v>-2.747318823682269</v>
      </c>
    </row>
    <row r="19" spans="1:9" ht="16.5" x14ac:dyDescent="0.3">
      <c r="A19" s="22" t="s">
        <v>18</v>
      </c>
      <c r="B19" s="22" t="s">
        <v>25</v>
      </c>
      <c r="C19" s="22" t="s">
        <v>46</v>
      </c>
      <c r="D19" s="22">
        <v>0.14281933197100755</v>
      </c>
      <c r="E19" s="23">
        <v>1.3813247025769653</v>
      </c>
      <c r="F19" s="22">
        <v>0.12381077478721188</v>
      </c>
      <c r="G19" s="22">
        <v>1.8281525192718737E-2</v>
      </c>
      <c r="H19" s="22">
        <v>-0.90724155865186817</v>
      </c>
      <c r="I19" s="22">
        <v>-1.737987574731829</v>
      </c>
    </row>
    <row r="20" spans="1:9" ht="16.5" x14ac:dyDescent="0.3">
      <c r="A20" s="22" t="s">
        <v>21</v>
      </c>
      <c r="B20" s="22" t="s">
        <v>25</v>
      </c>
      <c r="C20" s="22" t="s">
        <v>47</v>
      </c>
      <c r="D20" s="22">
        <v>1.2493900014031261E-3</v>
      </c>
      <c r="E20" s="23">
        <v>0.45907403675874503</v>
      </c>
      <c r="F20" s="22">
        <v>1.0831022799946898E-3</v>
      </c>
      <c r="G20" s="22">
        <v>6.0757427653839154E-3</v>
      </c>
      <c r="H20" s="22">
        <v>-2.9653305299490937</v>
      </c>
      <c r="I20" s="22">
        <v>-2.2164006215668537</v>
      </c>
    </row>
    <row r="21" spans="1:9" ht="16.5" x14ac:dyDescent="0.3">
      <c r="A21" s="22" t="s">
        <v>22</v>
      </c>
      <c r="B21" s="22" t="s">
        <v>25</v>
      </c>
      <c r="C21" s="22" t="s">
        <v>48</v>
      </c>
      <c r="D21" s="22">
        <v>1.0932294185604E-5</v>
      </c>
      <c r="E21" s="23">
        <v>0.11372124960375983</v>
      </c>
      <c r="F21" s="22">
        <v>9.4772590982019974E-6</v>
      </c>
      <c r="G21" s="22">
        <v>1.5050754436665499E-3</v>
      </c>
      <c r="H21" s="22">
        <v>-5.0233172460628293</v>
      </c>
      <c r="I21" s="22">
        <v>-2.8224417300057674</v>
      </c>
    </row>
    <row r="22" spans="1:9" ht="16.5" x14ac:dyDescent="0.3">
      <c r="A22" s="22" t="s">
        <v>29</v>
      </c>
      <c r="B22" s="22"/>
      <c r="C22" s="22"/>
      <c r="D22" s="22">
        <f>SUM(D2:D21)</f>
        <v>1.1535291029109933</v>
      </c>
      <c r="E22" s="22">
        <f t="shared" ref="E22:I22" si="0">SUM(E2:E21)</f>
        <v>75.558504447272625</v>
      </c>
      <c r="F22" s="22">
        <f t="shared" si="0"/>
        <v>0.99999999999999967</v>
      </c>
      <c r="G22" s="22">
        <f t="shared" si="0"/>
        <v>1</v>
      </c>
      <c r="H22" s="22">
        <f t="shared" si="0"/>
        <v>-51.858324618783762</v>
      </c>
      <c r="I22" s="22">
        <f t="shared" si="0"/>
        <v>-38.254688846807696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</vt:lpstr>
      <vt:lpstr>merged areas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Miguel Fernandez</cp:lastModifiedBy>
  <dcterms:created xsi:type="dcterms:W3CDTF">2023-05-30T21:10:39Z</dcterms:created>
  <dcterms:modified xsi:type="dcterms:W3CDTF">2023-05-31T17:16:10Z</dcterms:modified>
</cp:coreProperties>
</file>