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tajima/Documents/ATPase/20201201/scal_dr_tajima_2020_12/scal-1&amp;2_docs/"/>
    </mc:Choice>
  </mc:AlternateContent>
  <xr:revisionPtr revIDLastSave="0" documentId="13_ncr:1_{575FEDEE-B36C-804F-A173-C23313115634}" xr6:coauthVersionLast="47" xr6:coauthVersionMax="47" xr10:uidLastSave="{00000000-0000-0000-0000-000000000000}"/>
  <bookViews>
    <workbookView xWindow="2020" yWindow="4000" windowWidth="44640" windowHeight="23140" xr2:uid="{B669A5EB-8356-6240-8726-3E4415EAA0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7" i="1" l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6" i="1"/>
  <c r="AI27" i="1"/>
  <c r="AJ27" i="1" s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6" i="1"/>
  <c r="Y27" i="1"/>
  <c r="Z27" i="1" s="1"/>
  <c r="Z19" i="1"/>
  <c r="Z17" i="1"/>
  <c r="Z13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BG27" i="1"/>
  <c r="BH24" i="1" s="1"/>
  <c r="BE27" i="1"/>
  <c r="BF26" i="1" s="1"/>
  <c r="BC27" i="1"/>
  <c r="BD27" i="1" s="1"/>
  <c r="AY27" i="1"/>
  <c r="AZ25" i="1" s="1"/>
  <c r="AW27" i="1"/>
  <c r="AX13" i="1" s="1"/>
  <c r="AU27" i="1"/>
  <c r="AV26" i="1" s="1"/>
  <c r="AQ27" i="1"/>
  <c r="AR14" i="1" s="1"/>
  <c r="AO27" i="1"/>
  <c r="AP25" i="1" s="1"/>
  <c r="AM27" i="1"/>
  <c r="AN25" i="1" s="1"/>
  <c r="AG27" i="1"/>
  <c r="AH17" i="1" s="1"/>
  <c r="AE27" i="1"/>
  <c r="AF27" i="1" s="1"/>
  <c r="AC27" i="1"/>
  <c r="AD26" i="1" s="1"/>
  <c r="W27" i="1"/>
  <c r="X18" i="1" s="1"/>
  <c r="U27" i="1"/>
  <c r="V17" i="1" s="1"/>
  <c r="Q27" i="1"/>
  <c r="R26" i="1" s="1"/>
  <c r="O27" i="1"/>
  <c r="P19" i="1" s="1"/>
  <c r="M27" i="1"/>
  <c r="N27" i="1" s="1"/>
  <c r="I27" i="1"/>
  <c r="J24" i="1" s="1"/>
  <c r="G27" i="1"/>
  <c r="H26" i="1" s="1"/>
  <c r="E27" i="1"/>
  <c r="F24" i="1" s="1"/>
  <c r="BA26" i="1"/>
  <c r="S26" i="1"/>
  <c r="BA25" i="1"/>
  <c r="S25" i="1"/>
  <c r="BA24" i="1"/>
  <c r="S24" i="1"/>
  <c r="BA21" i="1"/>
  <c r="S21" i="1"/>
  <c r="BA20" i="1"/>
  <c r="S20" i="1"/>
  <c r="BA19" i="1"/>
  <c r="S19" i="1"/>
  <c r="BA18" i="1"/>
  <c r="S18" i="1"/>
  <c r="BD17" i="1"/>
  <c r="BA17" i="1"/>
  <c r="S17" i="1"/>
  <c r="BA14" i="1"/>
  <c r="S14" i="1"/>
  <c r="BA13" i="1"/>
  <c r="S13" i="1"/>
  <c r="BA12" i="1"/>
  <c r="S12" i="1"/>
  <c r="BA11" i="1"/>
  <c r="S11" i="1"/>
  <c r="BA10" i="1"/>
  <c r="S10" i="1"/>
  <c r="BA9" i="1"/>
  <c r="S9" i="1"/>
  <c r="BD8" i="1"/>
  <c r="BA8" i="1"/>
  <c r="AR8" i="1"/>
  <c r="S8" i="1"/>
  <c r="BA7" i="1"/>
  <c r="S7" i="1"/>
  <c r="P7" i="1"/>
  <c r="BA6" i="1"/>
  <c r="S6" i="1"/>
  <c r="J6" i="1"/>
  <c r="BI27" i="1" l="1"/>
  <c r="BH10" i="1"/>
  <c r="BH21" i="1"/>
  <c r="BH13" i="1"/>
  <c r="BD7" i="1"/>
  <c r="BD14" i="1"/>
  <c r="BD21" i="1"/>
  <c r="AZ13" i="1"/>
  <c r="AA27" i="1"/>
  <c r="P6" i="1"/>
  <c r="AR12" i="1"/>
  <c r="AR25" i="1"/>
  <c r="Z7" i="1"/>
  <c r="AP8" i="1"/>
  <c r="Z11" i="1"/>
  <c r="AJ20" i="1"/>
  <c r="AJ21" i="1"/>
  <c r="AJ9" i="1"/>
  <c r="AJ10" i="1"/>
  <c r="AJ11" i="1"/>
  <c r="AJ7" i="1"/>
  <c r="AJ17" i="1"/>
  <c r="AJ19" i="1"/>
  <c r="AF6" i="1"/>
  <c r="AK27" i="1"/>
  <c r="AL9" i="1" s="1"/>
  <c r="BD24" i="1"/>
  <c r="Z20" i="1"/>
  <c r="AJ12" i="1"/>
  <c r="AJ24" i="1"/>
  <c r="AF8" i="1"/>
  <c r="AZ7" i="1"/>
  <c r="BD12" i="1"/>
  <c r="BD20" i="1"/>
  <c r="Z9" i="1"/>
  <c r="Z21" i="1"/>
  <c r="AJ13" i="1"/>
  <c r="AJ25" i="1"/>
  <c r="AD8" i="1"/>
  <c r="BD6" i="1"/>
  <c r="BD10" i="1"/>
  <c r="BD11" i="1"/>
  <c r="Z10" i="1"/>
  <c r="Z25" i="1"/>
  <c r="AJ6" i="1"/>
  <c r="AJ14" i="1"/>
  <c r="AJ26" i="1"/>
  <c r="J7" i="1"/>
  <c r="AZ8" i="1"/>
  <c r="BD9" i="1"/>
  <c r="AZ17" i="1"/>
  <c r="BD18" i="1"/>
  <c r="Z12" i="1"/>
  <c r="AJ8" i="1"/>
  <c r="AJ18" i="1"/>
  <c r="Z24" i="1"/>
  <c r="Z6" i="1"/>
  <c r="Z14" i="1"/>
  <c r="Z26" i="1"/>
  <c r="H8" i="1"/>
  <c r="AF9" i="1"/>
  <c r="AF10" i="1"/>
  <c r="AZ6" i="1"/>
  <c r="AF7" i="1"/>
  <c r="J8" i="1"/>
  <c r="AD19" i="1"/>
  <c r="AF24" i="1"/>
  <c r="Z8" i="1"/>
  <c r="Z18" i="1"/>
  <c r="BH26" i="1"/>
  <c r="BH9" i="1"/>
  <c r="BF11" i="1"/>
  <c r="AR18" i="1"/>
  <c r="BF9" i="1"/>
  <c r="BF6" i="1"/>
  <c r="AP13" i="1"/>
  <c r="AN10" i="1"/>
  <c r="AP18" i="1"/>
  <c r="BF7" i="1"/>
  <c r="BH11" i="1"/>
  <c r="BH6" i="1"/>
  <c r="BH7" i="1"/>
  <c r="AN9" i="1"/>
  <c r="AR13" i="1"/>
  <c r="BH17" i="1"/>
  <c r="AP6" i="1"/>
  <c r="AP7" i="1"/>
  <c r="BH8" i="1"/>
  <c r="AP9" i="1"/>
  <c r="AP11" i="1"/>
  <c r="BH12" i="1"/>
  <c r="AP19" i="1"/>
  <c r="AP20" i="1"/>
  <c r="AP10" i="1"/>
  <c r="AR6" i="1"/>
  <c r="AR7" i="1"/>
  <c r="AN8" i="1"/>
  <c r="BF10" i="1"/>
  <c r="AR11" i="1"/>
  <c r="AP14" i="1"/>
  <c r="BH18" i="1"/>
  <c r="P11" i="1"/>
  <c r="N7" i="1"/>
  <c r="N6" i="1"/>
  <c r="N8" i="1"/>
  <c r="N9" i="1"/>
  <c r="K27" i="1"/>
  <c r="L24" i="1" s="1"/>
  <c r="N11" i="1"/>
  <c r="N12" i="1"/>
  <c r="N14" i="1"/>
  <c r="BF14" i="1"/>
  <c r="N18" i="1"/>
  <c r="BF21" i="1"/>
  <c r="N17" i="1"/>
  <c r="AN18" i="1"/>
  <c r="AN11" i="1"/>
  <c r="BF19" i="1"/>
  <c r="P14" i="1"/>
  <c r="BH19" i="1"/>
  <c r="AP12" i="1"/>
  <c r="BH14" i="1"/>
  <c r="AP17" i="1"/>
  <c r="AP26" i="1"/>
  <c r="AP24" i="1"/>
  <c r="H7" i="1"/>
  <c r="AZ12" i="1"/>
  <c r="BD19" i="1"/>
  <c r="AX12" i="1"/>
  <c r="X20" i="1"/>
  <c r="BD13" i="1"/>
  <c r="AF20" i="1"/>
  <c r="AX17" i="1"/>
  <c r="X8" i="1"/>
  <c r="X13" i="1"/>
  <c r="AV13" i="1"/>
  <c r="V6" i="1"/>
  <c r="X7" i="1"/>
  <c r="AV7" i="1"/>
  <c r="AV8" i="1"/>
  <c r="AF13" i="1"/>
  <c r="AF19" i="1"/>
  <c r="AD21" i="1"/>
  <c r="X6" i="1"/>
  <c r="X14" i="1"/>
  <c r="AF21" i="1"/>
  <c r="F6" i="1"/>
  <c r="AV6" i="1"/>
  <c r="AF25" i="1"/>
  <c r="V19" i="1"/>
  <c r="X10" i="1"/>
  <c r="AV10" i="1"/>
  <c r="AD7" i="1"/>
  <c r="AD10" i="1"/>
  <c r="AD13" i="1"/>
  <c r="AV17" i="1"/>
  <c r="AV12" i="1"/>
  <c r="AD20" i="1"/>
  <c r="AD6" i="1"/>
  <c r="J26" i="1"/>
  <c r="AD12" i="1"/>
  <c r="AD17" i="1"/>
  <c r="AV9" i="1"/>
  <c r="AF12" i="1"/>
  <c r="AV14" i="1"/>
  <c r="H17" i="1"/>
  <c r="AF17" i="1"/>
  <c r="N19" i="1"/>
  <c r="AV21" i="1"/>
  <c r="N25" i="1"/>
  <c r="N26" i="1"/>
  <c r="AD27" i="1"/>
  <c r="AD9" i="1"/>
  <c r="N10" i="1"/>
  <c r="AD11" i="1"/>
  <c r="AV11" i="1"/>
  <c r="J12" i="1"/>
  <c r="N13" i="1"/>
  <c r="AZ14" i="1"/>
  <c r="J17" i="1"/>
  <c r="AD18" i="1"/>
  <c r="AV18" i="1"/>
  <c r="AV19" i="1"/>
  <c r="N24" i="1"/>
  <c r="AV24" i="1"/>
  <c r="AV25" i="1"/>
  <c r="AF11" i="1"/>
  <c r="AZ11" i="1"/>
  <c r="AD14" i="1"/>
  <c r="AF18" i="1"/>
  <c r="N20" i="1"/>
  <c r="N21" i="1"/>
  <c r="AD24" i="1"/>
  <c r="AV27" i="1"/>
  <c r="H13" i="1"/>
  <c r="H6" i="1"/>
  <c r="BJ10" i="1"/>
  <c r="J9" i="1"/>
  <c r="AF14" i="1"/>
  <c r="AV20" i="1"/>
  <c r="AD25" i="1"/>
  <c r="AF26" i="1"/>
  <c r="V25" i="1"/>
  <c r="AN12" i="1"/>
  <c r="AN20" i="1"/>
  <c r="AN24" i="1"/>
  <c r="V27" i="1"/>
  <c r="AN27" i="1"/>
  <c r="F8" i="1"/>
  <c r="AN13" i="1"/>
  <c r="AN17" i="1"/>
  <c r="V18" i="1"/>
  <c r="H27" i="1"/>
  <c r="F27" i="1"/>
  <c r="V10" i="1"/>
  <c r="R7" i="1"/>
  <c r="F10" i="1"/>
  <c r="V11" i="1"/>
  <c r="R14" i="1"/>
  <c r="AN14" i="1"/>
  <c r="H19" i="1"/>
  <c r="V20" i="1"/>
  <c r="F21" i="1"/>
  <c r="V24" i="1"/>
  <c r="H25" i="1"/>
  <c r="BD25" i="1"/>
  <c r="BD26" i="1"/>
  <c r="AP27" i="1"/>
  <c r="AH7" i="1"/>
  <c r="V9" i="1"/>
  <c r="AX6" i="1"/>
  <c r="F7" i="1"/>
  <c r="AN7" i="1"/>
  <c r="H9" i="1"/>
  <c r="AZ9" i="1"/>
  <c r="H10" i="1"/>
  <c r="AX10" i="1"/>
  <c r="H11" i="1"/>
  <c r="V12" i="1"/>
  <c r="V13" i="1"/>
  <c r="AN19" i="1"/>
  <c r="H21" i="1"/>
  <c r="AN21" i="1"/>
  <c r="X24" i="1"/>
  <c r="V26" i="1"/>
  <c r="V8" i="1"/>
  <c r="AX7" i="1"/>
  <c r="V7" i="1"/>
  <c r="AX8" i="1"/>
  <c r="AZ10" i="1"/>
  <c r="V14" i="1"/>
  <c r="AZ18" i="1"/>
  <c r="AX20" i="1"/>
  <c r="AP21" i="1"/>
  <c r="AX24" i="1"/>
  <c r="R11" i="1"/>
  <c r="AN6" i="1"/>
  <c r="AX11" i="1"/>
  <c r="H12" i="1"/>
  <c r="F13" i="1"/>
  <c r="H14" i="1"/>
  <c r="H18" i="1"/>
  <c r="H20" i="1"/>
  <c r="AZ20" i="1"/>
  <c r="H24" i="1"/>
  <c r="AZ24" i="1"/>
  <c r="F20" i="1"/>
  <c r="AH12" i="1"/>
  <c r="R6" i="1"/>
  <c r="AH9" i="1"/>
  <c r="F11" i="1"/>
  <c r="F14" i="1"/>
  <c r="AH21" i="1"/>
  <c r="P25" i="1"/>
  <c r="F26" i="1"/>
  <c r="R12" i="1"/>
  <c r="F19" i="1"/>
  <c r="R24" i="1"/>
  <c r="R25" i="1"/>
  <c r="R9" i="1"/>
  <c r="AH13" i="1"/>
  <c r="AH6" i="1"/>
  <c r="F12" i="1"/>
  <c r="R13" i="1"/>
  <c r="F17" i="1"/>
  <c r="F18" i="1"/>
  <c r="AH19" i="1"/>
  <c r="P21" i="1"/>
  <c r="F25" i="1"/>
  <c r="AH26" i="1"/>
  <c r="P8" i="1"/>
  <c r="R10" i="1"/>
  <c r="R8" i="1"/>
  <c r="F9" i="1"/>
  <c r="R20" i="1"/>
  <c r="R21" i="1"/>
  <c r="AH14" i="1"/>
  <c r="R19" i="1"/>
  <c r="BA27" i="1"/>
  <c r="BB21" i="1" s="1"/>
  <c r="J27" i="1"/>
  <c r="P27" i="1"/>
  <c r="X27" i="1"/>
  <c r="AH27" i="1"/>
  <c r="AR27" i="1"/>
  <c r="AX27" i="1"/>
  <c r="BF27" i="1"/>
  <c r="X17" i="1"/>
  <c r="P18" i="1"/>
  <c r="J19" i="1"/>
  <c r="BF25" i="1"/>
  <c r="AX26" i="1"/>
  <c r="AX9" i="1"/>
  <c r="AR10" i="1"/>
  <c r="AH11" i="1"/>
  <c r="X12" i="1"/>
  <c r="P13" i="1"/>
  <c r="J14" i="1"/>
  <c r="R18" i="1"/>
  <c r="BF18" i="1"/>
  <c r="AX19" i="1"/>
  <c r="AR20" i="1"/>
  <c r="AX21" i="1"/>
  <c r="AR24" i="1"/>
  <c r="AH25" i="1"/>
  <c r="BH25" i="1"/>
  <c r="X26" i="1"/>
  <c r="AN26" i="1"/>
  <c r="AZ26" i="1"/>
  <c r="R27" i="1"/>
  <c r="AZ27" i="1"/>
  <c r="BH27" i="1"/>
  <c r="X9" i="1"/>
  <c r="P10" i="1"/>
  <c r="J11" i="1"/>
  <c r="BF13" i="1"/>
  <c r="AX14" i="1"/>
  <c r="AR17" i="1"/>
  <c r="AH18" i="1"/>
  <c r="X19" i="1"/>
  <c r="AZ19" i="1"/>
  <c r="P20" i="1"/>
  <c r="J21" i="1"/>
  <c r="AZ21" i="1"/>
  <c r="P24" i="1"/>
  <c r="J25" i="1"/>
  <c r="S27" i="1"/>
  <c r="T13" i="1" s="1"/>
  <c r="AT25" i="1"/>
  <c r="P17" i="1"/>
  <c r="J18" i="1"/>
  <c r="BF20" i="1"/>
  <c r="X21" i="1"/>
  <c r="BF24" i="1"/>
  <c r="AX25" i="1"/>
  <c r="AR26" i="1"/>
  <c r="BF8" i="1"/>
  <c r="AR9" i="1"/>
  <c r="AH10" i="1"/>
  <c r="X11" i="1"/>
  <c r="P12" i="1"/>
  <c r="J13" i="1"/>
  <c r="R17" i="1"/>
  <c r="BF17" i="1"/>
  <c r="AX18" i="1"/>
  <c r="AR19" i="1"/>
  <c r="AH20" i="1"/>
  <c r="BH20" i="1"/>
  <c r="AR21" i="1"/>
  <c r="AH24" i="1"/>
  <c r="X25" i="1"/>
  <c r="P26" i="1"/>
  <c r="AH8" i="1"/>
  <c r="P9" i="1"/>
  <c r="J10" i="1"/>
  <c r="BF12" i="1"/>
  <c r="J20" i="1"/>
  <c r="BJ24" i="1" l="1"/>
  <c r="BJ9" i="1"/>
  <c r="BB27" i="1"/>
  <c r="BB18" i="1"/>
  <c r="BJ20" i="1"/>
  <c r="BJ12" i="1"/>
  <c r="BJ26" i="1"/>
  <c r="BB6" i="1"/>
  <c r="AT19" i="1"/>
  <c r="AT11" i="1"/>
  <c r="BJ21" i="1"/>
  <c r="BJ14" i="1"/>
  <c r="BJ19" i="1"/>
  <c r="BJ7" i="1"/>
  <c r="BB11" i="1"/>
  <c r="BJ8" i="1"/>
  <c r="BJ17" i="1"/>
  <c r="BJ13" i="1"/>
  <c r="BJ27" i="1"/>
  <c r="T14" i="1"/>
  <c r="BJ25" i="1"/>
  <c r="BJ18" i="1"/>
  <c r="BJ6" i="1"/>
  <c r="T9" i="1"/>
  <c r="BJ11" i="1"/>
  <c r="BB14" i="1"/>
  <c r="L20" i="1"/>
  <c r="BB10" i="1"/>
  <c r="L7" i="1"/>
  <c r="L17" i="1"/>
  <c r="AT21" i="1"/>
  <c r="AL12" i="1"/>
  <c r="BB25" i="1"/>
  <c r="L14" i="1"/>
  <c r="L6" i="1"/>
  <c r="BB20" i="1"/>
  <c r="L8" i="1"/>
  <c r="BB9" i="1"/>
  <c r="BB7" i="1"/>
  <c r="AL26" i="1"/>
  <c r="AL19" i="1"/>
  <c r="AL21" i="1"/>
  <c r="AL18" i="1"/>
  <c r="BB8" i="1"/>
  <c r="L10" i="1"/>
  <c r="BB19" i="1"/>
  <c r="BB17" i="1"/>
  <c r="AT10" i="1"/>
  <c r="AT7" i="1"/>
  <c r="BB12" i="1"/>
  <c r="AL6" i="1"/>
  <c r="BB13" i="1"/>
  <c r="BB24" i="1"/>
  <c r="L13" i="1"/>
  <c r="BB26" i="1"/>
  <c r="AL8" i="1"/>
  <c r="AB14" i="1"/>
  <c r="AB21" i="1"/>
  <c r="AB26" i="1"/>
  <c r="AB12" i="1"/>
  <c r="AB17" i="1"/>
  <c r="AB8" i="1"/>
  <c r="AB27" i="1"/>
  <c r="AB25" i="1"/>
  <c r="AB11" i="1"/>
  <c r="AB18" i="1"/>
  <c r="AT17" i="1"/>
  <c r="AT6" i="1"/>
  <c r="AT27" i="1"/>
  <c r="AT13" i="1"/>
  <c r="AT18" i="1"/>
  <c r="AT26" i="1"/>
  <c r="AT12" i="1"/>
  <c r="T24" i="1"/>
  <c r="T20" i="1"/>
  <c r="T10" i="1"/>
  <c r="T8" i="1"/>
  <c r="T27" i="1"/>
  <c r="T18" i="1"/>
  <c r="T25" i="1"/>
  <c r="T21" i="1"/>
  <c r="T11" i="1"/>
  <c r="T17" i="1"/>
  <c r="T7" i="1"/>
  <c r="L25" i="1"/>
  <c r="L21" i="1"/>
  <c r="L11" i="1"/>
  <c r="L27" i="1"/>
  <c r="L19" i="1"/>
  <c r="L9" i="1"/>
  <c r="L26" i="1"/>
  <c r="L12" i="1"/>
  <c r="L18" i="1"/>
  <c r="T19" i="1"/>
  <c r="AB6" i="1"/>
  <c r="AT9" i="1"/>
  <c r="T12" i="1"/>
  <c r="AB20" i="1"/>
  <c r="AB10" i="1"/>
  <c r="AB13" i="1"/>
  <c r="AB24" i="1"/>
  <c r="AT14" i="1"/>
  <c r="AT20" i="1"/>
  <c r="T6" i="1"/>
  <c r="AL13" i="1"/>
  <c r="AL25" i="1"/>
  <c r="AL11" i="1"/>
  <c r="AL14" i="1"/>
  <c r="AL7" i="1"/>
  <c r="AL27" i="1"/>
  <c r="AL24" i="1"/>
  <c r="AL20" i="1"/>
  <c r="AL10" i="1"/>
  <c r="AL17" i="1"/>
  <c r="AT24" i="1"/>
  <c r="AB19" i="1"/>
  <c r="AB9" i="1"/>
  <c r="AB7" i="1"/>
  <c r="AT8" i="1"/>
  <c r="T26" i="1"/>
</calcChain>
</file>

<file path=xl/sharedStrings.xml><?xml version="1.0" encoding="utf-8"?>
<sst xmlns="http://schemas.openxmlformats.org/spreadsheetml/2006/main" count="120" uniqueCount="36">
  <si>
    <t>Ca concentration, µM</t>
    <phoneticPr fontId="3"/>
  </si>
  <si>
    <t xml:space="preserve">view 1 </t>
    <phoneticPr fontId="3"/>
  </si>
  <si>
    <t>view 2</t>
  </si>
  <si>
    <t>view 3</t>
  </si>
  <si>
    <t>view 1+2+3+4</t>
  </si>
  <si>
    <t>view 1+2+3</t>
    <phoneticPr fontId="3"/>
  </si>
  <si>
    <t>view 1+2</t>
    <phoneticPr fontId="3"/>
  </si>
  <si>
    <t>n</t>
    <phoneticPr fontId="3"/>
  </si>
  <si>
    <t>%</t>
    <phoneticPr fontId="3"/>
  </si>
  <si>
    <t>elongated vesicles</t>
    <phoneticPr fontId="3"/>
  </si>
  <si>
    <t>tightly elongated vesicles</t>
    <phoneticPr fontId="3"/>
  </si>
  <si>
    <t>with crystalline array</t>
    <phoneticPr fontId="3"/>
  </si>
  <si>
    <t>mainly composed of dimer chains (with and without monomer chains)</t>
    <phoneticPr fontId="3"/>
  </si>
  <si>
    <t xml:space="preserve">mainly composed of monomer chains </t>
    <phoneticPr fontId="3"/>
  </si>
  <si>
    <t>with unclear array</t>
    <phoneticPr fontId="3"/>
  </si>
  <si>
    <t>crookedly elongated vesicles</t>
    <phoneticPr fontId="3"/>
  </si>
  <si>
    <t>cracked vesicles in the elongated vesicles</t>
    <phoneticPr fontId="3"/>
  </si>
  <si>
    <t>round vesicles</t>
    <phoneticPr fontId="3"/>
  </si>
  <si>
    <t>cracked vesicles in the round vesicles</t>
    <phoneticPr fontId="3"/>
  </si>
  <si>
    <t>total</t>
    <phoneticPr fontId="3"/>
  </si>
  <si>
    <t xml:space="preserve">*Calcium concenration which was calculated by using the average concentration (16 µM) of the contaminated calcium.  </t>
    <phoneticPr fontId="3"/>
  </si>
  <si>
    <r>
      <t>**It shows the fluctuation range of the calcium concentration which was originated from the fluctuation (16</t>
    </r>
    <r>
      <rPr>
        <u/>
        <sz val="12"/>
        <color theme="1"/>
        <rFont val="Helvetica"/>
        <family val="2"/>
      </rPr>
      <t>+</t>
    </r>
    <r>
      <rPr>
        <sz val="12"/>
        <color theme="1"/>
        <rFont val="Helvetica"/>
        <family val="2"/>
      </rPr>
      <t>7 µM) of the contaminated calcium concentration.</t>
    </r>
    <phoneticPr fontId="3"/>
  </si>
  <si>
    <t>~0.002* (0.002 - 0.003)**</t>
    <phoneticPr fontId="3"/>
  </si>
  <si>
    <t>mainly composed of dimer chains</t>
  </si>
  <si>
    <t>mainly composed of monomer chains</t>
  </si>
  <si>
    <t>mainly composed of dimer chains</t>
    <phoneticPr fontId="3"/>
  </si>
  <si>
    <t>mainly composed of monomer chains</t>
    <phoneticPr fontId="3"/>
  </si>
  <si>
    <t>~0.03* (0.02 - 0.04)**</t>
    <phoneticPr fontId="3"/>
  </si>
  <si>
    <t>~0.12* (0.10 - 0.13)**</t>
    <phoneticPr fontId="3"/>
  </si>
  <si>
    <t>view 1+2+3+4</t>
    <phoneticPr fontId="3"/>
  </si>
  <si>
    <t>~0.6* (0.45 - 0.61)**</t>
    <phoneticPr fontId="3"/>
  </si>
  <si>
    <t>~1.4* (1.2 - 1.5)**</t>
    <phoneticPr fontId="3"/>
  </si>
  <si>
    <t>~18.0* (14.0 -22.0)**</t>
    <phoneticPr fontId="3"/>
  </si>
  <si>
    <t>~59.0* (54.0 -63.0)**</t>
    <phoneticPr fontId="3"/>
  </si>
  <si>
    <t>with crystal patch assembly</t>
    <phoneticPr fontId="3"/>
  </si>
  <si>
    <r>
      <t xml:space="preserve">Table S1.  Calcium dependences of the shape of the SR vesicles (major axis </t>
    </r>
    <r>
      <rPr>
        <sz val="12"/>
        <color theme="1"/>
        <rFont val="Cambria"/>
        <family val="1"/>
      </rPr>
      <t>≥</t>
    </r>
    <r>
      <rPr>
        <sz val="12"/>
        <color theme="1"/>
        <rFont val="Palatino Linotype"/>
        <family val="1"/>
      </rPr>
      <t xml:space="preserve"> 0.065 µm) and of the disposition of the Ca</t>
    </r>
    <r>
      <rPr>
        <vertAlign val="superscript"/>
        <sz val="12"/>
        <color theme="1"/>
        <rFont val="Palatino Linotype"/>
        <family val="1"/>
      </rPr>
      <t>2+</t>
    </r>
    <r>
      <rPr>
        <sz val="12"/>
        <color theme="1"/>
        <rFont val="Palatino Linotype"/>
        <family val="1"/>
      </rPr>
      <t>-ATPase in the presence of ATP at ~0.002-59.0 µM Ca</t>
    </r>
    <r>
      <rPr>
        <vertAlign val="superscript"/>
        <sz val="12"/>
        <color theme="1"/>
        <rFont val="Palatino Linotype"/>
        <family val="1"/>
      </rPr>
      <t>2+</t>
    </r>
    <r>
      <rPr>
        <sz val="12"/>
        <color theme="1"/>
        <rFont val="Palatino Linotype"/>
        <family val="1"/>
      </rPr>
      <t xml:space="preserve"> (see text for details).  The observation of the SR vesicle was carried out for the vesicles in the 3-4 views of 5.4 µm by 5.4 µm, as a matter of convenience, at each calcium concentration; at 0.002- 1,4 µM Ca</t>
    </r>
    <r>
      <rPr>
        <vertAlign val="superscript"/>
        <sz val="12"/>
        <color theme="1"/>
        <rFont val="Palatino Linotype"/>
        <family val="1"/>
      </rPr>
      <t>2+</t>
    </r>
    <r>
      <rPr>
        <sz val="12"/>
        <color theme="1"/>
        <rFont val="Palatino Linotype"/>
        <family val="1"/>
      </rPr>
      <t>, the tightly elongated vesicles with and/or without the crystalline array were detected in many views within the employed grid.  At 18 and 59 µM Ca</t>
    </r>
    <r>
      <rPr>
        <vertAlign val="superscript"/>
        <sz val="12"/>
        <color theme="1"/>
        <rFont val="Palatino Linotype"/>
        <family val="1"/>
      </rPr>
      <t>2+</t>
    </r>
    <r>
      <rPr>
        <sz val="12"/>
        <color theme="1"/>
        <rFont val="Palatino Linotype"/>
        <family val="1"/>
      </rPr>
      <t>, however, only 1-3 of the elongated vesicles was found in the three views.  At 18 and 59 µM Ca</t>
    </r>
    <r>
      <rPr>
        <vertAlign val="superscript"/>
        <sz val="12"/>
        <color theme="1"/>
        <rFont val="Palatino Linotype"/>
        <family val="1"/>
      </rPr>
      <t>2+</t>
    </r>
    <r>
      <rPr>
        <sz val="12"/>
        <color theme="1"/>
        <rFont val="Palatino Linotype"/>
        <family val="1"/>
      </rPr>
      <t>, therefore, the additional two and one views without the elongated vesicle were observed, respectively.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</si>
</sst>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 x14ac:knownFonts="1">
    <font>
      <sz val="12"/>
      <color theme="1"/>
      <name val="Yu Mincho"/>
      <family val="2"/>
      <charset val="128"/>
      <scheme val="minor"/>
    </font>
    <font>
      <sz val="12"/>
      <color theme="1"/>
      <name val="Helvetica"/>
      <family val="2"/>
    </font>
    <font>
      <sz val="12"/>
      <color theme="1"/>
      <name val="Cambria"/>
      <family val="1"/>
    </font>
    <font>
      <sz val="6"/>
      <name val="Yu Mincho"/>
      <family val="2"/>
      <charset val="128"/>
      <scheme val="minor"/>
    </font>
    <font>
      <u/>
      <sz val="12"/>
      <color theme="1"/>
      <name val="Helvetica"/>
      <family val="2"/>
    </font>
    <font>
      <sz val="12"/>
      <color theme="1"/>
      <name val="Palatino Linotype"/>
      <family val="1"/>
    </font>
    <font>
      <vertAlign val="superscript"/>
      <sz val="12"/>
      <color theme="1"/>
      <name val="Palatino Linotype"/>
      <family val="1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EDBFF"/>
        <bgColor indexed="64"/>
      </patternFill>
    </fill>
    <fill>
      <patternFill patternType="solid">
        <fgColor rgb="FFFFBFFF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/>
    <xf numFmtId="0" fontId="1" fillId="0" borderId="2" xfId="0" applyFont="1" applyBorder="1" applyAlignment="1"/>
    <xf numFmtId="0" fontId="1" fillId="0" borderId="0" xfId="0" applyFont="1" applyAlignment="1"/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3" borderId="0" xfId="0" applyFont="1" applyFill="1" applyAlignment="1">
      <alignment wrapText="1"/>
    </xf>
    <xf numFmtId="0" fontId="1" fillId="4" borderId="0" xfId="0" applyFont="1" applyFill="1" applyAlignment="1">
      <alignment wrapText="1"/>
    </xf>
    <xf numFmtId="0" fontId="1" fillId="2" borderId="0" xfId="0" applyFont="1" applyFill="1" applyAlignment="1"/>
    <xf numFmtId="176" fontId="1" fillId="2" borderId="6" xfId="0" applyNumberFormat="1" applyFont="1" applyFill="1" applyBorder="1" applyAlignment="1"/>
    <xf numFmtId="0" fontId="1" fillId="5" borderId="0" xfId="0" applyFont="1" applyFill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/>
    <xf numFmtId="176" fontId="1" fillId="2" borderId="8" xfId="0" applyNumberFormat="1" applyFont="1" applyFill="1" applyBorder="1" applyAlignment="1"/>
    <xf numFmtId="0" fontId="1" fillId="6" borderId="0" xfId="0" applyFont="1" applyFill="1" applyAlignment="1">
      <alignment wrapText="1"/>
    </xf>
    <xf numFmtId="0" fontId="1" fillId="6" borderId="5" xfId="0" applyFont="1" applyFill="1" applyBorder="1" applyAlignment="1"/>
    <xf numFmtId="176" fontId="1" fillId="6" borderId="0" xfId="0" applyNumberFormat="1" applyFont="1" applyFill="1" applyAlignment="1"/>
    <xf numFmtId="0" fontId="1" fillId="6" borderId="0" xfId="0" applyFont="1" applyFill="1" applyAlignment="1"/>
    <xf numFmtId="0" fontId="1" fillId="0" borderId="9" xfId="0" applyFont="1" applyBorder="1" applyAlignment="1"/>
    <xf numFmtId="0" fontId="1" fillId="0" borderId="10" xfId="0" applyFont="1" applyBorder="1" applyAlignment="1"/>
    <xf numFmtId="176" fontId="1" fillId="0" borderId="9" xfId="0" applyNumberFormat="1" applyFont="1" applyBorder="1" applyAlignment="1"/>
    <xf numFmtId="0" fontId="1" fillId="2" borderId="9" xfId="0" applyFont="1" applyFill="1" applyBorder="1" applyAlignment="1"/>
    <xf numFmtId="176" fontId="1" fillId="2" borderId="11" xfId="0" applyNumberFormat="1" applyFont="1" applyFill="1" applyBorder="1" applyAlignment="1"/>
    <xf numFmtId="0" fontId="1" fillId="0" borderId="0" xfId="0" applyFont="1" applyAlignment="1"/>
    <xf numFmtId="0" fontId="1" fillId="8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0" fontId="1" fillId="10" borderId="0" xfId="0" applyFont="1" applyFill="1" applyAlignment="1">
      <alignment wrapText="1"/>
    </xf>
    <xf numFmtId="0" fontId="1" fillId="4" borderId="9" xfId="0" applyFont="1" applyFill="1" applyBorder="1" applyAlignment="1">
      <alignment wrapText="1"/>
    </xf>
    <xf numFmtId="0" fontId="1" fillId="4" borderId="10" xfId="0" applyFont="1" applyFill="1" applyBorder="1" applyAlignment="1"/>
    <xf numFmtId="176" fontId="1" fillId="4" borderId="9" xfId="0" applyNumberFormat="1" applyFont="1" applyFill="1" applyBorder="1" applyAlignment="1"/>
    <xf numFmtId="0" fontId="1" fillId="4" borderId="9" xfId="0" applyFont="1" applyFill="1" applyBorder="1" applyAlignment="1"/>
    <xf numFmtId="0" fontId="1" fillId="5" borderId="9" xfId="0" applyFont="1" applyFill="1" applyBorder="1" applyAlignment="1">
      <alignment wrapText="1"/>
    </xf>
    <xf numFmtId="0" fontId="1" fillId="5" borderId="10" xfId="0" applyFont="1" applyFill="1" applyBorder="1" applyAlignment="1"/>
    <xf numFmtId="176" fontId="1" fillId="5" borderId="9" xfId="0" applyNumberFormat="1" applyFont="1" applyFill="1" applyBorder="1" applyAlignment="1"/>
    <xf numFmtId="0" fontId="1" fillId="5" borderId="9" xfId="0" applyFont="1" applyFill="1" applyBorder="1" applyAlignment="1"/>
    <xf numFmtId="0" fontId="1" fillId="4" borderId="1" xfId="0" applyFont="1" applyFill="1" applyBorder="1" applyAlignment="1">
      <alignment wrapText="1"/>
    </xf>
    <xf numFmtId="0" fontId="1" fillId="4" borderId="7" xfId="0" applyFont="1" applyFill="1" applyBorder="1" applyAlignment="1"/>
    <xf numFmtId="176" fontId="1" fillId="4" borderId="1" xfId="0" applyNumberFormat="1" applyFont="1" applyFill="1" applyBorder="1" applyAlignment="1"/>
    <xf numFmtId="0" fontId="1" fillId="4" borderId="1" xfId="0" applyFont="1" applyFill="1" applyBorder="1" applyAlignment="1"/>
    <xf numFmtId="0" fontId="1" fillId="4" borderId="13" xfId="0" applyFont="1" applyFill="1" applyBorder="1" applyAlignment="1">
      <alignment wrapText="1"/>
    </xf>
    <xf numFmtId="0" fontId="1" fillId="4" borderId="14" xfId="0" applyFont="1" applyFill="1" applyBorder="1" applyAlignment="1"/>
    <xf numFmtId="176" fontId="1" fillId="4" borderId="13" xfId="0" applyNumberFormat="1" applyFont="1" applyFill="1" applyBorder="1" applyAlignment="1"/>
    <xf numFmtId="0" fontId="1" fillId="4" borderId="13" xfId="0" applyFont="1" applyFill="1" applyBorder="1" applyAlignment="1"/>
    <xf numFmtId="0" fontId="1" fillId="2" borderId="13" xfId="0" applyFont="1" applyFill="1" applyBorder="1" applyAlignment="1"/>
    <xf numFmtId="176" fontId="1" fillId="2" borderId="12" xfId="0" applyNumberFormat="1" applyFont="1" applyFill="1" applyBorder="1" applyAlignment="1"/>
    <xf numFmtId="0" fontId="1" fillId="8" borderId="13" xfId="0" applyFont="1" applyFill="1" applyBorder="1" applyAlignment="1">
      <alignment wrapText="1"/>
    </xf>
    <xf numFmtId="0" fontId="1" fillId="8" borderId="14" xfId="0" applyFont="1" applyFill="1" applyBorder="1" applyAlignment="1"/>
    <xf numFmtId="176" fontId="1" fillId="8" borderId="13" xfId="0" applyNumberFormat="1" applyFont="1" applyFill="1" applyBorder="1" applyAlignment="1"/>
    <xf numFmtId="0" fontId="1" fillId="8" borderId="13" xfId="0" applyFont="1" applyFill="1" applyBorder="1" applyAlignment="1"/>
    <xf numFmtId="0" fontId="1" fillId="9" borderId="13" xfId="0" applyFont="1" applyFill="1" applyBorder="1" applyAlignment="1">
      <alignment wrapText="1"/>
    </xf>
    <xf numFmtId="0" fontId="1" fillId="9" borderId="14" xfId="0" applyFont="1" applyFill="1" applyBorder="1" applyAlignment="1"/>
    <xf numFmtId="176" fontId="1" fillId="9" borderId="13" xfId="0" applyNumberFormat="1" applyFont="1" applyFill="1" applyBorder="1" applyAlignment="1"/>
    <xf numFmtId="0" fontId="1" fillId="9" borderId="13" xfId="0" applyFont="1" applyFill="1" applyBorder="1" applyAlignment="1"/>
    <xf numFmtId="0" fontId="1" fillId="0" borderId="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10" borderId="13" xfId="0" applyFont="1" applyFill="1" applyBorder="1" applyAlignment="1">
      <alignment wrapText="1"/>
    </xf>
    <xf numFmtId="0" fontId="1" fillId="10" borderId="14" xfId="0" applyFont="1" applyFill="1" applyBorder="1" applyAlignment="1"/>
    <xf numFmtId="176" fontId="1" fillId="10" borderId="13" xfId="0" applyNumberFormat="1" applyFont="1" applyFill="1" applyBorder="1" applyAlignment="1"/>
    <xf numFmtId="0" fontId="1" fillId="10" borderId="13" xfId="0" applyFont="1" applyFill="1" applyBorder="1" applyAlignment="1"/>
    <xf numFmtId="0" fontId="1" fillId="10" borderId="14" xfId="0" applyFont="1" applyFill="1" applyBorder="1" applyAlignment="1">
      <alignment horizontal="right"/>
    </xf>
    <xf numFmtId="0" fontId="1" fillId="7" borderId="13" xfId="0" applyFont="1" applyFill="1" applyBorder="1" applyAlignment="1">
      <alignment wrapText="1"/>
    </xf>
    <xf numFmtId="0" fontId="1" fillId="7" borderId="14" xfId="0" applyFont="1" applyFill="1" applyBorder="1" applyAlignment="1"/>
    <xf numFmtId="176" fontId="1" fillId="7" borderId="13" xfId="0" applyNumberFormat="1" applyFont="1" applyFill="1" applyBorder="1" applyAlignment="1"/>
    <xf numFmtId="0" fontId="1" fillId="7" borderId="13" xfId="0" applyFont="1" applyFill="1" applyBorder="1" applyAlignment="1"/>
    <xf numFmtId="0" fontId="1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3" xfId="0" applyFont="1" applyBorder="1" applyAlignment="1">
      <alignment horizontal="left"/>
    </xf>
    <xf numFmtId="0" fontId="0" fillId="0" borderId="13" xfId="0" applyBorder="1" applyAlignment="1"/>
    <xf numFmtId="0" fontId="1" fillId="0" borderId="0" xfId="0" applyFont="1" applyAlignment="1"/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EDBFF"/>
      <color rgb="FFFFB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ac標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Yu Gothic Light"/>
        <a:ea typeface=""/>
        <a:cs typeface=""/>
        <a:font script="Jpan" typeface="Yu Gothic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Yu Mincho"/>
        <a:ea typeface=""/>
        <a:cs typeface=""/>
        <a:font script="Jpan" typeface="Yu Mincho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4FCF8-067C-414D-98CE-F7931E34FC45}">
  <dimension ref="A1:BJ30"/>
  <sheetViews>
    <sheetView tabSelected="1" workbookViewId="0">
      <selection sqref="A1:Q1"/>
    </sheetView>
  </sheetViews>
  <sheetFormatPr baseColWidth="10" defaultColWidth="11" defaultRowHeight="20" x14ac:dyDescent="0.3"/>
  <cols>
    <col min="1" max="1" width="16" style="1" customWidth="1"/>
    <col min="2" max="2" width="15.42578125" style="1" customWidth="1"/>
    <col min="3" max="3" width="16.7109375" style="1" customWidth="1"/>
    <col min="4" max="4" width="23.42578125" style="1" customWidth="1"/>
    <col min="5" max="62" width="6.5703125" style="1" customWidth="1"/>
    <col min="63" max="16384" width="11" style="1"/>
  </cols>
  <sheetData>
    <row r="1" spans="1:62" ht="99" customHeight="1" x14ac:dyDescent="0.3">
      <c r="A1" s="74" t="s">
        <v>35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T1" s="31"/>
    </row>
    <row r="2" spans="1:62" ht="21" thickBot="1" x14ac:dyDescent="0.35">
      <c r="A2" s="2" t="s">
        <v>0</v>
      </c>
      <c r="B2" s="2"/>
      <c r="C2" s="2"/>
      <c r="D2" s="2"/>
      <c r="E2" s="75" t="s">
        <v>22</v>
      </c>
      <c r="F2" s="76"/>
      <c r="G2" s="76"/>
      <c r="H2" s="76"/>
      <c r="I2" s="76"/>
      <c r="J2" s="76"/>
      <c r="K2" s="76"/>
      <c r="L2" s="77"/>
      <c r="M2" s="75" t="s">
        <v>27</v>
      </c>
      <c r="N2" s="76"/>
      <c r="O2" s="76"/>
      <c r="P2" s="76"/>
      <c r="Q2" s="76"/>
      <c r="R2" s="76"/>
      <c r="S2" s="76"/>
      <c r="T2" s="77"/>
      <c r="U2" s="75" t="s">
        <v>28</v>
      </c>
      <c r="V2" s="76"/>
      <c r="W2" s="76"/>
      <c r="X2" s="76"/>
      <c r="Y2" s="76"/>
      <c r="Z2" s="76"/>
      <c r="AA2" s="76"/>
      <c r="AB2" s="77"/>
      <c r="AC2" s="75" t="s">
        <v>30</v>
      </c>
      <c r="AD2" s="76"/>
      <c r="AE2" s="76"/>
      <c r="AF2" s="76"/>
      <c r="AG2" s="76"/>
      <c r="AH2" s="76"/>
      <c r="AI2" s="76"/>
      <c r="AJ2" s="76"/>
      <c r="AK2" s="76"/>
      <c r="AL2" s="77"/>
      <c r="AM2" s="75" t="s">
        <v>31</v>
      </c>
      <c r="AN2" s="76"/>
      <c r="AO2" s="76"/>
      <c r="AP2" s="76"/>
      <c r="AQ2" s="76"/>
      <c r="AR2" s="76"/>
      <c r="AS2" s="76"/>
      <c r="AT2" s="77"/>
      <c r="AU2" s="75" t="s">
        <v>32</v>
      </c>
      <c r="AV2" s="76"/>
      <c r="AW2" s="76"/>
      <c r="AX2" s="76"/>
      <c r="AY2" s="76"/>
      <c r="AZ2" s="76"/>
      <c r="BA2" s="76"/>
      <c r="BB2" s="77"/>
      <c r="BC2" s="75" t="s">
        <v>33</v>
      </c>
      <c r="BD2" s="76"/>
      <c r="BE2" s="76"/>
      <c r="BF2" s="76"/>
      <c r="BG2" s="76"/>
      <c r="BH2" s="76"/>
      <c r="BI2" s="76"/>
      <c r="BJ2" s="77"/>
    </row>
    <row r="3" spans="1:62" ht="21" thickTop="1" x14ac:dyDescent="0.3">
      <c r="A3" s="3"/>
      <c r="B3" s="3"/>
      <c r="C3" s="3"/>
      <c r="D3" s="3"/>
      <c r="E3" s="4"/>
      <c r="F3" s="5"/>
      <c r="G3" s="5"/>
      <c r="H3" s="5"/>
      <c r="I3" s="5"/>
      <c r="J3" s="5"/>
      <c r="K3" s="5"/>
      <c r="L3" s="6"/>
      <c r="M3" s="4"/>
      <c r="N3" s="5"/>
      <c r="O3" s="5"/>
      <c r="P3" s="5"/>
      <c r="Q3" s="5"/>
      <c r="R3" s="5"/>
      <c r="S3" s="5"/>
      <c r="T3" s="6"/>
      <c r="U3" s="4"/>
      <c r="V3" s="5"/>
      <c r="W3" s="5"/>
      <c r="X3" s="5"/>
      <c r="Y3" s="8"/>
      <c r="Z3" s="8"/>
      <c r="AA3" s="5"/>
      <c r="AB3" s="6"/>
      <c r="AC3" s="4"/>
      <c r="AD3" s="5"/>
      <c r="AE3" s="5"/>
      <c r="AF3" s="5"/>
      <c r="AG3" s="5"/>
      <c r="AH3" s="5"/>
      <c r="AI3" s="8"/>
      <c r="AJ3" s="8"/>
      <c r="AK3" s="5"/>
      <c r="AL3" s="6"/>
      <c r="AM3" s="4"/>
      <c r="AN3" s="5"/>
      <c r="AO3" s="5"/>
      <c r="AP3" s="5"/>
      <c r="AQ3" s="5"/>
      <c r="AR3" s="5"/>
      <c r="AS3" s="5"/>
      <c r="AT3" s="6"/>
      <c r="AU3" s="4"/>
      <c r="AV3" s="5"/>
      <c r="AW3" s="5"/>
      <c r="AX3" s="5"/>
      <c r="AY3" s="5"/>
      <c r="AZ3" s="5"/>
      <c r="BA3" s="5"/>
      <c r="BB3" s="6"/>
      <c r="BC3" s="4"/>
      <c r="BD3" s="5"/>
      <c r="BE3" s="5"/>
      <c r="BF3" s="5"/>
      <c r="BG3" s="5"/>
      <c r="BH3" s="5"/>
      <c r="BI3" s="5"/>
      <c r="BJ3" s="6"/>
    </row>
    <row r="4" spans="1:62" x14ac:dyDescent="0.3">
      <c r="A4" s="7"/>
      <c r="B4" s="7"/>
      <c r="C4" s="7"/>
      <c r="D4" s="7"/>
      <c r="E4" s="78" t="s">
        <v>1</v>
      </c>
      <c r="F4" s="79"/>
      <c r="G4" s="79" t="s">
        <v>2</v>
      </c>
      <c r="H4" s="79"/>
      <c r="I4" s="79" t="s">
        <v>3</v>
      </c>
      <c r="J4" s="79"/>
      <c r="K4" s="72" t="s">
        <v>5</v>
      </c>
      <c r="L4" s="73"/>
      <c r="M4" s="78" t="s">
        <v>1</v>
      </c>
      <c r="N4" s="79"/>
      <c r="O4" s="79" t="s">
        <v>2</v>
      </c>
      <c r="P4" s="79"/>
      <c r="Q4" s="79" t="s">
        <v>3</v>
      </c>
      <c r="R4" s="79"/>
      <c r="S4" s="72" t="s">
        <v>5</v>
      </c>
      <c r="T4" s="73"/>
      <c r="U4" s="78" t="s">
        <v>1</v>
      </c>
      <c r="V4" s="79"/>
      <c r="W4" s="79" t="s">
        <v>2</v>
      </c>
      <c r="X4" s="79"/>
      <c r="Y4" s="79" t="s">
        <v>3</v>
      </c>
      <c r="Z4" s="79"/>
      <c r="AA4" s="72" t="s">
        <v>6</v>
      </c>
      <c r="AB4" s="73"/>
      <c r="AC4" s="78" t="s">
        <v>1</v>
      </c>
      <c r="AD4" s="79"/>
      <c r="AE4" s="79" t="s">
        <v>2</v>
      </c>
      <c r="AF4" s="79"/>
      <c r="AG4" s="79" t="s">
        <v>3</v>
      </c>
      <c r="AH4" s="79"/>
      <c r="AI4" s="79" t="s">
        <v>3</v>
      </c>
      <c r="AJ4" s="79"/>
      <c r="AK4" s="72" t="s">
        <v>29</v>
      </c>
      <c r="AL4" s="73"/>
      <c r="AM4" s="78" t="s">
        <v>1</v>
      </c>
      <c r="AN4" s="79"/>
      <c r="AO4" s="79" t="s">
        <v>2</v>
      </c>
      <c r="AP4" s="79"/>
      <c r="AQ4" s="79" t="s">
        <v>3</v>
      </c>
      <c r="AR4" s="79"/>
      <c r="AS4" s="72" t="s">
        <v>4</v>
      </c>
      <c r="AT4" s="73"/>
      <c r="AU4" s="78" t="s">
        <v>1</v>
      </c>
      <c r="AV4" s="79"/>
      <c r="AW4" s="79" t="s">
        <v>2</v>
      </c>
      <c r="AX4" s="79"/>
      <c r="AY4" s="79" t="s">
        <v>3</v>
      </c>
      <c r="AZ4" s="79"/>
      <c r="BA4" s="72" t="s">
        <v>5</v>
      </c>
      <c r="BB4" s="73"/>
      <c r="BC4" s="78" t="s">
        <v>1</v>
      </c>
      <c r="BD4" s="79"/>
      <c r="BE4" s="79" t="s">
        <v>2</v>
      </c>
      <c r="BF4" s="79"/>
      <c r="BG4" s="79" t="s">
        <v>3</v>
      </c>
      <c r="BH4" s="79"/>
      <c r="BI4" s="72" t="s">
        <v>4</v>
      </c>
      <c r="BJ4" s="73"/>
    </row>
    <row r="5" spans="1:62" x14ac:dyDescent="0.3">
      <c r="A5" s="9"/>
      <c r="B5" s="9"/>
      <c r="C5" s="9"/>
      <c r="D5" s="9"/>
      <c r="E5" s="10" t="s">
        <v>7</v>
      </c>
      <c r="F5" s="11" t="s">
        <v>8</v>
      </c>
      <c r="G5" s="11" t="s">
        <v>7</v>
      </c>
      <c r="H5" s="11" t="s">
        <v>8</v>
      </c>
      <c r="I5" s="11" t="s">
        <v>7</v>
      </c>
      <c r="J5" s="11" t="s">
        <v>8</v>
      </c>
      <c r="K5" s="12" t="s">
        <v>7</v>
      </c>
      <c r="L5" s="13" t="s">
        <v>8</v>
      </c>
      <c r="M5" s="10" t="s">
        <v>7</v>
      </c>
      <c r="N5" s="11" t="s">
        <v>8</v>
      </c>
      <c r="O5" s="11" t="s">
        <v>7</v>
      </c>
      <c r="P5" s="11" t="s">
        <v>8</v>
      </c>
      <c r="Q5" s="11" t="s">
        <v>7</v>
      </c>
      <c r="R5" s="11" t="s">
        <v>8</v>
      </c>
      <c r="S5" s="12" t="s">
        <v>7</v>
      </c>
      <c r="T5" s="13" t="s">
        <v>8</v>
      </c>
      <c r="U5" s="10" t="s">
        <v>7</v>
      </c>
      <c r="V5" s="11" t="s">
        <v>8</v>
      </c>
      <c r="W5" s="11" t="s">
        <v>7</v>
      </c>
      <c r="X5" s="11" t="s">
        <v>8</v>
      </c>
      <c r="Y5" s="11" t="s">
        <v>7</v>
      </c>
      <c r="Z5" s="11" t="s">
        <v>8</v>
      </c>
      <c r="AA5" s="12" t="s">
        <v>7</v>
      </c>
      <c r="AB5" s="13" t="s">
        <v>8</v>
      </c>
      <c r="AC5" s="10" t="s">
        <v>7</v>
      </c>
      <c r="AD5" s="11" t="s">
        <v>8</v>
      </c>
      <c r="AE5" s="11" t="s">
        <v>7</v>
      </c>
      <c r="AF5" s="11" t="s">
        <v>8</v>
      </c>
      <c r="AG5" s="11" t="s">
        <v>7</v>
      </c>
      <c r="AH5" s="11" t="s">
        <v>8</v>
      </c>
      <c r="AI5" s="11" t="s">
        <v>7</v>
      </c>
      <c r="AJ5" s="11" t="s">
        <v>8</v>
      </c>
      <c r="AK5" s="12" t="s">
        <v>7</v>
      </c>
      <c r="AL5" s="13" t="s">
        <v>8</v>
      </c>
      <c r="AM5" s="10" t="s">
        <v>7</v>
      </c>
      <c r="AN5" s="11" t="s">
        <v>8</v>
      </c>
      <c r="AO5" s="11" t="s">
        <v>7</v>
      </c>
      <c r="AP5" s="11" t="s">
        <v>8</v>
      </c>
      <c r="AQ5" s="11" t="s">
        <v>7</v>
      </c>
      <c r="AR5" s="11" t="s">
        <v>8</v>
      </c>
      <c r="AS5" s="12" t="s">
        <v>7</v>
      </c>
      <c r="AT5" s="13" t="s">
        <v>8</v>
      </c>
      <c r="AU5" s="10" t="s">
        <v>7</v>
      </c>
      <c r="AV5" s="11" t="s">
        <v>8</v>
      </c>
      <c r="AW5" s="11" t="s">
        <v>7</v>
      </c>
      <c r="AX5" s="11" t="s">
        <v>8</v>
      </c>
      <c r="AY5" s="11" t="s">
        <v>7</v>
      </c>
      <c r="AZ5" s="11" t="s">
        <v>8</v>
      </c>
      <c r="BA5" s="12" t="s">
        <v>7</v>
      </c>
      <c r="BB5" s="13" t="s">
        <v>8</v>
      </c>
      <c r="BC5" s="10" t="s">
        <v>7</v>
      </c>
      <c r="BD5" s="11" t="s">
        <v>8</v>
      </c>
      <c r="BE5" s="11" t="s">
        <v>7</v>
      </c>
      <c r="BF5" s="11" t="s">
        <v>8</v>
      </c>
      <c r="BG5" s="11" t="s">
        <v>7</v>
      </c>
      <c r="BH5" s="11" t="s">
        <v>8</v>
      </c>
      <c r="BI5" s="12" t="s">
        <v>7</v>
      </c>
      <c r="BJ5" s="13" t="s">
        <v>8</v>
      </c>
    </row>
    <row r="6" spans="1:62" x14ac:dyDescent="0.3">
      <c r="A6" s="14" t="s">
        <v>9</v>
      </c>
      <c r="B6" s="35"/>
      <c r="C6" s="35"/>
      <c r="D6" s="35"/>
      <c r="E6" s="36">
        <v>17</v>
      </c>
      <c r="F6" s="37">
        <f t="shared" ref="F6:F14" si="0">E6/E$27*100</f>
        <v>11.724137931034482</v>
      </c>
      <c r="G6" s="38">
        <v>12</v>
      </c>
      <c r="H6" s="37">
        <f t="shared" ref="H6:H14" si="1">G6/G$27*100</f>
        <v>5.286343612334802</v>
      </c>
      <c r="I6" s="38">
        <v>3</v>
      </c>
      <c r="J6" s="37">
        <f t="shared" ref="J6:J14" si="2">I6/I$27*100</f>
        <v>1.1029411764705883</v>
      </c>
      <c r="K6" s="29">
        <f>SUM(E6,G6,I6)</f>
        <v>32</v>
      </c>
      <c r="L6" s="30">
        <f t="shared" ref="L6:L14" si="3">K6/K$27*100</f>
        <v>4.9689440993788816</v>
      </c>
      <c r="M6" s="36">
        <v>7</v>
      </c>
      <c r="N6" s="37">
        <f t="shared" ref="N6:N14" si="4">M6/M$27*100</f>
        <v>5.3030303030303028</v>
      </c>
      <c r="O6" s="38">
        <v>14</v>
      </c>
      <c r="P6" s="37">
        <f t="shared" ref="P6:P14" si="5">O6/O$27*100</f>
        <v>11.864406779661017</v>
      </c>
      <c r="Q6" s="38">
        <v>24</v>
      </c>
      <c r="R6" s="37">
        <f t="shared" ref="R6:R14" si="6">Q6/Q$27*100</f>
        <v>9.5617529880478092</v>
      </c>
      <c r="S6" s="29">
        <f>M6+O6+Q6</f>
        <v>45</v>
      </c>
      <c r="T6" s="30">
        <f t="shared" ref="T6:T14" si="7">S6/S$27*100</f>
        <v>8.9820359281437128</v>
      </c>
      <c r="U6" s="36">
        <v>29</v>
      </c>
      <c r="V6" s="37">
        <f t="shared" ref="V6:V14" si="8">U6/U$27*100</f>
        <v>28.71287128712871</v>
      </c>
      <c r="W6" s="38">
        <v>21</v>
      </c>
      <c r="X6" s="37">
        <f t="shared" ref="X6:X14" si="9">W6/W$27*100</f>
        <v>13.20754716981132</v>
      </c>
      <c r="Y6" s="38">
        <v>18</v>
      </c>
      <c r="Z6" s="37">
        <f t="shared" ref="Z6:Z14" si="10">Y6/Y$27*100</f>
        <v>11.25</v>
      </c>
      <c r="AA6" s="29">
        <f>U6+W6+Y6</f>
        <v>68</v>
      </c>
      <c r="AB6" s="30">
        <f t="shared" ref="AB6:AB14" si="11">AA6/AA$27*100</f>
        <v>16.19047619047619</v>
      </c>
      <c r="AC6" s="36">
        <v>8</v>
      </c>
      <c r="AD6" s="37">
        <f t="shared" ref="AD6:AD14" si="12">AC6/AC$27*100</f>
        <v>9.0909090909090917</v>
      </c>
      <c r="AE6" s="38">
        <v>17</v>
      </c>
      <c r="AF6" s="37">
        <f t="shared" ref="AF6:AF14" si="13">AE6/AE$27*100</f>
        <v>19.101123595505616</v>
      </c>
      <c r="AG6" s="38">
        <v>11</v>
      </c>
      <c r="AH6" s="37">
        <f t="shared" ref="AH6:AH14" si="14">AG6/AG$27*100</f>
        <v>8.870967741935484</v>
      </c>
      <c r="AI6" s="38">
        <v>12</v>
      </c>
      <c r="AJ6" s="37">
        <f t="shared" ref="AJ6:AJ14" si="15">AI6/AI$27*100</f>
        <v>10</v>
      </c>
      <c r="AK6" s="29">
        <f>AC6+AE6+AG6+AI6</f>
        <v>48</v>
      </c>
      <c r="AL6" s="30">
        <f t="shared" ref="AL6:AL14" si="16">AK6/AK$27*100</f>
        <v>11.401425178147269</v>
      </c>
      <c r="AM6" s="36">
        <v>12</v>
      </c>
      <c r="AN6" s="37">
        <f t="shared" ref="AN6:AN14" si="17">AM6/AM$27*100</f>
        <v>3.4090909090909087</v>
      </c>
      <c r="AO6" s="38">
        <v>9</v>
      </c>
      <c r="AP6" s="37">
        <f t="shared" ref="AP6:AP14" si="18">AO6/AO$27*100</f>
        <v>3.5714285714285712</v>
      </c>
      <c r="AQ6" s="38">
        <v>9</v>
      </c>
      <c r="AR6" s="37">
        <f t="shared" ref="AR6:AR14" si="19">AQ6/AQ$27*100</f>
        <v>4.6632124352331603</v>
      </c>
      <c r="AS6" s="29">
        <f>SUM(AM6,AO6,AQ6)</f>
        <v>30</v>
      </c>
      <c r="AT6" s="30">
        <f t="shared" ref="AT6:AT14" si="20">AS6/AS$27*100</f>
        <v>3.7641154328732744</v>
      </c>
      <c r="AU6" s="36">
        <v>2</v>
      </c>
      <c r="AV6" s="37">
        <f t="shared" ref="AV6:AV14" si="21">AU6/AU$27*100</f>
        <v>0.83333333333333337</v>
      </c>
      <c r="AW6" s="38">
        <v>1</v>
      </c>
      <c r="AX6" s="37">
        <f t="shared" ref="AX6:AX14" si="22">AW6/AW$27*100</f>
        <v>0.49751243781094528</v>
      </c>
      <c r="AY6" s="38">
        <v>5</v>
      </c>
      <c r="AZ6" s="37">
        <f t="shared" ref="AZ6:AZ14" si="23">AY6/AY$27*100</f>
        <v>2.7027027027027026</v>
      </c>
      <c r="BA6" s="29">
        <f>AU6+AW6+AY6</f>
        <v>8</v>
      </c>
      <c r="BB6" s="30">
        <f t="shared" ref="BB6:BB14" si="24">BA6/BA$27*100</f>
        <v>1.2779552715654952</v>
      </c>
      <c r="BC6" s="36">
        <v>1</v>
      </c>
      <c r="BD6" s="37">
        <f t="shared" ref="BD6:BD14" si="25">BC6/BC$27*100</f>
        <v>0.78740157480314954</v>
      </c>
      <c r="BE6" s="38">
        <v>2</v>
      </c>
      <c r="BF6" s="37">
        <f t="shared" ref="BF6:BF14" si="26">BE6/BE$27*100</f>
        <v>0.92592592592592582</v>
      </c>
      <c r="BG6" s="38">
        <v>2</v>
      </c>
      <c r="BH6" s="37">
        <f t="shared" ref="BH6:BH14" si="27">BG6/BG$27*100</f>
        <v>1.1299435028248588</v>
      </c>
      <c r="BI6" s="29">
        <f>SUM(BC6,BE6,BG6)</f>
        <v>5</v>
      </c>
      <c r="BJ6" s="30">
        <f t="shared" ref="BJ6:BJ14" si="28">BI6/BI$27*100</f>
        <v>0.96153846153846156</v>
      </c>
    </row>
    <row r="7" spans="1:62" ht="36" x14ac:dyDescent="0.3">
      <c r="A7" s="14"/>
      <c r="B7" s="35" t="s">
        <v>10</v>
      </c>
      <c r="C7" s="35"/>
      <c r="D7" s="35"/>
      <c r="E7" s="36">
        <v>4</v>
      </c>
      <c r="F7" s="37">
        <f t="shared" si="0"/>
        <v>2.7586206896551726</v>
      </c>
      <c r="G7" s="38">
        <v>4</v>
      </c>
      <c r="H7" s="37">
        <f t="shared" si="1"/>
        <v>1.7621145374449341</v>
      </c>
      <c r="I7" s="38">
        <v>3</v>
      </c>
      <c r="J7" s="37">
        <f t="shared" si="2"/>
        <v>1.1029411764705883</v>
      </c>
      <c r="K7" s="29">
        <f t="shared" ref="K7:K27" si="29">SUM(E7,G7,I7)</f>
        <v>11</v>
      </c>
      <c r="L7" s="30">
        <f t="shared" si="3"/>
        <v>1.7080745341614907</v>
      </c>
      <c r="M7" s="36">
        <v>6</v>
      </c>
      <c r="N7" s="37">
        <f t="shared" si="4"/>
        <v>4.5454545454545459</v>
      </c>
      <c r="O7" s="38">
        <v>10</v>
      </c>
      <c r="P7" s="37">
        <f t="shared" si="5"/>
        <v>8.4745762711864394</v>
      </c>
      <c r="Q7" s="38">
        <v>22</v>
      </c>
      <c r="R7" s="37">
        <f t="shared" si="6"/>
        <v>8.7649402390438258</v>
      </c>
      <c r="S7" s="29">
        <f t="shared" ref="S7:S19" si="30">M7+O7+Q7</f>
        <v>38</v>
      </c>
      <c r="T7" s="30">
        <f t="shared" si="7"/>
        <v>7.5848303393213579</v>
      </c>
      <c r="U7" s="36">
        <v>13</v>
      </c>
      <c r="V7" s="37">
        <f t="shared" si="8"/>
        <v>12.871287128712872</v>
      </c>
      <c r="W7" s="38">
        <v>17</v>
      </c>
      <c r="X7" s="37">
        <f t="shared" si="9"/>
        <v>10.691823899371069</v>
      </c>
      <c r="Y7" s="38">
        <v>11</v>
      </c>
      <c r="Z7" s="37">
        <f t="shared" si="10"/>
        <v>6.8750000000000009</v>
      </c>
      <c r="AA7" s="29">
        <f t="shared" ref="AA7:AA27" si="31">U7+W7+Y7</f>
        <v>41</v>
      </c>
      <c r="AB7" s="30">
        <f t="shared" si="11"/>
        <v>9.7619047619047628</v>
      </c>
      <c r="AC7" s="36">
        <v>7</v>
      </c>
      <c r="AD7" s="37">
        <f t="shared" si="12"/>
        <v>7.9545454545454541</v>
      </c>
      <c r="AE7" s="38">
        <v>3</v>
      </c>
      <c r="AF7" s="37">
        <f t="shared" si="13"/>
        <v>3.3707865168539324</v>
      </c>
      <c r="AG7" s="38">
        <v>8</v>
      </c>
      <c r="AH7" s="37">
        <f t="shared" si="14"/>
        <v>6.4516129032258061</v>
      </c>
      <c r="AI7" s="38">
        <v>10</v>
      </c>
      <c r="AJ7" s="37">
        <f t="shared" si="15"/>
        <v>8.3333333333333321</v>
      </c>
      <c r="AK7" s="29">
        <f t="shared" ref="AK7:AK27" si="32">AC7+AE7+AG7+AI7</f>
        <v>28</v>
      </c>
      <c r="AL7" s="30">
        <f t="shared" si="16"/>
        <v>6.6508313539192399</v>
      </c>
      <c r="AM7" s="36">
        <v>12</v>
      </c>
      <c r="AN7" s="37">
        <f t="shared" si="17"/>
        <v>3.4090909090909087</v>
      </c>
      <c r="AO7" s="38">
        <v>6</v>
      </c>
      <c r="AP7" s="37">
        <f t="shared" si="18"/>
        <v>2.3809523809523809</v>
      </c>
      <c r="AQ7" s="38">
        <v>8</v>
      </c>
      <c r="AR7" s="37">
        <f t="shared" si="19"/>
        <v>4.1450777202072544</v>
      </c>
      <c r="AS7" s="29">
        <f t="shared" ref="AS7:AS27" si="33">SUM(AM7,AO7,AQ7)</f>
        <v>26</v>
      </c>
      <c r="AT7" s="30">
        <f t="shared" si="20"/>
        <v>3.2622333751568382</v>
      </c>
      <c r="AU7" s="36">
        <v>0</v>
      </c>
      <c r="AV7" s="37">
        <f t="shared" si="21"/>
        <v>0</v>
      </c>
      <c r="AW7" s="38">
        <v>0</v>
      </c>
      <c r="AX7" s="37">
        <f t="shared" si="22"/>
        <v>0</v>
      </c>
      <c r="AY7" s="38">
        <v>3</v>
      </c>
      <c r="AZ7" s="37">
        <f t="shared" si="23"/>
        <v>1.6216216216216217</v>
      </c>
      <c r="BA7" s="29">
        <f t="shared" ref="BA7:BA19" si="34">AU7+AW7+AY7</f>
        <v>3</v>
      </c>
      <c r="BB7" s="30">
        <f t="shared" si="24"/>
        <v>0.47923322683706071</v>
      </c>
      <c r="BC7" s="36">
        <v>0</v>
      </c>
      <c r="BD7" s="37">
        <f t="shared" si="25"/>
        <v>0</v>
      </c>
      <c r="BE7" s="38">
        <v>1</v>
      </c>
      <c r="BF7" s="37">
        <f t="shared" si="26"/>
        <v>0.46296296296296291</v>
      </c>
      <c r="BG7" s="38">
        <v>1</v>
      </c>
      <c r="BH7" s="37">
        <f t="shared" si="27"/>
        <v>0.56497175141242939</v>
      </c>
      <c r="BI7" s="29">
        <f t="shared" ref="BI7:BI27" si="35">SUM(BC7,BE7,BG7)</f>
        <v>2</v>
      </c>
      <c r="BJ7" s="30">
        <f t="shared" si="28"/>
        <v>0.38461538461538464</v>
      </c>
    </row>
    <row r="8" spans="1:62" x14ac:dyDescent="0.3">
      <c r="A8" s="14"/>
      <c r="B8" s="15"/>
      <c r="C8" s="39" t="s">
        <v>11</v>
      </c>
      <c r="D8" s="39"/>
      <c r="E8" s="40">
        <v>3</v>
      </c>
      <c r="F8" s="41">
        <f t="shared" si="0"/>
        <v>2.0689655172413794</v>
      </c>
      <c r="G8" s="42">
        <v>2</v>
      </c>
      <c r="H8" s="41">
        <f t="shared" si="1"/>
        <v>0.88105726872246704</v>
      </c>
      <c r="I8" s="42">
        <v>3</v>
      </c>
      <c r="J8" s="41">
        <f t="shared" si="2"/>
        <v>1.1029411764705883</v>
      </c>
      <c r="K8" s="29">
        <f t="shared" si="29"/>
        <v>8</v>
      </c>
      <c r="L8" s="30">
        <f t="shared" si="3"/>
        <v>1.2422360248447204</v>
      </c>
      <c r="M8" s="40">
        <v>6</v>
      </c>
      <c r="N8" s="41">
        <f t="shared" si="4"/>
        <v>4.5454545454545459</v>
      </c>
      <c r="O8" s="42">
        <v>7</v>
      </c>
      <c r="P8" s="41">
        <f t="shared" si="5"/>
        <v>5.9322033898305087</v>
      </c>
      <c r="Q8" s="42">
        <v>17</v>
      </c>
      <c r="R8" s="41">
        <f t="shared" si="6"/>
        <v>6.7729083665338639</v>
      </c>
      <c r="S8" s="29">
        <f t="shared" si="30"/>
        <v>30</v>
      </c>
      <c r="T8" s="30">
        <f t="shared" si="7"/>
        <v>5.9880239520958085</v>
      </c>
      <c r="U8" s="40">
        <v>7</v>
      </c>
      <c r="V8" s="41">
        <f t="shared" si="8"/>
        <v>6.9306930693069315</v>
      </c>
      <c r="W8" s="42">
        <v>13</v>
      </c>
      <c r="X8" s="41">
        <f t="shared" si="9"/>
        <v>8.1761006289308167</v>
      </c>
      <c r="Y8" s="42">
        <v>7</v>
      </c>
      <c r="Z8" s="41">
        <f t="shared" si="10"/>
        <v>4.375</v>
      </c>
      <c r="AA8" s="29">
        <f t="shared" si="31"/>
        <v>27</v>
      </c>
      <c r="AB8" s="30">
        <f t="shared" si="11"/>
        <v>6.4285714285714279</v>
      </c>
      <c r="AC8" s="40">
        <v>6</v>
      </c>
      <c r="AD8" s="41">
        <f t="shared" si="12"/>
        <v>6.8181818181818175</v>
      </c>
      <c r="AE8" s="42">
        <v>1</v>
      </c>
      <c r="AF8" s="41">
        <f t="shared" si="13"/>
        <v>1.1235955056179776</v>
      </c>
      <c r="AG8" s="42">
        <v>5</v>
      </c>
      <c r="AH8" s="41">
        <f t="shared" si="14"/>
        <v>4.032258064516129</v>
      </c>
      <c r="AI8" s="42">
        <v>8</v>
      </c>
      <c r="AJ8" s="41">
        <f t="shared" si="15"/>
        <v>6.666666666666667</v>
      </c>
      <c r="AK8" s="29">
        <f t="shared" si="32"/>
        <v>20</v>
      </c>
      <c r="AL8" s="30">
        <f t="shared" si="16"/>
        <v>4.7505938242280283</v>
      </c>
      <c r="AM8" s="40">
        <v>9</v>
      </c>
      <c r="AN8" s="41">
        <f t="shared" si="17"/>
        <v>2.5568181818181821</v>
      </c>
      <c r="AO8" s="42">
        <v>5</v>
      </c>
      <c r="AP8" s="41">
        <f t="shared" si="18"/>
        <v>1.984126984126984</v>
      </c>
      <c r="AQ8" s="42">
        <v>5</v>
      </c>
      <c r="AR8" s="41">
        <f t="shared" si="19"/>
        <v>2.5906735751295336</v>
      </c>
      <c r="AS8" s="29">
        <f t="shared" si="33"/>
        <v>19</v>
      </c>
      <c r="AT8" s="30">
        <f t="shared" si="20"/>
        <v>2.3839397741530743</v>
      </c>
      <c r="AU8" s="40">
        <v>0</v>
      </c>
      <c r="AV8" s="41">
        <f t="shared" si="21"/>
        <v>0</v>
      </c>
      <c r="AW8" s="42">
        <v>0</v>
      </c>
      <c r="AX8" s="41">
        <f t="shared" si="22"/>
        <v>0</v>
      </c>
      <c r="AY8" s="42">
        <v>1</v>
      </c>
      <c r="AZ8" s="41">
        <f t="shared" si="23"/>
        <v>0.54054054054054057</v>
      </c>
      <c r="BA8" s="29">
        <f t="shared" si="34"/>
        <v>1</v>
      </c>
      <c r="BB8" s="30">
        <f t="shared" si="24"/>
        <v>0.15974440894568689</v>
      </c>
      <c r="BC8" s="40">
        <v>0</v>
      </c>
      <c r="BD8" s="41">
        <f t="shared" si="25"/>
        <v>0</v>
      </c>
      <c r="BE8" s="42">
        <v>0</v>
      </c>
      <c r="BF8" s="41">
        <f t="shared" si="26"/>
        <v>0</v>
      </c>
      <c r="BG8" s="42">
        <v>0</v>
      </c>
      <c r="BH8" s="41">
        <f t="shared" si="27"/>
        <v>0</v>
      </c>
      <c r="BI8" s="29">
        <f t="shared" si="35"/>
        <v>0</v>
      </c>
      <c r="BJ8" s="30">
        <f t="shared" si="28"/>
        <v>0</v>
      </c>
    </row>
    <row r="9" spans="1:62" ht="53" x14ac:dyDescent="0.3">
      <c r="A9" s="14"/>
      <c r="B9" s="15"/>
      <c r="C9" s="18"/>
      <c r="D9" s="39" t="s">
        <v>12</v>
      </c>
      <c r="E9" s="40">
        <v>2</v>
      </c>
      <c r="F9" s="41">
        <f t="shared" si="0"/>
        <v>1.3793103448275863</v>
      </c>
      <c r="G9" s="42">
        <v>2</v>
      </c>
      <c r="H9" s="41">
        <f t="shared" si="1"/>
        <v>0.88105726872246704</v>
      </c>
      <c r="I9" s="42">
        <v>1</v>
      </c>
      <c r="J9" s="41">
        <f t="shared" si="2"/>
        <v>0.36764705882352938</v>
      </c>
      <c r="K9" s="29">
        <f t="shared" si="29"/>
        <v>5</v>
      </c>
      <c r="L9" s="30">
        <f t="shared" si="3"/>
        <v>0.77639751552795033</v>
      </c>
      <c r="M9" s="40">
        <v>4</v>
      </c>
      <c r="N9" s="41">
        <f t="shared" si="4"/>
        <v>3.0303030303030303</v>
      </c>
      <c r="O9" s="42">
        <v>4</v>
      </c>
      <c r="P9" s="41">
        <f t="shared" si="5"/>
        <v>3.3898305084745761</v>
      </c>
      <c r="Q9" s="42">
        <v>3</v>
      </c>
      <c r="R9" s="41">
        <f t="shared" si="6"/>
        <v>1.1952191235059761</v>
      </c>
      <c r="S9" s="29">
        <f t="shared" si="30"/>
        <v>11</v>
      </c>
      <c r="T9" s="30">
        <f t="shared" si="7"/>
        <v>2.19560878243513</v>
      </c>
      <c r="U9" s="40">
        <v>1</v>
      </c>
      <c r="V9" s="41">
        <f t="shared" si="8"/>
        <v>0.99009900990099009</v>
      </c>
      <c r="W9" s="42">
        <v>6</v>
      </c>
      <c r="X9" s="41">
        <f t="shared" si="9"/>
        <v>3.7735849056603774</v>
      </c>
      <c r="Y9" s="42">
        <v>2</v>
      </c>
      <c r="Z9" s="41">
        <f t="shared" si="10"/>
        <v>1.25</v>
      </c>
      <c r="AA9" s="29">
        <f t="shared" si="31"/>
        <v>9</v>
      </c>
      <c r="AB9" s="30">
        <f t="shared" si="11"/>
        <v>2.1428571428571428</v>
      </c>
      <c r="AC9" s="40">
        <v>2</v>
      </c>
      <c r="AD9" s="41">
        <f t="shared" si="12"/>
        <v>2.2727272727272729</v>
      </c>
      <c r="AE9" s="42">
        <v>1</v>
      </c>
      <c r="AF9" s="41">
        <f t="shared" si="13"/>
        <v>1.1235955056179776</v>
      </c>
      <c r="AG9" s="42">
        <v>1</v>
      </c>
      <c r="AH9" s="41">
        <f t="shared" si="14"/>
        <v>0.80645161290322576</v>
      </c>
      <c r="AI9" s="42">
        <v>0</v>
      </c>
      <c r="AJ9" s="41">
        <f t="shared" si="15"/>
        <v>0</v>
      </c>
      <c r="AK9" s="29">
        <f t="shared" si="32"/>
        <v>4</v>
      </c>
      <c r="AL9" s="30">
        <f t="shared" si="16"/>
        <v>0.95011876484560576</v>
      </c>
      <c r="AM9" s="40">
        <v>0</v>
      </c>
      <c r="AN9" s="41">
        <f t="shared" si="17"/>
        <v>0</v>
      </c>
      <c r="AO9" s="42">
        <v>0</v>
      </c>
      <c r="AP9" s="41">
        <f t="shared" si="18"/>
        <v>0</v>
      </c>
      <c r="AQ9" s="42">
        <v>0</v>
      </c>
      <c r="AR9" s="41">
        <f t="shared" si="19"/>
        <v>0</v>
      </c>
      <c r="AS9" s="29">
        <f t="shared" si="33"/>
        <v>0</v>
      </c>
      <c r="AT9" s="30">
        <f t="shared" si="20"/>
        <v>0</v>
      </c>
      <c r="AU9" s="40">
        <v>0</v>
      </c>
      <c r="AV9" s="41">
        <f t="shared" si="21"/>
        <v>0</v>
      </c>
      <c r="AW9" s="42">
        <v>0</v>
      </c>
      <c r="AX9" s="41">
        <f t="shared" si="22"/>
        <v>0</v>
      </c>
      <c r="AY9" s="42">
        <v>0</v>
      </c>
      <c r="AZ9" s="41">
        <f t="shared" si="23"/>
        <v>0</v>
      </c>
      <c r="BA9" s="29">
        <f t="shared" si="34"/>
        <v>0</v>
      </c>
      <c r="BB9" s="30">
        <f t="shared" si="24"/>
        <v>0</v>
      </c>
      <c r="BC9" s="40">
        <v>0</v>
      </c>
      <c r="BD9" s="41">
        <f t="shared" si="25"/>
        <v>0</v>
      </c>
      <c r="BE9" s="42">
        <v>0</v>
      </c>
      <c r="BF9" s="41">
        <f t="shared" si="26"/>
        <v>0</v>
      </c>
      <c r="BG9" s="42">
        <v>0</v>
      </c>
      <c r="BH9" s="41">
        <f t="shared" si="27"/>
        <v>0</v>
      </c>
      <c r="BI9" s="29">
        <f t="shared" si="35"/>
        <v>0</v>
      </c>
      <c r="BJ9" s="30">
        <f t="shared" si="28"/>
        <v>0</v>
      </c>
    </row>
    <row r="10" spans="1:62" ht="36" x14ac:dyDescent="0.3">
      <c r="A10" s="14"/>
      <c r="B10" s="15"/>
      <c r="C10" s="18"/>
      <c r="D10" s="39" t="s">
        <v>13</v>
      </c>
      <c r="E10" s="40">
        <v>1</v>
      </c>
      <c r="F10" s="41">
        <f t="shared" si="0"/>
        <v>0.68965517241379315</v>
      </c>
      <c r="G10" s="42">
        <v>0</v>
      </c>
      <c r="H10" s="41">
        <f t="shared" si="1"/>
        <v>0</v>
      </c>
      <c r="I10" s="42">
        <v>2</v>
      </c>
      <c r="J10" s="41">
        <f t="shared" si="2"/>
        <v>0.73529411764705876</v>
      </c>
      <c r="K10" s="29">
        <f t="shared" si="29"/>
        <v>3</v>
      </c>
      <c r="L10" s="30">
        <f t="shared" si="3"/>
        <v>0.46583850931677018</v>
      </c>
      <c r="M10" s="40">
        <v>2</v>
      </c>
      <c r="N10" s="41">
        <f t="shared" si="4"/>
        <v>1.5151515151515151</v>
      </c>
      <c r="O10" s="42">
        <v>3</v>
      </c>
      <c r="P10" s="41">
        <f t="shared" si="5"/>
        <v>2.5423728813559325</v>
      </c>
      <c r="Q10" s="42">
        <v>14</v>
      </c>
      <c r="R10" s="41">
        <f t="shared" si="6"/>
        <v>5.5776892430278879</v>
      </c>
      <c r="S10" s="29">
        <f t="shared" si="30"/>
        <v>19</v>
      </c>
      <c r="T10" s="30">
        <f t="shared" si="7"/>
        <v>3.7924151696606789</v>
      </c>
      <c r="U10" s="40">
        <v>6</v>
      </c>
      <c r="V10" s="41">
        <f t="shared" si="8"/>
        <v>5.9405940594059405</v>
      </c>
      <c r="W10" s="42">
        <v>7</v>
      </c>
      <c r="X10" s="41">
        <f t="shared" si="9"/>
        <v>4.4025157232704402</v>
      </c>
      <c r="Y10" s="42">
        <v>5</v>
      </c>
      <c r="Z10" s="41">
        <f t="shared" si="10"/>
        <v>3.125</v>
      </c>
      <c r="AA10" s="29">
        <f t="shared" si="31"/>
        <v>18</v>
      </c>
      <c r="AB10" s="30">
        <f t="shared" si="11"/>
        <v>4.2857142857142856</v>
      </c>
      <c r="AC10" s="40">
        <v>4</v>
      </c>
      <c r="AD10" s="41">
        <f t="shared" si="12"/>
        <v>4.5454545454545459</v>
      </c>
      <c r="AE10" s="42">
        <v>0</v>
      </c>
      <c r="AF10" s="41">
        <f t="shared" si="13"/>
        <v>0</v>
      </c>
      <c r="AG10" s="42">
        <v>4</v>
      </c>
      <c r="AH10" s="41">
        <f t="shared" si="14"/>
        <v>3.225806451612903</v>
      </c>
      <c r="AI10" s="42">
        <v>8</v>
      </c>
      <c r="AJ10" s="41">
        <f t="shared" si="15"/>
        <v>6.666666666666667</v>
      </c>
      <c r="AK10" s="29">
        <f t="shared" si="32"/>
        <v>16</v>
      </c>
      <c r="AL10" s="30">
        <f t="shared" si="16"/>
        <v>3.800475059382423</v>
      </c>
      <c r="AM10" s="40">
        <v>9</v>
      </c>
      <c r="AN10" s="41">
        <f t="shared" si="17"/>
        <v>2.5568181818181821</v>
      </c>
      <c r="AO10" s="42">
        <v>5</v>
      </c>
      <c r="AP10" s="41">
        <f t="shared" si="18"/>
        <v>1.984126984126984</v>
      </c>
      <c r="AQ10" s="42">
        <v>5</v>
      </c>
      <c r="AR10" s="41">
        <f t="shared" si="19"/>
        <v>2.5906735751295336</v>
      </c>
      <c r="AS10" s="29">
        <f t="shared" si="33"/>
        <v>19</v>
      </c>
      <c r="AT10" s="30">
        <f t="shared" si="20"/>
        <v>2.3839397741530743</v>
      </c>
      <c r="AU10" s="40">
        <v>0</v>
      </c>
      <c r="AV10" s="41">
        <f t="shared" si="21"/>
        <v>0</v>
      </c>
      <c r="AW10" s="42">
        <v>0</v>
      </c>
      <c r="AX10" s="41">
        <f t="shared" si="22"/>
        <v>0</v>
      </c>
      <c r="AY10" s="42">
        <v>1</v>
      </c>
      <c r="AZ10" s="41">
        <f t="shared" si="23"/>
        <v>0.54054054054054057</v>
      </c>
      <c r="BA10" s="29">
        <f t="shared" si="34"/>
        <v>1</v>
      </c>
      <c r="BB10" s="30">
        <f t="shared" si="24"/>
        <v>0.15974440894568689</v>
      </c>
      <c r="BC10" s="40">
        <v>0</v>
      </c>
      <c r="BD10" s="41">
        <f t="shared" si="25"/>
        <v>0</v>
      </c>
      <c r="BE10" s="42">
        <v>0</v>
      </c>
      <c r="BF10" s="41">
        <f t="shared" si="26"/>
        <v>0</v>
      </c>
      <c r="BG10" s="42">
        <v>0</v>
      </c>
      <c r="BH10" s="41">
        <f t="shared" si="27"/>
        <v>0</v>
      </c>
      <c r="BI10" s="29">
        <f t="shared" si="35"/>
        <v>0</v>
      </c>
      <c r="BJ10" s="30">
        <f t="shared" si="28"/>
        <v>0</v>
      </c>
    </row>
    <row r="11" spans="1:62" ht="36" x14ac:dyDescent="0.3">
      <c r="A11" s="14"/>
      <c r="B11" s="15"/>
      <c r="C11" s="35" t="s">
        <v>34</v>
      </c>
      <c r="D11" s="43"/>
      <c r="E11" s="44">
        <v>1</v>
      </c>
      <c r="F11" s="45">
        <f t="shared" si="0"/>
        <v>0.68965517241379315</v>
      </c>
      <c r="G11" s="46">
        <v>2</v>
      </c>
      <c r="H11" s="45">
        <f t="shared" si="1"/>
        <v>0.88105726872246704</v>
      </c>
      <c r="I11" s="46">
        <v>0</v>
      </c>
      <c r="J11" s="45">
        <f t="shared" si="2"/>
        <v>0</v>
      </c>
      <c r="K11" s="20">
        <f t="shared" si="29"/>
        <v>3</v>
      </c>
      <c r="L11" s="21">
        <f t="shared" si="3"/>
        <v>0.46583850931677018</v>
      </c>
      <c r="M11" s="44">
        <v>0</v>
      </c>
      <c r="N11" s="45">
        <f t="shared" si="4"/>
        <v>0</v>
      </c>
      <c r="O11" s="46">
        <v>0</v>
      </c>
      <c r="P11" s="45">
        <f t="shared" si="5"/>
        <v>0</v>
      </c>
      <c r="Q11" s="46">
        <v>1</v>
      </c>
      <c r="R11" s="45">
        <f t="shared" si="6"/>
        <v>0.39840637450199201</v>
      </c>
      <c r="S11" s="20">
        <f t="shared" si="30"/>
        <v>1</v>
      </c>
      <c r="T11" s="21">
        <f t="shared" si="7"/>
        <v>0.19960079840319359</v>
      </c>
      <c r="U11" s="44">
        <v>0</v>
      </c>
      <c r="V11" s="45">
        <f t="shared" si="8"/>
        <v>0</v>
      </c>
      <c r="W11" s="46">
        <v>4</v>
      </c>
      <c r="X11" s="45">
        <f t="shared" si="9"/>
        <v>2.5157232704402519</v>
      </c>
      <c r="Y11" s="46">
        <v>2</v>
      </c>
      <c r="Z11" s="45">
        <f t="shared" si="10"/>
        <v>1.25</v>
      </c>
      <c r="AA11" s="20">
        <f t="shared" si="31"/>
        <v>6</v>
      </c>
      <c r="AB11" s="21">
        <f t="shared" si="11"/>
        <v>1.4285714285714286</v>
      </c>
      <c r="AC11" s="44">
        <v>1</v>
      </c>
      <c r="AD11" s="45">
        <f t="shared" si="12"/>
        <v>1.1363636363636365</v>
      </c>
      <c r="AE11" s="46">
        <v>0</v>
      </c>
      <c r="AF11" s="45">
        <f t="shared" si="13"/>
        <v>0</v>
      </c>
      <c r="AG11" s="46">
        <v>3</v>
      </c>
      <c r="AH11" s="45">
        <f t="shared" si="14"/>
        <v>2.4193548387096775</v>
      </c>
      <c r="AI11" s="46">
        <v>1</v>
      </c>
      <c r="AJ11" s="45">
        <f t="shared" si="15"/>
        <v>0.83333333333333337</v>
      </c>
      <c r="AK11" s="20">
        <f t="shared" si="32"/>
        <v>5</v>
      </c>
      <c r="AL11" s="21">
        <f t="shared" si="16"/>
        <v>1.1876484560570071</v>
      </c>
      <c r="AM11" s="44">
        <v>3</v>
      </c>
      <c r="AN11" s="45">
        <f t="shared" si="17"/>
        <v>0.85227272727272718</v>
      </c>
      <c r="AO11" s="46">
        <v>0</v>
      </c>
      <c r="AP11" s="45">
        <f t="shared" si="18"/>
        <v>0</v>
      </c>
      <c r="AQ11" s="46">
        <v>0</v>
      </c>
      <c r="AR11" s="45">
        <f t="shared" si="19"/>
        <v>0</v>
      </c>
      <c r="AS11" s="20">
        <f t="shared" si="33"/>
        <v>3</v>
      </c>
      <c r="AT11" s="21">
        <f t="shared" si="20"/>
        <v>0.37641154328732745</v>
      </c>
      <c r="AU11" s="44">
        <v>0</v>
      </c>
      <c r="AV11" s="45">
        <f t="shared" si="21"/>
        <v>0</v>
      </c>
      <c r="AW11" s="46">
        <v>0</v>
      </c>
      <c r="AX11" s="45">
        <f t="shared" si="22"/>
        <v>0</v>
      </c>
      <c r="AY11" s="46">
        <v>1</v>
      </c>
      <c r="AZ11" s="45">
        <f t="shared" si="23"/>
        <v>0.54054054054054057</v>
      </c>
      <c r="BA11" s="20">
        <f t="shared" si="34"/>
        <v>1</v>
      </c>
      <c r="BB11" s="21">
        <f t="shared" si="24"/>
        <v>0.15974440894568689</v>
      </c>
      <c r="BC11" s="44">
        <v>0</v>
      </c>
      <c r="BD11" s="45">
        <f t="shared" si="25"/>
        <v>0</v>
      </c>
      <c r="BE11" s="46">
        <v>0</v>
      </c>
      <c r="BF11" s="45">
        <f t="shared" si="26"/>
        <v>0</v>
      </c>
      <c r="BG11" s="46">
        <v>0</v>
      </c>
      <c r="BH11" s="45">
        <f t="shared" si="27"/>
        <v>0</v>
      </c>
      <c r="BI11" s="20">
        <f t="shared" si="35"/>
        <v>0</v>
      </c>
      <c r="BJ11" s="21">
        <f t="shared" si="28"/>
        <v>0</v>
      </c>
    </row>
    <row r="12" spans="1:62" x14ac:dyDescent="0.3">
      <c r="A12" s="14"/>
      <c r="B12" s="15"/>
      <c r="C12" s="47" t="s">
        <v>14</v>
      </c>
      <c r="D12" s="47"/>
      <c r="E12" s="48">
        <v>0</v>
      </c>
      <c r="F12" s="49">
        <f t="shared" si="0"/>
        <v>0</v>
      </c>
      <c r="G12" s="50">
        <v>0</v>
      </c>
      <c r="H12" s="49">
        <f t="shared" si="1"/>
        <v>0</v>
      </c>
      <c r="I12" s="50">
        <v>0</v>
      </c>
      <c r="J12" s="49">
        <f t="shared" si="2"/>
        <v>0</v>
      </c>
      <c r="K12" s="51">
        <f t="shared" si="29"/>
        <v>0</v>
      </c>
      <c r="L12" s="52">
        <f t="shared" si="3"/>
        <v>0</v>
      </c>
      <c r="M12" s="48">
        <v>0</v>
      </c>
      <c r="N12" s="49">
        <f t="shared" si="4"/>
        <v>0</v>
      </c>
      <c r="O12" s="50">
        <v>3</v>
      </c>
      <c r="P12" s="49">
        <f t="shared" si="5"/>
        <v>2.5423728813559325</v>
      </c>
      <c r="Q12" s="50">
        <v>4</v>
      </c>
      <c r="R12" s="49">
        <f t="shared" si="6"/>
        <v>1.593625498007968</v>
      </c>
      <c r="S12" s="51">
        <f t="shared" si="30"/>
        <v>7</v>
      </c>
      <c r="T12" s="52">
        <f t="shared" si="7"/>
        <v>1.3972055888223553</v>
      </c>
      <c r="U12" s="48">
        <v>6</v>
      </c>
      <c r="V12" s="49">
        <f t="shared" si="8"/>
        <v>5.9405940594059405</v>
      </c>
      <c r="W12" s="50">
        <v>0</v>
      </c>
      <c r="X12" s="49">
        <f t="shared" si="9"/>
        <v>0</v>
      </c>
      <c r="Y12" s="50">
        <v>2</v>
      </c>
      <c r="Z12" s="49">
        <f t="shared" si="10"/>
        <v>1.25</v>
      </c>
      <c r="AA12" s="51">
        <f t="shared" si="31"/>
        <v>8</v>
      </c>
      <c r="AB12" s="52">
        <f t="shared" si="11"/>
        <v>1.9047619047619049</v>
      </c>
      <c r="AC12" s="48">
        <v>0</v>
      </c>
      <c r="AD12" s="49">
        <f t="shared" si="12"/>
        <v>0</v>
      </c>
      <c r="AE12" s="50">
        <v>2</v>
      </c>
      <c r="AF12" s="49">
        <f t="shared" si="13"/>
        <v>2.2471910112359552</v>
      </c>
      <c r="AG12" s="50">
        <v>0</v>
      </c>
      <c r="AH12" s="49">
        <f t="shared" si="14"/>
        <v>0</v>
      </c>
      <c r="AI12" s="50">
        <v>1</v>
      </c>
      <c r="AJ12" s="49">
        <f t="shared" si="15"/>
        <v>0.83333333333333337</v>
      </c>
      <c r="AK12" s="51">
        <f t="shared" si="32"/>
        <v>3</v>
      </c>
      <c r="AL12" s="52">
        <f t="shared" si="16"/>
        <v>0.71258907363420432</v>
      </c>
      <c r="AM12" s="48">
        <v>0</v>
      </c>
      <c r="AN12" s="49">
        <f t="shared" si="17"/>
        <v>0</v>
      </c>
      <c r="AO12" s="50">
        <v>1</v>
      </c>
      <c r="AP12" s="49">
        <f t="shared" si="18"/>
        <v>0.3968253968253968</v>
      </c>
      <c r="AQ12" s="50">
        <v>3</v>
      </c>
      <c r="AR12" s="49">
        <f t="shared" si="19"/>
        <v>1.5544041450777202</v>
      </c>
      <c r="AS12" s="51">
        <f t="shared" si="33"/>
        <v>4</v>
      </c>
      <c r="AT12" s="52">
        <f t="shared" si="20"/>
        <v>0.50188205771643657</v>
      </c>
      <c r="AU12" s="48">
        <v>0</v>
      </c>
      <c r="AV12" s="49">
        <f t="shared" si="21"/>
        <v>0</v>
      </c>
      <c r="AW12" s="50">
        <v>0</v>
      </c>
      <c r="AX12" s="49">
        <f t="shared" si="22"/>
        <v>0</v>
      </c>
      <c r="AY12" s="50">
        <v>1</v>
      </c>
      <c r="AZ12" s="49">
        <f t="shared" si="23"/>
        <v>0.54054054054054057</v>
      </c>
      <c r="BA12" s="51">
        <f t="shared" si="34"/>
        <v>1</v>
      </c>
      <c r="BB12" s="52">
        <f t="shared" si="24"/>
        <v>0.15974440894568689</v>
      </c>
      <c r="BC12" s="48">
        <v>0</v>
      </c>
      <c r="BD12" s="49">
        <f t="shared" si="25"/>
        <v>0</v>
      </c>
      <c r="BE12" s="50">
        <v>1</v>
      </c>
      <c r="BF12" s="49">
        <f t="shared" si="26"/>
        <v>0.46296296296296291</v>
      </c>
      <c r="BG12" s="50">
        <v>1</v>
      </c>
      <c r="BH12" s="49">
        <f t="shared" si="27"/>
        <v>0.56497175141242939</v>
      </c>
      <c r="BI12" s="51">
        <f t="shared" si="35"/>
        <v>2</v>
      </c>
      <c r="BJ12" s="52">
        <f t="shared" si="28"/>
        <v>0.38461538461538464</v>
      </c>
    </row>
    <row r="13" spans="1:62" ht="36" x14ac:dyDescent="0.3">
      <c r="A13" s="14"/>
      <c r="B13" s="53" t="s">
        <v>15</v>
      </c>
      <c r="C13" s="53"/>
      <c r="D13" s="53"/>
      <c r="E13" s="54">
        <v>13</v>
      </c>
      <c r="F13" s="55">
        <f t="shared" si="0"/>
        <v>8.9655172413793096</v>
      </c>
      <c r="G13" s="56">
        <v>8</v>
      </c>
      <c r="H13" s="55">
        <f t="shared" si="1"/>
        <v>3.5242290748898681</v>
      </c>
      <c r="I13" s="56">
        <v>0</v>
      </c>
      <c r="J13" s="55">
        <f t="shared" si="2"/>
        <v>0</v>
      </c>
      <c r="K13" s="51">
        <f t="shared" si="29"/>
        <v>21</v>
      </c>
      <c r="L13" s="52">
        <f t="shared" si="3"/>
        <v>3.2608695652173911</v>
      </c>
      <c r="M13" s="54">
        <v>1</v>
      </c>
      <c r="N13" s="55">
        <f t="shared" si="4"/>
        <v>0.75757575757575757</v>
      </c>
      <c r="O13" s="56">
        <v>4</v>
      </c>
      <c r="P13" s="55">
        <f t="shared" si="5"/>
        <v>3.3898305084745761</v>
      </c>
      <c r="Q13" s="56">
        <v>2</v>
      </c>
      <c r="R13" s="55">
        <f t="shared" si="6"/>
        <v>0.79681274900398402</v>
      </c>
      <c r="S13" s="51">
        <f t="shared" si="30"/>
        <v>7</v>
      </c>
      <c r="T13" s="52">
        <f t="shared" si="7"/>
        <v>1.3972055888223553</v>
      </c>
      <c r="U13" s="54">
        <v>16</v>
      </c>
      <c r="V13" s="55">
        <f t="shared" si="8"/>
        <v>15.841584158415841</v>
      </c>
      <c r="W13" s="56">
        <v>4</v>
      </c>
      <c r="X13" s="55">
        <f t="shared" si="9"/>
        <v>2.5157232704402519</v>
      </c>
      <c r="Y13" s="56">
        <v>7</v>
      </c>
      <c r="Z13" s="55">
        <f t="shared" si="10"/>
        <v>4.375</v>
      </c>
      <c r="AA13" s="51">
        <f t="shared" si="31"/>
        <v>27</v>
      </c>
      <c r="AB13" s="52">
        <f t="shared" si="11"/>
        <v>6.4285714285714279</v>
      </c>
      <c r="AC13" s="54">
        <v>1</v>
      </c>
      <c r="AD13" s="55">
        <f t="shared" si="12"/>
        <v>1.1363636363636365</v>
      </c>
      <c r="AE13" s="56">
        <v>14</v>
      </c>
      <c r="AF13" s="55">
        <f t="shared" si="13"/>
        <v>15.730337078651685</v>
      </c>
      <c r="AG13" s="56">
        <v>3</v>
      </c>
      <c r="AH13" s="55">
        <f t="shared" si="14"/>
        <v>2.4193548387096775</v>
      </c>
      <c r="AI13" s="56">
        <v>2</v>
      </c>
      <c r="AJ13" s="55">
        <f t="shared" si="15"/>
        <v>1.6666666666666667</v>
      </c>
      <c r="AK13" s="51">
        <f t="shared" si="32"/>
        <v>20</v>
      </c>
      <c r="AL13" s="52">
        <f t="shared" si="16"/>
        <v>4.7505938242280283</v>
      </c>
      <c r="AM13" s="54">
        <v>0</v>
      </c>
      <c r="AN13" s="55">
        <f t="shared" si="17"/>
        <v>0</v>
      </c>
      <c r="AO13" s="56">
        <v>3</v>
      </c>
      <c r="AP13" s="55">
        <f t="shared" si="18"/>
        <v>1.1904761904761905</v>
      </c>
      <c r="AQ13" s="56">
        <v>1</v>
      </c>
      <c r="AR13" s="55">
        <f t="shared" si="19"/>
        <v>0.5181347150259068</v>
      </c>
      <c r="AS13" s="51">
        <f t="shared" si="33"/>
        <v>4</v>
      </c>
      <c r="AT13" s="52">
        <f t="shared" si="20"/>
        <v>0.50188205771643657</v>
      </c>
      <c r="AU13" s="54">
        <v>2</v>
      </c>
      <c r="AV13" s="55">
        <f t="shared" si="21"/>
        <v>0.83333333333333337</v>
      </c>
      <c r="AW13" s="56">
        <v>1</v>
      </c>
      <c r="AX13" s="55">
        <f t="shared" si="22"/>
        <v>0.49751243781094528</v>
      </c>
      <c r="AY13" s="56">
        <v>2</v>
      </c>
      <c r="AZ13" s="55">
        <f t="shared" si="23"/>
        <v>1.0810810810810811</v>
      </c>
      <c r="BA13" s="51">
        <f t="shared" si="34"/>
        <v>5</v>
      </c>
      <c r="BB13" s="52">
        <f t="shared" si="24"/>
        <v>0.79872204472843444</v>
      </c>
      <c r="BC13" s="54">
        <v>1</v>
      </c>
      <c r="BD13" s="55">
        <f t="shared" si="25"/>
        <v>0.78740157480314954</v>
      </c>
      <c r="BE13" s="56">
        <v>1</v>
      </c>
      <c r="BF13" s="55">
        <f t="shared" si="26"/>
        <v>0.46296296296296291</v>
      </c>
      <c r="BG13" s="56">
        <v>1</v>
      </c>
      <c r="BH13" s="55">
        <f t="shared" si="27"/>
        <v>0.56497175141242939</v>
      </c>
      <c r="BI13" s="51">
        <f t="shared" si="35"/>
        <v>3</v>
      </c>
      <c r="BJ13" s="52">
        <f t="shared" si="28"/>
        <v>0.57692307692307698</v>
      </c>
    </row>
    <row r="14" spans="1:62" x14ac:dyDescent="0.3">
      <c r="A14" s="14"/>
      <c r="B14" s="32"/>
      <c r="C14" s="57" t="s">
        <v>11</v>
      </c>
      <c r="D14" s="57"/>
      <c r="E14" s="58">
        <v>0</v>
      </c>
      <c r="F14" s="59">
        <f t="shared" si="0"/>
        <v>0</v>
      </c>
      <c r="G14" s="60">
        <v>0</v>
      </c>
      <c r="H14" s="59">
        <f t="shared" si="1"/>
        <v>0</v>
      </c>
      <c r="I14" s="60">
        <v>0</v>
      </c>
      <c r="J14" s="59">
        <f t="shared" si="2"/>
        <v>0</v>
      </c>
      <c r="K14" s="51">
        <f t="shared" si="29"/>
        <v>0</v>
      </c>
      <c r="L14" s="52">
        <f t="shared" si="3"/>
        <v>0</v>
      </c>
      <c r="M14" s="58">
        <v>0</v>
      </c>
      <c r="N14" s="59">
        <f t="shared" si="4"/>
        <v>0</v>
      </c>
      <c r="O14" s="60">
        <v>0</v>
      </c>
      <c r="P14" s="59">
        <f t="shared" si="5"/>
        <v>0</v>
      </c>
      <c r="Q14" s="60">
        <v>0</v>
      </c>
      <c r="R14" s="59">
        <f t="shared" si="6"/>
        <v>0</v>
      </c>
      <c r="S14" s="51">
        <f t="shared" si="30"/>
        <v>0</v>
      </c>
      <c r="T14" s="52">
        <f t="shared" si="7"/>
        <v>0</v>
      </c>
      <c r="U14" s="58">
        <v>0</v>
      </c>
      <c r="V14" s="59">
        <f t="shared" si="8"/>
        <v>0</v>
      </c>
      <c r="W14" s="60">
        <v>0</v>
      </c>
      <c r="X14" s="59">
        <f t="shared" si="9"/>
        <v>0</v>
      </c>
      <c r="Y14" s="60">
        <v>0</v>
      </c>
      <c r="Z14" s="59">
        <f t="shared" si="10"/>
        <v>0</v>
      </c>
      <c r="AA14" s="51">
        <f t="shared" si="31"/>
        <v>0</v>
      </c>
      <c r="AB14" s="52">
        <f t="shared" si="11"/>
        <v>0</v>
      </c>
      <c r="AC14" s="58">
        <v>0</v>
      </c>
      <c r="AD14" s="59">
        <f t="shared" si="12"/>
        <v>0</v>
      </c>
      <c r="AE14" s="60">
        <v>0</v>
      </c>
      <c r="AF14" s="59">
        <f t="shared" si="13"/>
        <v>0</v>
      </c>
      <c r="AG14" s="60">
        <v>0</v>
      </c>
      <c r="AH14" s="59">
        <f t="shared" si="14"/>
        <v>0</v>
      </c>
      <c r="AI14" s="60">
        <v>0</v>
      </c>
      <c r="AJ14" s="59">
        <f t="shared" si="15"/>
        <v>0</v>
      </c>
      <c r="AK14" s="51">
        <f t="shared" si="32"/>
        <v>0</v>
      </c>
      <c r="AL14" s="52">
        <f t="shared" si="16"/>
        <v>0</v>
      </c>
      <c r="AM14" s="58">
        <v>0</v>
      </c>
      <c r="AN14" s="59">
        <f t="shared" si="17"/>
        <v>0</v>
      </c>
      <c r="AO14" s="60">
        <v>0</v>
      </c>
      <c r="AP14" s="59">
        <f t="shared" si="18"/>
        <v>0</v>
      </c>
      <c r="AQ14" s="60">
        <v>0</v>
      </c>
      <c r="AR14" s="59">
        <f t="shared" si="19"/>
        <v>0</v>
      </c>
      <c r="AS14" s="51">
        <f t="shared" si="33"/>
        <v>0</v>
      </c>
      <c r="AT14" s="52">
        <f t="shared" si="20"/>
        <v>0</v>
      </c>
      <c r="AU14" s="58">
        <v>0</v>
      </c>
      <c r="AV14" s="59">
        <f t="shared" si="21"/>
        <v>0</v>
      </c>
      <c r="AW14" s="60">
        <v>0</v>
      </c>
      <c r="AX14" s="59">
        <f t="shared" si="22"/>
        <v>0</v>
      </c>
      <c r="AY14" s="60">
        <v>0</v>
      </c>
      <c r="AZ14" s="59">
        <f t="shared" si="23"/>
        <v>0</v>
      </c>
      <c r="BA14" s="51">
        <f t="shared" si="34"/>
        <v>0</v>
      </c>
      <c r="BB14" s="52">
        <f t="shared" si="24"/>
        <v>0</v>
      </c>
      <c r="BC14" s="58">
        <v>0</v>
      </c>
      <c r="BD14" s="59">
        <f t="shared" si="25"/>
        <v>0</v>
      </c>
      <c r="BE14" s="60">
        <v>0</v>
      </c>
      <c r="BF14" s="59">
        <f t="shared" si="26"/>
        <v>0</v>
      </c>
      <c r="BG14" s="60">
        <v>0</v>
      </c>
      <c r="BH14" s="59">
        <f t="shared" si="27"/>
        <v>0</v>
      </c>
      <c r="BI14" s="51">
        <f t="shared" si="35"/>
        <v>0</v>
      </c>
      <c r="BJ14" s="52">
        <f t="shared" si="28"/>
        <v>0</v>
      </c>
    </row>
    <row r="15" spans="1:62" ht="36" x14ac:dyDescent="0.3">
      <c r="A15" s="14"/>
      <c r="B15" s="32"/>
      <c r="C15" s="33"/>
      <c r="D15" s="57" t="s">
        <v>25</v>
      </c>
      <c r="E15" s="58">
        <v>0</v>
      </c>
      <c r="F15" s="59"/>
      <c r="G15" s="60">
        <v>0</v>
      </c>
      <c r="H15" s="59"/>
      <c r="I15" s="60">
        <v>0</v>
      </c>
      <c r="J15" s="59"/>
      <c r="K15" s="51">
        <f t="shared" si="29"/>
        <v>0</v>
      </c>
      <c r="L15" s="52"/>
      <c r="M15" s="58">
        <v>0</v>
      </c>
      <c r="N15" s="59"/>
      <c r="O15" s="60">
        <v>0</v>
      </c>
      <c r="P15" s="59"/>
      <c r="Q15" s="60">
        <v>0</v>
      </c>
      <c r="R15" s="59"/>
      <c r="S15" s="51"/>
      <c r="T15" s="52"/>
      <c r="U15" s="58">
        <v>0</v>
      </c>
      <c r="V15" s="59"/>
      <c r="W15" s="60">
        <v>0</v>
      </c>
      <c r="X15" s="59"/>
      <c r="Y15" s="60">
        <v>0</v>
      </c>
      <c r="Z15" s="59"/>
      <c r="AA15" s="51">
        <f t="shared" si="31"/>
        <v>0</v>
      </c>
      <c r="AB15" s="52"/>
      <c r="AC15" s="58">
        <v>0</v>
      </c>
      <c r="AD15" s="59"/>
      <c r="AE15" s="60">
        <v>0</v>
      </c>
      <c r="AF15" s="59"/>
      <c r="AG15" s="60">
        <v>0</v>
      </c>
      <c r="AH15" s="59"/>
      <c r="AI15" s="60">
        <v>0</v>
      </c>
      <c r="AJ15" s="59"/>
      <c r="AK15" s="51">
        <f t="shared" si="32"/>
        <v>0</v>
      </c>
      <c r="AL15" s="52"/>
      <c r="AM15" s="58">
        <v>0</v>
      </c>
      <c r="AN15" s="59"/>
      <c r="AO15" s="60">
        <v>0</v>
      </c>
      <c r="AP15" s="59"/>
      <c r="AQ15" s="60">
        <v>0</v>
      </c>
      <c r="AR15" s="59"/>
      <c r="AS15" s="51">
        <f t="shared" si="33"/>
        <v>0</v>
      </c>
      <c r="AT15" s="52"/>
      <c r="AU15" s="58">
        <v>0</v>
      </c>
      <c r="AV15" s="59"/>
      <c r="AW15" s="60">
        <v>0</v>
      </c>
      <c r="AX15" s="59"/>
      <c r="AY15" s="60">
        <v>0</v>
      </c>
      <c r="AZ15" s="59"/>
      <c r="BA15" s="51"/>
      <c r="BB15" s="52"/>
      <c r="BC15" s="58">
        <v>0</v>
      </c>
      <c r="BD15" s="59"/>
      <c r="BE15" s="60">
        <v>0</v>
      </c>
      <c r="BF15" s="59"/>
      <c r="BG15" s="60">
        <v>0</v>
      </c>
      <c r="BH15" s="59"/>
      <c r="BI15" s="51">
        <f t="shared" si="35"/>
        <v>0</v>
      </c>
      <c r="BJ15" s="52"/>
    </row>
    <row r="16" spans="1:62" ht="36" x14ac:dyDescent="0.3">
      <c r="A16" s="14"/>
      <c r="B16" s="32"/>
      <c r="C16" s="33"/>
      <c r="D16" s="57" t="s">
        <v>26</v>
      </c>
      <c r="E16" s="58">
        <v>0</v>
      </c>
      <c r="F16" s="59"/>
      <c r="G16" s="60">
        <v>0</v>
      </c>
      <c r="H16" s="59"/>
      <c r="I16" s="60">
        <v>0</v>
      </c>
      <c r="J16" s="59"/>
      <c r="K16" s="51">
        <f t="shared" si="29"/>
        <v>0</v>
      </c>
      <c r="L16" s="52"/>
      <c r="M16" s="58">
        <v>0</v>
      </c>
      <c r="N16" s="59"/>
      <c r="O16" s="60">
        <v>0</v>
      </c>
      <c r="P16" s="59"/>
      <c r="Q16" s="60">
        <v>0</v>
      </c>
      <c r="R16" s="59"/>
      <c r="S16" s="51"/>
      <c r="T16" s="52"/>
      <c r="U16" s="58">
        <v>0</v>
      </c>
      <c r="V16" s="59"/>
      <c r="W16" s="60">
        <v>0</v>
      </c>
      <c r="X16" s="59"/>
      <c r="Y16" s="60">
        <v>0</v>
      </c>
      <c r="Z16" s="59"/>
      <c r="AA16" s="51">
        <f t="shared" si="31"/>
        <v>0</v>
      </c>
      <c r="AB16" s="52"/>
      <c r="AC16" s="58"/>
      <c r="AD16" s="59"/>
      <c r="AE16" s="60">
        <v>0</v>
      </c>
      <c r="AF16" s="59"/>
      <c r="AG16" s="60">
        <v>0</v>
      </c>
      <c r="AH16" s="59"/>
      <c r="AI16" s="60">
        <v>0</v>
      </c>
      <c r="AJ16" s="59"/>
      <c r="AK16" s="51">
        <f t="shared" si="32"/>
        <v>0</v>
      </c>
      <c r="AL16" s="52"/>
      <c r="AM16" s="58">
        <v>0</v>
      </c>
      <c r="AN16" s="59"/>
      <c r="AO16" s="60">
        <v>0</v>
      </c>
      <c r="AP16" s="59"/>
      <c r="AQ16" s="60">
        <v>0</v>
      </c>
      <c r="AR16" s="59"/>
      <c r="AS16" s="51">
        <f t="shared" si="33"/>
        <v>0</v>
      </c>
      <c r="AT16" s="52"/>
      <c r="AU16" s="58">
        <v>0</v>
      </c>
      <c r="AV16" s="59"/>
      <c r="AW16" s="60">
        <v>0</v>
      </c>
      <c r="AX16" s="59"/>
      <c r="AY16" s="60">
        <v>0</v>
      </c>
      <c r="AZ16" s="59"/>
      <c r="BA16" s="51"/>
      <c r="BB16" s="52"/>
      <c r="BC16" s="58">
        <v>0</v>
      </c>
      <c r="BD16" s="59"/>
      <c r="BE16" s="60">
        <v>0</v>
      </c>
      <c r="BF16" s="59"/>
      <c r="BG16" s="60">
        <v>0</v>
      </c>
      <c r="BH16" s="59"/>
      <c r="BI16" s="51">
        <f t="shared" si="35"/>
        <v>0</v>
      </c>
      <c r="BJ16" s="52"/>
    </row>
    <row r="17" spans="1:62" ht="36" x14ac:dyDescent="0.3">
      <c r="A17" s="14"/>
      <c r="B17" s="32"/>
      <c r="C17" s="53" t="s">
        <v>34</v>
      </c>
      <c r="D17" s="53"/>
      <c r="E17" s="54">
        <v>0</v>
      </c>
      <c r="F17" s="55">
        <f>E17/E$27*100</f>
        <v>0</v>
      </c>
      <c r="G17" s="56">
        <v>1</v>
      </c>
      <c r="H17" s="55">
        <f>G17/G$27*100</f>
        <v>0.44052863436123352</v>
      </c>
      <c r="I17" s="56">
        <v>0</v>
      </c>
      <c r="J17" s="55">
        <f>I17/I$27*100</f>
        <v>0</v>
      </c>
      <c r="K17" s="51">
        <f t="shared" si="29"/>
        <v>1</v>
      </c>
      <c r="L17" s="52">
        <f>K17/K$27*100</f>
        <v>0.15527950310559005</v>
      </c>
      <c r="M17" s="54">
        <v>1</v>
      </c>
      <c r="N17" s="55">
        <f>M17/M$27*100</f>
        <v>0.75757575757575757</v>
      </c>
      <c r="O17" s="56">
        <v>3</v>
      </c>
      <c r="P17" s="55">
        <f>O17/O$27*100</f>
        <v>2.5423728813559325</v>
      </c>
      <c r="Q17" s="56">
        <v>0</v>
      </c>
      <c r="R17" s="55">
        <f>Q17/Q$27*100</f>
        <v>0</v>
      </c>
      <c r="S17" s="51">
        <f t="shared" si="30"/>
        <v>4</v>
      </c>
      <c r="T17" s="52">
        <f>S17/S$27*100</f>
        <v>0.79840319361277434</v>
      </c>
      <c r="U17" s="54">
        <v>1</v>
      </c>
      <c r="V17" s="55">
        <f>U17/U$27*100</f>
        <v>0.99009900990099009</v>
      </c>
      <c r="W17" s="56">
        <v>1</v>
      </c>
      <c r="X17" s="55">
        <f>W17/W$27*100</f>
        <v>0.62893081761006298</v>
      </c>
      <c r="Y17" s="56">
        <v>0</v>
      </c>
      <c r="Z17" s="55">
        <f>Y17/Y$27*100</f>
        <v>0</v>
      </c>
      <c r="AA17" s="51">
        <f t="shared" si="31"/>
        <v>2</v>
      </c>
      <c r="AB17" s="52">
        <f>AA17/AA$27*100</f>
        <v>0.47619047619047622</v>
      </c>
      <c r="AC17" s="54">
        <v>1</v>
      </c>
      <c r="AD17" s="55">
        <f>AC17/AC$27*100</f>
        <v>1.1363636363636365</v>
      </c>
      <c r="AE17" s="56">
        <v>0</v>
      </c>
      <c r="AF17" s="55">
        <f>AE17/AE$27*100</f>
        <v>0</v>
      </c>
      <c r="AG17" s="56">
        <v>2</v>
      </c>
      <c r="AH17" s="55">
        <f>AG17/AG$27*100</f>
        <v>1.6129032258064515</v>
      </c>
      <c r="AI17" s="56">
        <v>2</v>
      </c>
      <c r="AJ17" s="55">
        <f>AI17/AI$27*100</f>
        <v>1.6666666666666667</v>
      </c>
      <c r="AK17" s="51">
        <f t="shared" si="32"/>
        <v>5</v>
      </c>
      <c r="AL17" s="52">
        <f>AK17/AK$27*100</f>
        <v>1.1876484560570071</v>
      </c>
      <c r="AM17" s="54">
        <v>0</v>
      </c>
      <c r="AN17" s="55">
        <f>AM17/AM$27*100</f>
        <v>0</v>
      </c>
      <c r="AO17" s="56">
        <v>0</v>
      </c>
      <c r="AP17" s="55">
        <f>AO17/AO$27*100</f>
        <v>0</v>
      </c>
      <c r="AQ17" s="56">
        <v>0</v>
      </c>
      <c r="AR17" s="55">
        <f>AQ17/AQ$27*100</f>
        <v>0</v>
      </c>
      <c r="AS17" s="51">
        <f t="shared" si="33"/>
        <v>0</v>
      </c>
      <c r="AT17" s="52">
        <f>AS17/AS$27*100</f>
        <v>0</v>
      </c>
      <c r="AU17" s="54">
        <v>2</v>
      </c>
      <c r="AV17" s="55">
        <f>AU17/AU$27*100</f>
        <v>0.83333333333333337</v>
      </c>
      <c r="AW17" s="56">
        <v>1</v>
      </c>
      <c r="AX17" s="55">
        <f>AW17/AW$27*100</f>
        <v>0.49751243781094528</v>
      </c>
      <c r="AY17" s="56">
        <v>0</v>
      </c>
      <c r="AZ17" s="55">
        <f>AY17/AY$27*100</f>
        <v>0</v>
      </c>
      <c r="BA17" s="51">
        <f t="shared" si="34"/>
        <v>3</v>
      </c>
      <c r="BB17" s="52">
        <f>BA17/BA$27*100</f>
        <v>0.47923322683706071</v>
      </c>
      <c r="BC17" s="54">
        <v>0</v>
      </c>
      <c r="BD17" s="55">
        <f>BC17/BC$27*100</f>
        <v>0</v>
      </c>
      <c r="BE17" s="56">
        <v>0</v>
      </c>
      <c r="BF17" s="55">
        <f>BE17/BE$27*100</f>
        <v>0</v>
      </c>
      <c r="BG17" s="56">
        <v>0</v>
      </c>
      <c r="BH17" s="55">
        <f>BG17/BG$27*100</f>
        <v>0</v>
      </c>
      <c r="BI17" s="51">
        <f t="shared" si="35"/>
        <v>0</v>
      </c>
      <c r="BJ17" s="52">
        <f>BI17/BI$27*100</f>
        <v>0</v>
      </c>
    </row>
    <row r="18" spans="1:62" x14ac:dyDescent="0.3">
      <c r="A18" s="14"/>
      <c r="B18" s="32"/>
      <c r="C18" s="53" t="s">
        <v>14</v>
      </c>
      <c r="D18" s="53"/>
      <c r="E18" s="54">
        <v>13</v>
      </c>
      <c r="F18" s="55">
        <f>E18/E$27*100</f>
        <v>8.9655172413793096</v>
      </c>
      <c r="G18" s="56">
        <v>7</v>
      </c>
      <c r="H18" s="55">
        <f>G18/G$27*100</f>
        <v>3.0837004405286343</v>
      </c>
      <c r="I18" s="56">
        <v>0</v>
      </c>
      <c r="J18" s="55">
        <f>I18/I$27*100</f>
        <v>0</v>
      </c>
      <c r="K18" s="51">
        <f t="shared" si="29"/>
        <v>20</v>
      </c>
      <c r="L18" s="52">
        <f>K18/K$27*100</f>
        <v>3.1055900621118013</v>
      </c>
      <c r="M18" s="54">
        <v>0</v>
      </c>
      <c r="N18" s="55">
        <f>M18/M$27*100</f>
        <v>0</v>
      </c>
      <c r="O18" s="56">
        <v>1</v>
      </c>
      <c r="P18" s="55">
        <f>O18/O$27*100</f>
        <v>0.84745762711864403</v>
      </c>
      <c r="Q18" s="56">
        <v>2</v>
      </c>
      <c r="R18" s="55">
        <f>Q18/Q$27*100</f>
        <v>0.79681274900398402</v>
      </c>
      <c r="S18" s="51">
        <f t="shared" si="30"/>
        <v>3</v>
      </c>
      <c r="T18" s="52">
        <f>S18/S$27*100</f>
        <v>0.5988023952095809</v>
      </c>
      <c r="U18" s="54">
        <v>15</v>
      </c>
      <c r="V18" s="55">
        <f>U18/U$27*100</f>
        <v>14.85148514851485</v>
      </c>
      <c r="W18" s="56">
        <v>3</v>
      </c>
      <c r="X18" s="55">
        <f>W18/W$27*100</f>
        <v>1.8867924528301887</v>
      </c>
      <c r="Y18" s="56">
        <v>7</v>
      </c>
      <c r="Z18" s="55">
        <f>Y18/Y$27*100</f>
        <v>4.375</v>
      </c>
      <c r="AA18" s="51">
        <f t="shared" si="31"/>
        <v>25</v>
      </c>
      <c r="AB18" s="52">
        <f>AA18/AA$27*100</f>
        <v>5.9523809523809517</v>
      </c>
      <c r="AC18" s="54">
        <v>0</v>
      </c>
      <c r="AD18" s="55">
        <f>AC18/AC$27*100</f>
        <v>0</v>
      </c>
      <c r="AE18" s="56">
        <v>14</v>
      </c>
      <c r="AF18" s="55">
        <f>AE18/AE$27*100</f>
        <v>15.730337078651685</v>
      </c>
      <c r="AG18" s="56">
        <v>1</v>
      </c>
      <c r="AH18" s="55">
        <f>AG18/AG$27*100</f>
        <v>0.80645161290322576</v>
      </c>
      <c r="AI18" s="56">
        <v>0</v>
      </c>
      <c r="AJ18" s="55">
        <f>AI18/AI$27*100</f>
        <v>0</v>
      </c>
      <c r="AK18" s="51">
        <f t="shared" si="32"/>
        <v>15</v>
      </c>
      <c r="AL18" s="52">
        <f>AK18/AK$27*100</f>
        <v>3.5629453681710213</v>
      </c>
      <c r="AM18" s="54">
        <v>0</v>
      </c>
      <c r="AN18" s="55">
        <f>AM18/AM$27*100</f>
        <v>0</v>
      </c>
      <c r="AO18" s="56">
        <v>3</v>
      </c>
      <c r="AP18" s="55">
        <f>AO18/AO$27*100</f>
        <v>1.1904761904761905</v>
      </c>
      <c r="AQ18" s="56">
        <v>1</v>
      </c>
      <c r="AR18" s="55">
        <f>AQ18/AQ$27*100</f>
        <v>0.5181347150259068</v>
      </c>
      <c r="AS18" s="51">
        <f t="shared" si="33"/>
        <v>4</v>
      </c>
      <c r="AT18" s="52">
        <f>AS18/AS$27*100</f>
        <v>0.50188205771643657</v>
      </c>
      <c r="AU18" s="54">
        <v>0</v>
      </c>
      <c r="AV18" s="55">
        <f>AU18/AU$27*100</f>
        <v>0</v>
      </c>
      <c r="AW18" s="56">
        <v>0</v>
      </c>
      <c r="AX18" s="55">
        <f>AW18/AW$27*100</f>
        <v>0</v>
      </c>
      <c r="AY18" s="56">
        <v>2</v>
      </c>
      <c r="AZ18" s="55">
        <f>AY18/AY$27*100</f>
        <v>1.0810810810810811</v>
      </c>
      <c r="BA18" s="51">
        <f t="shared" si="34"/>
        <v>2</v>
      </c>
      <c r="BB18" s="52">
        <f>BA18/BA$27*100</f>
        <v>0.31948881789137379</v>
      </c>
      <c r="BC18" s="54">
        <v>1</v>
      </c>
      <c r="BD18" s="55">
        <f>BC18/BC$27*100</f>
        <v>0.78740157480314954</v>
      </c>
      <c r="BE18" s="56">
        <v>1</v>
      </c>
      <c r="BF18" s="55">
        <f>BE18/BE$27*100</f>
        <v>0.46296296296296291</v>
      </c>
      <c r="BG18" s="56">
        <v>1</v>
      </c>
      <c r="BH18" s="55">
        <f>BG18/BG$27*100</f>
        <v>0.56497175141242939</v>
      </c>
      <c r="BI18" s="51">
        <f t="shared" si="35"/>
        <v>3</v>
      </c>
      <c r="BJ18" s="52">
        <f>BI18/BI$27*100</f>
        <v>0.57692307692307698</v>
      </c>
    </row>
    <row r="19" spans="1:62" ht="53" x14ac:dyDescent="0.3">
      <c r="A19" s="19"/>
      <c r="B19" s="61" t="s">
        <v>16</v>
      </c>
      <c r="C19" s="61"/>
      <c r="D19" s="61"/>
      <c r="E19" s="27">
        <v>0</v>
      </c>
      <c r="F19" s="28">
        <f>E19/E$27*100</f>
        <v>0</v>
      </c>
      <c r="G19" s="26">
        <v>0</v>
      </c>
      <c r="H19" s="28">
        <f>G19/G$27*100</f>
        <v>0</v>
      </c>
      <c r="I19" s="26">
        <v>0</v>
      </c>
      <c r="J19" s="28">
        <f>I19/I$27*100</f>
        <v>0</v>
      </c>
      <c r="K19" s="29">
        <f t="shared" si="29"/>
        <v>0</v>
      </c>
      <c r="L19" s="30">
        <f>K19/K$27*100</f>
        <v>0</v>
      </c>
      <c r="M19" s="27">
        <v>0</v>
      </c>
      <c r="N19" s="28">
        <f>M19/M$27*100</f>
        <v>0</v>
      </c>
      <c r="O19" s="26">
        <v>0</v>
      </c>
      <c r="P19" s="28">
        <f>O19/O$27*100</f>
        <v>0</v>
      </c>
      <c r="Q19" s="26">
        <v>0</v>
      </c>
      <c r="R19" s="28">
        <f>Q19/Q$27*100</f>
        <v>0</v>
      </c>
      <c r="S19" s="29">
        <f t="shared" si="30"/>
        <v>0</v>
      </c>
      <c r="T19" s="30">
        <f>S19/S$27*100</f>
        <v>0</v>
      </c>
      <c r="U19" s="27">
        <v>0</v>
      </c>
      <c r="V19" s="28">
        <f>U19/U$27*100</f>
        <v>0</v>
      </c>
      <c r="W19" s="26">
        <v>0</v>
      </c>
      <c r="X19" s="28">
        <f>W19/W$27*100</f>
        <v>0</v>
      </c>
      <c r="Y19" s="26">
        <v>0</v>
      </c>
      <c r="Z19" s="28">
        <f>Y19/Y$27*100</f>
        <v>0</v>
      </c>
      <c r="AA19" s="29">
        <f t="shared" si="31"/>
        <v>0</v>
      </c>
      <c r="AB19" s="30">
        <f>AA19/AA$27*100</f>
        <v>0</v>
      </c>
      <c r="AC19" s="27">
        <v>0</v>
      </c>
      <c r="AD19" s="28">
        <f>AC19/AC$27*100</f>
        <v>0</v>
      </c>
      <c r="AE19" s="26">
        <v>0</v>
      </c>
      <c r="AF19" s="28">
        <f>AE19/AE$27*100</f>
        <v>0</v>
      </c>
      <c r="AG19" s="26">
        <v>0</v>
      </c>
      <c r="AH19" s="28">
        <f>AG19/AG$27*100</f>
        <v>0</v>
      </c>
      <c r="AI19" s="26">
        <v>0</v>
      </c>
      <c r="AJ19" s="28">
        <f>AI19/AI$27*100</f>
        <v>0</v>
      </c>
      <c r="AK19" s="29">
        <f t="shared" si="32"/>
        <v>0</v>
      </c>
      <c r="AL19" s="30">
        <f>AK19/AK$27*100</f>
        <v>0</v>
      </c>
      <c r="AM19" s="27">
        <v>0</v>
      </c>
      <c r="AN19" s="28">
        <f>AM19/AM$27*100</f>
        <v>0</v>
      </c>
      <c r="AO19" s="26">
        <v>0</v>
      </c>
      <c r="AP19" s="28">
        <f>AO19/AO$27*100</f>
        <v>0</v>
      </c>
      <c r="AQ19" s="26">
        <v>0</v>
      </c>
      <c r="AR19" s="28">
        <f>AQ19/AQ$27*100</f>
        <v>0</v>
      </c>
      <c r="AS19" s="29">
        <f t="shared" si="33"/>
        <v>0</v>
      </c>
      <c r="AT19" s="30">
        <f>AS19/AS$27*100</f>
        <v>0</v>
      </c>
      <c r="AU19" s="27">
        <v>0</v>
      </c>
      <c r="AV19" s="28">
        <f>AU19/AU$27*100</f>
        <v>0</v>
      </c>
      <c r="AW19" s="26">
        <v>0</v>
      </c>
      <c r="AX19" s="28">
        <f>AW19/AW$27*100</f>
        <v>0</v>
      </c>
      <c r="AY19" s="26">
        <v>0</v>
      </c>
      <c r="AZ19" s="28">
        <f>AY19/AY$27*100</f>
        <v>0</v>
      </c>
      <c r="BA19" s="29">
        <f t="shared" si="34"/>
        <v>0</v>
      </c>
      <c r="BB19" s="30">
        <f>BA19/BA$27*100</f>
        <v>0</v>
      </c>
      <c r="BC19" s="27">
        <v>0</v>
      </c>
      <c r="BD19" s="28">
        <f>BC19/BC$27*100</f>
        <v>0</v>
      </c>
      <c r="BE19" s="26">
        <v>0</v>
      </c>
      <c r="BF19" s="28">
        <f>BE19/BE$27*100</f>
        <v>0</v>
      </c>
      <c r="BG19" s="26">
        <v>0</v>
      </c>
      <c r="BH19" s="28">
        <f>BG19/BG$27*100</f>
        <v>0</v>
      </c>
      <c r="BI19" s="29">
        <f t="shared" si="35"/>
        <v>0</v>
      </c>
      <c r="BJ19" s="30">
        <f>BI19/BI$27*100</f>
        <v>0</v>
      </c>
    </row>
    <row r="20" spans="1:62" x14ac:dyDescent="0.3">
      <c r="A20" s="22" t="s">
        <v>17</v>
      </c>
      <c r="B20" s="22"/>
      <c r="C20" s="22"/>
      <c r="D20" s="22"/>
      <c r="E20" s="23">
        <v>128</v>
      </c>
      <c r="F20" s="24">
        <f>E20/E$27*100</f>
        <v>88.275862068965523</v>
      </c>
      <c r="G20" s="25">
        <v>215</v>
      </c>
      <c r="H20" s="24">
        <f>G20/G$27*100</f>
        <v>94.713656387665196</v>
      </c>
      <c r="I20" s="25">
        <v>269</v>
      </c>
      <c r="J20" s="24">
        <f>I20/I$27*100</f>
        <v>98.89705882352942</v>
      </c>
      <c r="K20" s="16">
        <f t="shared" si="29"/>
        <v>612</v>
      </c>
      <c r="L20" s="17">
        <f>K20/K$27*100</f>
        <v>95.031055900621126</v>
      </c>
      <c r="M20" s="23">
        <v>125</v>
      </c>
      <c r="N20" s="24">
        <f>M20/M$27*100</f>
        <v>94.696969696969703</v>
      </c>
      <c r="O20" s="25">
        <v>104</v>
      </c>
      <c r="P20" s="24">
        <f>O20/O$27*100</f>
        <v>88.135593220338976</v>
      </c>
      <c r="Q20" s="25">
        <v>227</v>
      </c>
      <c r="R20" s="24">
        <f>Q20/Q$27*100</f>
        <v>90.438247011952186</v>
      </c>
      <c r="S20" s="16">
        <f>M20+O20+Q20</f>
        <v>456</v>
      </c>
      <c r="T20" s="17">
        <f>S20/S$27*100</f>
        <v>91.017964071856284</v>
      </c>
      <c r="U20" s="23">
        <v>72</v>
      </c>
      <c r="V20" s="24">
        <f>U20/U$27*100</f>
        <v>71.287128712871279</v>
      </c>
      <c r="W20" s="25">
        <v>138</v>
      </c>
      <c r="X20" s="24">
        <f>W20/W$27*100</f>
        <v>86.79245283018868</v>
      </c>
      <c r="Y20" s="25">
        <v>142</v>
      </c>
      <c r="Z20" s="24">
        <f>Y20/Y$27*100</f>
        <v>88.75</v>
      </c>
      <c r="AA20" s="16">
        <f t="shared" si="31"/>
        <v>352</v>
      </c>
      <c r="AB20" s="17">
        <f>AA20/AA$27*100</f>
        <v>83.80952380952381</v>
      </c>
      <c r="AC20" s="23">
        <v>80</v>
      </c>
      <c r="AD20" s="24">
        <f>AC20/AC$27*100</f>
        <v>90.909090909090907</v>
      </c>
      <c r="AE20" s="25">
        <v>72</v>
      </c>
      <c r="AF20" s="24">
        <f>AE20/AE$27*100</f>
        <v>80.898876404494374</v>
      </c>
      <c r="AG20" s="25">
        <v>113</v>
      </c>
      <c r="AH20" s="24">
        <f>AG20/AG$27*100</f>
        <v>91.129032258064512</v>
      </c>
      <c r="AI20" s="25">
        <v>108</v>
      </c>
      <c r="AJ20" s="24">
        <f>AI20/AI$27*100</f>
        <v>90</v>
      </c>
      <c r="AK20" s="16">
        <f t="shared" si="32"/>
        <v>373</v>
      </c>
      <c r="AL20" s="17">
        <f>AK20/AK$27*100</f>
        <v>88.598574821852722</v>
      </c>
      <c r="AM20" s="23">
        <v>340</v>
      </c>
      <c r="AN20" s="24">
        <f>AM20/AM$27*100</f>
        <v>96.590909090909093</v>
      </c>
      <c r="AO20" s="25">
        <v>243</v>
      </c>
      <c r="AP20" s="24">
        <f>AO20/AO$27*100</f>
        <v>96.428571428571431</v>
      </c>
      <c r="AQ20" s="25">
        <v>184</v>
      </c>
      <c r="AR20" s="24">
        <f>AQ20/AQ$27*100</f>
        <v>95.336787564766837</v>
      </c>
      <c r="AS20" s="16">
        <f t="shared" si="33"/>
        <v>767</v>
      </c>
      <c r="AT20" s="17">
        <f>AS20/AS$27*100</f>
        <v>96.235884567126732</v>
      </c>
      <c r="AU20" s="23">
        <v>238</v>
      </c>
      <c r="AV20" s="24">
        <f>AU20/AU$27*100</f>
        <v>99.166666666666671</v>
      </c>
      <c r="AW20" s="25">
        <v>200</v>
      </c>
      <c r="AX20" s="24">
        <f>AW20/AW$27*100</f>
        <v>99.50248756218906</v>
      </c>
      <c r="AY20" s="25">
        <v>180</v>
      </c>
      <c r="AZ20" s="24">
        <f>AY20/AY$27*100</f>
        <v>97.297297297297305</v>
      </c>
      <c r="BA20" s="16">
        <f>AU20+AW20+AY20</f>
        <v>618</v>
      </c>
      <c r="BB20" s="17">
        <f>BA20/BA$27*100</f>
        <v>98.722044728434497</v>
      </c>
      <c r="BC20" s="23">
        <v>126</v>
      </c>
      <c r="BD20" s="24">
        <f>BC20/BC$27*100</f>
        <v>99.212598425196859</v>
      </c>
      <c r="BE20" s="25">
        <v>214</v>
      </c>
      <c r="BF20" s="24">
        <f>BE20/BE$27*100</f>
        <v>99.074074074074076</v>
      </c>
      <c r="BG20" s="25">
        <v>175</v>
      </c>
      <c r="BH20" s="24">
        <f>BG20/BG$27*100</f>
        <v>98.870056497175142</v>
      </c>
      <c r="BI20" s="16">
        <f t="shared" si="35"/>
        <v>515</v>
      </c>
      <c r="BJ20" s="17">
        <f>BI20/BI$27*100</f>
        <v>99.038461538461547</v>
      </c>
    </row>
    <row r="21" spans="1:62" x14ac:dyDescent="0.3">
      <c r="A21" s="22"/>
      <c r="B21" s="62"/>
      <c r="C21" s="63" t="s">
        <v>11</v>
      </c>
      <c r="D21" s="63"/>
      <c r="E21" s="64">
        <v>6</v>
      </c>
      <c r="F21" s="65">
        <f>E21/E$27*100</f>
        <v>4.1379310344827589</v>
      </c>
      <c r="G21" s="66">
        <v>7</v>
      </c>
      <c r="H21" s="65">
        <f>G21/G$27*100</f>
        <v>3.0837004405286343</v>
      </c>
      <c r="I21" s="66">
        <v>13</v>
      </c>
      <c r="J21" s="65">
        <f>I21/I$27*100</f>
        <v>4.7794117647058822</v>
      </c>
      <c r="K21" s="51">
        <f t="shared" si="29"/>
        <v>26</v>
      </c>
      <c r="L21" s="52">
        <f>K21/K$27*100</f>
        <v>4.0372670807453419</v>
      </c>
      <c r="M21" s="64">
        <v>2</v>
      </c>
      <c r="N21" s="65">
        <f>M21/M$27*100</f>
        <v>1.5151515151515151</v>
      </c>
      <c r="O21" s="66">
        <v>0</v>
      </c>
      <c r="P21" s="65">
        <f>O21/O$27*100</f>
        <v>0</v>
      </c>
      <c r="Q21" s="66">
        <v>10</v>
      </c>
      <c r="R21" s="65">
        <f>Q21/Q$27*100</f>
        <v>3.9840637450199203</v>
      </c>
      <c r="S21" s="51">
        <f t="shared" ref="S21:S27" si="36">M21+O21+Q21</f>
        <v>12</v>
      </c>
      <c r="T21" s="52">
        <f>S21/S$27*100</f>
        <v>2.3952095808383236</v>
      </c>
      <c r="U21" s="67">
        <v>9</v>
      </c>
      <c r="V21" s="65">
        <v>0</v>
      </c>
      <c r="W21" s="66">
        <v>13</v>
      </c>
      <c r="X21" s="65">
        <f>W21/W$27*100</f>
        <v>8.1761006289308167</v>
      </c>
      <c r="Y21" s="66">
        <v>3</v>
      </c>
      <c r="Z21" s="65">
        <f>Y21/Y$27*100</f>
        <v>1.875</v>
      </c>
      <c r="AA21" s="51">
        <f t="shared" si="31"/>
        <v>25</v>
      </c>
      <c r="AB21" s="52">
        <f>AA21/AA$27*100</f>
        <v>5.9523809523809517</v>
      </c>
      <c r="AC21" s="64">
        <v>3</v>
      </c>
      <c r="AD21" s="65">
        <f>AC21/AC$27*100</f>
        <v>3.4090909090909087</v>
      </c>
      <c r="AE21" s="66">
        <v>0</v>
      </c>
      <c r="AF21" s="65">
        <f>AE21/AE$27*100</f>
        <v>0</v>
      </c>
      <c r="AG21" s="66">
        <v>2</v>
      </c>
      <c r="AH21" s="65">
        <f>AG21/AG$27*100</f>
        <v>1.6129032258064515</v>
      </c>
      <c r="AI21" s="66">
        <v>3</v>
      </c>
      <c r="AJ21" s="65">
        <f>AI21/AI$27*100</f>
        <v>2.5</v>
      </c>
      <c r="AK21" s="51">
        <f t="shared" si="32"/>
        <v>8</v>
      </c>
      <c r="AL21" s="52">
        <f>AK21/AK$27*100</f>
        <v>1.9002375296912115</v>
      </c>
      <c r="AM21" s="64">
        <v>5</v>
      </c>
      <c r="AN21" s="65">
        <f>AM21/AM$27*100</f>
        <v>1.4204545454545454</v>
      </c>
      <c r="AO21" s="66">
        <v>1</v>
      </c>
      <c r="AP21" s="65">
        <f>AO21/AO$27*100</f>
        <v>0.3968253968253968</v>
      </c>
      <c r="AQ21" s="66">
        <v>1</v>
      </c>
      <c r="AR21" s="65">
        <f>AQ21/AQ$27*100</f>
        <v>0.5181347150259068</v>
      </c>
      <c r="AS21" s="51">
        <f t="shared" si="33"/>
        <v>7</v>
      </c>
      <c r="AT21" s="52">
        <f>AS21/AS$27*100</f>
        <v>0.87829360100376408</v>
      </c>
      <c r="AU21" s="64">
        <v>0</v>
      </c>
      <c r="AV21" s="65">
        <f>AU21/AU$27*100</f>
        <v>0</v>
      </c>
      <c r="AW21" s="66">
        <v>0</v>
      </c>
      <c r="AX21" s="65">
        <f>AW21/AW$27*100</f>
        <v>0</v>
      </c>
      <c r="AY21" s="66">
        <v>0</v>
      </c>
      <c r="AZ21" s="65">
        <f>AY21/AY$27*100</f>
        <v>0</v>
      </c>
      <c r="BA21" s="51">
        <f t="shared" ref="BA21:BA27" si="37">AU21+AW21+AY21</f>
        <v>0</v>
      </c>
      <c r="BB21" s="52">
        <f>BA21/BA$27*100</f>
        <v>0</v>
      </c>
      <c r="BC21" s="64">
        <v>0</v>
      </c>
      <c r="BD21" s="65">
        <f>BC21/BC$27*100</f>
        <v>0</v>
      </c>
      <c r="BE21" s="66">
        <v>0</v>
      </c>
      <c r="BF21" s="65">
        <f>BE21/BE$27*100</f>
        <v>0</v>
      </c>
      <c r="BG21" s="66">
        <v>0</v>
      </c>
      <c r="BH21" s="65">
        <f>BG21/BG$27*100</f>
        <v>0</v>
      </c>
      <c r="BI21" s="51">
        <f t="shared" si="35"/>
        <v>0</v>
      </c>
      <c r="BJ21" s="52">
        <f>BI21/BI$27*100</f>
        <v>0</v>
      </c>
    </row>
    <row r="22" spans="1:62" ht="36" x14ac:dyDescent="0.3">
      <c r="A22" s="22"/>
      <c r="B22" s="7"/>
      <c r="C22" s="34"/>
      <c r="D22" s="63" t="s">
        <v>23</v>
      </c>
      <c r="E22" s="64">
        <v>4</v>
      </c>
      <c r="F22" s="65"/>
      <c r="G22" s="66">
        <v>3</v>
      </c>
      <c r="H22" s="65"/>
      <c r="I22" s="66">
        <v>2</v>
      </c>
      <c r="J22" s="65"/>
      <c r="K22" s="51">
        <f t="shared" si="29"/>
        <v>9</v>
      </c>
      <c r="L22" s="52"/>
      <c r="M22" s="64">
        <v>2</v>
      </c>
      <c r="N22" s="65"/>
      <c r="O22" s="66">
        <v>0</v>
      </c>
      <c r="P22" s="65"/>
      <c r="Q22" s="66">
        <v>4</v>
      </c>
      <c r="R22" s="65"/>
      <c r="S22" s="51"/>
      <c r="T22" s="52"/>
      <c r="U22" s="67">
        <v>0</v>
      </c>
      <c r="V22" s="65"/>
      <c r="W22" s="66">
        <v>0</v>
      </c>
      <c r="X22" s="65"/>
      <c r="Y22" s="66">
        <v>0</v>
      </c>
      <c r="Z22" s="65"/>
      <c r="AA22" s="51">
        <f t="shared" si="31"/>
        <v>0</v>
      </c>
      <c r="AB22" s="52"/>
      <c r="AC22" s="64">
        <v>0</v>
      </c>
      <c r="AD22" s="65"/>
      <c r="AE22" s="66">
        <v>0</v>
      </c>
      <c r="AF22" s="65"/>
      <c r="AG22" s="66">
        <v>0</v>
      </c>
      <c r="AH22" s="65"/>
      <c r="AI22" s="66">
        <v>1</v>
      </c>
      <c r="AJ22" s="65"/>
      <c r="AK22" s="51">
        <f t="shared" si="32"/>
        <v>1</v>
      </c>
      <c r="AL22" s="52"/>
      <c r="AM22" s="64">
        <v>0</v>
      </c>
      <c r="AN22" s="65"/>
      <c r="AO22" s="66">
        <v>0</v>
      </c>
      <c r="AP22" s="65"/>
      <c r="AQ22" s="66">
        <v>0</v>
      </c>
      <c r="AR22" s="65"/>
      <c r="AS22" s="51">
        <f t="shared" si="33"/>
        <v>0</v>
      </c>
      <c r="AT22" s="52"/>
      <c r="AU22" s="64">
        <v>0</v>
      </c>
      <c r="AV22" s="65"/>
      <c r="AW22" s="66">
        <v>0</v>
      </c>
      <c r="AX22" s="65"/>
      <c r="AY22" s="66">
        <v>0</v>
      </c>
      <c r="AZ22" s="65"/>
      <c r="BA22" s="51"/>
      <c r="BB22" s="52"/>
      <c r="BC22" s="64">
        <v>0</v>
      </c>
      <c r="BD22" s="65"/>
      <c r="BE22" s="66">
        <v>0</v>
      </c>
      <c r="BF22" s="65"/>
      <c r="BG22" s="66">
        <v>0</v>
      </c>
      <c r="BH22" s="65"/>
      <c r="BI22" s="51">
        <f t="shared" si="35"/>
        <v>0</v>
      </c>
      <c r="BJ22" s="52"/>
    </row>
    <row r="23" spans="1:62" ht="36" x14ac:dyDescent="0.3">
      <c r="A23" s="22"/>
      <c r="B23" s="7"/>
      <c r="C23" s="34"/>
      <c r="D23" s="63" t="s">
        <v>24</v>
      </c>
      <c r="E23" s="64">
        <v>2</v>
      </c>
      <c r="F23" s="65"/>
      <c r="G23" s="66">
        <v>4</v>
      </c>
      <c r="H23" s="65"/>
      <c r="I23" s="66">
        <v>11</v>
      </c>
      <c r="J23" s="65"/>
      <c r="K23" s="51">
        <f t="shared" si="29"/>
        <v>17</v>
      </c>
      <c r="L23" s="52"/>
      <c r="M23" s="64">
        <v>0</v>
      </c>
      <c r="N23" s="65"/>
      <c r="O23" s="66">
        <v>0</v>
      </c>
      <c r="P23" s="65"/>
      <c r="Q23" s="66">
        <v>6</v>
      </c>
      <c r="R23" s="65"/>
      <c r="S23" s="51"/>
      <c r="T23" s="52"/>
      <c r="U23" s="67">
        <v>9</v>
      </c>
      <c r="V23" s="65"/>
      <c r="W23" s="66">
        <v>13</v>
      </c>
      <c r="X23" s="65"/>
      <c r="Y23" s="66">
        <v>3</v>
      </c>
      <c r="Z23" s="65"/>
      <c r="AA23" s="51">
        <f t="shared" si="31"/>
        <v>25</v>
      </c>
      <c r="AB23" s="52"/>
      <c r="AC23" s="64">
        <v>3</v>
      </c>
      <c r="AD23" s="65"/>
      <c r="AE23" s="66">
        <v>0</v>
      </c>
      <c r="AF23" s="65"/>
      <c r="AG23" s="66">
        <v>2</v>
      </c>
      <c r="AH23" s="65"/>
      <c r="AI23" s="66">
        <v>2</v>
      </c>
      <c r="AJ23" s="65"/>
      <c r="AK23" s="51">
        <f t="shared" si="32"/>
        <v>7</v>
      </c>
      <c r="AL23" s="52"/>
      <c r="AM23" s="64">
        <v>5</v>
      </c>
      <c r="AN23" s="65"/>
      <c r="AO23" s="66">
        <v>1</v>
      </c>
      <c r="AP23" s="65"/>
      <c r="AQ23" s="66">
        <v>1</v>
      </c>
      <c r="AR23" s="65"/>
      <c r="AS23" s="51">
        <f t="shared" si="33"/>
        <v>7</v>
      </c>
      <c r="AT23" s="52"/>
      <c r="AU23" s="64">
        <v>0</v>
      </c>
      <c r="AV23" s="65"/>
      <c r="AW23" s="66">
        <v>0</v>
      </c>
      <c r="AX23" s="65"/>
      <c r="AY23" s="66">
        <v>0</v>
      </c>
      <c r="AZ23" s="65"/>
      <c r="BA23" s="51"/>
      <c r="BB23" s="52"/>
      <c r="BC23" s="64">
        <v>0</v>
      </c>
      <c r="BD23" s="65"/>
      <c r="BE23" s="66">
        <v>0</v>
      </c>
      <c r="BF23" s="65"/>
      <c r="BG23" s="66">
        <v>0</v>
      </c>
      <c r="BH23" s="65"/>
      <c r="BI23" s="51">
        <f t="shared" si="35"/>
        <v>0</v>
      </c>
      <c r="BJ23" s="52"/>
    </row>
    <row r="24" spans="1:62" ht="36" x14ac:dyDescent="0.3">
      <c r="A24" s="22"/>
      <c r="B24" s="7"/>
      <c r="C24" s="68" t="s">
        <v>34</v>
      </c>
      <c r="D24" s="68"/>
      <c r="E24" s="69">
        <v>23</v>
      </c>
      <c r="F24" s="70">
        <f>E24/E$27*100</f>
        <v>15.862068965517242</v>
      </c>
      <c r="G24" s="71">
        <v>117</v>
      </c>
      <c r="H24" s="70">
        <f>G24/G$27*100</f>
        <v>51.541850220264315</v>
      </c>
      <c r="I24" s="71">
        <v>63</v>
      </c>
      <c r="J24" s="70">
        <f>I24/I$27*100</f>
        <v>23.161764705882355</v>
      </c>
      <c r="K24" s="51">
        <f t="shared" si="29"/>
        <v>203</v>
      </c>
      <c r="L24" s="52">
        <f>K24/K$27*100</f>
        <v>31.521739130434785</v>
      </c>
      <c r="M24" s="69">
        <v>73</v>
      </c>
      <c r="N24" s="70">
        <f>M24/M$27*100</f>
        <v>55.303030303030297</v>
      </c>
      <c r="O24" s="71">
        <v>53</v>
      </c>
      <c r="P24" s="70">
        <f>O24/O$27*100</f>
        <v>44.915254237288138</v>
      </c>
      <c r="Q24" s="71">
        <v>107</v>
      </c>
      <c r="R24" s="70">
        <f>Q24/Q$27*100</f>
        <v>42.629482071713149</v>
      </c>
      <c r="S24" s="51">
        <f t="shared" si="36"/>
        <v>233</v>
      </c>
      <c r="T24" s="52">
        <f>S24/S$27*100</f>
        <v>46.506986027944116</v>
      </c>
      <c r="U24" s="69">
        <v>9</v>
      </c>
      <c r="V24" s="70">
        <f>U24/U$27*100</f>
        <v>8.9108910891089099</v>
      </c>
      <c r="W24" s="71">
        <v>61</v>
      </c>
      <c r="X24" s="70">
        <f>W24/W$27*100</f>
        <v>38.364779874213838</v>
      </c>
      <c r="Y24" s="71">
        <v>57</v>
      </c>
      <c r="Z24" s="70">
        <f>Y24/Y$27*100</f>
        <v>35.625</v>
      </c>
      <c r="AA24" s="51">
        <f t="shared" si="31"/>
        <v>127</v>
      </c>
      <c r="AB24" s="52">
        <f>AA24/AA$27*100</f>
        <v>30.238095238095237</v>
      </c>
      <c r="AC24" s="69">
        <v>20</v>
      </c>
      <c r="AD24" s="70">
        <f>AC24/AC$27*100</f>
        <v>22.727272727272727</v>
      </c>
      <c r="AE24" s="71">
        <v>6</v>
      </c>
      <c r="AF24" s="70">
        <f>AE24/AE$27*100</f>
        <v>6.7415730337078648</v>
      </c>
      <c r="AG24" s="71">
        <v>56</v>
      </c>
      <c r="AH24" s="70">
        <f>AG24/AG$27*100</f>
        <v>45.161290322580641</v>
      </c>
      <c r="AI24" s="71">
        <v>45</v>
      </c>
      <c r="AJ24" s="70">
        <f>AI24/AI$27*100</f>
        <v>37.5</v>
      </c>
      <c r="AK24" s="51">
        <f t="shared" si="32"/>
        <v>127</v>
      </c>
      <c r="AL24" s="52">
        <f>AK24/AK$27*100</f>
        <v>30.166270783847981</v>
      </c>
      <c r="AM24" s="69">
        <v>190</v>
      </c>
      <c r="AN24" s="70">
        <f>AM24/AM$27*100</f>
        <v>53.977272727272727</v>
      </c>
      <c r="AO24" s="71">
        <v>163</v>
      </c>
      <c r="AP24" s="70">
        <f>AO24/AO$27*100</f>
        <v>64.682539682539684</v>
      </c>
      <c r="AQ24" s="71">
        <v>92</v>
      </c>
      <c r="AR24" s="70">
        <f>AQ24/AQ$27*100</f>
        <v>47.668393782383419</v>
      </c>
      <c r="AS24" s="51">
        <f t="shared" si="33"/>
        <v>445</v>
      </c>
      <c r="AT24" s="52">
        <f>AS24/AS$27*100</f>
        <v>55.834378920953576</v>
      </c>
      <c r="AU24" s="69">
        <v>146</v>
      </c>
      <c r="AV24" s="70">
        <f>AU24/AU$27*100</f>
        <v>60.833333333333329</v>
      </c>
      <c r="AW24" s="71">
        <v>166</v>
      </c>
      <c r="AX24" s="70">
        <f>AW24/AW$27*100</f>
        <v>82.587064676616919</v>
      </c>
      <c r="AY24" s="71">
        <v>115</v>
      </c>
      <c r="AZ24" s="70">
        <f>AY24/AY$27*100</f>
        <v>62.162162162162161</v>
      </c>
      <c r="BA24" s="51">
        <f t="shared" si="37"/>
        <v>427</v>
      </c>
      <c r="BB24" s="52">
        <f>BA24/BA$27*100</f>
        <v>68.21086261980831</v>
      </c>
      <c r="BC24" s="69">
        <v>83</v>
      </c>
      <c r="BD24" s="70">
        <f>BC24/BC$27*100</f>
        <v>65.354330708661408</v>
      </c>
      <c r="BE24" s="71">
        <v>126</v>
      </c>
      <c r="BF24" s="70">
        <f>BE24/BE$27*100</f>
        <v>58.333333333333336</v>
      </c>
      <c r="BG24" s="71">
        <v>109</v>
      </c>
      <c r="BH24" s="70">
        <f>BG24/BG$27*100</f>
        <v>61.581920903954803</v>
      </c>
      <c r="BI24" s="51">
        <f t="shared" si="35"/>
        <v>318</v>
      </c>
      <c r="BJ24" s="52">
        <f>BI24/BI$27*100</f>
        <v>61.15384615384616</v>
      </c>
    </row>
    <row r="25" spans="1:62" x14ac:dyDescent="0.3">
      <c r="A25" s="22"/>
      <c r="B25" s="7"/>
      <c r="C25" s="68" t="s">
        <v>14</v>
      </c>
      <c r="D25" s="68"/>
      <c r="E25" s="69">
        <v>99</v>
      </c>
      <c r="F25" s="70">
        <f>E25/E$27*100</f>
        <v>68.275862068965523</v>
      </c>
      <c r="G25" s="71">
        <v>91</v>
      </c>
      <c r="H25" s="70">
        <f>G25/G$27*100</f>
        <v>40.08810572687225</v>
      </c>
      <c r="I25" s="71">
        <v>193</v>
      </c>
      <c r="J25" s="70">
        <f>I25/I$27*100</f>
        <v>70.955882352941174</v>
      </c>
      <c r="K25" s="51">
        <f t="shared" si="29"/>
        <v>383</v>
      </c>
      <c r="L25" s="52">
        <f>K25/K$27*100</f>
        <v>59.472049689441</v>
      </c>
      <c r="M25" s="69">
        <v>50</v>
      </c>
      <c r="N25" s="70">
        <f>M25/M$27*100</f>
        <v>37.878787878787875</v>
      </c>
      <c r="O25" s="71">
        <v>51</v>
      </c>
      <c r="P25" s="70">
        <f>O25/O$27*100</f>
        <v>43.220338983050851</v>
      </c>
      <c r="Q25" s="71">
        <v>110</v>
      </c>
      <c r="R25" s="70">
        <f>Q25/Q$27*100</f>
        <v>43.82470119521912</v>
      </c>
      <c r="S25" s="51">
        <f t="shared" si="36"/>
        <v>211</v>
      </c>
      <c r="T25" s="52">
        <f>S25/S$27*100</f>
        <v>42.115768463073856</v>
      </c>
      <c r="U25" s="69">
        <v>54</v>
      </c>
      <c r="V25" s="70">
        <f>U25/U$27*100</f>
        <v>53.46534653465347</v>
      </c>
      <c r="W25" s="71">
        <v>64</v>
      </c>
      <c r="X25" s="70">
        <f>W25/W$27*100</f>
        <v>40.25157232704403</v>
      </c>
      <c r="Y25" s="71">
        <v>82</v>
      </c>
      <c r="Z25" s="70">
        <f>Y25/Y$27*100</f>
        <v>51.249999999999993</v>
      </c>
      <c r="AA25" s="51">
        <f t="shared" si="31"/>
        <v>200</v>
      </c>
      <c r="AB25" s="52">
        <f>AA25/AA$27*100</f>
        <v>47.619047619047613</v>
      </c>
      <c r="AC25" s="69">
        <v>57</v>
      </c>
      <c r="AD25" s="70">
        <f>AC25/AC$27*100</f>
        <v>64.772727272727266</v>
      </c>
      <c r="AE25" s="71">
        <v>66</v>
      </c>
      <c r="AF25" s="70">
        <f>AE25/AE$27*100</f>
        <v>74.157303370786522</v>
      </c>
      <c r="AG25" s="71">
        <v>55</v>
      </c>
      <c r="AH25" s="70">
        <f>AG25/AG$27*100</f>
        <v>44.354838709677416</v>
      </c>
      <c r="AI25" s="71">
        <v>60</v>
      </c>
      <c r="AJ25" s="70">
        <f>AI25/AI$27*100</f>
        <v>50</v>
      </c>
      <c r="AK25" s="51">
        <f t="shared" si="32"/>
        <v>238</v>
      </c>
      <c r="AL25" s="52">
        <f>AK25/AK$27*100</f>
        <v>56.532066508313541</v>
      </c>
      <c r="AM25" s="69">
        <v>145</v>
      </c>
      <c r="AN25" s="70">
        <f>AM25/AM$27*100</f>
        <v>41.19318181818182</v>
      </c>
      <c r="AO25" s="71">
        <v>79</v>
      </c>
      <c r="AP25" s="70">
        <f>AO25/AO$27*100</f>
        <v>31.349206349206348</v>
      </c>
      <c r="AQ25" s="71">
        <v>91</v>
      </c>
      <c r="AR25" s="70">
        <f>AQ25/AQ$27*100</f>
        <v>47.150259067357517</v>
      </c>
      <c r="AS25" s="51">
        <f t="shared" si="33"/>
        <v>315</v>
      </c>
      <c r="AT25" s="52">
        <f>AS25/AS$27*100</f>
        <v>39.523212045169387</v>
      </c>
      <c r="AU25" s="69">
        <v>92</v>
      </c>
      <c r="AV25" s="70">
        <f>AU25/AU$27*100</f>
        <v>38.333333333333336</v>
      </c>
      <c r="AW25" s="71">
        <v>34</v>
      </c>
      <c r="AX25" s="70">
        <f>AW25/AW$27*100</f>
        <v>16.915422885572141</v>
      </c>
      <c r="AY25" s="71">
        <v>65</v>
      </c>
      <c r="AZ25" s="70">
        <f>AY25/AY$27*100</f>
        <v>35.135135135135137</v>
      </c>
      <c r="BA25" s="51">
        <f t="shared" si="37"/>
        <v>191</v>
      </c>
      <c r="BB25" s="52">
        <f>BA25/BA$27*100</f>
        <v>30.511182108626201</v>
      </c>
      <c r="BC25" s="69">
        <v>43</v>
      </c>
      <c r="BD25" s="70">
        <f>BC25/BC$27*100</f>
        <v>33.858267716535437</v>
      </c>
      <c r="BE25" s="71">
        <v>88</v>
      </c>
      <c r="BF25" s="70">
        <f>BE25/BE$27*100</f>
        <v>40.74074074074074</v>
      </c>
      <c r="BG25" s="71">
        <v>66</v>
      </c>
      <c r="BH25" s="70">
        <f>BG25/BG$27*100</f>
        <v>37.288135593220339</v>
      </c>
      <c r="BI25" s="51">
        <f t="shared" si="35"/>
        <v>197</v>
      </c>
      <c r="BJ25" s="52">
        <f>BI25/BI$27*100</f>
        <v>37.884615384615387</v>
      </c>
    </row>
    <row r="26" spans="1:62" ht="36" x14ac:dyDescent="0.3">
      <c r="A26" s="22"/>
      <c r="B26" s="61" t="s">
        <v>18</v>
      </c>
      <c r="C26" s="61"/>
      <c r="D26" s="61"/>
      <c r="E26" s="27">
        <v>2</v>
      </c>
      <c r="F26" s="28">
        <f>E26/E$27*100</f>
        <v>1.3793103448275863</v>
      </c>
      <c r="G26" s="26">
        <v>17</v>
      </c>
      <c r="H26" s="28">
        <f>G26/G$27*100</f>
        <v>7.4889867841409687</v>
      </c>
      <c r="I26" s="26">
        <v>7</v>
      </c>
      <c r="J26" s="28">
        <f>I26/I$27*100</f>
        <v>2.5735294117647056</v>
      </c>
      <c r="K26" s="29">
        <f t="shared" si="29"/>
        <v>26</v>
      </c>
      <c r="L26" s="30">
        <f>K26/K$27*100</f>
        <v>4.0372670807453419</v>
      </c>
      <c r="M26" s="27">
        <v>0</v>
      </c>
      <c r="N26" s="28">
        <f>M26/M$27*100</f>
        <v>0</v>
      </c>
      <c r="O26" s="26">
        <v>4</v>
      </c>
      <c r="P26" s="28">
        <f>O26/O$27*100</f>
        <v>3.3898305084745761</v>
      </c>
      <c r="Q26" s="26">
        <v>0</v>
      </c>
      <c r="R26" s="28">
        <f>Q26/Q$27*100</f>
        <v>0</v>
      </c>
      <c r="S26" s="29">
        <f t="shared" si="36"/>
        <v>4</v>
      </c>
      <c r="T26" s="30">
        <f>S26/S$27*100</f>
        <v>0.79840319361277434</v>
      </c>
      <c r="U26" s="27">
        <v>0</v>
      </c>
      <c r="V26" s="28">
        <f>U26/U$27*100</f>
        <v>0</v>
      </c>
      <c r="W26" s="26">
        <v>2</v>
      </c>
      <c r="X26" s="28">
        <f>W26/W$27*100</f>
        <v>1.257861635220126</v>
      </c>
      <c r="Y26" s="26">
        <v>3</v>
      </c>
      <c r="Z26" s="28">
        <f>Y26/Y$27*100</f>
        <v>1.875</v>
      </c>
      <c r="AA26" s="29">
        <f t="shared" si="31"/>
        <v>5</v>
      </c>
      <c r="AB26" s="30">
        <f>AA26/AA$27*100</f>
        <v>1.1904761904761905</v>
      </c>
      <c r="AC26" s="27">
        <v>0</v>
      </c>
      <c r="AD26" s="28">
        <f>AC26/AC$27*100</f>
        <v>0</v>
      </c>
      <c r="AE26" s="26">
        <v>0</v>
      </c>
      <c r="AF26" s="28">
        <f>AE26/AE$27*100</f>
        <v>0</v>
      </c>
      <c r="AG26" s="26">
        <v>0</v>
      </c>
      <c r="AH26" s="28">
        <f>AG26/AG$27*100</f>
        <v>0</v>
      </c>
      <c r="AI26" s="26">
        <v>1</v>
      </c>
      <c r="AJ26" s="28">
        <f>AI26/AI$27*100</f>
        <v>0.83333333333333337</v>
      </c>
      <c r="AK26" s="29">
        <f t="shared" si="32"/>
        <v>1</v>
      </c>
      <c r="AL26" s="30">
        <f>AK26/AK$27*100</f>
        <v>0.23752969121140144</v>
      </c>
      <c r="AM26" s="27">
        <v>45</v>
      </c>
      <c r="AN26" s="28">
        <f>AM26/AM$27*100</f>
        <v>12.784090909090908</v>
      </c>
      <c r="AO26" s="26">
        <v>16</v>
      </c>
      <c r="AP26" s="28">
        <f>AO26/AO$27*100</f>
        <v>6.3492063492063489</v>
      </c>
      <c r="AQ26" s="26">
        <v>36</v>
      </c>
      <c r="AR26" s="28">
        <f>AQ26/AQ$27*100</f>
        <v>18.652849740932641</v>
      </c>
      <c r="AS26" s="29">
        <f t="shared" si="33"/>
        <v>97</v>
      </c>
      <c r="AT26" s="30">
        <f>AS26/AS$27*100</f>
        <v>12.170639899623588</v>
      </c>
      <c r="AU26" s="27">
        <v>28</v>
      </c>
      <c r="AV26" s="28">
        <f>AU26/AU$27*100</f>
        <v>11.666666666666666</v>
      </c>
      <c r="AW26" s="26">
        <v>0</v>
      </c>
      <c r="AX26" s="28">
        <f>AW26/AW$27*100</f>
        <v>0</v>
      </c>
      <c r="AY26" s="26">
        <v>0</v>
      </c>
      <c r="AZ26" s="28">
        <f>AY26/AY$27*100</f>
        <v>0</v>
      </c>
      <c r="BA26" s="29">
        <f t="shared" si="37"/>
        <v>28</v>
      </c>
      <c r="BB26" s="30">
        <f>BA26/BA$27*100</f>
        <v>4.4728434504792327</v>
      </c>
      <c r="BC26" s="27">
        <v>0</v>
      </c>
      <c r="BD26" s="28">
        <f>BC26/BC$27*100</f>
        <v>0</v>
      </c>
      <c r="BE26" s="26">
        <v>10</v>
      </c>
      <c r="BF26" s="28">
        <f>BE26/BE$27*100</f>
        <v>4.6296296296296298</v>
      </c>
      <c r="BG26" s="26">
        <v>20</v>
      </c>
      <c r="BH26" s="28">
        <f>BG26/BG$27*100</f>
        <v>11.299435028248588</v>
      </c>
      <c r="BI26" s="29">
        <f t="shared" si="35"/>
        <v>30</v>
      </c>
      <c r="BJ26" s="30">
        <f>BI26/BI$27*100</f>
        <v>5.7692307692307692</v>
      </c>
    </row>
    <row r="27" spans="1:62" x14ac:dyDescent="0.3">
      <c r="A27" s="26" t="s">
        <v>19</v>
      </c>
      <c r="B27" s="26"/>
      <c r="C27" s="26"/>
      <c r="D27" s="26"/>
      <c r="E27" s="27">
        <f>E6+E20</f>
        <v>145</v>
      </c>
      <c r="F27" s="28">
        <f>E27/E$27*100</f>
        <v>100</v>
      </c>
      <c r="G27" s="26">
        <f>G6+G20</f>
        <v>227</v>
      </c>
      <c r="H27" s="28">
        <f>G27/G$27*100</f>
        <v>100</v>
      </c>
      <c r="I27" s="26">
        <f>I6+I20</f>
        <v>272</v>
      </c>
      <c r="J27" s="28">
        <f>I27/I$27*100</f>
        <v>100</v>
      </c>
      <c r="K27" s="29">
        <f t="shared" si="29"/>
        <v>644</v>
      </c>
      <c r="L27" s="30">
        <f>K27/K$27*100</f>
        <v>100</v>
      </c>
      <c r="M27" s="27">
        <f>M6+M20</f>
        <v>132</v>
      </c>
      <c r="N27" s="28">
        <f>M27/M$27*100</f>
        <v>100</v>
      </c>
      <c r="O27" s="26">
        <f>O6+O20</f>
        <v>118</v>
      </c>
      <c r="P27" s="28">
        <f>O27/O$27*100</f>
        <v>100</v>
      </c>
      <c r="Q27" s="26">
        <f>Q6+Q20</f>
        <v>251</v>
      </c>
      <c r="R27" s="28">
        <f>Q27/Q$27*100</f>
        <v>100</v>
      </c>
      <c r="S27" s="29">
        <f t="shared" si="36"/>
        <v>501</v>
      </c>
      <c r="T27" s="30">
        <f>S27/S$27*100</f>
        <v>100</v>
      </c>
      <c r="U27" s="27">
        <f>U6+U20</f>
        <v>101</v>
      </c>
      <c r="V27" s="28">
        <f>U27/U$27*100</f>
        <v>100</v>
      </c>
      <c r="W27" s="26">
        <f>W6+W20</f>
        <v>159</v>
      </c>
      <c r="X27" s="28">
        <f>W27/W$27*100</f>
        <v>100</v>
      </c>
      <c r="Y27" s="26">
        <f>Y6+Y20</f>
        <v>160</v>
      </c>
      <c r="Z27" s="28">
        <f>Y27/Y$27*100</f>
        <v>100</v>
      </c>
      <c r="AA27" s="29">
        <f t="shared" si="31"/>
        <v>420</v>
      </c>
      <c r="AB27" s="30">
        <f>AA27/AA$27*100</f>
        <v>100</v>
      </c>
      <c r="AC27" s="27">
        <f>AC6+AC20</f>
        <v>88</v>
      </c>
      <c r="AD27" s="28">
        <f>AC27/AC$27*100</f>
        <v>100</v>
      </c>
      <c r="AE27" s="26">
        <f>AE6+AE20</f>
        <v>89</v>
      </c>
      <c r="AF27" s="28">
        <f>AE27/AE$27*100</f>
        <v>100</v>
      </c>
      <c r="AG27" s="26">
        <f>AG6+AG20</f>
        <v>124</v>
      </c>
      <c r="AH27" s="28">
        <f>AG27/AG$27*100</f>
        <v>100</v>
      </c>
      <c r="AI27" s="26">
        <f>AI6+AI20</f>
        <v>120</v>
      </c>
      <c r="AJ27" s="28">
        <f>AI27/AI$27*100</f>
        <v>100</v>
      </c>
      <c r="AK27" s="29">
        <f t="shared" si="32"/>
        <v>421</v>
      </c>
      <c r="AL27" s="30">
        <f>AK27/AK$27*100</f>
        <v>100</v>
      </c>
      <c r="AM27" s="27">
        <f>AM6+AM20</f>
        <v>352</v>
      </c>
      <c r="AN27" s="28">
        <f>AM27/AM$27*100</f>
        <v>100</v>
      </c>
      <c r="AO27" s="26">
        <f>AO6+AO20</f>
        <v>252</v>
      </c>
      <c r="AP27" s="28">
        <f>AO27/AO$27*100</f>
        <v>100</v>
      </c>
      <c r="AQ27" s="26">
        <f>AQ6+AQ20</f>
        <v>193</v>
      </c>
      <c r="AR27" s="28">
        <f>AQ27/AQ$27*100</f>
        <v>100</v>
      </c>
      <c r="AS27" s="29">
        <f t="shared" si="33"/>
        <v>797</v>
      </c>
      <c r="AT27" s="30">
        <f>AS27/AS$27*100</f>
        <v>100</v>
      </c>
      <c r="AU27" s="27">
        <f>AU6+AU20</f>
        <v>240</v>
      </c>
      <c r="AV27" s="28">
        <f>AU27/AU$27*100</f>
        <v>100</v>
      </c>
      <c r="AW27" s="26">
        <f>AW6+AW20</f>
        <v>201</v>
      </c>
      <c r="AX27" s="28">
        <f>AW27/AW$27*100</f>
        <v>100</v>
      </c>
      <c r="AY27" s="26">
        <f>AY6+AY20</f>
        <v>185</v>
      </c>
      <c r="AZ27" s="28">
        <f>AY27/AY$27*100</f>
        <v>100</v>
      </c>
      <c r="BA27" s="29">
        <f t="shared" si="37"/>
        <v>626</v>
      </c>
      <c r="BB27" s="30">
        <f>BA27/BA$27*100</f>
        <v>100</v>
      </c>
      <c r="BC27" s="27">
        <f>BC6+BC20</f>
        <v>127</v>
      </c>
      <c r="BD27" s="28">
        <f>BC27/BC$27*100</f>
        <v>100</v>
      </c>
      <c r="BE27" s="26">
        <f>BE6+BE20</f>
        <v>216</v>
      </c>
      <c r="BF27" s="28">
        <f>BE27/BE$27*100</f>
        <v>100</v>
      </c>
      <c r="BG27" s="26">
        <f>BG6+BG20</f>
        <v>177</v>
      </c>
      <c r="BH27" s="28">
        <f>BG27/BG$27*100</f>
        <v>100</v>
      </c>
      <c r="BI27" s="29">
        <f t="shared" si="35"/>
        <v>520</v>
      </c>
      <c r="BJ27" s="30">
        <f>BI27/BI$27*100</f>
        <v>100</v>
      </c>
    </row>
    <row r="28" spans="1:62" x14ac:dyDescent="0.3">
      <c r="A28" s="80" t="s">
        <v>20</v>
      </c>
      <c r="B28" s="80"/>
      <c r="C28" s="80"/>
      <c r="D28" s="80"/>
      <c r="E28" s="80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62" x14ac:dyDescent="0.3">
      <c r="A29" s="82" t="s">
        <v>21</v>
      </c>
      <c r="B29" s="82"/>
      <c r="C29" s="82"/>
      <c r="D29" s="82"/>
      <c r="E29" s="82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</row>
    <row r="30" spans="1:62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</sheetData>
  <mergeCells count="39">
    <mergeCell ref="A29:T29"/>
    <mergeCell ref="AS4:AT4"/>
    <mergeCell ref="AU4:AV4"/>
    <mergeCell ref="AW4:AX4"/>
    <mergeCell ref="AY4:AZ4"/>
    <mergeCell ref="AG4:AH4"/>
    <mergeCell ref="AK4:AL4"/>
    <mergeCell ref="AM4:AN4"/>
    <mergeCell ref="AO4:AP4"/>
    <mergeCell ref="AQ4:AR4"/>
    <mergeCell ref="S4:T4"/>
    <mergeCell ref="U4:V4"/>
    <mergeCell ref="W4:X4"/>
    <mergeCell ref="BE4:BF4"/>
    <mergeCell ref="BG4:BH4"/>
    <mergeCell ref="BC4:BD4"/>
    <mergeCell ref="AE4:AF4"/>
    <mergeCell ref="A28:T28"/>
    <mergeCell ref="O4:P4"/>
    <mergeCell ref="Q4:R4"/>
    <mergeCell ref="AM2:AT2"/>
    <mergeCell ref="Y4:Z4"/>
    <mergeCell ref="AI4:AJ4"/>
    <mergeCell ref="BI4:BJ4"/>
    <mergeCell ref="BA4:BB4"/>
    <mergeCell ref="A1:Q1"/>
    <mergeCell ref="E2:L2"/>
    <mergeCell ref="M2:T2"/>
    <mergeCell ref="U2:AB2"/>
    <mergeCell ref="AC2:AL2"/>
    <mergeCell ref="AA4:AB4"/>
    <mergeCell ref="AC4:AD4"/>
    <mergeCell ref="AU2:BB2"/>
    <mergeCell ref="BC2:BJ2"/>
    <mergeCell ref="E4:F4"/>
    <mergeCell ref="G4:H4"/>
    <mergeCell ref="I4:J4"/>
    <mergeCell ref="K4:L4"/>
    <mergeCell ref="M4:N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田嶋　玄一</dc:creator>
  <cp:lastModifiedBy>田嶋　玄一</cp:lastModifiedBy>
  <dcterms:created xsi:type="dcterms:W3CDTF">2021-02-07T04:35:59Z</dcterms:created>
  <dcterms:modified xsi:type="dcterms:W3CDTF">2021-12-31T08:38:27Z</dcterms:modified>
</cp:coreProperties>
</file>