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cog/Google Drive/6-Manoscritti-atti/Manoscritti/2023/Licia Stella/MDPI/"/>
    </mc:Choice>
  </mc:AlternateContent>
  <xr:revisionPtr revIDLastSave="0" documentId="13_ncr:1_{CEF0756F-A3C5-5248-9515-06978043D624}" xr6:coauthVersionLast="47" xr6:coauthVersionMax="47" xr10:uidLastSave="{00000000-0000-0000-0000-000000000000}"/>
  <bookViews>
    <workbookView xWindow="0" yWindow="500" windowWidth="38540" windowHeight="20300" activeTab="1" xr2:uid="{41B9D9D6-BE03-8844-ACBA-BDA672CEED51}"/>
  </bookViews>
  <sheets>
    <sheet name="Table S1" sheetId="2" r:id="rId1"/>
    <sheet name="Table S2" sheetId="3" r:id="rId2"/>
    <sheet name="Table S3" sheetId="1" r:id="rId3"/>
    <sheet name="Table S4" sheetId="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1" i="4" l="1"/>
  <c r="K11" i="4"/>
  <c r="J11" i="4"/>
  <c r="H11" i="4"/>
  <c r="G11" i="4"/>
  <c r="F11" i="4"/>
  <c r="D11" i="4"/>
  <c r="C11" i="4"/>
  <c r="B11" i="4"/>
  <c r="O11" i="1"/>
  <c r="N11" i="1"/>
  <c r="M11" i="1"/>
  <c r="L11" i="1"/>
  <c r="J11" i="1"/>
  <c r="I11" i="1"/>
  <c r="H11" i="1"/>
  <c r="G11" i="1"/>
  <c r="E11" i="1"/>
  <c r="D11" i="1"/>
  <c r="C11" i="1"/>
  <c r="B11" i="1"/>
  <c r="B13" i="3"/>
  <c r="K5" i="1"/>
  <c r="F5" i="1"/>
  <c r="F7" i="1"/>
  <c r="M10" i="4"/>
  <c r="I10" i="4"/>
  <c r="M9" i="4"/>
  <c r="I9" i="4"/>
  <c r="E9" i="4"/>
  <c r="M8" i="4"/>
  <c r="I8" i="4"/>
  <c r="E8" i="4"/>
  <c r="M7" i="4"/>
  <c r="I7" i="4"/>
  <c r="E7" i="4"/>
  <c r="M6" i="4"/>
  <c r="I6" i="4"/>
  <c r="E6" i="4"/>
  <c r="M5" i="4"/>
  <c r="I5" i="4"/>
  <c r="E5" i="4"/>
  <c r="Y14" i="3"/>
  <c r="X14" i="3"/>
  <c r="W14" i="3"/>
  <c r="V14" i="3"/>
  <c r="U14" i="3"/>
  <c r="T14" i="3"/>
  <c r="Y13" i="3"/>
  <c r="M21" i="3" s="1"/>
  <c r="X13" i="3"/>
  <c r="L21" i="3" s="1"/>
  <c r="W13" i="3"/>
  <c r="K21" i="3" s="1"/>
  <c r="V13" i="3"/>
  <c r="J21" i="3" s="1"/>
  <c r="U13" i="3"/>
  <c r="I21" i="3" s="1"/>
  <c r="T13" i="3"/>
  <c r="H21" i="3" s="1"/>
  <c r="S14" i="3"/>
  <c r="R14" i="3"/>
  <c r="Q14" i="3"/>
  <c r="P14" i="3"/>
  <c r="O14" i="3"/>
  <c r="N14" i="3"/>
  <c r="S13" i="3"/>
  <c r="R13" i="3"/>
  <c r="Q13" i="3"/>
  <c r="P13" i="3"/>
  <c r="O13" i="3"/>
  <c r="N13" i="3"/>
  <c r="M14" i="3"/>
  <c r="L14" i="3"/>
  <c r="K14" i="3"/>
  <c r="J14" i="3"/>
  <c r="I14" i="3"/>
  <c r="H14" i="3"/>
  <c r="M13" i="3"/>
  <c r="L13" i="3"/>
  <c r="K13" i="3"/>
  <c r="J13" i="3"/>
  <c r="I13" i="3"/>
  <c r="H13" i="3"/>
  <c r="G14" i="3"/>
  <c r="F14" i="3"/>
  <c r="E14" i="3"/>
  <c r="D14" i="3"/>
  <c r="C14" i="3"/>
  <c r="B14" i="3"/>
  <c r="G13" i="3"/>
  <c r="F13" i="3"/>
  <c r="E13" i="3"/>
  <c r="D13" i="3"/>
  <c r="C13" i="3"/>
  <c r="P5" i="1"/>
  <c r="P10" i="1"/>
  <c r="P9" i="1"/>
  <c r="P8" i="1"/>
  <c r="P7" i="1"/>
  <c r="P6" i="1"/>
  <c r="K10" i="1"/>
  <c r="K9" i="1"/>
  <c r="K8" i="1"/>
  <c r="K7" i="1"/>
  <c r="K6" i="1"/>
  <c r="F6" i="1"/>
  <c r="F8" i="1"/>
  <c r="F9" i="1"/>
  <c r="F10" i="1"/>
  <c r="E10" i="4"/>
</calcChain>
</file>

<file path=xl/sharedStrings.xml><?xml version="1.0" encoding="utf-8"?>
<sst xmlns="http://schemas.openxmlformats.org/spreadsheetml/2006/main" count="111" uniqueCount="35">
  <si>
    <t>Condition</t>
  </si>
  <si>
    <t>Spectronaut</t>
  </si>
  <si>
    <t>MaxDIA</t>
  </si>
  <si>
    <t>DIA-NN</t>
  </si>
  <si>
    <t>PAC 1μg</t>
  </si>
  <si>
    <t xml:space="preserve">PAC+SCX 1μg </t>
  </si>
  <si>
    <t>Proteins</t>
  </si>
  <si>
    <t>FASP 1μg</t>
  </si>
  <si>
    <t>PAC 10μg</t>
  </si>
  <si>
    <t xml:space="preserve">PAC+SCX 10μg </t>
  </si>
  <si>
    <t>FASP 10μg</t>
  </si>
  <si>
    <t xml:space="preserve">Specificity </t>
  </si>
  <si>
    <t xml:space="preserve">Precision </t>
  </si>
  <si>
    <t>Sensitivity</t>
  </si>
  <si>
    <t xml:space="preserve">Average </t>
  </si>
  <si>
    <r>
      <rPr>
        <b/>
        <sz val="16"/>
        <color theme="1"/>
        <rFont val="Palatino Linotype"/>
        <family val="1"/>
      </rPr>
      <t>Table S1:</t>
    </r>
    <r>
      <rPr>
        <sz val="16"/>
        <color theme="1"/>
        <rFont val="Palatino Linotype"/>
        <family val="1"/>
      </rPr>
      <t xml:space="preserve"> The table shows the mean value of the quadruplicate for each condition tested reporting the results for Spectronaut, MaxDIA and DIA-NN.</t>
    </r>
  </si>
  <si>
    <t>Median</t>
  </si>
  <si>
    <t>Replicates</t>
  </si>
  <si>
    <t>PAC+SCX 1μg</t>
  </si>
  <si>
    <t>PAC+SCX 10μg</t>
  </si>
  <si>
    <t>A1</t>
  </si>
  <si>
    <t>A2</t>
  </si>
  <si>
    <t>A3</t>
  </si>
  <si>
    <t>A4</t>
  </si>
  <si>
    <t>B1</t>
  </si>
  <si>
    <t>B2</t>
  </si>
  <si>
    <t>B3</t>
  </si>
  <si>
    <t>B4</t>
  </si>
  <si>
    <t>Average</t>
  </si>
  <si>
    <t xml:space="preserve">Standard Deviation </t>
  </si>
  <si>
    <t>DirectDIA-Spectronaut</t>
  </si>
  <si>
    <r>
      <rPr>
        <b/>
        <sz val="16"/>
        <color theme="1"/>
        <rFont val="Palatino Linotype"/>
        <family val="1"/>
      </rPr>
      <t>Table S4:</t>
    </r>
    <r>
      <rPr>
        <sz val="16"/>
        <color theme="1"/>
        <rFont val="Palatino Linotype"/>
        <family val="1"/>
      </rPr>
      <t xml:space="preserve"> The table reports the values of specificity, precision and sensitiviy obtained by Spectronaut and MaxDIA quantifying the proteins with minimum two peptides ; moreover, the table reports the average of these values for  each tested condition.</t>
    </r>
  </si>
  <si>
    <r>
      <rPr>
        <b/>
        <sz val="16"/>
        <color theme="1"/>
        <rFont val="Palatino Linotype"/>
        <family val="1"/>
      </rPr>
      <t>Table S3:</t>
    </r>
    <r>
      <rPr>
        <sz val="16"/>
        <color theme="1"/>
        <rFont val="Palatino Linotype"/>
        <family val="1"/>
      </rPr>
      <t xml:space="preserve"> The table reports the values of specificity, precision and sensitivity obtained by different software; moreover, the table reports the average of these values for  each tested condition.</t>
    </r>
  </si>
  <si>
    <r>
      <rPr>
        <b/>
        <sz val="16"/>
        <color theme="1"/>
        <rFont val="Palatino Linotype"/>
        <family val="1"/>
      </rPr>
      <t>Table S2</t>
    </r>
    <r>
      <rPr>
        <sz val="16"/>
        <color theme="1"/>
        <rFont val="Palatino Linotype"/>
        <family val="1"/>
      </rPr>
      <t>: The table shows the values of the quadruplicate for each condition tested reporting the results for Spectronaut, MaxDIA and DIA-NN; "Average*" indicates the average of identifications obtained considering the results of all three software.</t>
    </r>
  </si>
  <si>
    <t>All Software Average*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</si>
</sst>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Palatino Linotype"/>
      <family val="1"/>
    </font>
    <font>
      <sz val="16"/>
      <color theme="1"/>
      <name val="Palatino Linotype"/>
      <family val="1"/>
    </font>
    <font>
      <b/>
      <sz val="16"/>
      <color rgb="FF000000"/>
      <name val="Palatino Linotype"/>
      <family val="1"/>
    </font>
    <font>
      <sz val="16"/>
      <color rgb="FF000000"/>
      <name val="Palatino Linotype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" xfId="0" applyFont="1" applyBorder="1"/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1" fontId="3" fillId="0" borderId="6" xfId="0" applyNumberFormat="1" applyFont="1" applyBorder="1" applyAlignment="1">
      <alignment horizontal="center"/>
    </xf>
    <xf numFmtId="1" fontId="3" fillId="0" borderId="7" xfId="0" applyNumberFormat="1" applyFont="1" applyBorder="1" applyAlignment="1">
      <alignment horizontal="center"/>
    </xf>
    <xf numFmtId="1" fontId="3" fillId="0" borderId="12" xfId="0" applyNumberFormat="1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4" fillId="0" borderId="13" xfId="0" applyFont="1" applyBorder="1" applyAlignment="1">
      <alignment horizontal="center" wrapText="1"/>
    </xf>
    <xf numFmtId="0" fontId="5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 wrapText="1"/>
    </xf>
    <xf numFmtId="0" fontId="2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1" fontId="3" fillId="0" borderId="14" xfId="0" applyNumberFormat="1" applyFont="1" applyBorder="1" applyAlignment="1">
      <alignment horizontal="center"/>
    </xf>
    <xf numFmtId="1" fontId="3" fillId="0" borderId="15" xfId="0" applyNumberFormat="1" applyFont="1" applyBorder="1" applyAlignment="1">
      <alignment horizontal="center"/>
    </xf>
    <xf numFmtId="0" fontId="3" fillId="0" borderId="12" xfId="0" applyFont="1" applyBorder="1"/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7" xfId="0" applyFont="1" applyBorder="1"/>
    <xf numFmtId="0" fontId="2" fillId="0" borderId="1" xfId="0" applyFont="1" applyBorder="1" applyAlignment="1">
      <alignment horizontal="center"/>
    </xf>
    <xf numFmtId="2" fontId="3" fillId="0" borderId="11" xfId="0" applyNumberFormat="1" applyFont="1" applyBorder="1" applyAlignment="1">
      <alignment horizontal="center"/>
    </xf>
    <xf numFmtId="2" fontId="3" fillId="0" borderId="6" xfId="0" applyNumberFormat="1" applyFont="1" applyBorder="1" applyAlignment="1">
      <alignment horizontal="center"/>
    </xf>
    <xf numFmtId="2" fontId="3" fillId="0" borderId="7" xfId="0" applyNumberFormat="1" applyFont="1" applyBorder="1" applyAlignment="1">
      <alignment horizontal="center"/>
    </xf>
    <xf numFmtId="2" fontId="3" fillId="0" borderId="0" xfId="0" applyNumberFormat="1" applyFont="1" applyAlignment="1">
      <alignment horizontal="center"/>
    </xf>
    <xf numFmtId="1" fontId="5" fillId="0" borderId="3" xfId="0" applyNumberFormat="1" applyFont="1" applyBorder="1" applyAlignment="1">
      <alignment horizontal="center"/>
    </xf>
    <xf numFmtId="1" fontId="5" fillId="0" borderId="4" xfId="0" applyNumberFormat="1" applyFont="1" applyBorder="1" applyAlignment="1">
      <alignment horizontal="center"/>
    </xf>
    <xf numFmtId="1" fontId="5" fillId="0" borderId="5" xfId="0" applyNumberFormat="1" applyFont="1" applyBorder="1" applyAlignment="1">
      <alignment horizontal="center"/>
    </xf>
    <xf numFmtId="1" fontId="3" fillId="0" borderId="3" xfId="0" applyNumberFormat="1" applyFont="1" applyBorder="1" applyAlignment="1">
      <alignment horizontal="center"/>
    </xf>
    <xf numFmtId="1" fontId="3" fillId="0" borderId="4" xfId="0" applyNumberFormat="1" applyFont="1" applyBorder="1" applyAlignment="1">
      <alignment horizontal="center"/>
    </xf>
    <xf numFmtId="1" fontId="3" fillId="0" borderId="5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4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1" fontId="3" fillId="0" borderId="16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300"/>
      <color rgb="FF0096FF"/>
      <color rgb="FF941651"/>
      <color rgb="FF0091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2F153A-9424-F945-9E5F-83C2E4029B97}">
  <dimension ref="A1:E10"/>
  <sheetViews>
    <sheetView workbookViewId="0">
      <selection activeCell="G10" sqref="G10"/>
    </sheetView>
  </sheetViews>
  <sheetFormatPr baseColWidth="10" defaultColWidth="10.83203125" defaultRowHeight="16" x14ac:dyDescent="0.2"/>
  <cols>
    <col min="1" max="1" width="21.33203125" customWidth="1"/>
    <col min="2" max="2" width="29.33203125" customWidth="1"/>
    <col min="3" max="3" width="19.5" customWidth="1"/>
    <col min="4" max="4" width="15.1640625" customWidth="1"/>
    <col min="5" max="5" width="15.6640625" customWidth="1"/>
  </cols>
  <sheetData>
    <row r="1" spans="1:5" ht="22.5" x14ac:dyDescent="0.35">
      <c r="A1" s="2" t="s">
        <v>15</v>
      </c>
      <c r="B1" s="1"/>
      <c r="C1" s="1"/>
      <c r="D1" s="1"/>
    </row>
    <row r="2" spans="1:5" ht="15.75" thickBot="1" x14ac:dyDescent="0.25"/>
    <row r="3" spans="1:5" ht="23.25" thickBot="1" x14ac:dyDescent="0.4">
      <c r="A3" s="6"/>
      <c r="B3" s="43" t="s">
        <v>6</v>
      </c>
      <c r="C3" s="44"/>
      <c r="D3" s="44"/>
      <c r="E3" s="45"/>
    </row>
    <row r="4" spans="1:5" ht="22.5" x14ac:dyDescent="0.35">
      <c r="A4" s="22" t="s">
        <v>0</v>
      </c>
      <c r="B4" s="22" t="s">
        <v>30</v>
      </c>
      <c r="C4" s="22" t="s">
        <v>1</v>
      </c>
      <c r="D4" s="22" t="s">
        <v>2</v>
      </c>
      <c r="E4" s="22" t="s">
        <v>3</v>
      </c>
    </row>
    <row r="5" spans="1:5" ht="24" x14ac:dyDescent="0.35">
      <c r="A5" s="23" t="s">
        <v>4</v>
      </c>
      <c r="B5" s="23">
        <v>5335</v>
      </c>
      <c r="C5" s="23">
        <v>4984</v>
      </c>
      <c r="D5" s="23">
        <v>3919</v>
      </c>
      <c r="E5" s="23">
        <v>6830</v>
      </c>
    </row>
    <row r="6" spans="1:5" ht="24" x14ac:dyDescent="0.35">
      <c r="A6" s="23" t="s">
        <v>5</v>
      </c>
      <c r="B6" s="23">
        <v>5780</v>
      </c>
      <c r="C6" s="23">
        <v>5085</v>
      </c>
      <c r="D6" s="23">
        <v>4011</v>
      </c>
      <c r="E6" s="23">
        <v>6990</v>
      </c>
    </row>
    <row r="7" spans="1:5" ht="24" x14ac:dyDescent="0.35">
      <c r="A7" s="23" t="s">
        <v>7</v>
      </c>
      <c r="B7" s="23">
        <v>4889</v>
      </c>
      <c r="C7" s="23">
        <v>4793</v>
      </c>
      <c r="D7" s="23">
        <v>3773</v>
      </c>
      <c r="E7" s="25">
        <v>5963.875</v>
      </c>
    </row>
    <row r="8" spans="1:5" ht="24" x14ac:dyDescent="0.35">
      <c r="A8" s="23" t="s">
        <v>8</v>
      </c>
      <c r="B8" s="23">
        <v>5409</v>
      </c>
      <c r="C8" s="23">
        <v>4973</v>
      </c>
      <c r="D8" s="23">
        <v>3845</v>
      </c>
      <c r="E8" s="25">
        <v>6775.5</v>
      </c>
    </row>
    <row r="9" spans="1:5" ht="24" x14ac:dyDescent="0.35">
      <c r="A9" s="23" t="s">
        <v>9</v>
      </c>
      <c r="B9" s="23">
        <v>5867</v>
      </c>
      <c r="C9" s="23">
        <v>5070</v>
      </c>
      <c r="D9" s="23">
        <v>3894</v>
      </c>
      <c r="E9" s="25">
        <v>7133.75</v>
      </c>
    </row>
    <row r="10" spans="1:5" ht="25" thickBot="1" x14ac:dyDescent="0.4">
      <c r="A10" s="24" t="s">
        <v>10</v>
      </c>
      <c r="B10" s="24">
        <v>5125</v>
      </c>
      <c r="C10" s="24">
        <v>5033</v>
      </c>
      <c r="D10" s="24">
        <v>3919</v>
      </c>
      <c r="E10" s="26">
        <v>6460.875</v>
      </c>
    </row>
  </sheetData>
  <mergeCells count="1">
    <mergeCell ref="B3:E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0CFB1D-877B-F941-9675-A30E9778CDFE}">
  <dimension ref="A1:Y21"/>
  <sheetViews>
    <sheetView tabSelected="1" workbookViewId="0">
      <selection activeCell="D17" sqref="D17"/>
    </sheetView>
  </sheetViews>
  <sheetFormatPr baseColWidth="10" defaultColWidth="16.83203125" defaultRowHeight="24" x14ac:dyDescent="0.35"/>
  <cols>
    <col min="1" max="16384" width="16.83203125" style="2"/>
  </cols>
  <sheetData>
    <row r="1" spans="1:25" x14ac:dyDescent="0.35">
      <c r="A1" s="2" t="s">
        <v>33</v>
      </c>
    </row>
    <row r="2" spans="1:25" ht="25" thickBot="1" x14ac:dyDescent="0.4"/>
    <row r="3" spans="1:25" ht="25" thickBot="1" x14ac:dyDescent="0.4">
      <c r="B3" s="43" t="s">
        <v>1</v>
      </c>
      <c r="C3" s="44"/>
      <c r="D3" s="44"/>
      <c r="E3" s="44"/>
      <c r="F3" s="44"/>
      <c r="G3" s="45"/>
      <c r="H3" s="46" t="s">
        <v>30</v>
      </c>
      <c r="I3" s="47"/>
      <c r="J3" s="47"/>
      <c r="K3" s="47"/>
      <c r="L3" s="47"/>
      <c r="M3" s="48"/>
      <c r="N3" s="46" t="s">
        <v>2</v>
      </c>
      <c r="O3" s="47"/>
      <c r="P3" s="47"/>
      <c r="Q3" s="47"/>
      <c r="R3" s="47"/>
      <c r="S3" s="48"/>
      <c r="T3" s="46" t="s">
        <v>3</v>
      </c>
      <c r="U3" s="47"/>
      <c r="V3" s="47"/>
      <c r="W3" s="47"/>
      <c r="X3" s="47"/>
      <c r="Y3" s="48"/>
    </row>
    <row r="4" spans="1:25" ht="50" x14ac:dyDescent="0.35">
      <c r="A4" s="19" t="s">
        <v>17</v>
      </c>
      <c r="B4" s="9" t="s">
        <v>7</v>
      </c>
      <c r="C4" s="10" t="s">
        <v>10</v>
      </c>
      <c r="D4" s="10" t="s">
        <v>4</v>
      </c>
      <c r="E4" s="10" t="s">
        <v>8</v>
      </c>
      <c r="F4" s="10" t="s">
        <v>18</v>
      </c>
      <c r="G4" s="11" t="s">
        <v>19</v>
      </c>
      <c r="H4" s="9" t="s">
        <v>7</v>
      </c>
      <c r="I4" s="10" t="s">
        <v>10</v>
      </c>
      <c r="J4" s="10" t="s">
        <v>4</v>
      </c>
      <c r="K4" s="10" t="s">
        <v>8</v>
      </c>
      <c r="L4" s="10" t="s">
        <v>18</v>
      </c>
      <c r="M4" s="11" t="s">
        <v>19</v>
      </c>
      <c r="N4" s="9" t="s">
        <v>7</v>
      </c>
      <c r="O4" s="10" t="s">
        <v>10</v>
      </c>
      <c r="P4" s="10" t="s">
        <v>4</v>
      </c>
      <c r="Q4" s="10" t="s">
        <v>8</v>
      </c>
      <c r="R4" s="10" t="s">
        <v>18</v>
      </c>
      <c r="S4" s="11" t="s">
        <v>19</v>
      </c>
      <c r="T4" s="9" t="s">
        <v>7</v>
      </c>
      <c r="U4" s="10" t="s">
        <v>10</v>
      </c>
      <c r="V4" s="10" t="s">
        <v>4</v>
      </c>
      <c r="W4" s="10" t="s">
        <v>8</v>
      </c>
      <c r="X4" s="10" t="s">
        <v>18</v>
      </c>
      <c r="Y4" s="11" t="s">
        <v>19</v>
      </c>
    </row>
    <row r="5" spans="1:25" x14ac:dyDescent="0.35">
      <c r="A5" s="20" t="s">
        <v>20</v>
      </c>
      <c r="B5" s="12">
        <v>4905</v>
      </c>
      <c r="C5" s="8">
        <v>5092</v>
      </c>
      <c r="D5" s="8">
        <v>5033</v>
      </c>
      <c r="E5" s="8">
        <v>4936</v>
      </c>
      <c r="F5" s="8">
        <v>5103</v>
      </c>
      <c r="G5" s="13">
        <v>5071</v>
      </c>
      <c r="H5" s="17">
        <v>4946</v>
      </c>
      <c r="I5" s="7">
        <v>5170</v>
      </c>
      <c r="J5" s="7">
        <v>5387</v>
      </c>
      <c r="K5" s="7">
        <v>5385</v>
      </c>
      <c r="L5" s="7">
        <v>5818</v>
      </c>
      <c r="M5" s="18">
        <v>5847</v>
      </c>
      <c r="N5" s="17">
        <v>3800</v>
      </c>
      <c r="O5" s="7">
        <v>3912</v>
      </c>
      <c r="P5" s="7">
        <v>3922</v>
      </c>
      <c r="Q5" s="7">
        <v>3832</v>
      </c>
      <c r="R5" s="7">
        <v>4008</v>
      </c>
      <c r="S5" s="18">
        <v>3892</v>
      </c>
      <c r="T5" s="17">
        <v>6052</v>
      </c>
      <c r="U5" s="7">
        <v>6485</v>
      </c>
      <c r="V5" s="7">
        <v>6862</v>
      </c>
      <c r="W5" s="7">
        <v>6764</v>
      </c>
      <c r="X5" s="7">
        <v>7042</v>
      </c>
      <c r="Y5" s="18">
        <v>7095</v>
      </c>
    </row>
    <row r="6" spans="1:25" x14ac:dyDescent="0.35">
      <c r="A6" s="20" t="s">
        <v>21</v>
      </c>
      <c r="B6" s="12">
        <v>4814</v>
      </c>
      <c r="C6" s="8">
        <v>5078</v>
      </c>
      <c r="D6" s="8">
        <v>5011</v>
      </c>
      <c r="E6" s="8">
        <v>5031</v>
      </c>
      <c r="F6" s="8">
        <v>5085</v>
      </c>
      <c r="G6" s="13">
        <v>5083</v>
      </c>
      <c r="H6" s="17">
        <v>4945</v>
      </c>
      <c r="I6" s="7">
        <v>5158</v>
      </c>
      <c r="J6" s="7">
        <v>5386</v>
      </c>
      <c r="K6" s="7">
        <v>5533</v>
      </c>
      <c r="L6" s="7">
        <v>5853</v>
      </c>
      <c r="M6" s="18">
        <v>5902</v>
      </c>
      <c r="N6" s="17">
        <v>3766</v>
      </c>
      <c r="O6" s="7">
        <v>3933</v>
      </c>
      <c r="P6" s="7">
        <v>3933</v>
      </c>
      <c r="Q6" s="7">
        <v>3853</v>
      </c>
      <c r="R6" s="7">
        <v>4016</v>
      </c>
      <c r="S6" s="18">
        <v>3903</v>
      </c>
      <c r="T6" s="17">
        <v>6003</v>
      </c>
      <c r="U6" s="7">
        <v>6477</v>
      </c>
      <c r="V6" s="7">
        <v>6875</v>
      </c>
      <c r="W6" s="7">
        <v>6883</v>
      </c>
      <c r="X6" s="7">
        <v>7059</v>
      </c>
      <c r="Y6" s="18">
        <v>7172</v>
      </c>
    </row>
    <row r="7" spans="1:25" x14ac:dyDescent="0.35">
      <c r="A7" s="20" t="s">
        <v>22</v>
      </c>
      <c r="B7" s="12">
        <v>4853</v>
      </c>
      <c r="C7" s="8">
        <v>4993</v>
      </c>
      <c r="D7" s="8">
        <v>4993</v>
      </c>
      <c r="E7" s="8">
        <v>5019</v>
      </c>
      <c r="F7" s="8">
        <v>5086</v>
      </c>
      <c r="G7" s="13">
        <v>5102</v>
      </c>
      <c r="H7" s="17">
        <v>4917</v>
      </c>
      <c r="I7" s="7">
        <v>5134</v>
      </c>
      <c r="J7" s="7">
        <v>5364</v>
      </c>
      <c r="K7" s="7">
        <v>5363</v>
      </c>
      <c r="L7" s="7">
        <v>5792</v>
      </c>
      <c r="M7" s="18">
        <v>5895</v>
      </c>
      <c r="N7" s="17">
        <v>3788</v>
      </c>
      <c r="O7" s="7">
        <v>3919</v>
      </c>
      <c r="P7" s="7">
        <v>3927</v>
      </c>
      <c r="Q7" s="7">
        <v>3856</v>
      </c>
      <c r="R7" s="7">
        <v>4012</v>
      </c>
      <c r="S7" s="18">
        <v>3887</v>
      </c>
      <c r="T7" s="17">
        <v>5981</v>
      </c>
      <c r="U7" s="7">
        <v>6482</v>
      </c>
      <c r="V7" s="7">
        <v>6829</v>
      </c>
      <c r="W7" s="7">
        <v>6790</v>
      </c>
      <c r="X7" s="7">
        <v>7021</v>
      </c>
      <c r="Y7" s="18">
        <v>7158</v>
      </c>
    </row>
    <row r="8" spans="1:25" x14ac:dyDescent="0.35">
      <c r="A8" s="20" t="s">
        <v>23</v>
      </c>
      <c r="B8" s="12">
        <v>4874</v>
      </c>
      <c r="C8" s="8">
        <v>4989</v>
      </c>
      <c r="D8" s="8">
        <v>4978</v>
      </c>
      <c r="E8" s="8">
        <v>4983</v>
      </c>
      <c r="F8" s="8">
        <v>5134</v>
      </c>
      <c r="G8" s="13">
        <v>5060</v>
      </c>
      <c r="H8" s="17">
        <v>4957</v>
      </c>
      <c r="I8" s="7">
        <v>5181</v>
      </c>
      <c r="J8" s="7">
        <v>5383</v>
      </c>
      <c r="K8" s="7">
        <v>5342</v>
      </c>
      <c r="L8" s="7">
        <v>5716</v>
      </c>
      <c r="M8" s="18">
        <v>5892</v>
      </c>
      <c r="N8" s="17">
        <v>3800</v>
      </c>
      <c r="O8" s="7">
        <v>3915</v>
      </c>
      <c r="P8" s="7">
        <v>3918</v>
      </c>
      <c r="Q8" s="7">
        <v>3841</v>
      </c>
      <c r="R8" s="7">
        <v>4014</v>
      </c>
      <c r="S8" s="18">
        <v>3879</v>
      </c>
      <c r="T8" s="17">
        <v>6028</v>
      </c>
      <c r="U8" s="7">
        <v>6469</v>
      </c>
      <c r="V8" s="7">
        <v>6839</v>
      </c>
      <c r="W8" s="7">
        <v>6680</v>
      </c>
      <c r="X8" s="7">
        <v>6933</v>
      </c>
      <c r="Y8" s="18">
        <v>7145</v>
      </c>
    </row>
    <row r="9" spans="1:25" x14ac:dyDescent="0.35">
      <c r="A9" s="20" t="s">
        <v>24</v>
      </c>
      <c r="B9" s="12">
        <v>4736</v>
      </c>
      <c r="C9" s="8">
        <v>5029</v>
      </c>
      <c r="D9" s="8">
        <v>4973</v>
      </c>
      <c r="E9" s="8">
        <v>4909</v>
      </c>
      <c r="F9" s="8">
        <v>5067</v>
      </c>
      <c r="G9" s="13">
        <v>5057</v>
      </c>
      <c r="H9" s="17">
        <v>4797</v>
      </c>
      <c r="I9" s="7">
        <v>5091</v>
      </c>
      <c r="J9" s="7">
        <v>5277</v>
      </c>
      <c r="K9" s="7">
        <v>5195</v>
      </c>
      <c r="L9" s="7">
        <v>5791</v>
      </c>
      <c r="M9" s="18">
        <v>5852</v>
      </c>
      <c r="N9" s="17">
        <v>3746</v>
      </c>
      <c r="O9" s="7">
        <v>3915</v>
      </c>
      <c r="P9" s="7">
        <v>3913</v>
      </c>
      <c r="Q9" s="7">
        <v>3806</v>
      </c>
      <c r="R9" s="7">
        <v>4016</v>
      </c>
      <c r="S9" s="18">
        <v>3907</v>
      </c>
      <c r="T9" s="17">
        <v>5884</v>
      </c>
      <c r="U9" s="7">
        <v>6434</v>
      </c>
      <c r="V9" s="7">
        <v>6814</v>
      </c>
      <c r="W9" s="7">
        <v>6459</v>
      </c>
      <c r="X9" s="7">
        <v>6984</v>
      </c>
      <c r="Y9" s="18">
        <v>7148</v>
      </c>
    </row>
    <row r="10" spans="1:25" x14ac:dyDescent="0.35">
      <c r="A10" s="20" t="s">
        <v>25</v>
      </c>
      <c r="B10" s="12">
        <v>4638</v>
      </c>
      <c r="C10" s="8">
        <v>4947</v>
      </c>
      <c r="D10" s="8">
        <v>4955</v>
      </c>
      <c r="E10" s="8">
        <v>4944</v>
      </c>
      <c r="F10" s="8">
        <v>5037</v>
      </c>
      <c r="G10" s="13">
        <v>5039</v>
      </c>
      <c r="H10" s="17">
        <v>4822</v>
      </c>
      <c r="I10" s="7">
        <v>5006</v>
      </c>
      <c r="J10" s="7">
        <v>5301</v>
      </c>
      <c r="K10" s="7">
        <v>5465</v>
      </c>
      <c r="L10" s="7">
        <v>5691</v>
      </c>
      <c r="M10" s="18">
        <v>5847</v>
      </c>
      <c r="N10" s="17">
        <v>3721</v>
      </c>
      <c r="O10" s="7">
        <v>3892</v>
      </c>
      <c r="P10" s="7">
        <v>3908</v>
      </c>
      <c r="Q10" s="7">
        <v>3860</v>
      </c>
      <c r="R10" s="7">
        <v>3990</v>
      </c>
      <c r="S10" s="18">
        <v>3899</v>
      </c>
      <c r="T10" s="17">
        <v>5848</v>
      </c>
      <c r="U10" s="7">
        <v>6341</v>
      </c>
      <c r="V10" s="7">
        <v>6789</v>
      </c>
      <c r="W10" s="7">
        <v>6838</v>
      </c>
      <c r="X10" s="7">
        <v>6867</v>
      </c>
      <c r="Y10" s="18">
        <v>7116</v>
      </c>
    </row>
    <row r="11" spans="1:25" x14ac:dyDescent="0.35">
      <c r="A11" s="20" t="s">
        <v>26</v>
      </c>
      <c r="B11" s="12">
        <v>4825</v>
      </c>
      <c r="C11" s="8">
        <v>5065</v>
      </c>
      <c r="D11" s="8">
        <v>4949</v>
      </c>
      <c r="E11" s="8">
        <v>4986</v>
      </c>
      <c r="F11" s="8">
        <v>5084</v>
      </c>
      <c r="G11" s="13">
        <v>5064</v>
      </c>
      <c r="H11" s="17">
        <v>4901</v>
      </c>
      <c r="I11" s="7">
        <v>5147</v>
      </c>
      <c r="J11" s="7">
        <v>5298</v>
      </c>
      <c r="K11" s="7">
        <v>5486</v>
      </c>
      <c r="L11" s="7">
        <v>5750</v>
      </c>
      <c r="M11" s="18">
        <v>5853</v>
      </c>
      <c r="N11" s="17">
        <v>3803</v>
      </c>
      <c r="O11" s="7">
        <v>3932</v>
      </c>
      <c r="P11" s="7">
        <v>3914</v>
      </c>
      <c r="Q11" s="7">
        <v>3852</v>
      </c>
      <c r="R11" s="7">
        <v>4014</v>
      </c>
      <c r="S11" s="18">
        <v>3892</v>
      </c>
      <c r="T11" s="17">
        <v>6019</v>
      </c>
      <c r="U11" s="7">
        <v>6522</v>
      </c>
      <c r="V11" s="7">
        <v>6757</v>
      </c>
      <c r="W11" s="7">
        <v>6895</v>
      </c>
      <c r="X11" s="7">
        <v>6934</v>
      </c>
      <c r="Y11" s="18">
        <v>7120</v>
      </c>
    </row>
    <row r="12" spans="1:25" ht="25" thickBot="1" x14ac:dyDescent="0.4">
      <c r="A12" s="20" t="s">
        <v>27</v>
      </c>
      <c r="B12" s="12">
        <v>4698</v>
      </c>
      <c r="C12" s="8">
        <v>5073</v>
      </c>
      <c r="D12" s="8">
        <v>4980</v>
      </c>
      <c r="E12" s="8">
        <v>4974</v>
      </c>
      <c r="F12" s="8">
        <v>5080</v>
      </c>
      <c r="G12" s="13">
        <v>5080</v>
      </c>
      <c r="H12" s="17">
        <v>4823</v>
      </c>
      <c r="I12" s="7">
        <v>5111</v>
      </c>
      <c r="J12" s="7">
        <v>5287</v>
      </c>
      <c r="K12" s="7">
        <v>5500</v>
      </c>
      <c r="L12" s="7">
        <v>5826</v>
      </c>
      <c r="M12" s="18">
        <v>5846</v>
      </c>
      <c r="N12" s="17">
        <v>3760</v>
      </c>
      <c r="O12" s="7">
        <v>3936</v>
      </c>
      <c r="P12" s="7">
        <v>3913</v>
      </c>
      <c r="Q12" s="7">
        <v>3858</v>
      </c>
      <c r="R12" s="7">
        <v>4014</v>
      </c>
      <c r="S12" s="18">
        <v>3891</v>
      </c>
      <c r="T12" s="17">
        <v>5896</v>
      </c>
      <c r="U12" s="7">
        <v>6477</v>
      </c>
      <c r="V12" s="7">
        <v>6872</v>
      </c>
      <c r="W12" s="7">
        <v>6895</v>
      </c>
      <c r="X12" s="7">
        <v>7079</v>
      </c>
      <c r="Y12" s="18">
        <v>7116</v>
      </c>
    </row>
    <row r="13" spans="1:25" x14ac:dyDescent="0.35">
      <c r="A13" s="22" t="s">
        <v>28</v>
      </c>
      <c r="B13" s="37">
        <f t="shared" ref="B13:N13" si="0">AVERAGE(B5:B12)</f>
        <v>4792.875</v>
      </c>
      <c r="C13" s="38">
        <f t="shared" si="0"/>
        <v>5033.25</v>
      </c>
      <c r="D13" s="38">
        <f t="shared" si="0"/>
        <v>4984</v>
      </c>
      <c r="E13" s="38">
        <f t="shared" si="0"/>
        <v>4972.75</v>
      </c>
      <c r="F13" s="38">
        <f t="shared" si="0"/>
        <v>5084.5</v>
      </c>
      <c r="G13" s="39">
        <f t="shared" si="0"/>
        <v>5069.5</v>
      </c>
      <c r="H13" s="40">
        <f t="shared" si="0"/>
        <v>4888.5</v>
      </c>
      <c r="I13" s="41">
        <f t="shared" si="0"/>
        <v>5124.75</v>
      </c>
      <c r="J13" s="41">
        <f t="shared" si="0"/>
        <v>5335.375</v>
      </c>
      <c r="K13" s="41">
        <f t="shared" si="0"/>
        <v>5408.625</v>
      </c>
      <c r="L13" s="41">
        <f t="shared" si="0"/>
        <v>5779.625</v>
      </c>
      <c r="M13" s="42">
        <f t="shared" si="0"/>
        <v>5866.75</v>
      </c>
      <c r="N13" s="40">
        <f t="shared" si="0"/>
        <v>3773</v>
      </c>
      <c r="O13" s="41">
        <f t="shared" ref="O13:S13" si="1">AVERAGE(O5:O12)</f>
        <v>3919.25</v>
      </c>
      <c r="P13" s="41">
        <f t="shared" si="1"/>
        <v>3918.5</v>
      </c>
      <c r="Q13" s="41">
        <f t="shared" si="1"/>
        <v>3844.75</v>
      </c>
      <c r="R13" s="41">
        <f t="shared" si="1"/>
        <v>4010.5</v>
      </c>
      <c r="S13" s="42">
        <f t="shared" si="1"/>
        <v>3893.75</v>
      </c>
      <c r="T13" s="40">
        <f>AVERAGE(T5:T12)</f>
        <v>5963.875</v>
      </c>
      <c r="U13" s="41">
        <f t="shared" ref="U13:W13" si="2">AVERAGE(U5:U12)</f>
        <v>6460.875</v>
      </c>
      <c r="V13" s="41">
        <f t="shared" si="2"/>
        <v>6829.625</v>
      </c>
      <c r="W13" s="41">
        <f t="shared" si="2"/>
        <v>6775.5</v>
      </c>
      <c r="X13" s="41">
        <f>AVERAGE(X5:X12)</f>
        <v>6989.875</v>
      </c>
      <c r="Y13" s="42">
        <f>AVERAGE(Y5:Y12)</f>
        <v>7133.75</v>
      </c>
    </row>
    <row r="14" spans="1:25" ht="51" thickBot="1" x14ac:dyDescent="0.4">
      <c r="A14" s="21" t="s">
        <v>29</v>
      </c>
      <c r="B14" s="14">
        <f t="shared" ref="B14:N14" si="3">_xlfn.STDEV.S(B5:B12)</f>
        <v>92.943050919827854</v>
      </c>
      <c r="C14" s="15">
        <f t="shared" si="3"/>
        <v>52.204953240637451</v>
      </c>
      <c r="D14" s="15">
        <f t="shared" si="3"/>
        <v>27.902892835178015</v>
      </c>
      <c r="E14" s="15">
        <f t="shared" si="3"/>
        <v>41.499569705170266</v>
      </c>
      <c r="F14" s="15">
        <f t="shared" si="3"/>
        <v>27.717967354871359</v>
      </c>
      <c r="G14" s="16">
        <f t="shared" si="3"/>
        <v>19.116186110952452</v>
      </c>
      <c r="H14" s="14">
        <f t="shared" si="3"/>
        <v>64.635240277377207</v>
      </c>
      <c r="I14" s="15">
        <f t="shared" si="3"/>
        <v>56.476923226596341</v>
      </c>
      <c r="J14" s="15">
        <f t="shared" si="3"/>
        <v>48.758698857595803</v>
      </c>
      <c r="K14" s="15">
        <f t="shared" si="3"/>
        <v>110.64607345689485</v>
      </c>
      <c r="L14" s="15">
        <f t="shared" si="3"/>
        <v>56.150149471878393</v>
      </c>
      <c r="M14" s="16">
        <f t="shared" si="3"/>
        <v>24.771815782111272</v>
      </c>
      <c r="N14" s="14">
        <f t="shared" si="3"/>
        <v>29.8424434081968</v>
      </c>
      <c r="O14" s="15">
        <f t="shared" ref="O14:S14" si="4">_xlfn.STDEV.S(O5:O12)</f>
        <v>14.459302492562655</v>
      </c>
      <c r="P14" s="15">
        <f t="shared" si="4"/>
        <v>8.3323808979529641</v>
      </c>
      <c r="Q14" s="15">
        <f t="shared" si="4"/>
        <v>18.258070622525889</v>
      </c>
      <c r="R14" s="15">
        <f t="shared" si="4"/>
        <v>8.668497975016038</v>
      </c>
      <c r="S14" s="16">
        <f t="shared" si="4"/>
        <v>8.9880873541434987</v>
      </c>
      <c r="T14" s="14">
        <f>_xlfn.STDEV.S(T5:T12)</f>
        <v>76.676383959749018</v>
      </c>
      <c r="U14" s="15">
        <f t="shared" ref="U14:V14" si="5">_xlfn.STDEV.S(U5:U12)</f>
        <v>54.040824515228429</v>
      </c>
      <c r="V14" s="15">
        <f t="shared" si="5"/>
        <v>41.6788315575185</v>
      </c>
      <c r="W14" s="15">
        <f>_xlfn.STDEV.S(W5:W12)</f>
        <v>148.15918080612778</v>
      </c>
      <c r="X14" s="15">
        <f>_xlfn.STDEV.S(X5:X12)</f>
        <v>73.57879644105553</v>
      </c>
      <c r="Y14" s="16">
        <f>_xlfn.STDEV.S(Y5:Y12)</f>
        <v>25.916073335728488</v>
      </c>
    </row>
    <row r="20" spans="7:13" ht="50" x14ac:dyDescent="0.35">
      <c r="H20" s="49" t="s">
        <v>7</v>
      </c>
      <c r="I20" s="49" t="s">
        <v>10</v>
      </c>
      <c r="J20" s="49" t="s">
        <v>4</v>
      </c>
      <c r="K20" s="49" t="s">
        <v>8</v>
      </c>
      <c r="L20" s="49" t="s">
        <v>18</v>
      </c>
      <c r="M20" s="49" t="s">
        <v>19</v>
      </c>
    </row>
    <row r="21" spans="7:13" ht="57" customHeight="1" x14ac:dyDescent="0.35">
      <c r="G21" s="50" t="s">
        <v>34</v>
      </c>
      <c r="H21" s="51">
        <f>AVERAGE(T13,N13,H13,B13)</f>
        <v>4854.5625</v>
      </c>
      <c r="I21" s="51">
        <f t="shared" ref="I21:M21" si="6">AVERAGE(U13,O13,I13,C13)</f>
        <v>5134.53125</v>
      </c>
      <c r="J21" s="51">
        <f t="shared" si="6"/>
        <v>5266.875</v>
      </c>
      <c r="K21" s="51">
        <f t="shared" si="6"/>
        <v>5250.40625</v>
      </c>
      <c r="L21" s="51">
        <f t="shared" si="6"/>
        <v>5466.125</v>
      </c>
      <c r="M21" s="51">
        <f t="shared" si="6"/>
        <v>5490.9375</v>
      </c>
    </row>
  </sheetData>
  <mergeCells count="4">
    <mergeCell ref="B3:G3"/>
    <mergeCell ref="H3:M3"/>
    <mergeCell ref="N3:S3"/>
    <mergeCell ref="T3:Y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81B2A7-AE3F-0348-8EDC-6AE1190FAFB5}">
  <dimension ref="A1:P11"/>
  <sheetViews>
    <sheetView topLeftCell="F1" workbookViewId="0">
      <selection activeCell="F1" sqref="A1:XFD1"/>
    </sheetView>
  </sheetViews>
  <sheetFormatPr baseColWidth="10" defaultColWidth="10.83203125" defaultRowHeight="24" x14ac:dyDescent="0.35"/>
  <cols>
    <col min="1" max="1" width="20.5" style="2" customWidth="1"/>
    <col min="2" max="2" width="30.33203125" style="2" customWidth="1"/>
    <col min="3" max="6" width="16.83203125" style="2" customWidth="1"/>
    <col min="7" max="7" width="30.1640625" style="2" customWidth="1"/>
    <col min="8" max="11" width="16.83203125" style="2" customWidth="1"/>
    <col min="12" max="12" width="29.33203125" style="2" customWidth="1"/>
    <col min="13" max="13" width="19.6640625" style="2" customWidth="1"/>
    <col min="14" max="14" width="15.5" style="2" customWidth="1"/>
    <col min="15" max="15" width="14.33203125" style="2" customWidth="1"/>
    <col min="16" max="16" width="11.1640625" style="2" customWidth="1"/>
    <col min="17" max="16384" width="10.83203125" style="2"/>
  </cols>
  <sheetData>
    <row r="1" spans="1:16" x14ac:dyDescent="0.35">
      <c r="A1" s="2" t="s">
        <v>32</v>
      </c>
    </row>
    <row r="2" spans="1:16" ht="25" thickBot="1" x14ac:dyDescent="0.4"/>
    <row r="3" spans="1:16" ht="25" thickBot="1" x14ac:dyDescent="0.4">
      <c r="B3" s="43" t="s">
        <v>11</v>
      </c>
      <c r="C3" s="44"/>
      <c r="D3" s="44"/>
      <c r="E3" s="44"/>
      <c r="F3" s="45"/>
      <c r="G3" s="43" t="s">
        <v>12</v>
      </c>
      <c r="H3" s="44"/>
      <c r="I3" s="44"/>
      <c r="J3" s="44"/>
      <c r="K3" s="45"/>
      <c r="L3" s="43" t="s">
        <v>13</v>
      </c>
      <c r="M3" s="44"/>
      <c r="N3" s="44"/>
      <c r="O3" s="44"/>
      <c r="P3" s="45"/>
    </row>
    <row r="4" spans="1:16" x14ac:dyDescent="0.35">
      <c r="A4" s="5" t="s">
        <v>0</v>
      </c>
      <c r="B4" s="28" t="s">
        <v>30</v>
      </c>
      <c r="C4" s="6" t="s">
        <v>1</v>
      </c>
      <c r="D4" s="6" t="s">
        <v>2</v>
      </c>
      <c r="E4" s="6" t="s">
        <v>3</v>
      </c>
      <c r="F4" s="29" t="s">
        <v>14</v>
      </c>
      <c r="G4" s="6" t="s">
        <v>30</v>
      </c>
      <c r="H4" s="6" t="s">
        <v>1</v>
      </c>
      <c r="I4" s="6" t="s">
        <v>2</v>
      </c>
      <c r="J4" s="6" t="s">
        <v>3</v>
      </c>
      <c r="K4" s="29" t="s">
        <v>14</v>
      </c>
      <c r="L4" s="28" t="s">
        <v>30</v>
      </c>
      <c r="M4" s="6" t="s">
        <v>1</v>
      </c>
      <c r="N4" s="6" t="s">
        <v>2</v>
      </c>
      <c r="O4" s="6" t="s">
        <v>3</v>
      </c>
      <c r="P4" s="29" t="s">
        <v>14</v>
      </c>
    </row>
    <row r="5" spans="1:16" x14ac:dyDescent="0.35">
      <c r="A5" s="17" t="s">
        <v>4</v>
      </c>
      <c r="B5" s="17">
        <v>0.87</v>
      </c>
      <c r="C5" s="7">
        <v>0.95</v>
      </c>
      <c r="D5" s="7">
        <v>0.99</v>
      </c>
      <c r="E5" s="7">
        <v>0.97</v>
      </c>
      <c r="F5" s="33">
        <f>AVERAGE(B5:E5)</f>
        <v>0.94499999999999984</v>
      </c>
      <c r="G5" s="7">
        <v>0.38</v>
      </c>
      <c r="H5" s="7">
        <v>0.54</v>
      </c>
      <c r="I5" s="7">
        <v>0.82</v>
      </c>
      <c r="J5" s="7">
        <v>0.69</v>
      </c>
      <c r="K5" s="33">
        <f>AVERAGE(G5:J5)</f>
        <v>0.60749999999999993</v>
      </c>
      <c r="L5" s="17">
        <v>0.67</v>
      </c>
      <c r="M5" s="7">
        <v>0.65</v>
      </c>
      <c r="N5" s="7">
        <v>0.53</v>
      </c>
      <c r="O5" s="7">
        <v>0.64</v>
      </c>
      <c r="P5" s="33">
        <f>AVERAGE(L5:O5)</f>
        <v>0.62250000000000005</v>
      </c>
    </row>
    <row r="6" spans="1:16" x14ac:dyDescent="0.35">
      <c r="A6" s="17" t="s">
        <v>5</v>
      </c>
      <c r="B6" s="17">
        <v>0.94</v>
      </c>
      <c r="C6" s="7">
        <v>0.95</v>
      </c>
      <c r="D6" s="7">
        <v>0.99</v>
      </c>
      <c r="E6" s="7">
        <v>0.99</v>
      </c>
      <c r="F6" s="33">
        <f t="shared" ref="F6:F10" si="0">AVERAGE(B6:E6)</f>
        <v>0.96750000000000003</v>
      </c>
      <c r="G6" s="7">
        <v>0.56000000000000005</v>
      </c>
      <c r="H6" s="7">
        <v>0.53</v>
      </c>
      <c r="I6" s="7">
        <v>0.84</v>
      </c>
      <c r="J6" s="7">
        <v>0.83</v>
      </c>
      <c r="K6" s="33">
        <f t="shared" ref="K6:K10" si="1">AVERAGE(G6:J6)</f>
        <v>0.69000000000000006</v>
      </c>
      <c r="L6" s="17">
        <v>0.59</v>
      </c>
      <c r="M6" s="7">
        <v>0.61</v>
      </c>
      <c r="N6" s="7">
        <v>0.5</v>
      </c>
      <c r="O6" s="7">
        <v>0.53</v>
      </c>
      <c r="P6" s="33">
        <f t="shared" ref="P6:P10" si="2">AVERAGE(L6:O6)</f>
        <v>0.5575</v>
      </c>
    </row>
    <row r="7" spans="1:16" x14ac:dyDescent="0.35">
      <c r="A7" s="17" t="s">
        <v>7</v>
      </c>
      <c r="B7" s="17">
        <v>0.73</v>
      </c>
      <c r="C7" s="7">
        <v>0.83</v>
      </c>
      <c r="D7" s="7">
        <v>0.91</v>
      </c>
      <c r="E7" s="7">
        <v>0.9</v>
      </c>
      <c r="F7" s="33">
        <f>AVERAGE(B7:E7)</f>
        <v>0.84250000000000003</v>
      </c>
      <c r="G7" s="7">
        <v>0.24</v>
      </c>
      <c r="H7" s="7">
        <v>0.28000000000000003</v>
      </c>
      <c r="I7" s="7">
        <v>0.34</v>
      </c>
      <c r="J7" s="7">
        <v>0.43</v>
      </c>
      <c r="K7" s="33">
        <f t="shared" si="1"/>
        <v>0.32250000000000001</v>
      </c>
      <c r="L7" s="17">
        <v>0.73</v>
      </c>
      <c r="M7" s="7">
        <v>0.7</v>
      </c>
      <c r="N7" s="7">
        <v>0.59</v>
      </c>
      <c r="O7" s="7">
        <v>0.7</v>
      </c>
      <c r="P7" s="33">
        <f t="shared" si="2"/>
        <v>0.67999999999999994</v>
      </c>
    </row>
    <row r="8" spans="1:16" x14ac:dyDescent="0.35">
      <c r="A8" s="17" t="s">
        <v>8</v>
      </c>
      <c r="B8" s="17">
        <v>0.99</v>
      </c>
      <c r="C8" s="7">
        <v>0.99</v>
      </c>
      <c r="D8" s="7">
        <v>1</v>
      </c>
      <c r="E8" s="7">
        <v>0.99</v>
      </c>
      <c r="F8" s="33">
        <f t="shared" si="0"/>
        <v>0.99249999999999994</v>
      </c>
      <c r="G8" s="7">
        <v>0.86</v>
      </c>
      <c r="H8" s="7">
        <v>0.81</v>
      </c>
      <c r="I8" s="7">
        <v>0.84</v>
      </c>
      <c r="J8" s="7">
        <v>0.93</v>
      </c>
      <c r="K8" s="33">
        <f t="shared" si="1"/>
        <v>0.86</v>
      </c>
      <c r="L8" s="17">
        <v>0.6</v>
      </c>
      <c r="M8" s="7">
        <v>0.67</v>
      </c>
      <c r="N8" s="7">
        <v>0.55000000000000004</v>
      </c>
      <c r="O8" s="7">
        <v>0.6</v>
      </c>
      <c r="P8" s="33">
        <f t="shared" si="2"/>
        <v>0.60499999999999998</v>
      </c>
    </row>
    <row r="9" spans="1:16" x14ac:dyDescent="0.35">
      <c r="A9" s="17" t="s">
        <v>9</v>
      </c>
      <c r="B9" s="17">
        <v>0.99</v>
      </c>
      <c r="C9" s="7">
        <v>0.99</v>
      </c>
      <c r="D9" s="7">
        <v>0.99</v>
      </c>
      <c r="E9" s="7">
        <v>0.99</v>
      </c>
      <c r="F9" s="33">
        <f t="shared" si="0"/>
        <v>0.99</v>
      </c>
      <c r="G9" s="7">
        <v>0.69</v>
      </c>
      <c r="H9" s="7">
        <v>0.82</v>
      </c>
      <c r="I9" s="7">
        <v>0.88</v>
      </c>
      <c r="J9" s="7">
        <v>0.88</v>
      </c>
      <c r="K9" s="33">
        <f t="shared" si="1"/>
        <v>0.81749999999999989</v>
      </c>
      <c r="L9" s="17">
        <v>0.65</v>
      </c>
      <c r="M9" s="7">
        <v>0.74</v>
      </c>
      <c r="N9" s="7">
        <v>0.59</v>
      </c>
      <c r="O9" s="7">
        <v>0.72</v>
      </c>
      <c r="P9" s="33">
        <f t="shared" si="2"/>
        <v>0.67500000000000004</v>
      </c>
    </row>
    <row r="10" spans="1:16" ht="25" thickBot="1" x14ac:dyDescent="0.4">
      <c r="A10" s="17" t="s">
        <v>10</v>
      </c>
      <c r="B10" s="17">
        <v>0.92</v>
      </c>
      <c r="C10" s="7">
        <v>0.96</v>
      </c>
      <c r="D10" s="7">
        <v>0.99</v>
      </c>
      <c r="E10" s="7">
        <v>0.98</v>
      </c>
      <c r="F10" s="33">
        <f t="shared" si="0"/>
        <v>0.96250000000000002</v>
      </c>
      <c r="G10" s="7">
        <v>0.51</v>
      </c>
      <c r="H10" s="7">
        <v>0.6</v>
      </c>
      <c r="I10" s="7">
        <v>0.84</v>
      </c>
      <c r="J10" s="7">
        <v>0.82</v>
      </c>
      <c r="K10" s="33">
        <f t="shared" si="1"/>
        <v>0.69249999999999989</v>
      </c>
      <c r="L10" s="17">
        <v>0.73</v>
      </c>
      <c r="M10" s="7">
        <v>0.67</v>
      </c>
      <c r="N10" s="7">
        <v>0.59</v>
      </c>
      <c r="O10" s="7">
        <v>0.66</v>
      </c>
      <c r="P10" s="33">
        <f t="shared" si="2"/>
        <v>0.66249999999999998</v>
      </c>
    </row>
    <row r="11" spans="1:16" ht="25" thickBot="1" x14ac:dyDescent="0.4">
      <c r="A11" s="30" t="s">
        <v>16</v>
      </c>
      <c r="B11" s="34">
        <f>MEDIAN(B5:B10,B5:B10)</f>
        <v>0.92999999999999994</v>
      </c>
      <c r="C11" s="35">
        <f>MEDIAN(C5:C10,C5:C10)</f>
        <v>0.95499999999999996</v>
      </c>
      <c r="D11" s="35">
        <f>MEDIAN(D5:D10,D5:D10)</f>
        <v>0.99</v>
      </c>
      <c r="E11" s="35">
        <f>MEDIAN(E5:E10,E5:E10)</f>
        <v>0.98499999999999999</v>
      </c>
      <c r="F11" s="27"/>
      <c r="G11" s="35">
        <f>MEDIAN(G5:G10,G5:G10)</f>
        <v>0.53500000000000003</v>
      </c>
      <c r="H11" s="35">
        <f>MEDIAN(H5:H10,H5:H10)</f>
        <v>0.57000000000000006</v>
      </c>
      <c r="I11" s="35">
        <f>MEDIAN(I5:I10,I5:I10)</f>
        <v>0.84</v>
      </c>
      <c r="J11" s="35">
        <f>MEDIAN(J5:J10,J5:J10)</f>
        <v>0.82499999999999996</v>
      </c>
      <c r="K11" s="27"/>
      <c r="L11" s="34">
        <f>MEDIAN(L5:L10,L5:L10)</f>
        <v>0.66</v>
      </c>
      <c r="M11" s="35">
        <f>MEDIAN(M5:M10,M5:M10)</f>
        <v>0.67</v>
      </c>
      <c r="N11" s="35">
        <f>MEDIAN(N5:N10,N5:N10)</f>
        <v>0.57000000000000006</v>
      </c>
      <c r="O11" s="35">
        <f>MEDIAN(O5:O10,O5:O10)</f>
        <v>0.65</v>
      </c>
      <c r="P11" s="27"/>
    </row>
  </sheetData>
  <mergeCells count="3">
    <mergeCell ref="G3:K3"/>
    <mergeCell ref="B3:F3"/>
    <mergeCell ref="L3:P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67D6FB-140F-CC4F-BBE7-3E5F75289066}">
  <dimension ref="A1:M21"/>
  <sheetViews>
    <sheetView zoomScale="110" zoomScaleNormal="110" workbookViewId="0">
      <selection sqref="A1:XFD1"/>
    </sheetView>
  </sheetViews>
  <sheetFormatPr baseColWidth="10" defaultColWidth="10.83203125" defaultRowHeight="24" x14ac:dyDescent="0.35"/>
  <cols>
    <col min="1" max="1" width="20.5" style="2" customWidth="1"/>
    <col min="2" max="2" width="30.33203125" style="2" customWidth="1"/>
    <col min="3" max="5" width="16.83203125" style="2" customWidth="1"/>
    <col min="6" max="6" width="30.1640625" style="2" customWidth="1"/>
    <col min="7" max="9" width="16.83203125" style="2" customWidth="1"/>
    <col min="10" max="10" width="29.33203125" style="2" customWidth="1"/>
    <col min="11" max="11" width="19.6640625" style="2" customWidth="1"/>
    <col min="12" max="12" width="15.5" style="2" customWidth="1"/>
    <col min="13" max="13" width="11.1640625" style="2" customWidth="1"/>
    <col min="14" max="16384" width="10.83203125" style="2"/>
  </cols>
  <sheetData>
    <row r="1" spans="1:13" x14ac:dyDescent="0.35">
      <c r="A1" s="2" t="s">
        <v>31</v>
      </c>
    </row>
    <row r="2" spans="1:13" ht="25" thickBot="1" x14ac:dyDescent="0.4"/>
    <row r="3" spans="1:13" ht="25" thickBot="1" x14ac:dyDescent="0.4">
      <c r="B3" s="43" t="s">
        <v>11</v>
      </c>
      <c r="C3" s="44"/>
      <c r="D3" s="44"/>
      <c r="E3" s="45"/>
      <c r="F3" s="43" t="s">
        <v>12</v>
      </c>
      <c r="G3" s="44"/>
      <c r="H3" s="44"/>
      <c r="I3" s="45"/>
      <c r="J3" s="43" t="s">
        <v>13</v>
      </c>
      <c r="K3" s="44"/>
      <c r="L3" s="44"/>
      <c r="M3" s="45"/>
    </row>
    <row r="4" spans="1:13" x14ac:dyDescent="0.35">
      <c r="A4" s="22" t="s">
        <v>0</v>
      </c>
      <c r="B4" s="5" t="s">
        <v>30</v>
      </c>
      <c r="C4" s="4" t="s">
        <v>1</v>
      </c>
      <c r="D4" s="4" t="s">
        <v>2</v>
      </c>
      <c r="E4" s="4" t="s">
        <v>14</v>
      </c>
      <c r="F4" s="28" t="s">
        <v>30</v>
      </c>
      <c r="G4" s="6" t="s">
        <v>1</v>
      </c>
      <c r="H4" s="6" t="s">
        <v>2</v>
      </c>
      <c r="I4" s="29" t="s">
        <v>14</v>
      </c>
      <c r="J4" s="28" t="s">
        <v>30</v>
      </c>
      <c r="K4" s="6" t="s">
        <v>1</v>
      </c>
      <c r="L4" s="6" t="s">
        <v>2</v>
      </c>
      <c r="M4" s="29" t="s">
        <v>14</v>
      </c>
    </row>
    <row r="5" spans="1:13" x14ac:dyDescent="0.35">
      <c r="A5" s="23" t="s">
        <v>4</v>
      </c>
      <c r="B5" s="17">
        <v>0.95</v>
      </c>
      <c r="C5" s="7">
        <v>0.95</v>
      </c>
      <c r="D5" s="7">
        <v>0.98</v>
      </c>
      <c r="E5" s="36">
        <f t="shared" ref="E5:E10" si="0">AVERAGE(B5:D5)</f>
        <v>0.96</v>
      </c>
      <c r="F5" s="17">
        <v>0.36</v>
      </c>
      <c r="G5" s="7">
        <v>0.49</v>
      </c>
      <c r="H5" s="7">
        <v>0.7</v>
      </c>
      <c r="I5" s="33">
        <f t="shared" ref="I5:I10" si="1">AVERAGE(F5:H5)</f>
        <v>0.51666666666666661</v>
      </c>
      <c r="J5" s="17">
        <v>0.81</v>
      </c>
      <c r="K5" s="7">
        <v>0.78</v>
      </c>
      <c r="L5" s="7">
        <v>0.68</v>
      </c>
      <c r="M5" s="33">
        <f t="shared" ref="M5:M10" si="2">AVERAGE(J5:L5)</f>
        <v>0.75666666666666671</v>
      </c>
    </row>
    <row r="6" spans="1:13" x14ac:dyDescent="0.35">
      <c r="A6" s="23" t="s">
        <v>5</v>
      </c>
      <c r="B6" s="17">
        <v>0.95</v>
      </c>
      <c r="C6" s="7">
        <v>0.95</v>
      </c>
      <c r="D6" s="7">
        <v>0.99</v>
      </c>
      <c r="E6" s="36">
        <f t="shared" si="0"/>
        <v>0.96333333333333326</v>
      </c>
      <c r="F6" s="17">
        <v>0.51</v>
      </c>
      <c r="G6" s="7">
        <v>0.49</v>
      </c>
      <c r="H6" s="7">
        <v>0.81</v>
      </c>
      <c r="I6" s="33">
        <f t="shared" si="1"/>
        <v>0.60333333333333339</v>
      </c>
      <c r="J6" s="17">
        <v>0.7</v>
      </c>
      <c r="K6" s="7">
        <v>0.72</v>
      </c>
      <c r="L6" s="7">
        <v>0.65</v>
      </c>
      <c r="M6" s="33">
        <f>AVERAGE(J6:L6)</f>
        <v>0.69</v>
      </c>
    </row>
    <row r="7" spans="1:13" x14ac:dyDescent="0.35">
      <c r="A7" s="23" t="s">
        <v>7</v>
      </c>
      <c r="B7" s="17">
        <v>0.76</v>
      </c>
      <c r="C7" s="7">
        <v>0.83</v>
      </c>
      <c r="D7" s="7">
        <v>0.88</v>
      </c>
      <c r="E7" s="36">
        <f t="shared" si="0"/>
        <v>0.82333333333333325</v>
      </c>
      <c r="F7" s="17">
        <v>0.22</v>
      </c>
      <c r="G7" s="7">
        <v>0.23</v>
      </c>
      <c r="H7" s="7">
        <v>0.28999999999999998</v>
      </c>
      <c r="I7" s="33">
        <f t="shared" si="1"/>
        <v>0.24666666666666667</v>
      </c>
      <c r="J7" s="17">
        <v>0.93</v>
      </c>
      <c r="K7" s="7">
        <v>0.8</v>
      </c>
      <c r="L7" s="7">
        <v>0.71</v>
      </c>
      <c r="M7" s="33">
        <f t="shared" si="2"/>
        <v>0.81333333333333335</v>
      </c>
    </row>
    <row r="8" spans="1:13" x14ac:dyDescent="0.35">
      <c r="A8" s="23" t="s">
        <v>8</v>
      </c>
      <c r="B8" s="17">
        <v>0.99</v>
      </c>
      <c r="C8" s="7">
        <v>0.99</v>
      </c>
      <c r="D8" s="7">
        <v>1</v>
      </c>
      <c r="E8" s="36">
        <f t="shared" si="0"/>
        <v>0.99333333333333329</v>
      </c>
      <c r="F8" s="17">
        <v>0.91</v>
      </c>
      <c r="G8" s="7">
        <v>0.8</v>
      </c>
      <c r="H8" s="7">
        <v>0.95</v>
      </c>
      <c r="I8" s="33">
        <f t="shared" si="1"/>
        <v>0.88666666666666671</v>
      </c>
      <c r="J8" s="17">
        <v>0.83</v>
      </c>
      <c r="K8" s="7">
        <v>0.85</v>
      </c>
      <c r="L8" s="7">
        <v>0.67</v>
      </c>
      <c r="M8" s="33">
        <f t="shared" si="2"/>
        <v>0.78333333333333333</v>
      </c>
    </row>
    <row r="9" spans="1:13" x14ac:dyDescent="0.35">
      <c r="A9" s="23" t="s">
        <v>9</v>
      </c>
      <c r="B9" s="17">
        <v>0.99</v>
      </c>
      <c r="C9" s="7">
        <v>0.99</v>
      </c>
      <c r="D9" s="7">
        <v>0.99</v>
      </c>
      <c r="E9" s="36">
        <f t="shared" si="0"/>
        <v>0.98999999999999988</v>
      </c>
      <c r="F9" s="17">
        <v>0.87</v>
      </c>
      <c r="G9" s="7">
        <v>0.81</v>
      </c>
      <c r="H9" s="7">
        <v>0.9</v>
      </c>
      <c r="I9" s="33">
        <f t="shared" si="1"/>
        <v>0.86</v>
      </c>
      <c r="J9" s="17">
        <v>0.86</v>
      </c>
      <c r="K9" s="7">
        <v>0.87</v>
      </c>
      <c r="L9" s="7">
        <v>0.7</v>
      </c>
      <c r="M9" s="33">
        <f t="shared" si="2"/>
        <v>0.80999999999999994</v>
      </c>
    </row>
    <row r="10" spans="1:13" ht="25" thickBot="1" x14ac:dyDescent="0.4">
      <c r="A10" s="23" t="s">
        <v>10</v>
      </c>
      <c r="B10" s="17">
        <v>0.96</v>
      </c>
      <c r="C10" s="7">
        <v>0.96</v>
      </c>
      <c r="D10" s="7">
        <v>0.99</v>
      </c>
      <c r="E10" s="36">
        <f t="shared" si="0"/>
        <v>0.97000000000000008</v>
      </c>
      <c r="F10" s="17">
        <v>0.48</v>
      </c>
      <c r="G10" s="7">
        <v>0.56999999999999995</v>
      </c>
      <c r="H10" s="7">
        <v>0.9</v>
      </c>
      <c r="I10" s="33">
        <f t="shared" si="1"/>
        <v>0.64999999999999991</v>
      </c>
      <c r="J10" s="17">
        <v>0.87</v>
      </c>
      <c r="K10" s="7">
        <v>0.86</v>
      </c>
      <c r="L10" s="7">
        <v>0.71</v>
      </c>
      <c r="M10" s="33">
        <f t="shared" si="2"/>
        <v>0.81333333333333335</v>
      </c>
    </row>
    <row r="11" spans="1:13" ht="25" thickBot="1" x14ac:dyDescent="0.4">
      <c r="A11" s="32" t="s">
        <v>16</v>
      </c>
      <c r="B11" s="34">
        <f>MEDIAN(B5:B10)</f>
        <v>0.95499999999999996</v>
      </c>
      <c r="C11" s="35">
        <f>MEDIAN(C5:C10)</f>
        <v>0.95499999999999996</v>
      </c>
      <c r="D11" s="35">
        <f>MEDIAN(D5:D10)</f>
        <v>0.99</v>
      </c>
      <c r="E11" s="31"/>
      <c r="F11" s="34">
        <f>MEDIAN(F5:F10)</f>
        <v>0.495</v>
      </c>
      <c r="G11" s="35">
        <f>MEDIAN(G5:G10)</f>
        <v>0.53</v>
      </c>
      <c r="H11" s="35">
        <f>MEDIAN(H5:H10)</f>
        <v>0.85499999999999998</v>
      </c>
      <c r="I11" s="27"/>
      <c r="J11" s="34">
        <f>MEDIAN(J5:J10)</f>
        <v>0.84499999999999997</v>
      </c>
      <c r="K11" s="35">
        <f>MEDIAN(K5:K10)</f>
        <v>0.82499999999999996</v>
      </c>
      <c r="L11" s="35">
        <f>MEDIAN(L5:L10)</f>
        <v>0.69</v>
      </c>
      <c r="M11" s="27"/>
    </row>
    <row r="20" spans="4:4" ht="25" thickBot="1" x14ac:dyDescent="0.4"/>
    <row r="21" spans="4:4" ht="25" thickBot="1" x14ac:dyDescent="0.4">
      <c r="D21" s="3"/>
    </row>
  </sheetData>
  <mergeCells count="3">
    <mergeCell ref="B3:E3"/>
    <mergeCell ref="F3:I3"/>
    <mergeCell ref="J3:M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 S1</vt:lpstr>
      <vt:lpstr>Table S2</vt:lpstr>
      <vt:lpstr>Table S3</vt:lpstr>
      <vt:lpstr>Table S4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licia prestagiacomo</dc:creator>
  <cp:lastModifiedBy>Marco Gaspari</cp:lastModifiedBy>
  <dcterms:created xsi:type="dcterms:W3CDTF">2023-04-05T13:18:54Z</dcterms:created>
  <dcterms:modified xsi:type="dcterms:W3CDTF">2024-04-30T14:40:46Z</dcterms:modified>
</cp:coreProperties>
</file>