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QC\2024\1yue\15\5\ijms-2798400-supplementary\"/>
    </mc:Choice>
  </mc:AlternateContent>
  <xr:revisionPtr revIDLastSave="0" documentId="13_ncr:1_{B126BDEB-A16C-4F31-98CE-3C3E2A74AAF5}" xr6:coauthVersionLast="47" xr6:coauthVersionMax="47" xr10:uidLastSave="{00000000-0000-0000-0000-000000000000}"/>
  <bookViews>
    <workbookView xWindow="-120" yWindow="-120" windowWidth="29040" windowHeight="15840" xr2:uid="{EE75ACCD-3C31-4263-9973-96CC2D356E63}"/>
  </bookViews>
  <sheets>
    <sheet name="Supplementary Table S10- Pycs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1" l="1"/>
  <c r="B103" i="1"/>
  <c r="B101" i="1"/>
  <c r="C100" i="1"/>
  <c r="B99" i="1"/>
  <c r="C98" i="1"/>
  <c r="B98" i="1"/>
  <c r="C96" i="1"/>
  <c r="C94" i="1"/>
  <c r="B94" i="1"/>
  <c r="C93" i="1"/>
  <c r="B93" i="1"/>
  <c r="C92" i="1"/>
  <c r="C91" i="1"/>
  <c r="B86" i="1"/>
  <c r="B85" i="1"/>
  <c r="C83" i="1"/>
  <c r="B83" i="1"/>
  <c r="C82" i="1"/>
  <c r="B82" i="1"/>
  <c r="C81" i="1"/>
  <c r="B81" i="1"/>
  <c r="C80" i="1"/>
  <c r="C79" i="1"/>
  <c r="B79" i="1"/>
  <c r="C78" i="1"/>
  <c r="C77" i="1"/>
  <c r="B77" i="1"/>
  <c r="C74" i="1"/>
  <c r="B74" i="1"/>
  <c r="C73" i="1"/>
  <c r="B73" i="1"/>
  <c r="B72" i="1"/>
  <c r="C71" i="1"/>
  <c r="B71" i="1"/>
  <c r="C70" i="1"/>
  <c r="C69" i="1"/>
  <c r="C67" i="1"/>
  <c r="B67" i="1"/>
  <c r="C64" i="1"/>
  <c r="B64" i="1"/>
  <c r="C63" i="1"/>
  <c r="B63" i="1"/>
  <c r="C61" i="1"/>
  <c r="B61" i="1"/>
  <c r="C59" i="1"/>
  <c r="B59" i="1"/>
  <c r="C58" i="1"/>
  <c r="B58" i="1"/>
  <c r="C56" i="1"/>
  <c r="B56" i="1"/>
  <c r="C55" i="1"/>
  <c r="B55" i="1"/>
  <c r="C54" i="1"/>
  <c r="B54" i="1"/>
  <c r="C51" i="1"/>
  <c r="C50" i="1"/>
  <c r="C44" i="1"/>
  <c r="B44" i="1"/>
  <c r="C42" i="1"/>
  <c r="B42" i="1"/>
  <c r="C41" i="1"/>
  <c r="C34" i="1"/>
  <c r="B34" i="1"/>
  <c r="C33" i="1"/>
  <c r="B33" i="1"/>
  <c r="C32" i="1"/>
  <c r="B32" i="1"/>
  <c r="C31" i="1"/>
  <c r="B31" i="1"/>
  <c r="C29" i="1"/>
  <c r="C26" i="1"/>
  <c r="B26" i="1"/>
  <c r="C30" i="1"/>
  <c r="B30" i="1"/>
  <c r="C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C12" i="1"/>
  <c r="B12" i="1"/>
  <c r="C11" i="1"/>
  <c r="B11" i="1"/>
  <c r="C10" i="1"/>
  <c r="B10" i="1"/>
  <c r="C9" i="1"/>
  <c r="B9" i="1"/>
  <c r="C8" i="1"/>
  <c r="B8" i="1"/>
  <c r="C7" i="1"/>
  <c r="C6" i="1"/>
  <c r="B6" i="1"/>
  <c r="C4" i="1"/>
  <c r="B4" i="1"/>
</calcChain>
</file>

<file path=xl/sharedStrings.xml><?xml version="1.0" encoding="utf-8"?>
<sst xmlns="http://schemas.openxmlformats.org/spreadsheetml/2006/main" count="61" uniqueCount="27">
  <si>
    <t>KEN3</t>
  </si>
  <si>
    <t>KEN5</t>
  </si>
  <si>
    <t>LFW -2</t>
  </si>
  <si>
    <t>LFW -1</t>
  </si>
  <si>
    <t>LFW -3</t>
  </si>
  <si>
    <t>LFW -4</t>
  </si>
  <si>
    <t>P.a strains</t>
  </si>
  <si>
    <t>TMTC</t>
  </si>
  <si>
    <r>
      <t xml:space="preserve">* </t>
    </r>
    <r>
      <rPr>
        <sz val="11"/>
        <rFont val="Calibri"/>
        <family val="2"/>
        <scheme val="minor"/>
      </rPr>
      <t xml:space="preserve">= strain encoding predicted pycsar effector </t>
    </r>
  </si>
  <si>
    <t>*1388</t>
  </si>
  <si>
    <t>*1739</t>
  </si>
  <si>
    <t>*1925</t>
  </si>
  <si>
    <t>*8130</t>
  </si>
  <si>
    <t>*8915</t>
  </si>
  <si>
    <t>*11976</t>
  </si>
  <si>
    <t>*16740</t>
  </si>
  <si>
    <t>*373401</t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</si>
  <si>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</si>
  <si>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</si>
  <si>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</si>
  <si>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</si>
  <si>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</si>
  <si>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</si>
  <si>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</si>
  <si>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</si>
  <si>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</si>
  <si>
    <r>
      <t>Table S10.</t>
    </r>
    <r>
      <rPr>
        <sz val="11"/>
        <color theme="1"/>
        <rFont val="Calibri"/>
        <family val="2"/>
        <scheme val="minor"/>
      </rPr>
      <t xml:space="preserve"> Host ranges of phages KEN3 and KEN5 and their activity against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encoding predicted pycsar system.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</si>
</sst>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6" fillId="7" borderId="6" applyNumberFormat="0" applyAlignment="0" applyProtection="0"/>
  </cellStyleXfs>
  <cellXfs count="32">
    <xf numFmtId="0" fontId="0" fillId="0" borderId="0" xfId="0"/>
    <xf numFmtId="0" fontId="0" fillId="0" borderId="1" xfId="0" applyBorder="1"/>
    <xf numFmtId="11" fontId="0" fillId="0" borderId="0" xfId="0" applyNumberFormat="1"/>
    <xf numFmtId="0" fontId="1" fillId="0" borderId="0" xfId="0" applyFont="1"/>
    <xf numFmtId="11" fontId="2" fillId="2" borderId="1" xfId="0" applyNumberFormat="1" applyFont="1" applyFill="1" applyBorder="1"/>
    <xf numFmtId="11" fontId="2" fillId="3" borderId="1" xfId="0" applyNumberFormat="1" applyFont="1" applyFill="1" applyBorder="1"/>
    <xf numFmtId="11" fontId="2" fillId="4" borderId="1" xfId="0" applyNumberFormat="1" applyFont="1" applyFill="1" applyBorder="1"/>
    <xf numFmtId="11" fontId="2" fillId="5" borderId="1" xfId="0" applyNumberFormat="1" applyFont="1" applyFill="1" applyBorder="1"/>
    <xf numFmtId="11" fontId="2" fillId="6" borderId="1" xfId="0" applyNumberFormat="1" applyFont="1" applyFill="1" applyBorder="1"/>
    <xf numFmtId="11" fontId="2" fillId="2" borderId="2" xfId="0" applyNumberFormat="1" applyFont="1" applyFill="1" applyBorder="1"/>
    <xf numFmtId="11" fontId="2" fillId="3" borderId="3" xfId="0" applyNumberFormat="1" applyFont="1" applyFill="1" applyBorder="1"/>
    <xf numFmtId="11" fontId="2" fillId="2" borderId="3" xfId="0" applyNumberFormat="1" applyFont="1" applyFill="1" applyBorder="1"/>
    <xf numFmtId="11" fontId="2" fillId="2" borderId="4" xfId="0" applyNumberFormat="1" applyFont="1" applyFill="1" applyBorder="1"/>
    <xf numFmtId="11" fontId="2" fillId="5" borderId="4" xfId="0" applyNumberFormat="1" applyFont="1" applyFill="1" applyBorder="1"/>
    <xf numFmtId="11" fontId="2" fillId="6" borderId="2" xfId="0" applyNumberFormat="1" applyFont="1" applyFill="1" applyBorder="1"/>
    <xf numFmtId="11" fontId="2" fillId="2" borderId="5" xfId="0" applyNumberFormat="1" applyFont="1" applyFill="1" applyBorder="1"/>
    <xf numFmtId="11" fontId="2" fillId="4" borderId="4" xfId="0" applyNumberFormat="1" applyFont="1" applyFill="1" applyBorder="1"/>
    <xf numFmtId="11" fontId="2" fillId="3" borderId="2" xfId="0" applyNumberFormat="1" applyFont="1" applyFill="1" applyBorder="1"/>
    <xf numFmtId="11" fontId="2" fillId="4" borderId="2" xfId="0" applyNumberFormat="1" applyFont="1" applyFill="1" applyBorder="1"/>
    <xf numFmtId="11" fontId="2" fillId="4" borderId="3" xfId="0" applyNumberFormat="1" applyFont="1" applyFill="1" applyBorder="1"/>
    <xf numFmtId="11" fontId="2" fillId="5" borderId="3" xfId="0" applyNumberFormat="1" applyFont="1" applyFill="1" applyBorder="1"/>
    <xf numFmtId="11" fontId="2" fillId="5" borderId="2" xfId="0" applyNumberFormat="1" applyFont="1" applyFill="1" applyBorder="1"/>
    <xf numFmtId="11" fontId="2" fillId="5" borderId="5" xfId="0" applyNumberFormat="1" applyFont="1" applyFill="1" applyBorder="1"/>
    <xf numFmtId="11" fontId="2" fillId="6" borderId="4" xfId="0" applyNumberFormat="1" applyFont="1" applyFill="1" applyBorder="1"/>
    <xf numFmtId="11" fontId="2" fillId="6" borderId="5" xfId="0" applyNumberFormat="1" applyFont="1" applyFill="1" applyBorder="1"/>
    <xf numFmtId="11" fontId="2" fillId="6" borderId="3" xfId="0" applyNumberFormat="1" applyFont="1" applyFill="1" applyBorder="1"/>
    <xf numFmtId="0" fontId="1" fillId="0" borderId="1" xfId="0" applyFont="1" applyBorder="1"/>
    <xf numFmtId="0" fontId="3" fillId="0" borderId="0" xfId="0" applyFont="1"/>
    <xf numFmtId="11" fontId="5" fillId="7" borderId="1" xfId="1" applyNumberFormat="1" applyFont="1" applyBorder="1"/>
    <xf numFmtId="0" fontId="0" fillId="6" borderId="1" xfId="0" applyFill="1" applyBorder="1"/>
    <xf numFmtId="0" fontId="0" fillId="5" borderId="1" xfId="0" applyFill="1" applyBorder="1"/>
    <xf numFmtId="0" fontId="0" fillId="2" borderId="1" xfId="0" applyFill="1" applyBorder="1"/>
  </cellXfs>
  <cellStyles count="2">
    <cellStyle name="Input" xfId="1" builtinId="20"/>
    <cellStyle name="Normal" xfId="0" builtinId="0"/>
  </cellStyles>
  <dxfs count="157">
    <dxf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15" formatCode="0.00E+00"/>
      <fill>
        <patternFill patternType="solid">
          <fgColor indexed="64"/>
          <bgColor theme="9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039130-0BED-45F2-A321-72CC3248C4D3}" name="Table1" displayName="Table1" ref="A3:C103" totalsRowShown="0">
  <autoFilter ref="A3:C103" xr:uid="{C5039130-0BED-45F2-A321-72CC3248C4D3}"/>
  <sortState xmlns:xlrd2="http://schemas.microsoft.com/office/spreadsheetml/2017/richdata2" ref="A4:C103">
    <sortCondition ref="A3:A103"/>
  </sortState>
  <tableColumns count="3">
    <tableColumn id="1" xr3:uid="{9C083D78-ECA0-47E3-8602-231BB76EA55A}" name="P.a strains" dataDxfId="2"/>
    <tableColumn id="2" xr3:uid="{E732A639-4A75-46D1-AD07-A49F4FB18DBC}" name="KEN3" dataDxfId="1"/>
    <tableColumn id="3" xr3:uid="{CA835A54-87F0-44EF-B776-5CE54908DD9E}" name="KEN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C6F23-6AC6-4F51-9CA1-265F81BDDDA1}">
  <dimension ref="A1:E109"/>
  <sheetViews>
    <sheetView tabSelected="1" workbookViewId="0">
      <selection activeCell="J32" sqref="J32"/>
    </sheetView>
  </sheetViews>
  <sheetFormatPr defaultRowHeight="15" x14ac:dyDescent="0.25"/>
  <cols>
    <col min="1" max="1" width="11.42578125" customWidth="1"/>
    <col min="2" max="3" width="8.85546875" style="2"/>
  </cols>
  <sheetData>
    <row r="1" spans="1:5" x14ac:dyDescent="0.25">
      <c r="A1" s="27" t="s">
        <v>26</v>
      </c>
    </row>
    <row r="3" spans="1:5" x14ac:dyDescent="0.25">
      <c r="A3" t="s">
        <v>6</v>
      </c>
      <c r="B3" s="2" t="s">
        <v>0</v>
      </c>
      <c r="C3" s="2" t="s">
        <v>1</v>
      </c>
      <c r="E3" s="3" t="s">
        <v>8</v>
      </c>
    </row>
    <row r="4" spans="1:5" x14ac:dyDescent="0.25">
      <c r="A4" s="1">
        <v>315</v>
      </c>
      <c r="B4" s="4">
        <f>3*500*10^7</f>
        <v>15000000000</v>
      </c>
      <c r="C4" s="4">
        <f>1*500*10^7</f>
        <v>5000000000</v>
      </c>
    </row>
    <row r="5" spans="1:5" x14ac:dyDescent="0.25">
      <c r="A5" s="1">
        <v>317</v>
      </c>
      <c r="B5" s="5" t="s">
        <v>3</v>
      </c>
      <c r="C5" s="6">
        <v>0</v>
      </c>
    </row>
    <row r="6" spans="1:5" x14ac:dyDescent="0.25">
      <c r="A6" s="1">
        <v>321</v>
      </c>
      <c r="B6" s="4">
        <f>16*500*10^6</f>
        <v>8000000000</v>
      </c>
      <c r="C6" s="4">
        <f>1*500*10^8</f>
        <v>50000000000</v>
      </c>
    </row>
    <row r="7" spans="1:5" x14ac:dyDescent="0.25">
      <c r="A7" s="1">
        <v>552</v>
      </c>
      <c r="B7" s="5" t="s">
        <v>4</v>
      </c>
      <c r="C7" s="7">
        <f>2*500*10^7</f>
        <v>10000000000</v>
      </c>
    </row>
    <row r="8" spans="1:5" x14ac:dyDescent="0.25">
      <c r="A8" s="1">
        <v>994</v>
      </c>
      <c r="B8" s="8">
        <f>8*500*10^4</f>
        <v>40000000</v>
      </c>
      <c r="C8" s="8">
        <f>5*500*10^4</f>
        <v>25000000</v>
      </c>
    </row>
    <row r="9" spans="1:5" x14ac:dyDescent="0.25">
      <c r="A9" s="1">
        <v>1344</v>
      </c>
      <c r="B9" s="4">
        <f>3*500*10^8</f>
        <v>150000000000</v>
      </c>
      <c r="C9" s="4">
        <f>1*500*10^7</f>
        <v>5000000000</v>
      </c>
    </row>
    <row r="10" spans="1:5" x14ac:dyDescent="0.25">
      <c r="A10" s="1">
        <v>1356</v>
      </c>
      <c r="B10" s="8">
        <f>5*500*10^6</f>
        <v>2500000000</v>
      </c>
      <c r="C10" s="8">
        <f>4*500*10^5</f>
        <v>200000000</v>
      </c>
    </row>
    <row r="11" spans="1:5" x14ac:dyDescent="0.25">
      <c r="A11" s="1">
        <v>1380</v>
      </c>
      <c r="B11" s="9">
        <f>3*500*10^5</f>
        <v>150000000</v>
      </c>
      <c r="C11" s="9">
        <f>3*500*10^1</f>
        <v>15000</v>
      </c>
    </row>
    <row r="12" spans="1:5" x14ac:dyDescent="0.25">
      <c r="A12" s="26" t="s">
        <v>9</v>
      </c>
      <c r="B12" s="7">
        <f>6*500*10^5</f>
        <v>300000000</v>
      </c>
      <c r="C12" s="7">
        <f>4*500*10^5</f>
        <v>200000000</v>
      </c>
    </row>
    <row r="13" spans="1:5" x14ac:dyDescent="0.25">
      <c r="A13" s="1">
        <v>1583</v>
      </c>
      <c r="B13" s="10" t="s">
        <v>4</v>
      </c>
      <c r="C13" s="11">
        <f>11*500*10^7</f>
        <v>55000000000</v>
      </c>
    </row>
    <row r="14" spans="1:5" x14ac:dyDescent="0.25">
      <c r="A14" s="1">
        <v>1601</v>
      </c>
      <c r="B14" s="4">
        <f>2*500*10^7</f>
        <v>10000000000</v>
      </c>
      <c r="C14" s="4">
        <f>5*500*10^6</f>
        <v>2500000000</v>
      </c>
    </row>
    <row r="15" spans="1:5" x14ac:dyDescent="0.25">
      <c r="A15" s="1">
        <v>1612</v>
      </c>
      <c r="B15" s="4">
        <f>3*500*10^7</f>
        <v>15000000000</v>
      </c>
      <c r="C15" s="4">
        <f>8*500*10^7</f>
        <v>40000000000</v>
      </c>
    </row>
    <row r="16" spans="1:5" x14ac:dyDescent="0.25">
      <c r="A16" s="1">
        <v>1613</v>
      </c>
      <c r="B16" s="4">
        <f>10*500*10^7</f>
        <v>50000000000</v>
      </c>
      <c r="C16" s="4">
        <f>3*500*10^8</f>
        <v>150000000000</v>
      </c>
    </row>
    <row r="17" spans="1:3" ht="15.75" thickBot="1" x14ac:dyDescent="0.3">
      <c r="A17" s="1">
        <v>1617</v>
      </c>
      <c r="B17" s="9">
        <f>7*500*10^7</f>
        <v>35000000000</v>
      </c>
      <c r="C17" s="9">
        <f>6*500*10^6</f>
        <v>3000000000</v>
      </c>
    </row>
    <row r="18" spans="1:3" ht="15.75" thickBot="1" x14ac:dyDescent="0.3">
      <c r="A18" s="1">
        <v>1688</v>
      </c>
      <c r="B18" s="12">
        <f>4*500*10^7</f>
        <v>20000000000</v>
      </c>
      <c r="C18" s="12">
        <f>2*500*10^7</f>
        <v>10000000000</v>
      </c>
    </row>
    <row r="19" spans="1:3" ht="15.75" thickBot="1" x14ac:dyDescent="0.3">
      <c r="A19" s="26" t="s">
        <v>10</v>
      </c>
      <c r="B19" s="13">
        <f>6*500*10^6</f>
        <v>3000000000</v>
      </c>
      <c r="C19" s="13">
        <f>5*500*10^6</f>
        <v>2500000000</v>
      </c>
    </row>
    <row r="20" spans="1:3" x14ac:dyDescent="0.25">
      <c r="A20" s="1">
        <v>1899</v>
      </c>
      <c r="B20" s="11">
        <f>8*500*10^7</f>
        <v>40000000000</v>
      </c>
      <c r="C20" s="11">
        <f>3*500*10^7</f>
        <v>15000000000</v>
      </c>
    </row>
    <row r="21" spans="1:3" x14ac:dyDescent="0.25">
      <c r="A21" s="1">
        <v>1902</v>
      </c>
      <c r="B21" s="8">
        <f>5*500*10^7</f>
        <v>25000000000</v>
      </c>
      <c r="C21" s="8">
        <f>6*500*10^3</f>
        <v>3000000</v>
      </c>
    </row>
    <row r="22" spans="1:3" x14ac:dyDescent="0.25">
      <c r="A22" s="1">
        <v>1906</v>
      </c>
      <c r="B22" s="14">
        <f>6*500*10^7</f>
        <v>30000000000</v>
      </c>
      <c r="C22" s="14">
        <f>6*500*10^3</f>
        <v>3000000</v>
      </c>
    </row>
    <row r="23" spans="1:3" x14ac:dyDescent="0.25">
      <c r="A23" s="26" t="s">
        <v>11</v>
      </c>
      <c r="B23" s="4">
        <f>5*500*10^7</f>
        <v>25000000000</v>
      </c>
      <c r="C23" s="4">
        <f>4*500*10^3</f>
        <v>2000000</v>
      </c>
    </row>
    <row r="24" spans="1:3" ht="15.75" thickBot="1" x14ac:dyDescent="0.3">
      <c r="A24" s="1">
        <v>1938</v>
      </c>
      <c r="B24" s="15">
        <f>5*500*10^7</f>
        <v>25000000000</v>
      </c>
      <c r="C24" s="15">
        <f>1*500*10^7</f>
        <v>5000000000</v>
      </c>
    </row>
    <row r="25" spans="1:3" ht="15.75" thickBot="1" x14ac:dyDescent="0.3">
      <c r="A25" s="1">
        <v>1948</v>
      </c>
      <c r="B25" s="16">
        <v>0</v>
      </c>
      <c r="C25" s="12">
        <f>4*500*10^7</f>
        <v>20000000000</v>
      </c>
    </row>
    <row r="26" spans="1:3" x14ac:dyDescent="0.25">
      <c r="A26" s="1">
        <v>2101</v>
      </c>
      <c r="B26" s="11">
        <f>5*500*10^7</f>
        <v>25000000000</v>
      </c>
      <c r="C26" s="11">
        <f>5*500*10^6</f>
        <v>2500000000</v>
      </c>
    </row>
    <row r="27" spans="1:3" x14ac:dyDescent="0.25">
      <c r="A27" s="1">
        <v>2108</v>
      </c>
      <c r="B27" s="5" t="s">
        <v>2</v>
      </c>
      <c r="C27" s="5" t="s">
        <v>4</v>
      </c>
    </row>
    <row r="28" spans="1:3" x14ac:dyDescent="0.25">
      <c r="A28" s="1">
        <v>2144</v>
      </c>
      <c r="B28" s="5" t="s">
        <v>2</v>
      </c>
      <c r="C28" s="5" t="s">
        <v>3</v>
      </c>
    </row>
    <row r="29" spans="1:3" x14ac:dyDescent="0.25">
      <c r="A29" s="1">
        <v>2444</v>
      </c>
      <c r="B29" s="5" t="s">
        <v>4</v>
      </c>
      <c r="C29" s="8">
        <f>5*500*10^5</f>
        <v>250000000</v>
      </c>
    </row>
    <row r="30" spans="1:3" x14ac:dyDescent="0.25">
      <c r="A30" s="1">
        <v>3587</v>
      </c>
      <c r="B30" s="4">
        <f>4*500*10^7</f>
        <v>20000000000</v>
      </c>
      <c r="C30" s="4">
        <f>6*500*10^7</f>
        <v>30000000000</v>
      </c>
    </row>
    <row r="31" spans="1:3" x14ac:dyDescent="0.25">
      <c r="A31" s="1">
        <v>3705</v>
      </c>
      <c r="B31" s="4">
        <f>4*500*10^7</f>
        <v>20000000000</v>
      </c>
      <c r="C31" s="4">
        <f>8*500*10^7</f>
        <v>40000000000</v>
      </c>
    </row>
    <row r="32" spans="1:3" x14ac:dyDescent="0.25">
      <c r="A32" s="1">
        <v>4841</v>
      </c>
      <c r="B32" s="4">
        <f>8*500*10^8</f>
        <v>400000000000</v>
      </c>
      <c r="C32" s="4">
        <f>5*500*10^6</f>
        <v>2500000000</v>
      </c>
    </row>
    <row r="33" spans="1:3" x14ac:dyDescent="0.25">
      <c r="A33" s="1">
        <v>5498</v>
      </c>
      <c r="B33" s="7">
        <f>3*500*10^7</f>
        <v>15000000000</v>
      </c>
      <c r="C33" s="7">
        <f>5*500*10^6</f>
        <v>2500000000</v>
      </c>
    </row>
    <row r="34" spans="1:3" x14ac:dyDescent="0.25">
      <c r="A34" s="1">
        <v>5508</v>
      </c>
      <c r="B34" s="8">
        <f>2*500*10^7</f>
        <v>10000000000</v>
      </c>
      <c r="C34" s="8">
        <f>3*500*10^3</f>
        <v>1500000</v>
      </c>
    </row>
    <row r="35" spans="1:3" x14ac:dyDescent="0.25">
      <c r="A35" s="1">
        <v>5519</v>
      </c>
      <c r="B35" s="5" t="s">
        <v>2</v>
      </c>
      <c r="C35" s="5" t="s">
        <v>2</v>
      </c>
    </row>
    <row r="36" spans="1:3" x14ac:dyDescent="0.25">
      <c r="A36" s="1">
        <v>5524</v>
      </c>
      <c r="B36" s="6">
        <v>0</v>
      </c>
      <c r="C36" s="6">
        <v>0</v>
      </c>
    </row>
    <row r="37" spans="1:3" x14ac:dyDescent="0.25">
      <c r="A37" s="1">
        <v>5539</v>
      </c>
      <c r="B37" s="6">
        <v>0</v>
      </c>
      <c r="C37" s="6">
        <v>0</v>
      </c>
    </row>
    <row r="38" spans="1:3" x14ac:dyDescent="0.25">
      <c r="A38" s="1">
        <v>6220</v>
      </c>
      <c r="B38" s="6">
        <v>0</v>
      </c>
      <c r="C38" s="6">
        <v>0</v>
      </c>
    </row>
    <row r="39" spans="1:3" x14ac:dyDescent="0.25">
      <c r="A39" s="1">
        <v>6241</v>
      </c>
      <c r="B39" s="6">
        <v>0</v>
      </c>
      <c r="C39" s="6">
        <v>0</v>
      </c>
    </row>
    <row r="40" spans="1:3" x14ac:dyDescent="0.25">
      <c r="A40" s="1">
        <v>6678</v>
      </c>
      <c r="B40" s="6">
        <v>0</v>
      </c>
      <c r="C40" s="6">
        <v>0</v>
      </c>
    </row>
    <row r="41" spans="1:3" x14ac:dyDescent="0.25">
      <c r="A41" s="1">
        <v>6695</v>
      </c>
      <c r="B41" s="5" t="s">
        <v>4</v>
      </c>
      <c r="C41" s="7">
        <f>10*500*10^7</f>
        <v>50000000000</v>
      </c>
    </row>
    <row r="42" spans="1:3" x14ac:dyDescent="0.25">
      <c r="A42" s="1">
        <v>6739</v>
      </c>
      <c r="B42" s="8">
        <f>2*500*10^8</f>
        <v>100000000000</v>
      </c>
      <c r="C42" s="4">
        <f>2*500*10^8</f>
        <v>100000000000</v>
      </c>
    </row>
    <row r="43" spans="1:3" x14ac:dyDescent="0.25">
      <c r="A43" s="1">
        <v>7014</v>
      </c>
      <c r="B43" s="17" t="s">
        <v>4</v>
      </c>
      <c r="C43" s="18">
        <v>0</v>
      </c>
    </row>
    <row r="44" spans="1:3" x14ac:dyDescent="0.25">
      <c r="A44" s="26" t="s">
        <v>12</v>
      </c>
      <c r="B44" s="8">
        <f>1*500*10^7</f>
        <v>5000000000</v>
      </c>
      <c r="C44" s="8">
        <f>1*500*10^6</f>
        <v>500000000</v>
      </c>
    </row>
    <row r="45" spans="1:3" x14ac:dyDescent="0.25">
      <c r="A45" s="1">
        <v>8136</v>
      </c>
      <c r="B45" s="19">
        <v>0</v>
      </c>
      <c r="C45" s="19">
        <v>0</v>
      </c>
    </row>
    <row r="46" spans="1:3" x14ac:dyDescent="0.25">
      <c r="A46" s="1">
        <v>8139</v>
      </c>
      <c r="B46" s="5" t="s">
        <v>2</v>
      </c>
      <c r="C46" s="5" t="s">
        <v>3</v>
      </c>
    </row>
    <row r="47" spans="1:3" x14ac:dyDescent="0.25">
      <c r="A47" s="1">
        <v>8141</v>
      </c>
      <c r="B47" s="5" t="s">
        <v>2</v>
      </c>
      <c r="C47" s="5" t="s">
        <v>3</v>
      </c>
    </row>
    <row r="48" spans="1:3" x14ac:dyDescent="0.25">
      <c r="A48" s="1">
        <v>8912</v>
      </c>
      <c r="B48" s="5" t="s">
        <v>5</v>
      </c>
      <c r="C48" s="5" t="s">
        <v>4</v>
      </c>
    </row>
    <row r="49" spans="1:3" x14ac:dyDescent="0.25">
      <c r="A49" s="1">
        <v>8914</v>
      </c>
      <c r="B49" s="18">
        <v>0</v>
      </c>
      <c r="C49" s="17" t="s">
        <v>3</v>
      </c>
    </row>
    <row r="50" spans="1:3" x14ac:dyDescent="0.25">
      <c r="A50" s="26" t="s">
        <v>13</v>
      </c>
      <c r="B50" s="6">
        <v>0</v>
      </c>
      <c r="C50" s="4">
        <f>1*500*10^8</f>
        <v>50000000000</v>
      </c>
    </row>
    <row r="51" spans="1:3" x14ac:dyDescent="0.25">
      <c r="A51" s="1">
        <v>9718</v>
      </c>
      <c r="B51" s="19">
        <v>0</v>
      </c>
      <c r="C51" s="20">
        <f>6*500*10^5</f>
        <v>300000000</v>
      </c>
    </row>
    <row r="52" spans="1:3" x14ac:dyDescent="0.25">
      <c r="A52" s="1">
        <v>9873</v>
      </c>
      <c r="B52" s="6">
        <v>0</v>
      </c>
      <c r="C52" s="6">
        <v>0</v>
      </c>
    </row>
    <row r="53" spans="1:3" x14ac:dyDescent="0.25">
      <c r="A53" s="1">
        <v>11278</v>
      </c>
      <c r="B53" s="6">
        <v>0</v>
      </c>
      <c r="C53" s="6">
        <v>0</v>
      </c>
    </row>
    <row r="54" spans="1:3" x14ac:dyDescent="0.25">
      <c r="A54" s="1">
        <v>11281</v>
      </c>
      <c r="B54" s="4">
        <f>2*500*10^7</f>
        <v>10000000000</v>
      </c>
      <c r="C54" s="4">
        <f>1*500*10^8</f>
        <v>50000000000</v>
      </c>
    </row>
    <row r="55" spans="1:3" x14ac:dyDescent="0.25">
      <c r="A55" s="1">
        <v>11285</v>
      </c>
      <c r="B55" s="4">
        <f>1*500*10^7</f>
        <v>5000000000</v>
      </c>
      <c r="C55" s="4">
        <f>4*500*10^6</f>
        <v>2000000000</v>
      </c>
    </row>
    <row r="56" spans="1:3" x14ac:dyDescent="0.25">
      <c r="A56" s="1">
        <v>11286</v>
      </c>
      <c r="B56" s="4">
        <f>3*500*10^7</f>
        <v>15000000000</v>
      </c>
      <c r="C56" s="4">
        <f>4*500*10^6</f>
        <v>2000000000</v>
      </c>
    </row>
    <row r="57" spans="1:3" x14ac:dyDescent="0.25">
      <c r="A57" s="1">
        <v>11536</v>
      </c>
      <c r="B57" s="6">
        <v>0</v>
      </c>
      <c r="C57" s="5" t="s">
        <v>2</v>
      </c>
    </row>
    <row r="58" spans="1:3" x14ac:dyDescent="0.25">
      <c r="A58" s="1">
        <v>11538</v>
      </c>
      <c r="B58" s="9">
        <f>10*500*10^7</f>
        <v>50000000000</v>
      </c>
      <c r="C58" s="9">
        <f>4*500*10^8</f>
        <v>200000000000</v>
      </c>
    </row>
    <row r="59" spans="1:3" x14ac:dyDescent="0.25">
      <c r="A59" s="26" t="s">
        <v>14</v>
      </c>
      <c r="B59" s="7">
        <f>4*500*10^7</f>
        <v>20000000000</v>
      </c>
      <c r="C59" s="4">
        <f>2*500*10^8</f>
        <v>100000000000</v>
      </c>
    </row>
    <row r="60" spans="1:3" x14ac:dyDescent="0.25">
      <c r="A60" s="1">
        <v>12282</v>
      </c>
      <c r="B60" s="10" t="s">
        <v>2</v>
      </c>
      <c r="C60" s="19">
        <v>0</v>
      </c>
    </row>
    <row r="61" spans="1:3" ht="15.75" thickBot="1" x14ac:dyDescent="0.3">
      <c r="A61" s="1">
        <v>12283</v>
      </c>
      <c r="B61" s="21">
        <f>1*500*10^4</f>
        <v>5000000</v>
      </c>
      <c r="C61" s="14">
        <f>3*500*10^3</f>
        <v>1500000</v>
      </c>
    </row>
    <row r="62" spans="1:3" ht="15.75" thickBot="1" x14ac:dyDescent="0.3">
      <c r="A62" s="1">
        <v>12365</v>
      </c>
      <c r="B62" s="16">
        <v>0</v>
      </c>
      <c r="C62" s="16">
        <v>0</v>
      </c>
    </row>
    <row r="63" spans="1:3" ht="15.75" thickBot="1" x14ac:dyDescent="0.3">
      <c r="A63" s="1">
        <v>12368</v>
      </c>
      <c r="B63" s="22">
        <f>2*500*10^7</f>
        <v>10000000000</v>
      </c>
      <c r="C63" s="22">
        <f>8*500*10^5</f>
        <v>400000000</v>
      </c>
    </row>
    <row r="64" spans="1:3" ht="15.75" thickBot="1" x14ac:dyDescent="0.3">
      <c r="A64" s="1">
        <v>12914</v>
      </c>
      <c r="B64" s="23">
        <f>4*500*10^5</f>
        <v>200000000</v>
      </c>
      <c r="C64" s="23">
        <f>2*500*10^5</f>
        <v>100000000</v>
      </c>
    </row>
    <row r="65" spans="1:3" x14ac:dyDescent="0.25">
      <c r="A65" s="1">
        <v>13488</v>
      </c>
      <c r="B65" s="19">
        <v>0</v>
      </c>
      <c r="C65" s="19">
        <v>0</v>
      </c>
    </row>
    <row r="66" spans="1:3" x14ac:dyDescent="0.25">
      <c r="A66" s="1">
        <v>14981</v>
      </c>
      <c r="B66" s="5" t="s">
        <v>2</v>
      </c>
      <c r="C66" s="6">
        <v>0</v>
      </c>
    </row>
    <row r="67" spans="1:3" x14ac:dyDescent="0.25">
      <c r="A67" s="1">
        <v>15566</v>
      </c>
      <c r="B67" s="4">
        <f>5*500*10^7</f>
        <v>25000000000</v>
      </c>
      <c r="C67" s="4">
        <f>1*500*10^8</f>
        <v>50000000000</v>
      </c>
    </row>
    <row r="68" spans="1:3" x14ac:dyDescent="0.25">
      <c r="A68" s="1">
        <v>15678</v>
      </c>
      <c r="B68" s="5" t="s">
        <v>2</v>
      </c>
      <c r="C68" s="5" t="s">
        <v>2</v>
      </c>
    </row>
    <row r="69" spans="1:3" x14ac:dyDescent="0.25">
      <c r="A69" s="1">
        <v>15753</v>
      </c>
      <c r="B69" s="6">
        <v>0</v>
      </c>
      <c r="C69" s="4">
        <f>10*500*10^7</f>
        <v>50000000000</v>
      </c>
    </row>
    <row r="70" spans="1:3" x14ac:dyDescent="0.25">
      <c r="A70" s="1">
        <v>16344</v>
      </c>
      <c r="B70" s="5" t="s">
        <v>2</v>
      </c>
      <c r="C70" s="4">
        <f>4*500*10^7</f>
        <v>20000000000</v>
      </c>
    </row>
    <row r="71" spans="1:3" x14ac:dyDescent="0.25">
      <c r="A71" s="1">
        <v>16345</v>
      </c>
      <c r="B71" s="4">
        <f>4*500*10^7</f>
        <v>20000000000</v>
      </c>
      <c r="C71" s="4">
        <f>4*500*10^7</f>
        <v>20000000000</v>
      </c>
    </row>
    <row r="72" spans="1:3" x14ac:dyDescent="0.25">
      <c r="A72" s="1">
        <v>16383</v>
      </c>
      <c r="B72" s="9">
        <f>1*500*10^6</f>
        <v>500000000</v>
      </c>
      <c r="C72" s="18">
        <v>0</v>
      </c>
    </row>
    <row r="73" spans="1:3" x14ac:dyDescent="0.25">
      <c r="A73" s="26" t="s">
        <v>15</v>
      </c>
      <c r="B73" s="4">
        <f>9*500*10^7</f>
        <v>45000000000</v>
      </c>
      <c r="C73" s="4">
        <f>3*500*10^7</f>
        <v>15000000000</v>
      </c>
    </row>
    <row r="74" spans="1:3" ht="15.75" thickBot="1" x14ac:dyDescent="0.3">
      <c r="A74" s="1">
        <v>16744</v>
      </c>
      <c r="B74" s="24">
        <f>3*500*10^6</f>
        <v>1500000000</v>
      </c>
      <c r="C74" s="24">
        <f>3*500*10^4</f>
        <v>15000000</v>
      </c>
    </row>
    <row r="75" spans="1:3" ht="15.75" thickBot="1" x14ac:dyDescent="0.3">
      <c r="A75" s="1">
        <v>16847</v>
      </c>
      <c r="B75" s="16">
        <v>0</v>
      </c>
      <c r="C75" s="16">
        <v>0</v>
      </c>
    </row>
    <row r="76" spans="1:3" x14ac:dyDescent="0.25">
      <c r="A76" s="1">
        <v>17849</v>
      </c>
      <c r="B76" s="10" t="s">
        <v>5</v>
      </c>
      <c r="C76" s="10" t="s">
        <v>3</v>
      </c>
    </row>
    <row r="77" spans="1:3" x14ac:dyDescent="0.25">
      <c r="A77" s="1">
        <v>18560</v>
      </c>
      <c r="B77" s="8">
        <f>14*500*10^6</f>
        <v>7000000000</v>
      </c>
      <c r="C77" s="4">
        <f>20*500*10^7</f>
        <v>100000000000</v>
      </c>
    </row>
    <row r="78" spans="1:3" x14ac:dyDescent="0.25">
      <c r="A78" s="1">
        <v>18562</v>
      </c>
      <c r="B78" s="5" t="s">
        <v>4</v>
      </c>
      <c r="C78" s="4">
        <f>3*500*10^6</f>
        <v>1500000000</v>
      </c>
    </row>
    <row r="79" spans="1:3" x14ac:dyDescent="0.25">
      <c r="A79" s="1">
        <v>18754</v>
      </c>
      <c r="B79" s="4">
        <f>6*500*10^6</f>
        <v>3000000000</v>
      </c>
      <c r="C79" s="4">
        <f>3*500*10^7</f>
        <v>15000000000</v>
      </c>
    </row>
    <row r="80" spans="1:3" x14ac:dyDescent="0.25">
      <c r="A80" s="1">
        <v>18803</v>
      </c>
      <c r="B80" s="6">
        <v>0</v>
      </c>
      <c r="C80" s="4">
        <f>2*500*10^5</f>
        <v>100000000</v>
      </c>
    </row>
    <row r="81" spans="1:3" x14ac:dyDescent="0.25">
      <c r="A81" s="1">
        <v>18855</v>
      </c>
      <c r="B81" s="7">
        <f>4*500*10^7</f>
        <v>20000000000</v>
      </c>
      <c r="C81" s="4">
        <f>1*500*10^8</f>
        <v>50000000000</v>
      </c>
    </row>
    <row r="82" spans="1:3" x14ac:dyDescent="0.25">
      <c r="A82" s="1">
        <v>18970</v>
      </c>
      <c r="B82" s="4">
        <f>2*500*10^8</f>
        <v>100000000000</v>
      </c>
      <c r="C82" s="4">
        <f>1*500*10^8</f>
        <v>50000000000</v>
      </c>
    </row>
    <row r="83" spans="1:3" x14ac:dyDescent="0.25">
      <c r="A83" s="1">
        <v>19711</v>
      </c>
      <c r="B83" s="4">
        <f>5*500*10^7</f>
        <v>25000000000</v>
      </c>
      <c r="C83" s="4">
        <f>3*500*10^8</f>
        <v>150000000000</v>
      </c>
    </row>
    <row r="84" spans="1:3" x14ac:dyDescent="0.25">
      <c r="A84" s="1">
        <v>20176</v>
      </c>
      <c r="B84" s="5" t="s">
        <v>3</v>
      </c>
      <c r="C84" s="6">
        <v>0</v>
      </c>
    </row>
    <row r="85" spans="1:3" x14ac:dyDescent="0.25">
      <c r="A85" s="1">
        <v>20190</v>
      </c>
      <c r="B85" s="4">
        <f>2*500*10^5</f>
        <v>100000000</v>
      </c>
      <c r="C85" s="6">
        <v>0</v>
      </c>
    </row>
    <row r="86" spans="1:3" x14ac:dyDescent="0.25">
      <c r="A86" s="1">
        <v>23861</v>
      </c>
      <c r="B86" s="8">
        <f>15*500*10^8</f>
        <v>750000000000</v>
      </c>
      <c r="C86" s="5" t="s">
        <v>3</v>
      </c>
    </row>
    <row r="87" spans="1:3" x14ac:dyDescent="0.25">
      <c r="A87" s="1">
        <v>25623</v>
      </c>
      <c r="B87" s="5" t="s">
        <v>4</v>
      </c>
      <c r="C87" s="5" t="s">
        <v>2</v>
      </c>
    </row>
    <row r="88" spans="1:3" x14ac:dyDescent="0.25">
      <c r="A88" s="1">
        <v>25678</v>
      </c>
      <c r="B88" s="6">
        <v>0</v>
      </c>
      <c r="C88" s="6">
        <v>0</v>
      </c>
    </row>
    <row r="89" spans="1:3" x14ac:dyDescent="0.25">
      <c r="A89" s="1">
        <v>25762</v>
      </c>
      <c r="B89" s="5" t="s">
        <v>3</v>
      </c>
      <c r="C89" s="6">
        <v>0</v>
      </c>
    </row>
    <row r="90" spans="1:3" x14ac:dyDescent="0.25">
      <c r="A90" s="1">
        <v>26263</v>
      </c>
      <c r="B90" s="6">
        <v>0</v>
      </c>
      <c r="C90" s="6">
        <v>0</v>
      </c>
    </row>
    <row r="91" spans="1:3" x14ac:dyDescent="0.25">
      <c r="A91" s="1">
        <v>29192</v>
      </c>
      <c r="B91" s="5" t="s">
        <v>4</v>
      </c>
      <c r="C91" s="8">
        <f>10*500*10^1</f>
        <v>50000</v>
      </c>
    </row>
    <row r="92" spans="1:3" x14ac:dyDescent="0.25">
      <c r="A92" s="1">
        <v>30858</v>
      </c>
      <c r="B92" s="5" t="s">
        <v>5</v>
      </c>
      <c r="C92" s="8">
        <f>4*500*10^4</f>
        <v>20000000</v>
      </c>
    </row>
    <row r="93" spans="1:3" x14ac:dyDescent="0.25">
      <c r="A93" s="1">
        <v>346179</v>
      </c>
      <c r="B93" s="4">
        <f>12*500*10^8</f>
        <v>600000000000</v>
      </c>
      <c r="C93" s="4">
        <f>15*500*10^8</f>
        <v>750000000000</v>
      </c>
    </row>
    <row r="94" spans="1:3" x14ac:dyDescent="0.25">
      <c r="A94" s="1">
        <v>351791</v>
      </c>
      <c r="B94" s="8">
        <f>4*500*10^8</f>
        <v>200000000000</v>
      </c>
      <c r="C94" s="8">
        <f>1*500*10^4</f>
        <v>5000000</v>
      </c>
    </row>
    <row r="95" spans="1:3" x14ac:dyDescent="0.25">
      <c r="A95" s="1">
        <v>358800</v>
      </c>
      <c r="B95" s="5" t="s">
        <v>3</v>
      </c>
      <c r="C95" s="6">
        <v>0</v>
      </c>
    </row>
    <row r="96" spans="1:3" ht="15.75" thickBot="1" x14ac:dyDescent="0.3">
      <c r="A96" s="1">
        <v>369569</v>
      </c>
      <c r="B96" s="18">
        <v>0</v>
      </c>
      <c r="C96" s="9">
        <f>15*500*10^8</f>
        <v>750000000000</v>
      </c>
    </row>
    <row r="97" spans="1:3" ht="15.75" thickBot="1" x14ac:dyDescent="0.3">
      <c r="A97" s="26" t="s">
        <v>16</v>
      </c>
      <c r="B97" s="16">
        <v>0</v>
      </c>
      <c r="C97" s="16">
        <v>0</v>
      </c>
    </row>
    <row r="98" spans="1:3" x14ac:dyDescent="0.25">
      <c r="A98" s="1">
        <v>390231</v>
      </c>
      <c r="B98" s="25">
        <f>8*500*10^2</f>
        <v>400000</v>
      </c>
      <c r="C98" s="25">
        <f>4*500*10^2</f>
        <v>200000</v>
      </c>
    </row>
    <row r="99" spans="1:3" x14ac:dyDescent="0.25">
      <c r="A99" s="1">
        <v>401528</v>
      </c>
      <c r="B99" s="4">
        <f>15*500*10^8</f>
        <v>750000000000</v>
      </c>
      <c r="C99" s="6">
        <v>0</v>
      </c>
    </row>
    <row r="100" spans="1:3" x14ac:dyDescent="0.25">
      <c r="A100" s="1">
        <v>409937</v>
      </c>
      <c r="B100" s="4" t="s">
        <v>7</v>
      </c>
      <c r="C100" s="4">
        <f>15*500*10^8</f>
        <v>750000000000</v>
      </c>
    </row>
    <row r="101" spans="1:3" x14ac:dyDescent="0.25">
      <c r="A101" s="1">
        <v>435288</v>
      </c>
      <c r="B101" s="8">
        <f>2*500*10^5</f>
        <v>100000000</v>
      </c>
      <c r="C101" s="5" t="s">
        <v>3</v>
      </c>
    </row>
    <row r="102" spans="1:3" x14ac:dyDescent="0.25">
      <c r="A102" s="1">
        <v>436311</v>
      </c>
      <c r="B102" s="5" t="s">
        <v>4</v>
      </c>
      <c r="C102" s="6">
        <v>0</v>
      </c>
    </row>
    <row r="103" spans="1:3" x14ac:dyDescent="0.25">
      <c r="A103" s="1">
        <v>443463</v>
      </c>
      <c r="B103" s="4">
        <f>10*500*10^8</f>
        <v>500000000000</v>
      </c>
      <c r="C103" s="7">
        <f>1*500*10^5</f>
        <v>50000000</v>
      </c>
    </row>
    <row r="105" spans="1:3" x14ac:dyDescent="0.25">
      <c r="A105" s="6">
        <v>0</v>
      </c>
      <c r="B105" t="s">
        <v>17</v>
      </c>
      <c r="C105"/>
    </row>
    <row r="106" spans="1:3" x14ac:dyDescent="0.25">
      <c r="A106" s="28" t="s">
        <v>18</v>
      </c>
      <c r="B106" t="s">
        <v>19</v>
      </c>
      <c r="C106"/>
    </row>
    <row r="107" spans="1:3" x14ac:dyDescent="0.25">
      <c r="A107" s="29" t="s">
        <v>20</v>
      </c>
      <c r="B107" t="s">
        <v>21</v>
      </c>
      <c r="C107"/>
    </row>
    <row r="108" spans="1:3" x14ac:dyDescent="0.25">
      <c r="A108" s="30" t="s">
        <v>22</v>
      </c>
      <c r="B108" t="s">
        <v>23</v>
      </c>
      <c r="C108"/>
    </row>
    <row r="109" spans="1:3" x14ac:dyDescent="0.25">
      <c r="A109" s="31" t="s">
        <v>24</v>
      </c>
      <c r="B109" t="s">
        <v>25</v>
      </c>
      <c r="C109"/>
    </row>
  </sheetData>
  <conditionalFormatting sqref="B13 B7 B5">
    <cfRule type="containsText" dxfId="156" priority="153" operator="containsText" text="LFW">
      <formula>NOT(ISERROR(SEARCH("LFW",B5)))</formula>
    </cfRule>
    <cfRule type="cellIs" dxfId="155" priority="154" operator="equal">
      <formula>0</formula>
    </cfRule>
  </conditionalFormatting>
  <conditionalFormatting sqref="B23 B20 B14:B18 B6 B4 B9">
    <cfRule type="containsText" dxfId="154" priority="151" operator="containsText" text="LFW">
      <formula>NOT(ISERROR(SEARCH("LFW",B4)))</formula>
    </cfRule>
    <cfRule type="cellIs" dxfId="153" priority="152" operator="equal">
      <formula>0</formula>
    </cfRule>
  </conditionalFormatting>
  <conditionalFormatting sqref="B21:B22 B8">
    <cfRule type="containsText" dxfId="152" priority="149" operator="containsText" text="LFW">
      <formula>NOT(ISERROR(SEARCH("LFW",B8)))</formula>
    </cfRule>
    <cfRule type="cellIs" dxfId="151" priority="150" operator="equal">
      <formula>0</formula>
    </cfRule>
  </conditionalFormatting>
  <conditionalFormatting sqref="B11">
    <cfRule type="containsText" dxfId="150" priority="147" operator="containsText" text="LFW">
      <formula>NOT(ISERROR(SEARCH("LFW",B11)))</formula>
    </cfRule>
    <cfRule type="cellIs" dxfId="149" priority="148" operator="equal">
      <formula>0</formula>
    </cfRule>
  </conditionalFormatting>
  <conditionalFormatting sqref="B10">
    <cfRule type="containsText" dxfId="148" priority="145" operator="containsText" text="LFW">
      <formula>NOT(ISERROR(SEARCH("LFW",B10)))</formula>
    </cfRule>
    <cfRule type="cellIs" dxfId="147" priority="146" operator="equal">
      <formula>0</formula>
    </cfRule>
  </conditionalFormatting>
  <conditionalFormatting sqref="B19 B12">
    <cfRule type="containsText" dxfId="146" priority="143" operator="containsText" text="LFW">
      <formula>NOT(ISERROR(SEARCH("LFW",B12)))</formula>
    </cfRule>
    <cfRule type="cellIs" dxfId="145" priority="144" operator="equal">
      <formula>0</formula>
    </cfRule>
  </conditionalFormatting>
  <conditionalFormatting sqref="C5">
    <cfRule type="containsText" dxfId="144" priority="141" operator="containsText" text="LFW">
      <formula>NOT(ISERROR(SEARCH("LFW",C5)))</formula>
    </cfRule>
    <cfRule type="cellIs" dxfId="143" priority="142" operator="equal">
      <formula>0</formula>
    </cfRule>
  </conditionalFormatting>
  <conditionalFormatting sqref="C23 C20 C13:C18 C11 C9 C6 C4">
    <cfRule type="containsText" dxfId="142" priority="139" operator="containsText" text="LFW">
      <formula>NOT(ISERROR(SEARCH("LFW",C4)))</formula>
    </cfRule>
    <cfRule type="cellIs" dxfId="141" priority="140" operator="equal">
      <formula>0</formula>
    </cfRule>
  </conditionalFormatting>
  <conditionalFormatting sqref="C10 C21:C22 C8">
    <cfRule type="containsText" dxfId="140" priority="137" operator="containsText" text="LFW">
      <formula>NOT(ISERROR(SEARCH("LFW",C8)))</formula>
    </cfRule>
    <cfRule type="cellIs" dxfId="139" priority="138" operator="equal">
      <formula>0</formula>
    </cfRule>
  </conditionalFormatting>
  <conditionalFormatting sqref="C19 C7 C12">
    <cfRule type="containsText" dxfId="138" priority="135" operator="containsText" text="LFW">
      <formula>NOT(ISERROR(SEARCH("LFW",C7)))</formula>
    </cfRule>
    <cfRule type="cellIs" dxfId="137" priority="136" operator="equal">
      <formula>0</formula>
    </cfRule>
  </conditionalFormatting>
  <conditionalFormatting sqref="B45:C45 B49:B51">
    <cfRule type="containsText" dxfId="136" priority="133" operator="containsText" text="LFW">
      <formula>NOT(ISERROR(SEARCH("LFW",B45)))</formula>
    </cfRule>
    <cfRule type="cellIs" dxfId="135" priority="134" operator="equal">
      <formula>0</formula>
    </cfRule>
  </conditionalFormatting>
  <conditionalFormatting sqref="C84">
    <cfRule type="containsText" dxfId="134" priority="131" operator="containsText" text="LFW">
      <formula>NOT(ISERROR(SEARCH("LFW",C84)))</formula>
    </cfRule>
    <cfRule type="cellIs" dxfId="133" priority="132" operator="equal">
      <formula>0</formula>
    </cfRule>
  </conditionalFormatting>
  <conditionalFormatting sqref="B84">
    <cfRule type="containsText" dxfId="132" priority="129" operator="containsText" text="LFW">
      <formula>NOT(ISERROR(SEARCH("LFW",B84)))</formula>
    </cfRule>
    <cfRule type="cellIs" dxfId="131" priority="130" operator="equal">
      <formula>0</formula>
    </cfRule>
  </conditionalFormatting>
  <conditionalFormatting sqref="B80">
    <cfRule type="containsText" dxfId="130" priority="127" operator="containsText" text="LFW">
      <formula>NOT(ISERROR(SEARCH("LFW",B80)))</formula>
    </cfRule>
    <cfRule type="cellIs" dxfId="129" priority="128" operator="equal">
      <formula>0</formula>
    </cfRule>
  </conditionalFormatting>
  <conditionalFormatting sqref="B81">
    <cfRule type="containsText" dxfId="128" priority="125" operator="containsText" text="LFW">
      <formula>NOT(ISERROR(SEARCH("LFW",B81)))</formula>
    </cfRule>
    <cfRule type="cellIs" dxfId="127" priority="126" operator="equal">
      <formula>0</formula>
    </cfRule>
  </conditionalFormatting>
  <conditionalFormatting sqref="B79:C79 C78 B82:C83 C80:C81">
    <cfRule type="containsText" dxfId="126" priority="123" operator="containsText" text="LFW">
      <formula>NOT(ISERROR(SEARCH("LFW",B78)))</formula>
    </cfRule>
    <cfRule type="cellIs" dxfId="125" priority="124" operator="equal">
      <formula>0</formula>
    </cfRule>
  </conditionalFormatting>
  <conditionalFormatting sqref="B69 B75:C75 C66 C72">
    <cfRule type="containsText" dxfId="124" priority="121" operator="containsText" text="LFW">
      <formula>NOT(ISERROR(SEARCH("LFW",B66)))</formula>
    </cfRule>
    <cfRule type="cellIs" dxfId="123" priority="122" operator="equal">
      <formula>0</formula>
    </cfRule>
  </conditionalFormatting>
  <conditionalFormatting sqref="B74:C74">
    <cfRule type="containsText" dxfId="122" priority="119" operator="containsText" text="LFW">
      <formula>NOT(ISERROR(SEARCH("LFW",B74)))</formula>
    </cfRule>
    <cfRule type="cellIs" dxfId="121" priority="120" operator="equal">
      <formula>0</formula>
    </cfRule>
  </conditionalFormatting>
  <conditionalFormatting sqref="B70 B66 B68:C68 B76:C76">
    <cfRule type="containsText" dxfId="120" priority="117" operator="containsText" text="LFW">
      <formula>NOT(ISERROR(SEARCH("LFW",B66)))</formula>
    </cfRule>
    <cfRule type="cellIs" dxfId="119" priority="118" operator="equal">
      <formula>0</formula>
    </cfRule>
  </conditionalFormatting>
  <conditionalFormatting sqref="C69:C71 B71:B73 B67:C67">
    <cfRule type="containsText" dxfId="118" priority="115" operator="containsText" text="LFW">
      <formula>NOT(ISERROR(SEARCH("LFW",B67)))</formula>
    </cfRule>
    <cfRule type="cellIs" dxfId="117" priority="116" operator="equal">
      <formula>0</formula>
    </cfRule>
  </conditionalFormatting>
  <conditionalFormatting sqref="C50">
    <cfRule type="containsText" dxfId="116" priority="113" operator="containsText" text="LFW">
      <formula>NOT(ISERROR(SEARCH("LFW",C50)))</formula>
    </cfRule>
    <cfRule type="cellIs" dxfId="115" priority="114" operator="equal">
      <formula>0</formula>
    </cfRule>
  </conditionalFormatting>
  <conditionalFormatting sqref="C48:C49">
    <cfRule type="containsText" dxfId="114" priority="111" operator="containsText" text="LFW">
      <formula>NOT(ISERROR(SEARCH("LFW",C48)))</formula>
    </cfRule>
    <cfRule type="cellIs" dxfId="113" priority="112" operator="equal">
      <formula>0</formula>
    </cfRule>
  </conditionalFormatting>
  <conditionalFormatting sqref="B46:C47">
    <cfRule type="containsText" dxfId="112" priority="109" operator="containsText" text="LFW">
      <formula>NOT(ISERROR(SEARCH("LFW",B46)))</formula>
    </cfRule>
    <cfRule type="cellIs" dxfId="111" priority="110" operator="equal">
      <formula>0</formula>
    </cfRule>
  </conditionalFormatting>
  <conditionalFormatting sqref="B48">
    <cfRule type="containsText" dxfId="110" priority="107" operator="containsText" text="LFW">
      <formula>NOT(ISERROR(SEARCH("LFW",B48)))</formula>
    </cfRule>
    <cfRule type="cellIs" dxfId="109" priority="108" operator="equal">
      <formula>0</formula>
    </cfRule>
  </conditionalFormatting>
  <conditionalFormatting sqref="B57">
    <cfRule type="containsText" dxfId="108" priority="105" operator="containsText" text="LFW">
      <formula>NOT(ISERROR(SEARCH("LFW",B57)))</formula>
    </cfRule>
    <cfRule type="cellIs" dxfId="107" priority="106" operator="equal">
      <formula>0</formula>
    </cfRule>
  </conditionalFormatting>
  <conditionalFormatting sqref="C57">
    <cfRule type="containsText" dxfId="106" priority="103" operator="containsText" text="LFW">
      <formula>NOT(ISERROR(SEARCH("LFW",C57)))</formula>
    </cfRule>
    <cfRule type="cellIs" dxfId="105" priority="104" operator="equal">
      <formula>0</formula>
    </cfRule>
  </conditionalFormatting>
  <conditionalFormatting sqref="B52:C53">
    <cfRule type="containsText" dxfId="104" priority="101" operator="containsText" text="LFW">
      <formula>NOT(ISERROR(SEARCH("LFW",B52)))</formula>
    </cfRule>
    <cfRule type="cellIs" dxfId="103" priority="102" operator="equal">
      <formula>0</formula>
    </cfRule>
  </conditionalFormatting>
  <conditionalFormatting sqref="B54:C55">
    <cfRule type="containsText" dxfId="102" priority="99" operator="containsText" text="LFW">
      <formula>NOT(ISERROR(SEARCH("LFW",B54)))</formula>
    </cfRule>
    <cfRule type="cellIs" dxfId="101" priority="100" operator="equal">
      <formula>0</formula>
    </cfRule>
  </conditionalFormatting>
  <conditionalFormatting sqref="B56:C56">
    <cfRule type="containsText" dxfId="100" priority="97" operator="containsText" text="LFW">
      <formula>NOT(ISERROR(SEARCH("LFW",B56)))</formula>
    </cfRule>
    <cfRule type="cellIs" dxfId="99" priority="98" operator="equal">
      <formula>0</formula>
    </cfRule>
  </conditionalFormatting>
  <conditionalFormatting sqref="C60 B62:C62 B65:C65">
    <cfRule type="containsText" dxfId="98" priority="95" operator="containsText" text="LFW">
      <formula>NOT(ISERROR(SEARCH("LFW",B60)))</formula>
    </cfRule>
    <cfRule type="cellIs" dxfId="97" priority="96" operator="equal">
      <formula>0</formula>
    </cfRule>
  </conditionalFormatting>
  <conditionalFormatting sqref="B64:C64">
    <cfRule type="containsText" dxfId="96" priority="93" operator="containsText" text="LFW">
      <formula>NOT(ISERROR(SEARCH("LFW",B64)))</formula>
    </cfRule>
    <cfRule type="cellIs" dxfId="95" priority="94" operator="equal">
      <formula>0</formula>
    </cfRule>
  </conditionalFormatting>
  <conditionalFormatting sqref="B63:C63 B61 B59">
    <cfRule type="containsText" dxfId="94" priority="91" operator="containsText" text="LFW">
      <formula>NOT(ISERROR(SEARCH("LFW",B59)))</formula>
    </cfRule>
    <cfRule type="cellIs" dxfId="93" priority="92" operator="equal">
      <formula>0</formula>
    </cfRule>
  </conditionalFormatting>
  <conditionalFormatting sqref="C61">
    <cfRule type="containsText" dxfId="92" priority="89" operator="containsText" text="LFW">
      <formula>NOT(ISERROR(SEARCH("LFW",C61)))</formula>
    </cfRule>
    <cfRule type="cellIs" dxfId="91" priority="90" operator="equal">
      <formula>0</formula>
    </cfRule>
  </conditionalFormatting>
  <conditionalFormatting sqref="B60">
    <cfRule type="containsText" dxfId="90" priority="87" operator="containsText" text="LFW">
      <formula>NOT(ISERROR(SEARCH("LFW",B60)))</formula>
    </cfRule>
    <cfRule type="cellIs" dxfId="89" priority="88" operator="equal">
      <formula>0</formula>
    </cfRule>
  </conditionalFormatting>
  <conditionalFormatting sqref="C59 B58:C58">
    <cfRule type="containsText" dxfId="88" priority="85" operator="containsText" text="LFW">
      <formula>NOT(ISERROR(SEARCH("LFW",B58)))</formula>
    </cfRule>
    <cfRule type="cellIs" dxfId="87" priority="86" operator="equal">
      <formula>0</formula>
    </cfRule>
  </conditionalFormatting>
  <conditionalFormatting sqref="C43">
    <cfRule type="containsText" dxfId="86" priority="83" operator="containsText" text="LFW">
      <formula>NOT(ISERROR(SEARCH("LFW",C43)))</formula>
    </cfRule>
    <cfRule type="cellIs" dxfId="85" priority="84" operator="equal">
      <formula>0</formula>
    </cfRule>
  </conditionalFormatting>
  <conditionalFormatting sqref="C36:C40">
    <cfRule type="containsText" dxfId="84" priority="81" operator="containsText" text="LFW">
      <formula>NOT(ISERROR(SEARCH("LFW",C36)))</formula>
    </cfRule>
    <cfRule type="cellIs" dxfId="83" priority="82" operator="equal">
      <formula>0</formula>
    </cfRule>
  </conditionalFormatting>
  <conditionalFormatting sqref="B36:B40">
    <cfRule type="containsText" dxfId="82" priority="79" operator="containsText" text="LFW">
      <formula>NOT(ISERROR(SEARCH("LFW",B36)))</formula>
    </cfRule>
    <cfRule type="cellIs" dxfId="81" priority="80" operator="equal">
      <formula>0</formula>
    </cfRule>
  </conditionalFormatting>
  <conditionalFormatting sqref="B35:C35 B43 B41">
    <cfRule type="containsText" dxfId="80" priority="77" operator="containsText" text="LFW">
      <formula>NOT(ISERROR(SEARCH("LFW",B35)))</formula>
    </cfRule>
    <cfRule type="cellIs" dxfId="79" priority="78" operator="equal">
      <formula>0</formula>
    </cfRule>
  </conditionalFormatting>
  <conditionalFormatting sqref="C42 B32:C32">
    <cfRule type="containsText" dxfId="78" priority="73" operator="containsText" text="LFW">
      <formula>NOT(ISERROR(SEARCH("LFW",B32)))</formula>
    </cfRule>
    <cfRule type="cellIs" dxfId="77" priority="74" operator="equal">
      <formula>0</formula>
    </cfRule>
  </conditionalFormatting>
  <conditionalFormatting sqref="C41 B33:C33">
    <cfRule type="containsText" dxfId="76" priority="75" operator="containsText" text="LFW">
      <formula>NOT(ISERROR(SEARCH("LFW",B33)))</formula>
    </cfRule>
    <cfRule type="cellIs" dxfId="75" priority="76" operator="equal">
      <formula>0</formula>
    </cfRule>
  </conditionalFormatting>
  <conditionalFormatting sqref="C28:C29 B28:B30">
    <cfRule type="containsText" dxfId="74" priority="69" operator="containsText" text="LFW">
      <formula>NOT(ISERROR(SEARCH("LFW",B28)))</formula>
    </cfRule>
    <cfRule type="cellIs" dxfId="73" priority="70" operator="equal">
      <formula>0</formula>
    </cfRule>
  </conditionalFormatting>
  <conditionalFormatting sqref="B42 B34:C34">
    <cfRule type="containsText" dxfId="72" priority="71" operator="containsText" text="LFW">
      <formula>NOT(ISERROR(SEARCH("LFW",B34)))</formula>
    </cfRule>
    <cfRule type="cellIs" dxfId="71" priority="72" operator="equal">
      <formula>0</formula>
    </cfRule>
  </conditionalFormatting>
  <conditionalFormatting sqref="C30">
    <cfRule type="containsText" dxfId="70" priority="67" operator="containsText" text="LFW">
      <formula>NOT(ISERROR(SEARCH("LFW",C30)))</formula>
    </cfRule>
    <cfRule type="cellIs" dxfId="69" priority="68" operator="equal">
      <formula>0</formula>
    </cfRule>
  </conditionalFormatting>
  <conditionalFormatting sqref="B26:B27 B24 C24:C27 B31:C31">
    <cfRule type="containsText" dxfId="68" priority="65" operator="containsText" text="LFW">
      <formula>NOT(ISERROR(SEARCH("LFW",B24)))</formula>
    </cfRule>
    <cfRule type="cellIs" dxfId="67" priority="66" operator="equal">
      <formula>0</formula>
    </cfRule>
  </conditionalFormatting>
  <conditionalFormatting sqref="B25">
    <cfRule type="containsText" dxfId="66" priority="63" operator="containsText" text="LFW">
      <formula>NOT(ISERROR(SEARCH("LFW",B25)))</formula>
    </cfRule>
    <cfRule type="cellIs" dxfId="65" priority="64" operator="equal">
      <formula>0</formula>
    </cfRule>
  </conditionalFormatting>
  <conditionalFormatting sqref="B44">
    <cfRule type="containsText" dxfId="64" priority="61" operator="containsText" text="LFW">
      <formula>NOT(ISERROR(SEARCH("LFW",B44)))</formula>
    </cfRule>
    <cfRule type="cellIs" dxfId="63" priority="62" operator="equal">
      <formula>0</formula>
    </cfRule>
  </conditionalFormatting>
  <conditionalFormatting sqref="C44">
    <cfRule type="containsText" dxfId="62" priority="59" operator="containsText" text="LFW">
      <formula>NOT(ISERROR(SEARCH("LFW",C44)))</formula>
    </cfRule>
    <cfRule type="cellIs" dxfId="61" priority="60" operator="equal">
      <formula>0</formula>
    </cfRule>
  </conditionalFormatting>
  <conditionalFormatting sqref="C51">
    <cfRule type="containsText" dxfId="60" priority="57" operator="containsText" text="LFW">
      <formula>NOT(ISERROR(SEARCH("LFW",C51)))</formula>
    </cfRule>
    <cfRule type="cellIs" dxfId="59" priority="58" operator="equal">
      <formula>0</formula>
    </cfRule>
  </conditionalFormatting>
  <conditionalFormatting sqref="B78">
    <cfRule type="containsText" dxfId="58" priority="51" operator="containsText" text="LFW">
      <formula>NOT(ISERROR(SEARCH("LFW",B78)))</formula>
    </cfRule>
    <cfRule type="cellIs" dxfId="57" priority="52" operator="equal">
      <formula>0</formula>
    </cfRule>
  </conditionalFormatting>
  <conditionalFormatting sqref="B77">
    <cfRule type="containsText" dxfId="56" priority="53" operator="containsText" text="LFW">
      <formula>NOT(ISERROR(SEARCH("LFW",B77)))</formula>
    </cfRule>
    <cfRule type="cellIs" dxfId="55" priority="54" operator="equal">
      <formula>0</formula>
    </cfRule>
  </conditionalFormatting>
  <conditionalFormatting sqref="C77">
    <cfRule type="containsText" dxfId="54" priority="55" operator="containsText" text="LFW">
      <formula>NOT(ISERROR(SEARCH("LFW",C77)))</formula>
    </cfRule>
    <cfRule type="cellIs" dxfId="53" priority="56" operator="equal">
      <formula>0</formula>
    </cfRule>
  </conditionalFormatting>
  <conditionalFormatting sqref="B100:C100">
    <cfRule type="containsText" dxfId="52" priority="5" operator="containsText" text="LFW">
      <formula>NOT(ISERROR(SEARCH("LFW",B100)))</formula>
    </cfRule>
    <cfRule type="cellIs" dxfId="51" priority="6" operator="equal">
      <formula>0</formula>
    </cfRule>
  </conditionalFormatting>
  <conditionalFormatting sqref="C85">
    <cfRule type="containsText" dxfId="50" priority="49" operator="containsText" text="LFW">
      <formula>NOT(ISERROR(SEARCH("LFW",C85)))</formula>
    </cfRule>
    <cfRule type="cellIs" dxfId="49" priority="50" operator="equal">
      <formula>0</formula>
    </cfRule>
  </conditionalFormatting>
  <conditionalFormatting sqref="B85">
    <cfRule type="containsText" dxfId="48" priority="47" operator="containsText" text="LFW">
      <formula>NOT(ISERROR(SEARCH("LFW",B85)))</formula>
    </cfRule>
    <cfRule type="cellIs" dxfId="47" priority="48" operator="equal">
      <formula>0</formula>
    </cfRule>
  </conditionalFormatting>
  <conditionalFormatting sqref="B97:C97 C95 C99 B96">
    <cfRule type="containsText" dxfId="46" priority="45" operator="containsText" text="LFW">
      <formula>NOT(ISERROR(SEARCH("LFW",B95)))</formula>
    </cfRule>
    <cfRule type="cellIs" dxfId="45" priority="46" operator="equal">
      <formula>0</formula>
    </cfRule>
  </conditionalFormatting>
  <conditionalFormatting sqref="B88:C88 B90:C90 C89">
    <cfRule type="containsText" dxfId="44" priority="43" operator="containsText" text="LFW">
      <formula>NOT(ISERROR(SEARCH("LFW",B88)))</formula>
    </cfRule>
    <cfRule type="cellIs" dxfId="43" priority="44" operator="equal">
      <formula>0</formula>
    </cfRule>
  </conditionalFormatting>
  <conditionalFormatting sqref="B89">
    <cfRule type="containsText" dxfId="42" priority="41" operator="containsText" text="LFW">
      <formula>NOT(ISERROR(SEARCH("LFW",B89)))</formula>
    </cfRule>
    <cfRule type="cellIs" dxfId="41" priority="42" operator="equal">
      <formula>0</formula>
    </cfRule>
  </conditionalFormatting>
  <conditionalFormatting sqref="B87:C87 C86">
    <cfRule type="containsText" dxfId="40" priority="39" operator="containsText" text="LFW">
      <formula>NOT(ISERROR(SEARCH("LFW",B86)))</formula>
    </cfRule>
    <cfRule type="cellIs" dxfId="39" priority="40" operator="equal">
      <formula>0</formula>
    </cfRule>
  </conditionalFormatting>
  <conditionalFormatting sqref="C96">
    <cfRule type="containsText" dxfId="38" priority="31" operator="containsText" text="LFW">
      <formula>NOT(ISERROR(SEARCH("LFW",C96)))</formula>
    </cfRule>
    <cfRule type="cellIs" dxfId="37" priority="32" operator="equal">
      <formula>0</formula>
    </cfRule>
  </conditionalFormatting>
  <conditionalFormatting sqref="B95">
    <cfRule type="containsText" dxfId="36" priority="37" operator="containsText" text="LFW">
      <formula>NOT(ISERROR(SEARCH("LFW",B95)))</formula>
    </cfRule>
    <cfRule type="cellIs" dxfId="35" priority="38" operator="equal">
      <formula>0</formula>
    </cfRule>
  </conditionalFormatting>
  <conditionalFormatting sqref="B98:C98">
    <cfRule type="containsText" dxfId="34" priority="35" operator="containsText" text="LFW">
      <formula>NOT(ISERROR(SEARCH("LFW",B98)))</formula>
    </cfRule>
    <cfRule type="cellIs" dxfId="33" priority="36" operator="equal">
      <formula>0</formula>
    </cfRule>
  </conditionalFormatting>
  <conditionalFormatting sqref="B99">
    <cfRule type="containsText" dxfId="32" priority="33" operator="containsText" text="LFW">
      <formula>NOT(ISERROR(SEARCH("LFW",B99)))</formula>
    </cfRule>
    <cfRule type="cellIs" dxfId="31" priority="34" operator="equal">
      <formula>0</formula>
    </cfRule>
  </conditionalFormatting>
  <conditionalFormatting sqref="B103">
    <cfRule type="containsText" dxfId="30" priority="9" operator="containsText" text="LFW">
      <formula>NOT(ISERROR(SEARCH("LFW",B103)))</formula>
    </cfRule>
    <cfRule type="cellIs" dxfId="29" priority="10" operator="equal">
      <formula>0</formula>
    </cfRule>
  </conditionalFormatting>
  <conditionalFormatting sqref="B86">
    <cfRule type="containsText" dxfId="28" priority="29" operator="containsText" text="LFW">
      <formula>NOT(ISERROR(SEARCH("LFW",B86)))</formula>
    </cfRule>
    <cfRule type="cellIs" dxfId="27" priority="30" operator="equal">
      <formula>0</formula>
    </cfRule>
  </conditionalFormatting>
  <conditionalFormatting sqref="B93:C93">
    <cfRule type="containsText" dxfId="26" priority="27" operator="containsText" text="LFW">
      <formula>NOT(ISERROR(SEARCH("LFW",B93)))</formula>
    </cfRule>
    <cfRule type="cellIs" dxfId="25" priority="28" operator="equal">
      <formula>0</formula>
    </cfRule>
  </conditionalFormatting>
  <conditionalFormatting sqref="B94:C94">
    <cfRule type="containsText" dxfId="24" priority="25" operator="containsText" text="LFW">
      <formula>NOT(ISERROR(SEARCH("LFW",B94)))</formula>
    </cfRule>
    <cfRule type="cellIs" dxfId="23" priority="26" operator="equal">
      <formula>0</formula>
    </cfRule>
  </conditionalFormatting>
  <conditionalFormatting sqref="B91:B92">
    <cfRule type="containsText" dxfId="22" priority="23" operator="containsText" text="LFW">
      <formula>NOT(ISERROR(SEARCH("LFW",B91)))</formula>
    </cfRule>
    <cfRule type="cellIs" dxfId="21" priority="24" operator="equal">
      <formula>0</formula>
    </cfRule>
  </conditionalFormatting>
  <conditionalFormatting sqref="C91">
    <cfRule type="containsText" dxfId="20" priority="21" operator="containsText" text="LFW">
      <formula>NOT(ISERROR(SEARCH("LFW",C91)))</formula>
    </cfRule>
    <cfRule type="cellIs" dxfId="19" priority="22" operator="equal">
      <formula>0</formula>
    </cfRule>
  </conditionalFormatting>
  <conditionalFormatting sqref="C92">
    <cfRule type="containsText" dxfId="18" priority="19" operator="containsText" text="LFW">
      <formula>NOT(ISERROR(SEARCH("LFW",C92)))</formula>
    </cfRule>
    <cfRule type="cellIs" dxfId="17" priority="20" operator="equal">
      <formula>0</formula>
    </cfRule>
  </conditionalFormatting>
  <conditionalFormatting sqref="C102">
    <cfRule type="containsText" dxfId="16" priority="17" operator="containsText" text="LFW">
      <formula>NOT(ISERROR(SEARCH("LFW",C102)))</formula>
    </cfRule>
    <cfRule type="cellIs" dxfId="15" priority="18" operator="equal">
      <formula>0</formula>
    </cfRule>
  </conditionalFormatting>
  <conditionalFormatting sqref="B102">
    <cfRule type="containsText" dxfId="14" priority="15" operator="containsText" text="LFW">
      <formula>NOT(ISERROR(SEARCH("LFW",B102)))</formula>
    </cfRule>
    <cfRule type="cellIs" dxfId="13" priority="16" operator="equal">
      <formula>0</formula>
    </cfRule>
  </conditionalFormatting>
  <conditionalFormatting sqref="C101">
    <cfRule type="containsText" dxfId="12" priority="13" operator="containsText" text="LFW">
      <formula>NOT(ISERROR(SEARCH("LFW",C101)))</formula>
    </cfRule>
    <cfRule type="cellIs" dxfId="11" priority="14" operator="equal">
      <formula>0</formula>
    </cfRule>
  </conditionalFormatting>
  <conditionalFormatting sqref="B101">
    <cfRule type="containsText" dxfId="10" priority="11" operator="containsText" text="LFW">
      <formula>NOT(ISERROR(SEARCH("LFW",B101)))</formula>
    </cfRule>
    <cfRule type="cellIs" dxfId="9" priority="12" operator="equal">
      <formula>0</formula>
    </cfRule>
  </conditionalFormatting>
  <conditionalFormatting sqref="C103">
    <cfRule type="containsText" dxfId="8" priority="7" operator="containsText" text="LFW">
      <formula>NOT(ISERROR(SEARCH("LFW",C103)))</formula>
    </cfRule>
    <cfRule type="cellIs" dxfId="7" priority="8" operator="equal">
      <formula>0</formula>
    </cfRule>
  </conditionalFormatting>
  <conditionalFormatting sqref="C73">
    <cfRule type="containsText" dxfId="6" priority="3" operator="containsText" text="LFW">
      <formula>NOT(ISERROR(SEARCH("LFW",C73)))</formula>
    </cfRule>
    <cfRule type="cellIs" dxfId="5" priority="4" operator="equal">
      <formula>0</formula>
    </cfRule>
  </conditionalFormatting>
  <conditionalFormatting sqref="A105">
    <cfRule type="containsText" dxfId="4" priority="1" operator="containsText" text="LFW">
      <formula>NOT(ISERROR(SEARCH("LFW",A105)))</formula>
    </cfRule>
    <cfRule type="cellIs" dxfId="3" priority="2" operator="equal">
      <formula>0</formula>
    </cfRule>
  </conditionalFormatting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S10- Pycsar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MDPI</cp:lastModifiedBy>
  <dcterms:created xsi:type="dcterms:W3CDTF">2023-12-08T13:58:46Z</dcterms:created>
  <dcterms:modified xsi:type="dcterms:W3CDTF">2024-01-24T06:23:02Z</dcterms:modified>
</cp:coreProperties>
</file>