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defaultThemeVersion="166925"/>
  <mc:AlternateContent xmlns:mc="http://schemas.openxmlformats.org/markup-compatibility/2006">
    <mc:Choice Requires="x15">
      <x15ac:absPath xmlns:x15ac="http://schemas.microsoft.com/office/spreadsheetml/2010/11/ac" url="E:\QC\2024\1yue\15\5\ijms-2798400-supplementary\"/>
    </mc:Choice>
  </mc:AlternateContent>
  <xr:revisionPtr revIDLastSave="0" documentId="13_ncr:1_{F6EA56BF-AB23-43EE-A4D0-25DF6184C78A}" xr6:coauthVersionLast="47" xr6:coauthVersionMax="47" xr10:uidLastSave="{00000000-0000-0000-0000-000000000000}"/>
  <bookViews>
    <workbookView xWindow="-120" yWindow="-120" windowWidth="29040" windowHeight="15840" xr2:uid="{1046EABF-9005-449D-9055-AE6327F16F1A}"/>
  </bookViews>
  <sheets>
    <sheet name="Sup Tab S7 - Phage-Host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S101" i="1" l="1"/>
  <c r="AR100" i="1"/>
  <c r="AN100" i="1"/>
  <c r="AK100" i="1"/>
  <c r="AJ100" i="1"/>
  <c r="AH100" i="1"/>
  <c r="AR94" i="1"/>
  <c r="AQ94" i="1"/>
  <c r="AP94" i="1"/>
  <c r="AO94" i="1"/>
  <c r="AN94" i="1"/>
  <c r="AM94" i="1"/>
  <c r="AL94" i="1"/>
  <c r="AK94" i="1"/>
  <c r="AJ94" i="1"/>
  <c r="AI94" i="1"/>
  <c r="AR93" i="1"/>
  <c r="AQ93" i="1"/>
  <c r="AP93" i="1"/>
  <c r="AO93" i="1"/>
  <c r="AN93" i="1"/>
  <c r="AM93" i="1"/>
  <c r="AK93" i="1"/>
  <c r="AJ93" i="1"/>
  <c r="AI93" i="1"/>
  <c r="AH93" i="1"/>
  <c r="AR92" i="1"/>
  <c r="AL92" i="1"/>
  <c r="AK92" i="1"/>
  <c r="AJ92" i="1"/>
  <c r="AP91" i="1"/>
  <c r="AO91" i="1"/>
  <c r="AN91" i="1"/>
  <c r="AM91" i="1"/>
  <c r="AK91" i="1"/>
  <c r="AJ91" i="1"/>
  <c r="AI91" i="1"/>
  <c r="AH91" i="1"/>
  <c r="AP88" i="1"/>
  <c r="AO88" i="1"/>
  <c r="AN88" i="1"/>
  <c r="AL88" i="1"/>
  <c r="AK88" i="1"/>
  <c r="AJ88" i="1"/>
  <c r="AI88" i="1"/>
  <c r="AR83" i="1"/>
  <c r="AP83" i="1"/>
  <c r="AN83" i="1"/>
  <c r="AL83" i="1"/>
  <c r="AK83" i="1"/>
  <c r="AJ83" i="1"/>
  <c r="AI83" i="1"/>
  <c r="AH83" i="1"/>
  <c r="AR82" i="1"/>
  <c r="AQ82" i="1"/>
  <c r="AP82" i="1"/>
  <c r="AO82" i="1"/>
  <c r="AN82" i="1"/>
  <c r="AM82" i="1"/>
  <c r="AL82" i="1"/>
  <c r="AK82" i="1"/>
  <c r="AJ82" i="1"/>
  <c r="AI82" i="1"/>
  <c r="AH82" i="1"/>
  <c r="AR81" i="1"/>
  <c r="AQ81" i="1"/>
  <c r="AP81" i="1"/>
  <c r="AO81" i="1"/>
  <c r="AN81" i="1"/>
  <c r="AM81" i="1"/>
  <c r="AK81" i="1"/>
  <c r="AJ81" i="1"/>
  <c r="AI81" i="1"/>
  <c r="AH81" i="1"/>
  <c r="AS80" i="1"/>
  <c r="AK80" i="1"/>
  <c r="AJ80" i="1"/>
  <c r="AR79" i="1"/>
  <c r="AQ79" i="1"/>
  <c r="AP79" i="1"/>
  <c r="AO79" i="1"/>
  <c r="AN79" i="1"/>
  <c r="AM79" i="1"/>
  <c r="AJ79" i="1"/>
  <c r="AI79" i="1"/>
  <c r="AH79" i="1"/>
  <c r="AL78" i="1"/>
  <c r="AQ77" i="1"/>
  <c r="AP77" i="1"/>
  <c r="AO77" i="1"/>
  <c r="AN77" i="1"/>
  <c r="AM77" i="1"/>
  <c r="AK77" i="1"/>
  <c r="AJ77" i="1"/>
  <c r="AI77" i="1"/>
  <c r="AH77" i="1"/>
  <c r="AQ76" i="1"/>
  <c r="AP76" i="1"/>
  <c r="AO76" i="1"/>
  <c r="AN76" i="1"/>
  <c r="AM76" i="1"/>
  <c r="AK76" i="1"/>
  <c r="AJ76" i="1"/>
  <c r="AI76" i="1"/>
  <c r="AQ75" i="1"/>
  <c r="AP75" i="1"/>
  <c r="AO75" i="1"/>
  <c r="AN75" i="1"/>
  <c r="AM75" i="1"/>
  <c r="AK75" i="1"/>
  <c r="AI75" i="1"/>
  <c r="AL74" i="1"/>
  <c r="AJ74" i="1"/>
  <c r="AR73" i="1"/>
  <c r="AL73" i="1"/>
  <c r="AH73" i="1"/>
  <c r="AR72" i="1"/>
  <c r="AR71" i="1"/>
  <c r="AQ71" i="1"/>
  <c r="AP71" i="1"/>
  <c r="AO71" i="1"/>
  <c r="AN71" i="1"/>
  <c r="AM71" i="1"/>
  <c r="AL71" i="1"/>
  <c r="AK71" i="1"/>
  <c r="AJ71" i="1"/>
  <c r="AI71" i="1"/>
  <c r="AH71" i="1"/>
  <c r="AQ70" i="1"/>
  <c r="AP70" i="1"/>
  <c r="AO70" i="1"/>
  <c r="AN70" i="1"/>
  <c r="AM70" i="1"/>
  <c r="AL70" i="1"/>
  <c r="AK70" i="1"/>
  <c r="AJ70" i="1"/>
  <c r="AI70" i="1"/>
  <c r="AQ69" i="1"/>
  <c r="AP69" i="1"/>
  <c r="AO69" i="1"/>
  <c r="AN69" i="1"/>
  <c r="AM69" i="1"/>
  <c r="AK69" i="1"/>
  <c r="AJ69" i="1"/>
  <c r="AI69" i="1"/>
  <c r="AP68" i="1"/>
  <c r="AN68" i="1"/>
  <c r="AL68" i="1"/>
  <c r="AK68" i="1"/>
  <c r="AJ68" i="1"/>
  <c r="AR67" i="1"/>
  <c r="AQ67" i="1"/>
  <c r="AP67" i="1"/>
  <c r="AO67" i="1"/>
  <c r="AN67" i="1"/>
  <c r="AM67" i="1"/>
  <c r="AL67" i="1"/>
  <c r="AK67" i="1"/>
  <c r="AJ67" i="1"/>
  <c r="AI67" i="1"/>
  <c r="AH67" i="1"/>
  <c r="AJ66" i="1"/>
  <c r="AR64" i="1"/>
  <c r="AR63" i="1"/>
  <c r="AO63" i="1"/>
  <c r="AH63" i="1"/>
  <c r="AR61" i="1"/>
  <c r="AQ61" i="1"/>
  <c r="AP61" i="1"/>
  <c r="AO61" i="1"/>
  <c r="AN61" i="1"/>
  <c r="AM61" i="1"/>
  <c r="AL61" i="1"/>
  <c r="AK61" i="1"/>
  <c r="AJ61" i="1"/>
  <c r="AI61" i="1"/>
  <c r="AQ60" i="1"/>
  <c r="AP60" i="1"/>
  <c r="AO60" i="1"/>
  <c r="AN60" i="1"/>
  <c r="AM60" i="1"/>
  <c r="AK60" i="1"/>
  <c r="AI60" i="1"/>
  <c r="AR59" i="1"/>
  <c r="AQ59" i="1"/>
  <c r="AP59" i="1"/>
  <c r="AO59" i="1"/>
  <c r="AN59" i="1"/>
  <c r="AM59" i="1"/>
  <c r="AL59" i="1"/>
  <c r="AK59" i="1"/>
  <c r="AJ59" i="1"/>
  <c r="AI59" i="1"/>
  <c r="AR58" i="1"/>
  <c r="AQ58" i="1"/>
  <c r="AP58" i="1"/>
  <c r="AO58" i="1"/>
  <c r="AN58" i="1"/>
  <c r="AM58" i="1"/>
  <c r="AK58" i="1"/>
  <c r="AJ58" i="1"/>
  <c r="AI58" i="1"/>
  <c r="AL57" i="1"/>
  <c r="AR56" i="1"/>
  <c r="AO56" i="1"/>
  <c r="AL56" i="1"/>
  <c r="AR55" i="1"/>
  <c r="AP55" i="1"/>
  <c r="AO55" i="1"/>
  <c r="AH55" i="1"/>
  <c r="AR54" i="1"/>
  <c r="AQ54" i="1"/>
  <c r="AP54" i="1"/>
  <c r="AO54" i="1"/>
  <c r="AN54" i="1"/>
  <c r="AM54" i="1"/>
  <c r="AK54" i="1"/>
  <c r="AJ54" i="1"/>
  <c r="AI54" i="1"/>
  <c r="AH54" i="1"/>
  <c r="AL52" i="1"/>
  <c r="AS51" i="1"/>
  <c r="AQ50" i="1"/>
  <c r="AP50" i="1"/>
  <c r="AO50" i="1"/>
  <c r="AN50" i="1"/>
  <c r="AM50" i="1"/>
  <c r="AK50" i="1"/>
  <c r="AI50" i="1"/>
  <c r="AL44" i="1"/>
  <c r="AJ44" i="1"/>
  <c r="AS43" i="1"/>
  <c r="AO43" i="1"/>
  <c r="AK43" i="1"/>
  <c r="AJ43" i="1"/>
  <c r="AQ42" i="1"/>
  <c r="AP42" i="1"/>
  <c r="AO42" i="1"/>
  <c r="AN42" i="1"/>
  <c r="AM42" i="1"/>
  <c r="AK42" i="1"/>
  <c r="AJ42" i="1"/>
  <c r="AI42" i="1"/>
  <c r="AH42" i="1"/>
  <c r="AQ41" i="1"/>
  <c r="AN41" i="1"/>
  <c r="AM41" i="1"/>
  <c r="AK41" i="1"/>
  <c r="AJ41" i="1"/>
  <c r="AI41" i="1"/>
  <c r="AH41" i="1"/>
  <c r="AL37" i="1"/>
  <c r="AL35" i="1"/>
  <c r="AQ34" i="1"/>
  <c r="AP34" i="1"/>
  <c r="AO34" i="1"/>
  <c r="AN34" i="1"/>
  <c r="AM34" i="1"/>
  <c r="AK34" i="1"/>
  <c r="AI34" i="1"/>
  <c r="AH34" i="1"/>
  <c r="AR33" i="1"/>
  <c r="AR32" i="1"/>
  <c r="AP32" i="1"/>
  <c r="AL32" i="1"/>
  <c r="AJ32" i="1"/>
  <c r="AR31" i="1"/>
  <c r="AO31" i="1"/>
  <c r="AN31" i="1"/>
  <c r="AR29" i="1"/>
  <c r="AP29" i="1"/>
  <c r="AQ28" i="1"/>
  <c r="AP28" i="1"/>
  <c r="AO28" i="1"/>
  <c r="AN28" i="1"/>
  <c r="AM28" i="1"/>
  <c r="AL28" i="1"/>
  <c r="AK28" i="1"/>
  <c r="AJ28" i="1"/>
  <c r="AI28" i="1"/>
  <c r="AH28" i="1"/>
  <c r="AR27" i="1"/>
  <c r="AQ27" i="1"/>
  <c r="AP27" i="1"/>
  <c r="AO27" i="1"/>
  <c r="AN27" i="1"/>
  <c r="AM27" i="1"/>
  <c r="AK27" i="1"/>
  <c r="AJ27" i="1"/>
  <c r="AI27" i="1"/>
  <c r="AH27" i="1"/>
  <c r="AR26" i="1"/>
  <c r="AQ26" i="1"/>
  <c r="AP26" i="1"/>
  <c r="AO26" i="1"/>
  <c r="AN26" i="1"/>
  <c r="AM26" i="1"/>
  <c r="AK26" i="1"/>
  <c r="AJ26" i="1"/>
  <c r="AI26" i="1"/>
  <c r="AH26" i="1"/>
  <c r="AR25" i="1"/>
  <c r="AK25" i="1"/>
  <c r="AJ25" i="1"/>
  <c r="AI25" i="1"/>
  <c r="AR24" i="1"/>
  <c r="AL24" i="1"/>
  <c r="AH24" i="1"/>
  <c r="AQ23" i="1"/>
  <c r="AP23" i="1"/>
  <c r="AO23" i="1"/>
  <c r="AN23" i="1"/>
  <c r="AK23" i="1"/>
  <c r="AI23" i="1"/>
  <c r="AH22" i="1"/>
  <c r="AL21" i="1"/>
  <c r="AR20" i="1"/>
  <c r="AK20" i="1"/>
  <c r="AI20" i="1"/>
  <c r="AR19" i="1"/>
  <c r="AL19" i="1"/>
  <c r="AH19" i="1"/>
  <c r="AR18" i="1"/>
  <c r="AR17" i="1"/>
  <c r="AQ17" i="1"/>
  <c r="AP17" i="1"/>
  <c r="AO17" i="1"/>
  <c r="AK17" i="1"/>
  <c r="AJ17" i="1"/>
  <c r="AI17" i="1"/>
  <c r="AH17" i="1"/>
  <c r="AR16" i="1"/>
  <c r="AP16" i="1"/>
  <c r="AN16" i="1"/>
  <c r="AK16" i="1"/>
  <c r="AJ16" i="1"/>
  <c r="AI16" i="1"/>
  <c r="AR15" i="1"/>
  <c r="AP15" i="1"/>
  <c r="AN15" i="1"/>
  <c r="AK15" i="1"/>
  <c r="AJ15" i="1"/>
  <c r="AI15" i="1"/>
  <c r="AH15" i="1"/>
  <c r="AR14" i="1"/>
  <c r="AQ14" i="1"/>
  <c r="AP14" i="1"/>
  <c r="AO14" i="1"/>
  <c r="AN14" i="1"/>
  <c r="AM14" i="1"/>
  <c r="AK14" i="1"/>
  <c r="AJ14" i="1"/>
  <c r="AI14" i="1"/>
  <c r="AH14" i="1"/>
  <c r="AK13" i="1"/>
  <c r="AJ13" i="1"/>
  <c r="AI13" i="1"/>
  <c r="AH13" i="1"/>
  <c r="AQ12" i="1"/>
  <c r="AP12" i="1"/>
  <c r="AO12" i="1"/>
  <c r="AN12" i="1"/>
  <c r="AM12" i="1"/>
  <c r="AK12" i="1"/>
  <c r="AI12" i="1"/>
  <c r="AS11" i="1"/>
  <c r="AQ10" i="1"/>
  <c r="AP10" i="1"/>
  <c r="AO10" i="1"/>
  <c r="AN10" i="1"/>
  <c r="AM10" i="1"/>
  <c r="AL10" i="1"/>
  <c r="AK10" i="1"/>
  <c r="AI10" i="1"/>
  <c r="AH10" i="1"/>
  <c r="AR9" i="1"/>
  <c r="AL9" i="1"/>
  <c r="AK9" i="1"/>
  <c r="AJ9" i="1"/>
  <c r="AH9" i="1"/>
  <c r="AK7" i="1"/>
  <c r="AJ7" i="1"/>
  <c r="AR6" i="1"/>
  <c r="AQ6" i="1"/>
  <c r="AP6" i="1"/>
  <c r="AO6" i="1"/>
  <c r="AN6" i="1"/>
  <c r="AM6" i="1"/>
  <c r="AK6" i="1"/>
  <c r="AJ6" i="1"/>
  <c r="AI6" i="1"/>
  <c r="AH6" i="1"/>
  <c r="AR4" i="1"/>
  <c r="AK4" i="1"/>
  <c r="AJ4" i="1"/>
  <c r="AI4" i="1"/>
  <c r="AG103" i="1"/>
  <c r="AF103" i="1"/>
  <c r="AE103" i="1"/>
  <c r="Z103" i="1"/>
  <c r="U103" i="1"/>
  <c r="S103" i="1"/>
  <c r="Q103" i="1"/>
  <c r="O103" i="1"/>
  <c r="N103" i="1"/>
  <c r="M103" i="1"/>
  <c r="L103" i="1"/>
  <c r="K103" i="1"/>
  <c r="J103" i="1"/>
  <c r="G103" i="1"/>
  <c r="F103" i="1"/>
  <c r="E103" i="1"/>
  <c r="D103" i="1"/>
  <c r="C103" i="1"/>
  <c r="AG102" i="1"/>
  <c r="AF102" i="1"/>
  <c r="AE102" i="1"/>
  <c r="AD102" i="1"/>
  <c r="Z102" i="1"/>
  <c r="H102" i="1"/>
  <c r="C102" i="1"/>
  <c r="AG101" i="1"/>
  <c r="AF101" i="1"/>
  <c r="AE101" i="1"/>
  <c r="AD101" i="1"/>
  <c r="Z101" i="1"/>
  <c r="U101" i="1"/>
  <c r="P101" i="1"/>
  <c r="F101" i="1"/>
  <c r="AG100" i="1"/>
  <c r="AF100" i="1"/>
  <c r="AE100" i="1"/>
  <c r="AD100" i="1"/>
  <c r="AA100" i="1"/>
  <c r="Z100" i="1"/>
  <c r="Y100" i="1"/>
  <c r="V100" i="1"/>
  <c r="U100" i="1"/>
  <c r="T100" i="1"/>
  <c r="S100" i="1"/>
  <c r="R100" i="1"/>
  <c r="Q100" i="1"/>
  <c r="P100" i="1"/>
  <c r="O100" i="1"/>
  <c r="N100" i="1"/>
  <c r="M100" i="1"/>
  <c r="L100" i="1"/>
  <c r="K100" i="1"/>
  <c r="J100" i="1"/>
  <c r="I100" i="1"/>
  <c r="H100" i="1"/>
  <c r="G100" i="1"/>
  <c r="F100" i="1"/>
  <c r="E100" i="1"/>
  <c r="D100" i="1"/>
  <c r="C100" i="1"/>
  <c r="AG99" i="1"/>
  <c r="AF99" i="1"/>
  <c r="AE99" i="1"/>
  <c r="AD99" i="1"/>
  <c r="U99" i="1"/>
  <c r="F99" i="1"/>
  <c r="E99" i="1"/>
  <c r="AG98" i="1"/>
  <c r="AF98" i="1"/>
  <c r="AE98" i="1"/>
  <c r="AD98" i="1"/>
  <c r="Z98" i="1"/>
  <c r="S98" i="1"/>
  <c r="Q98" i="1"/>
  <c r="P98" i="1"/>
  <c r="N98" i="1"/>
  <c r="M98" i="1"/>
  <c r="L98" i="1"/>
  <c r="K98" i="1"/>
  <c r="H98" i="1"/>
  <c r="G98" i="1"/>
  <c r="F98" i="1"/>
  <c r="C98" i="1"/>
  <c r="AG97" i="1"/>
  <c r="Z97" i="1"/>
  <c r="AG96" i="1"/>
  <c r="AF96" i="1"/>
  <c r="AE96" i="1"/>
  <c r="AD96" i="1"/>
  <c r="Z96" i="1"/>
  <c r="Y96" i="1"/>
  <c r="U96" i="1"/>
  <c r="O96" i="1"/>
  <c r="N96" i="1"/>
  <c r="I96" i="1"/>
  <c r="H96" i="1"/>
  <c r="G96" i="1"/>
  <c r="D96" i="1"/>
  <c r="AG95" i="1"/>
  <c r="Z95" i="1"/>
  <c r="AG94" i="1"/>
  <c r="AA94" i="1"/>
  <c r="Z94" i="1"/>
  <c r="Y94" i="1"/>
  <c r="U94" i="1"/>
  <c r="S94" i="1"/>
  <c r="Q94" i="1"/>
  <c r="O94" i="1"/>
  <c r="N94" i="1"/>
  <c r="M94" i="1"/>
  <c r="L94" i="1"/>
  <c r="K94" i="1"/>
  <c r="J94" i="1"/>
  <c r="H94" i="1"/>
  <c r="G94" i="1"/>
  <c r="F94" i="1"/>
  <c r="E94" i="1"/>
  <c r="D94" i="1"/>
  <c r="C94" i="1"/>
  <c r="AD93" i="1"/>
  <c r="AA93" i="1"/>
  <c r="Z93" i="1"/>
  <c r="Y93" i="1"/>
  <c r="V93" i="1"/>
  <c r="U93" i="1"/>
  <c r="T93" i="1"/>
  <c r="S93" i="1"/>
  <c r="R93" i="1"/>
  <c r="Q93" i="1"/>
  <c r="O93" i="1"/>
  <c r="N93" i="1"/>
  <c r="M93" i="1"/>
  <c r="L93" i="1"/>
  <c r="K93" i="1"/>
  <c r="J93" i="1"/>
  <c r="I93" i="1"/>
  <c r="H93" i="1"/>
  <c r="G93" i="1"/>
  <c r="F93" i="1"/>
  <c r="E93" i="1"/>
  <c r="D93" i="1"/>
  <c r="C93" i="1"/>
  <c r="AG92" i="1"/>
  <c r="AF92" i="1"/>
  <c r="AE92" i="1"/>
  <c r="AD92" i="1"/>
  <c r="S92" i="1"/>
  <c r="R92" i="1"/>
  <c r="Q92" i="1"/>
  <c r="O92" i="1"/>
  <c r="N92" i="1"/>
  <c r="M92" i="1"/>
  <c r="L92" i="1"/>
  <c r="K92" i="1"/>
  <c r="J92" i="1"/>
  <c r="H92" i="1"/>
  <c r="G92" i="1"/>
  <c r="E92" i="1"/>
  <c r="D92" i="1"/>
  <c r="C92" i="1"/>
  <c r="AG91" i="1"/>
  <c r="AF91" i="1"/>
  <c r="AE91" i="1"/>
  <c r="AD91" i="1"/>
  <c r="S91" i="1"/>
  <c r="Q91" i="1"/>
  <c r="O91" i="1"/>
  <c r="N91" i="1"/>
  <c r="M91" i="1"/>
  <c r="I91" i="1"/>
  <c r="H91" i="1"/>
  <c r="G91" i="1"/>
  <c r="C91" i="1"/>
  <c r="AG90" i="1"/>
  <c r="AF90" i="1"/>
  <c r="AE90" i="1"/>
  <c r="AD90" i="1"/>
  <c r="Z90" i="1"/>
  <c r="P90" i="1"/>
  <c r="AG89" i="1"/>
  <c r="AF89" i="1"/>
  <c r="AE89" i="1"/>
  <c r="AD89" i="1"/>
  <c r="Z89" i="1"/>
  <c r="AG88" i="1"/>
  <c r="AF88" i="1"/>
  <c r="AE88" i="1"/>
  <c r="AD88" i="1"/>
  <c r="Z88" i="1"/>
  <c r="AG87" i="1"/>
  <c r="AF87" i="1"/>
  <c r="AE87" i="1"/>
  <c r="AD87" i="1"/>
  <c r="P87" i="1"/>
  <c r="J87" i="1"/>
  <c r="AG86" i="1"/>
  <c r="AF86" i="1"/>
  <c r="AE86" i="1"/>
  <c r="AD86" i="1"/>
  <c r="AA86" i="1"/>
  <c r="Z86" i="1"/>
  <c r="Y86" i="1"/>
  <c r="U86" i="1"/>
  <c r="O86" i="1"/>
  <c r="N86" i="1"/>
  <c r="I86" i="1"/>
  <c r="H86" i="1"/>
  <c r="F86" i="1"/>
  <c r="D86" i="1"/>
  <c r="AG85" i="1"/>
  <c r="F85" i="1"/>
  <c r="AG84" i="1"/>
  <c r="V84" i="1"/>
  <c r="U84" i="1"/>
  <c r="T84" i="1"/>
  <c r="S84" i="1"/>
  <c r="R84" i="1"/>
  <c r="M84" i="1"/>
  <c r="L84" i="1"/>
  <c r="K84" i="1"/>
  <c r="E84" i="1"/>
  <c r="C84" i="1"/>
  <c r="AG83" i="1"/>
  <c r="AF83" i="1"/>
  <c r="AE83" i="1"/>
  <c r="AA83" i="1"/>
  <c r="V83" i="1"/>
  <c r="U83" i="1"/>
  <c r="T83" i="1"/>
  <c r="S83" i="1"/>
  <c r="R83" i="1"/>
  <c r="Q83" i="1"/>
  <c r="P83" i="1"/>
  <c r="O83" i="1"/>
  <c r="N83" i="1"/>
  <c r="M83" i="1"/>
  <c r="L83" i="1"/>
  <c r="K83" i="1"/>
  <c r="J83" i="1"/>
  <c r="I83" i="1"/>
  <c r="H83" i="1"/>
  <c r="G83" i="1"/>
  <c r="F83" i="1"/>
  <c r="E83" i="1"/>
  <c r="D83" i="1"/>
  <c r="C83" i="1"/>
  <c r="AG82" i="1"/>
  <c r="AF82" i="1"/>
  <c r="AE82" i="1"/>
  <c r="AD82" i="1"/>
  <c r="AA82" i="1"/>
  <c r="Z82" i="1"/>
  <c r="Y82" i="1"/>
  <c r="V82" i="1"/>
  <c r="U82" i="1"/>
  <c r="T82" i="1"/>
  <c r="S82" i="1"/>
  <c r="R82" i="1"/>
  <c r="Q82" i="1"/>
  <c r="O82" i="1"/>
  <c r="N82" i="1"/>
  <c r="M82" i="1"/>
  <c r="L82" i="1"/>
  <c r="K82" i="1"/>
  <c r="J82" i="1"/>
  <c r="I82" i="1"/>
  <c r="H82" i="1"/>
  <c r="G82" i="1"/>
  <c r="F82" i="1"/>
  <c r="E82" i="1"/>
  <c r="D82" i="1"/>
  <c r="C82" i="1"/>
  <c r="AG81" i="1"/>
  <c r="AF81" i="1"/>
  <c r="AE81" i="1"/>
  <c r="AD81" i="1"/>
  <c r="AA81" i="1"/>
  <c r="Z81" i="1"/>
  <c r="Y81" i="1"/>
  <c r="V81" i="1"/>
  <c r="U81" i="1"/>
  <c r="T81" i="1"/>
  <c r="S81" i="1"/>
  <c r="R81" i="1"/>
  <c r="Q81" i="1"/>
  <c r="O81" i="1"/>
  <c r="N81" i="1"/>
  <c r="M81" i="1"/>
  <c r="L81" i="1"/>
  <c r="K81" i="1"/>
  <c r="J81" i="1"/>
  <c r="I81" i="1"/>
  <c r="H81" i="1"/>
  <c r="G81" i="1"/>
  <c r="F81" i="1"/>
  <c r="E81" i="1"/>
  <c r="D81" i="1"/>
  <c r="C81" i="1"/>
  <c r="AG80" i="1"/>
  <c r="AF80" i="1"/>
  <c r="AE80" i="1"/>
  <c r="AD80" i="1"/>
  <c r="AA80" i="1"/>
  <c r="Z80" i="1"/>
  <c r="Y80" i="1"/>
  <c r="U80" i="1"/>
  <c r="P80" i="1"/>
  <c r="O80" i="1"/>
  <c r="I80" i="1"/>
  <c r="H80" i="1"/>
  <c r="G80" i="1"/>
  <c r="AG79" i="1"/>
  <c r="AF79" i="1"/>
  <c r="AE79" i="1"/>
  <c r="AD79" i="1"/>
  <c r="AA79" i="1"/>
  <c r="Z79" i="1"/>
  <c r="Y79" i="1"/>
  <c r="V79" i="1"/>
  <c r="U79" i="1"/>
  <c r="T79" i="1"/>
  <c r="S79" i="1"/>
  <c r="R79" i="1"/>
  <c r="Q79" i="1"/>
  <c r="O79" i="1"/>
  <c r="N79" i="1"/>
  <c r="M79" i="1"/>
  <c r="L79" i="1"/>
  <c r="K79" i="1"/>
  <c r="J79" i="1"/>
  <c r="I79" i="1"/>
  <c r="H79" i="1"/>
  <c r="G79" i="1"/>
  <c r="F79" i="1"/>
  <c r="E79" i="1"/>
  <c r="D79" i="1"/>
  <c r="C79" i="1"/>
  <c r="AG78" i="1"/>
  <c r="AF78" i="1"/>
  <c r="AE78" i="1"/>
  <c r="AD78" i="1"/>
  <c r="AA78" i="1"/>
  <c r="O78" i="1"/>
  <c r="I78" i="1"/>
  <c r="H78" i="1"/>
  <c r="G78" i="1"/>
  <c r="AG77" i="1"/>
  <c r="AD77" i="1"/>
  <c r="AA77" i="1"/>
  <c r="Y77" i="1"/>
  <c r="V77" i="1"/>
  <c r="U77" i="1"/>
  <c r="T77" i="1"/>
  <c r="S77" i="1"/>
  <c r="R77" i="1"/>
  <c r="O77" i="1"/>
  <c r="N77" i="1"/>
  <c r="M77" i="1"/>
  <c r="L77" i="1"/>
  <c r="K77" i="1"/>
  <c r="J77" i="1"/>
  <c r="I77" i="1"/>
  <c r="H77" i="1"/>
  <c r="G77" i="1"/>
  <c r="F77" i="1"/>
  <c r="E77" i="1"/>
  <c r="D77" i="1"/>
  <c r="C77" i="1"/>
  <c r="AG76" i="1"/>
  <c r="AF76" i="1"/>
  <c r="AE76" i="1"/>
  <c r="AD76" i="1"/>
  <c r="AG75" i="1"/>
  <c r="AF75" i="1"/>
  <c r="AE75" i="1"/>
  <c r="AD75" i="1"/>
  <c r="AG74" i="1"/>
  <c r="AF74" i="1"/>
  <c r="AE74" i="1"/>
  <c r="AD74" i="1"/>
  <c r="AA74" i="1"/>
  <c r="V74" i="1"/>
  <c r="T74" i="1"/>
  <c r="S74" i="1"/>
  <c r="R74" i="1"/>
  <c r="Q74" i="1"/>
  <c r="O74" i="1"/>
  <c r="N74" i="1"/>
  <c r="M74" i="1"/>
  <c r="L74" i="1"/>
  <c r="K74" i="1"/>
  <c r="J74" i="1"/>
  <c r="I74" i="1"/>
  <c r="H74" i="1"/>
  <c r="G74" i="1"/>
  <c r="F74" i="1"/>
  <c r="E74" i="1"/>
  <c r="D74" i="1"/>
  <c r="C74" i="1"/>
  <c r="AG73" i="1"/>
  <c r="AF73" i="1"/>
  <c r="AE73" i="1"/>
  <c r="AD73" i="1"/>
  <c r="Z73" i="1"/>
  <c r="Y73" i="1"/>
  <c r="V73" i="1"/>
  <c r="U73" i="1"/>
  <c r="S73" i="1"/>
  <c r="R73" i="1"/>
  <c r="Q73" i="1"/>
  <c r="O73" i="1"/>
  <c r="N73" i="1"/>
  <c r="M73" i="1"/>
  <c r="L73" i="1"/>
  <c r="K73" i="1"/>
  <c r="J73" i="1"/>
  <c r="H73" i="1"/>
  <c r="G73" i="1"/>
  <c r="F73" i="1"/>
  <c r="E73" i="1"/>
  <c r="AG72" i="1"/>
  <c r="AF72" i="1"/>
  <c r="AE72" i="1"/>
  <c r="AD72" i="1"/>
  <c r="S72" i="1"/>
  <c r="Q72" i="1"/>
  <c r="O72" i="1"/>
  <c r="N72" i="1"/>
  <c r="F72" i="1"/>
  <c r="C72" i="1"/>
  <c r="AG71" i="1"/>
  <c r="AF71" i="1"/>
  <c r="AE71" i="1"/>
  <c r="AD71" i="1"/>
  <c r="AA71" i="1"/>
  <c r="Z71" i="1"/>
  <c r="Y71" i="1"/>
  <c r="V71" i="1"/>
  <c r="U71" i="1"/>
  <c r="T71" i="1"/>
  <c r="S71" i="1"/>
  <c r="R71" i="1"/>
  <c r="Q71" i="1"/>
  <c r="O71" i="1"/>
  <c r="N71" i="1"/>
  <c r="M71" i="1"/>
  <c r="L71" i="1"/>
  <c r="K71" i="1"/>
  <c r="J71" i="1"/>
  <c r="I71" i="1"/>
  <c r="H71" i="1"/>
  <c r="G71" i="1"/>
  <c r="F71" i="1"/>
  <c r="E71" i="1"/>
  <c r="D71" i="1"/>
  <c r="C71" i="1"/>
  <c r="AG70" i="1"/>
  <c r="AF70" i="1"/>
  <c r="AE70" i="1"/>
  <c r="AD70" i="1"/>
  <c r="AA70" i="1"/>
  <c r="U70" i="1"/>
  <c r="O70" i="1"/>
  <c r="H70" i="1"/>
  <c r="G70" i="1"/>
  <c r="AG69" i="1"/>
  <c r="AA69" i="1"/>
  <c r="Z69" i="1"/>
  <c r="Y69" i="1"/>
  <c r="U69" i="1"/>
  <c r="O69" i="1"/>
  <c r="N69" i="1"/>
  <c r="I69" i="1"/>
  <c r="H69" i="1"/>
  <c r="G69" i="1"/>
  <c r="D69" i="1"/>
  <c r="AG68" i="1"/>
  <c r="AF68" i="1"/>
  <c r="AE68" i="1"/>
  <c r="AD68" i="1"/>
  <c r="V68" i="1"/>
  <c r="U68" i="1"/>
  <c r="S68" i="1"/>
  <c r="R68" i="1"/>
  <c r="J68" i="1"/>
  <c r="AG67" i="1"/>
  <c r="AF67" i="1"/>
  <c r="AE67" i="1"/>
  <c r="AD67" i="1"/>
  <c r="AA67" i="1"/>
  <c r="V67" i="1"/>
  <c r="U67" i="1"/>
  <c r="T67" i="1"/>
  <c r="S67" i="1"/>
  <c r="R67" i="1"/>
  <c r="Q67" i="1"/>
  <c r="O67" i="1"/>
  <c r="N67" i="1"/>
  <c r="M67" i="1"/>
  <c r="L67" i="1"/>
  <c r="K67" i="1"/>
  <c r="J67" i="1"/>
  <c r="I67" i="1"/>
  <c r="H67" i="1"/>
  <c r="G67" i="1"/>
  <c r="F67" i="1"/>
  <c r="E67" i="1"/>
  <c r="D67" i="1"/>
  <c r="C67" i="1"/>
  <c r="AG66" i="1"/>
  <c r="AF66" i="1"/>
  <c r="AE66" i="1"/>
  <c r="AD66" i="1"/>
  <c r="AG65" i="1"/>
  <c r="AF65" i="1"/>
  <c r="AE65" i="1"/>
  <c r="AD65" i="1"/>
  <c r="AG64" i="1"/>
  <c r="AF64" i="1"/>
  <c r="AE64" i="1"/>
  <c r="AD64" i="1"/>
  <c r="V64" i="1"/>
  <c r="U64" i="1"/>
  <c r="S64" i="1"/>
  <c r="R64" i="1"/>
  <c r="Q64" i="1"/>
  <c r="O64" i="1"/>
  <c r="N64" i="1"/>
  <c r="M64" i="1"/>
  <c r="L64" i="1"/>
  <c r="K64" i="1"/>
  <c r="J64" i="1"/>
  <c r="H64" i="1"/>
  <c r="G64" i="1"/>
  <c r="F64" i="1"/>
  <c r="E64" i="1"/>
  <c r="D64" i="1"/>
  <c r="C64" i="1"/>
  <c r="AG63" i="1"/>
  <c r="AF63" i="1"/>
  <c r="AE63" i="1"/>
  <c r="AD63" i="1"/>
  <c r="V63" i="1"/>
  <c r="U63" i="1"/>
  <c r="T63" i="1"/>
  <c r="S63" i="1"/>
  <c r="Q63" i="1"/>
  <c r="O63" i="1"/>
  <c r="N63" i="1"/>
  <c r="J63" i="1"/>
  <c r="H63" i="1"/>
  <c r="G63" i="1"/>
  <c r="F63" i="1"/>
  <c r="D63" i="1"/>
  <c r="C63" i="1"/>
  <c r="AG62" i="1"/>
  <c r="AF62" i="1"/>
  <c r="AE62" i="1"/>
  <c r="AD62" i="1"/>
  <c r="AG61" i="1"/>
  <c r="AF61" i="1"/>
  <c r="AE61" i="1"/>
  <c r="AD61" i="1"/>
  <c r="V61" i="1"/>
  <c r="U61" i="1"/>
  <c r="T61" i="1"/>
  <c r="S61" i="1"/>
  <c r="Q61" i="1"/>
  <c r="M61" i="1"/>
  <c r="L61" i="1"/>
  <c r="K61" i="1"/>
  <c r="J61" i="1"/>
  <c r="H61" i="1"/>
  <c r="G61" i="1"/>
  <c r="F61" i="1"/>
  <c r="D61" i="1"/>
  <c r="C61" i="1"/>
  <c r="AG60" i="1"/>
  <c r="AF60" i="1"/>
  <c r="AE60" i="1"/>
  <c r="AD60" i="1"/>
  <c r="I60" i="1"/>
  <c r="H60" i="1"/>
  <c r="C60" i="1"/>
  <c r="AG59" i="1"/>
  <c r="AF59" i="1"/>
  <c r="AE59" i="1"/>
  <c r="AD59" i="1"/>
  <c r="S59" i="1"/>
  <c r="Q59" i="1"/>
  <c r="P59" i="1"/>
  <c r="O59" i="1"/>
  <c r="N59" i="1"/>
  <c r="M59" i="1"/>
  <c r="L59" i="1"/>
  <c r="K59" i="1"/>
  <c r="J59" i="1"/>
  <c r="I59" i="1"/>
  <c r="H59" i="1"/>
  <c r="G59" i="1"/>
  <c r="F59" i="1"/>
  <c r="E59" i="1"/>
  <c r="D59" i="1"/>
  <c r="C59" i="1"/>
  <c r="AG58" i="1"/>
  <c r="AF58" i="1"/>
  <c r="AE58" i="1"/>
  <c r="AD58" i="1"/>
  <c r="V58" i="1"/>
  <c r="U58" i="1"/>
  <c r="T58" i="1"/>
  <c r="S58" i="1"/>
  <c r="Q58" i="1"/>
  <c r="O58" i="1"/>
  <c r="N58" i="1"/>
  <c r="M58" i="1"/>
  <c r="L58" i="1"/>
  <c r="K58" i="1"/>
  <c r="J58" i="1"/>
  <c r="I58" i="1"/>
  <c r="H58" i="1"/>
  <c r="G58" i="1"/>
  <c r="F58" i="1"/>
  <c r="E58" i="1"/>
  <c r="D58" i="1"/>
  <c r="C58" i="1"/>
  <c r="AG57" i="1"/>
  <c r="AF57" i="1"/>
  <c r="AE57" i="1"/>
  <c r="AD57" i="1"/>
  <c r="AG56" i="1"/>
  <c r="AF56" i="1"/>
  <c r="AE56" i="1"/>
  <c r="AD56" i="1"/>
  <c r="S56" i="1"/>
  <c r="Q56" i="1"/>
  <c r="O56" i="1"/>
  <c r="N56" i="1"/>
  <c r="M56" i="1"/>
  <c r="L56" i="1"/>
  <c r="K56" i="1"/>
  <c r="J56" i="1"/>
  <c r="H56" i="1"/>
  <c r="G56" i="1"/>
  <c r="F56" i="1"/>
  <c r="E56" i="1"/>
  <c r="D56" i="1"/>
  <c r="C56" i="1"/>
  <c r="AG55" i="1"/>
  <c r="V55" i="1"/>
  <c r="U55" i="1"/>
  <c r="T55" i="1"/>
  <c r="S55" i="1"/>
  <c r="Q55" i="1"/>
  <c r="O55" i="1"/>
  <c r="N55" i="1"/>
  <c r="M55" i="1"/>
  <c r="L55" i="1"/>
  <c r="K55" i="1"/>
  <c r="J55" i="1"/>
  <c r="H55" i="1"/>
  <c r="G55" i="1"/>
  <c r="F55" i="1"/>
  <c r="E55" i="1"/>
  <c r="D55" i="1"/>
  <c r="C55" i="1"/>
  <c r="AG54" i="1"/>
  <c r="AF54" i="1"/>
  <c r="AE54" i="1"/>
  <c r="AD54" i="1"/>
  <c r="AA54" i="1"/>
  <c r="Z54" i="1"/>
  <c r="Y54" i="1"/>
  <c r="V54" i="1"/>
  <c r="U54" i="1"/>
  <c r="T54" i="1"/>
  <c r="S54" i="1"/>
  <c r="Q54" i="1"/>
  <c r="P54" i="1"/>
  <c r="O54" i="1"/>
  <c r="N54" i="1"/>
  <c r="M54" i="1"/>
  <c r="L54" i="1"/>
  <c r="K54" i="1"/>
  <c r="J54" i="1"/>
  <c r="I54" i="1"/>
  <c r="H54" i="1"/>
  <c r="G54" i="1"/>
  <c r="F54" i="1"/>
  <c r="E54" i="1"/>
  <c r="D54" i="1"/>
  <c r="C54" i="1"/>
  <c r="AG53" i="1"/>
  <c r="AF53" i="1"/>
  <c r="AE53" i="1"/>
  <c r="AD53" i="1"/>
  <c r="AG52" i="1"/>
  <c r="AF52" i="1"/>
  <c r="AE52" i="1"/>
  <c r="AD52" i="1"/>
  <c r="O52" i="1"/>
  <c r="H52" i="1"/>
  <c r="AG51" i="1"/>
  <c r="AF51" i="1"/>
  <c r="AE51" i="1"/>
  <c r="AD51" i="1"/>
  <c r="AA51" i="1"/>
  <c r="Z51" i="1"/>
  <c r="Y51" i="1"/>
  <c r="V51" i="1"/>
  <c r="U51" i="1"/>
  <c r="T51" i="1"/>
  <c r="S51" i="1"/>
  <c r="P51" i="1"/>
  <c r="O51" i="1"/>
  <c r="N51" i="1"/>
  <c r="I51" i="1"/>
  <c r="H51" i="1"/>
  <c r="G51" i="1"/>
  <c r="D51" i="1"/>
  <c r="C51" i="1"/>
  <c r="O50" i="1"/>
  <c r="I50" i="1"/>
  <c r="H50" i="1"/>
  <c r="G50" i="1"/>
  <c r="AG49" i="1"/>
  <c r="AF49" i="1"/>
  <c r="AE49" i="1"/>
  <c r="AD49" i="1"/>
  <c r="O48" i="1"/>
  <c r="AG47" i="1"/>
  <c r="AF47" i="1"/>
  <c r="AE47" i="1"/>
  <c r="AD47" i="1"/>
  <c r="V47" i="1"/>
  <c r="U47" i="1"/>
  <c r="T47" i="1"/>
  <c r="S47" i="1"/>
  <c r="R47" i="1"/>
  <c r="O47" i="1"/>
  <c r="N47" i="1"/>
  <c r="M47" i="1"/>
  <c r="L47" i="1"/>
  <c r="K47" i="1"/>
  <c r="I47" i="1"/>
  <c r="D47" i="1"/>
  <c r="U46" i="1"/>
  <c r="T46" i="1"/>
  <c r="S46" i="1"/>
  <c r="R46" i="1"/>
  <c r="Q46" i="1"/>
  <c r="O46" i="1"/>
  <c r="N46" i="1"/>
  <c r="M46" i="1"/>
  <c r="L46" i="1"/>
  <c r="K46" i="1"/>
  <c r="I46" i="1"/>
  <c r="H46" i="1"/>
  <c r="D46" i="1"/>
  <c r="C46" i="1"/>
  <c r="AG45" i="1"/>
  <c r="AA44" i="1"/>
  <c r="U44" i="1"/>
  <c r="Q44" i="1"/>
  <c r="P44" i="1"/>
  <c r="H44" i="1"/>
  <c r="G44" i="1"/>
  <c r="F44" i="1"/>
  <c r="P43" i="1"/>
  <c r="AG42" i="1"/>
  <c r="AF42" i="1"/>
  <c r="AE42" i="1"/>
  <c r="AD42" i="1"/>
  <c r="AA42" i="1"/>
  <c r="Z42" i="1"/>
  <c r="Y42" i="1"/>
  <c r="U42" i="1"/>
  <c r="T42" i="1"/>
  <c r="R42" i="1"/>
  <c r="O42" i="1"/>
  <c r="N42" i="1"/>
  <c r="I42" i="1"/>
  <c r="H42" i="1"/>
  <c r="G42" i="1"/>
  <c r="F42" i="1"/>
  <c r="D42" i="1"/>
  <c r="AG41" i="1"/>
  <c r="AF41" i="1"/>
  <c r="AE41" i="1"/>
  <c r="AD41" i="1"/>
  <c r="AA41" i="1"/>
  <c r="Z41" i="1"/>
  <c r="Y41" i="1"/>
  <c r="U41" i="1"/>
  <c r="O41" i="1"/>
  <c r="N41" i="1"/>
  <c r="I41" i="1"/>
  <c r="H41" i="1"/>
  <c r="G41" i="1"/>
  <c r="D41" i="1"/>
  <c r="AG40" i="1"/>
  <c r="AF40" i="1"/>
  <c r="AE40" i="1"/>
  <c r="AD40" i="1"/>
  <c r="AG38" i="1"/>
  <c r="AF38" i="1"/>
  <c r="AE38" i="1"/>
  <c r="AD38" i="1"/>
  <c r="U38" i="1"/>
  <c r="AG36" i="1"/>
  <c r="N34" i="1"/>
  <c r="G34" i="1"/>
  <c r="F34" i="1"/>
  <c r="D34" i="1"/>
  <c r="U33" i="1"/>
  <c r="S33" i="1"/>
  <c r="Q33" i="1"/>
  <c r="O33" i="1"/>
  <c r="N33" i="1"/>
  <c r="M33" i="1"/>
  <c r="L33" i="1"/>
  <c r="K33" i="1"/>
  <c r="J33" i="1"/>
  <c r="H33" i="1"/>
  <c r="G33" i="1"/>
  <c r="F33" i="1"/>
  <c r="E33" i="1"/>
  <c r="D33" i="1"/>
  <c r="C33" i="1"/>
  <c r="AA32" i="1"/>
  <c r="S32" i="1"/>
  <c r="Q32" i="1"/>
  <c r="O32" i="1"/>
  <c r="N32" i="1"/>
  <c r="M32" i="1"/>
  <c r="L32" i="1"/>
  <c r="K32" i="1"/>
  <c r="J32" i="1"/>
  <c r="I32" i="1"/>
  <c r="H32" i="1"/>
  <c r="G32" i="1"/>
  <c r="F32" i="1"/>
  <c r="E32" i="1"/>
  <c r="D32" i="1"/>
  <c r="C32" i="1"/>
  <c r="V31" i="1"/>
  <c r="U31" i="1"/>
  <c r="S31" i="1"/>
  <c r="R31" i="1"/>
  <c r="Q31" i="1"/>
  <c r="O31" i="1"/>
  <c r="N31" i="1"/>
  <c r="M31" i="1"/>
  <c r="L31" i="1"/>
  <c r="K31" i="1"/>
  <c r="J31" i="1"/>
  <c r="I31" i="1"/>
  <c r="H31" i="1"/>
  <c r="G31" i="1"/>
  <c r="F31" i="1"/>
  <c r="E31" i="1"/>
  <c r="D31" i="1"/>
  <c r="C31" i="1"/>
  <c r="N30" i="1"/>
  <c r="M30" i="1"/>
  <c r="L30" i="1"/>
  <c r="K30" i="1"/>
  <c r="G30" i="1"/>
  <c r="E30" i="1"/>
  <c r="U29" i="1"/>
  <c r="Q29" i="1"/>
  <c r="D29" i="1"/>
  <c r="C29" i="1"/>
  <c r="AA28" i="1"/>
  <c r="Z28" i="1"/>
  <c r="Y28" i="1"/>
  <c r="V28" i="1"/>
  <c r="U28" i="1"/>
  <c r="T28" i="1"/>
  <c r="R28" i="1"/>
  <c r="O28" i="1"/>
  <c r="C28" i="1"/>
  <c r="U27" i="1"/>
  <c r="S27" i="1"/>
  <c r="R27" i="1"/>
  <c r="Q27" i="1"/>
  <c r="O27" i="1"/>
  <c r="N27" i="1"/>
  <c r="M27" i="1"/>
  <c r="L27" i="1"/>
  <c r="K27" i="1"/>
  <c r="J27" i="1"/>
  <c r="H27" i="1"/>
  <c r="G27" i="1"/>
  <c r="F27" i="1"/>
  <c r="E27" i="1"/>
  <c r="D27" i="1"/>
  <c r="C27" i="1"/>
  <c r="Z26" i="1"/>
  <c r="Y26" i="1"/>
  <c r="V26" i="1"/>
  <c r="U26" i="1"/>
  <c r="T26" i="1"/>
  <c r="S26" i="1"/>
  <c r="R26" i="1"/>
  <c r="Q26" i="1"/>
  <c r="O26" i="1"/>
  <c r="N26" i="1"/>
  <c r="M26" i="1"/>
  <c r="L26" i="1"/>
  <c r="K26" i="1"/>
  <c r="J26" i="1"/>
  <c r="I26" i="1"/>
  <c r="H26" i="1"/>
  <c r="G26" i="1"/>
  <c r="F26" i="1"/>
  <c r="E26" i="1"/>
  <c r="D26" i="1"/>
  <c r="C26" i="1"/>
  <c r="AG25" i="1"/>
  <c r="AA25" i="1"/>
  <c r="V25" i="1"/>
  <c r="U25" i="1"/>
  <c r="S25" i="1"/>
  <c r="O25" i="1"/>
  <c r="N25" i="1"/>
  <c r="M25" i="1"/>
  <c r="L25" i="1"/>
  <c r="K25" i="1"/>
  <c r="I25" i="1"/>
  <c r="H25" i="1"/>
  <c r="G25" i="1"/>
  <c r="E25" i="1"/>
  <c r="D25" i="1"/>
  <c r="C25" i="1"/>
  <c r="AG24" i="1"/>
  <c r="S24" i="1"/>
  <c r="Q24" i="1"/>
  <c r="O24" i="1"/>
  <c r="N24" i="1"/>
  <c r="M24" i="1"/>
  <c r="L24" i="1"/>
  <c r="K24" i="1"/>
  <c r="J24" i="1"/>
  <c r="I24" i="1"/>
  <c r="H24" i="1"/>
  <c r="G24" i="1"/>
  <c r="F24" i="1"/>
  <c r="E24" i="1"/>
  <c r="D24" i="1"/>
  <c r="C24" i="1"/>
  <c r="AG23" i="1"/>
  <c r="U23" i="1"/>
  <c r="I23" i="1"/>
  <c r="G23" i="1"/>
  <c r="F23" i="1"/>
  <c r="V22" i="1"/>
  <c r="U22" i="1"/>
  <c r="T22" i="1"/>
  <c r="S22" i="1"/>
  <c r="G22" i="1"/>
  <c r="F22" i="1"/>
  <c r="C22" i="1"/>
  <c r="AG21" i="1"/>
  <c r="AF21" i="1"/>
  <c r="AE21" i="1"/>
  <c r="U21" i="1"/>
  <c r="T21" i="1"/>
  <c r="R21" i="1"/>
  <c r="L21" i="1"/>
  <c r="K21" i="1"/>
  <c r="G21" i="1"/>
  <c r="F21" i="1"/>
  <c r="C21" i="1"/>
  <c r="AA20" i="1"/>
  <c r="Z20" i="1"/>
  <c r="Y20" i="1"/>
  <c r="V20" i="1"/>
  <c r="U20" i="1"/>
  <c r="T20" i="1"/>
  <c r="S20" i="1"/>
  <c r="R20" i="1"/>
  <c r="Q20" i="1"/>
  <c r="O20" i="1"/>
  <c r="N20" i="1"/>
  <c r="M20" i="1"/>
  <c r="L20" i="1"/>
  <c r="K20" i="1"/>
  <c r="J20" i="1"/>
  <c r="I20" i="1"/>
  <c r="H20" i="1"/>
  <c r="G20" i="1"/>
  <c r="F20" i="1"/>
  <c r="E20" i="1"/>
  <c r="D20" i="1"/>
  <c r="C20" i="1"/>
  <c r="AG19" i="1"/>
  <c r="AF19" i="1"/>
  <c r="AE19" i="1"/>
  <c r="AA19" i="1"/>
  <c r="U19" i="1"/>
  <c r="S19" i="1"/>
  <c r="Q19" i="1"/>
  <c r="O19" i="1"/>
  <c r="N19" i="1"/>
  <c r="M19" i="1"/>
  <c r="L19" i="1"/>
  <c r="K19" i="1"/>
  <c r="J19" i="1"/>
  <c r="H19" i="1"/>
  <c r="G19" i="1"/>
  <c r="F19" i="1"/>
  <c r="E19" i="1"/>
  <c r="D19" i="1"/>
  <c r="C19" i="1"/>
  <c r="V18" i="1"/>
  <c r="U18" i="1"/>
  <c r="T18" i="1"/>
  <c r="S18" i="1"/>
  <c r="R18" i="1"/>
  <c r="Q18" i="1"/>
  <c r="O18" i="1"/>
  <c r="N18" i="1"/>
  <c r="M18" i="1"/>
  <c r="L18" i="1"/>
  <c r="K18" i="1"/>
  <c r="J18" i="1"/>
  <c r="H18" i="1"/>
  <c r="G18" i="1"/>
  <c r="F18" i="1"/>
  <c r="E18" i="1"/>
  <c r="D18" i="1"/>
  <c r="C18" i="1"/>
  <c r="AG17" i="1"/>
  <c r="AF17" i="1"/>
  <c r="AE17" i="1"/>
  <c r="AD17" i="1"/>
  <c r="V17" i="1"/>
  <c r="U17" i="1"/>
  <c r="S17" i="1"/>
  <c r="R17" i="1"/>
  <c r="Q17" i="1"/>
  <c r="O17" i="1"/>
  <c r="N17" i="1"/>
  <c r="M17" i="1"/>
  <c r="L17" i="1"/>
  <c r="K17" i="1"/>
  <c r="J17" i="1"/>
  <c r="I17" i="1"/>
  <c r="H17" i="1"/>
  <c r="G17" i="1"/>
  <c r="F17" i="1"/>
  <c r="E17" i="1"/>
  <c r="D17" i="1"/>
  <c r="C17" i="1"/>
  <c r="AG16" i="1"/>
  <c r="V16" i="1"/>
  <c r="U16" i="1"/>
  <c r="T16" i="1"/>
  <c r="S16" i="1"/>
  <c r="R16" i="1"/>
  <c r="Q16" i="1"/>
  <c r="O16" i="1"/>
  <c r="N16" i="1"/>
  <c r="M16" i="1"/>
  <c r="L16" i="1"/>
  <c r="K16" i="1"/>
  <c r="J16" i="1"/>
  <c r="I16" i="1"/>
  <c r="H16" i="1"/>
  <c r="G16" i="1"/>
  <c r="F16" i="1"/>
  <c r="E16" i="1"/>
  <c r="D16" i="1"/>
  <c r="C16" i="1"/>
  <c r="AG15" i="1"/>
  <c r="V15" i="1"/>
  <c r="U15" i="1"/>
  <c r="T15" i="1"/>
  <c r="S15" i="1"/>
  <c r="R15" i="1"/>
  <c r="Q15" i="1"/>
  <c r="O15" i="1"/>
  <c r="N15" i="1"/>
  <c r="M15" i="1"/>
  <c r="L15" i="1"/>
  <c r="K15" i="1"/>
  <c r="J15" i="1"/>
  <c r="I15" i="1"/>
  <c r="H15" i="1"/>
  <c r="G15" i="1"/>
  <c r="F15" i="1"/>
  <c r="E15" i="1"/>
  <c r="D15" i="1"/>
  <c r="C15" i="1"/>
  <c r="AG14" i="1"/>
  <c r="AD14" i="1"/>
  <c r="V14" i="1"/>
  <c r="U14" i="1"/>
  <c r="T14" i="1"/>
  <c r="S14" i="1"/>
  <c r="R14" i="1"/>
  <c r="Q14" i="1"/>
  <c r="O14" i="1"/>
  <c r="N14" i="1"/>
  <c r="M14" i="1"/>
  <c r="L14" i="1"/>
  <c r="J14" i="1"/>
  <c r="H14" i="1"/>
  <c r="G14" i="1"/>
  <c r="F14" i="1"/>
  <c r="E14" i="1"/>
  <c r="D14" i="1"/>
  <c r="C14" i="1"/>
  <c r="AG13" i="1"/>
  <c r="AF13" i="1"/>
  <c r="AE13" i="1"/>
  <c r="AD13" i="1"/>
  <c r="AA13" i="1"/>
  <c r="Z13" i="1"/>
  <c r="Y13" i="1"/>
  <c r="U13" i="1"/>
  <c r="O13" i="1"/>
  <c r="N13" i="1"/>
  <c r="J13" i="1"/>
  <c r="I13" i="1"/>
  <c r="H13" i="1"/>
  <c r="G13" i="1"/>
  <c r="E13" i="1"/>
  <c r="AG12" i="1"/>
  <c r="AF12" i="1"/>
  <c r="AE12" i="1"/>
  <c r="AD12" i="1"/>
  <c r="J12" i="1"/>
  <c r="G12" i="1"/>
  <c r="F12" i="1"/>
  <c r="P11" i="1"/>
  <c r="G11" i="1"/>
  <c r="F11" i="1"/>
  <c r="AG10" i="1"/>
  <c r="S10" i="1"/>
  <c r="O10" i="1"/>
  <c r="N10" i="1"/>
  <c r="M10" i="1"/>
  <c r="L10" i="1"/>
  <c r="K10" i="1"/>
  <c r="J10" i="1"/>
  <c r="G10" i="1"/>
  <c r="F10" i="1"/>
  <c r="E10" i="1"/>
  <c r="AA9" i="1"/>
  <c r="V9" i="1"/>
  <c r="U9" i="1"/>
  <c r="T9" i="1"/>
  <c r="S9" i="1"/>
  <c r="R9" i="1"/>
  <c r="Q9" i="1"/>
  <c r="O9" i="1"/>
  <c r="N9" i="1"/>
  <c r="M9" i="1"/>
  <c r="L9" i="1"/>
  <c r="K9" i="1"/>
  <c r="J9" i="1"/>
  <c r="H9" i="1"/>
  <c r="G9" i="1"/>
  <c r="F9" i="1"/>
  <c r="E9" i="1"/>
  <c r="D9" i="1"/>
  <c r="C9" i="1"/>
  <c r="AG8" i="1"/>
  <c r="V8" i="1"/>
  <c r="U8" i="1"/>
  <c r="S8" i="1"/>
  <c r="R8" i="1"/>
  <c r="Q8" i="1"/>
  <c r="O8" i="1"/>
  <c r="N8" i="1"/>
  <c r="M8" i="1"/>
  <c r="L8" i="1"/>
  <c r="K8" i="1"/>
  <c r="J8" i="1"/>
  <c r="H8" i="1"/>
  <c r="G8" i="1"/>
  <c r="F8" i="1"/>
  <c r="E8" i="1"/>
  <c r="D8" i="1"/>
  <c r="C8" i="1"/>
  <c r="AG7" i="1"/>
  <c r="Y7" i="1"/>
  <c r="V7" i="1"/>
  <c r="U7" i="1"/>
  <c r="T7" i="1"/>
  <c r="R7" i="1"/>
  <c r="I7" i="1"/>
  <c r="H7" i="1"/>
  <c r="G7" i="1"/>
  <c r="AG6" i="1"/>
  <c r="AA6" i="1"/>
  <c r="Z6" i="1"/>
  <c r="V6" i="1"/>
  <c r="U6" i="1"/>
  <c r="T6" i="1"/>
  <c r="S6" i="1"/>
  <c r="R6" i="1"/>
  <c r="Q6" i="1"/>
  <c r="O6" i="1"/>
  <c r="N6" i="1"/>
  <c r="M6" i="1"/>
  <c r="L6" i="1"/>
  <c r="K6" i="1"/>
  <c r="J6" i="1"/>
  <c r="I6" i="1"/>
  <c r="H6" i="1"/>
  <c r="G6" i="1"/>
  <c r="F6" i="1"/>
  <c r="E6" i="1"/>
  <c r="D6" i="1"/>
  <c r="C6" i="1"/>
  <c r="Y5" i="1"/>
  <c r="AA4" i="1"/>
  <c r="Z4" i="1"/>
  <c r="U4" i="1"/>
  <c r="S4" i="1"/>
  <c r="Q4" i="1"/>
  <c r="O4" i="1"/>
  <c r="N4" i="1"/>
  <c r="M4" i="1"/>
  <c r="L4" i="1"/>
  <c r="K4" i="1"/>
  <c r="J4" i="1"/>
  <c r="I4" i="1"/>
  <c r="H4" i="1"/>
  <c r="G4" i="1"/>
  <c r="F4" i="1"/>
  <c r="E4" i="1"/>
  <c r="D4" i="1"/>
  <c r="C4" i="1"/>
</calcChain>
</file>

<file path=xl/sharedStrings.xml><?xml version="1.0" encoding="utf-8"?>
<sst xmlns="http://schemas.openxmlformats.org/spreadsheetml/2006/main" count="1461" uniqueCount="104">
  <si>
    <t>P.a strains</t>
  </si>
  <si>
    <t>AFR40</t>
  </si>
  <si>
    <t>AFR41</t>
  </si>
  <si>
    <t>AFR43</t>
  </si>
  <si>
    <t>KEN3</t>
  </si>
  <si>
    <t>KEN5</t>
  </si>
  <si>
    <t>KEN6</t>
  </si>
  <si>
    <t>KEN9</t>
  </si>
  <si>
    <t>KEN10</t>
  </si>
  <si>
    <t>EPa15</t>
  </si>
  <si>
    <t>EPa22</t>
  </si>
  <si>
    <t>EPa16</t>
  </si>
  <si>
    <t>EPa17</t>
  </si>
  <si>
    <t>EPa18</t>
  </si>
  <si>
    <t>LFW -2</t>
  </si>
  <si>
    <t>EPa11</t>
  </si>
  <si>
    <t>EPa39</t>
  </si>
  <si>
    <t>LFW -3</t>
  </si>
  <si>
    <t>LFW-3</t>
  </si>
  <si>
    <t>LFW-2</t>
  </si>
  <si>
    <t>LFW-1</t>
  </si>
  <si>
    <t>LFW -1</t>
  </si>
  <si>
    <t>LFW  -4</t>
  </si>
  <si>
    <t>LFW  -2</t>
  </si>
  <si>
    <t>LWF -2</t>
  </si>
  <si>
    <t>LFW -5</t>
  </si>
  <si>
    <t>LFW  -7</t>
  </si>
  <si>
    <t>LFW  -3</t>
  </si>
  <si>
    <t>LFW-5</t>
  </si>
  <si>
    <t>LFW-4</t>
  </si>
  <si>
    <t>LFW -4</t>
  </si>
  <si>
    <t>LFW  -5</t>
  </si>
  <si>
    <t>LFW  -1</t>
  </si>
  <si>
    <t>EPa95</t>
  </si>
  <si>
    <t>EPa99</t>
  </si>
  <si>
    <t>EPa100</t>
  </si>
  <si>
    <t>EPa104</t>
  </si>
  <si>
    <t>EPa112</t>
  </si>
  <si>
    <t>EPa113</t>
  </si>
  <si>
    <t>EPa114</t>
  </si>
  <si>
    <t>EPa115</t>
  </si>
  <si>
    <t>EPa116</t>
  </si>
  <si>
    <t>EPa118</t>
  </si>
  <si>
    <t>EPa125</t>
  </si>
  <si>
    <t>LFW (-2)</t>
  </si>
  <si>
    <t>LFW (-3)</t>
  </si>
  <si>
    <t>LFW -6</t>
  </si>
  <si>
    <t>EPp1</t>
  </si>
  <si>
    <t>EPa3</t>
  </si>
  <si>
    <t>EPa5</t>
  </si>
  <si>
    <t>EPa6</t>
  </si>
  <si>
    <t>EPa7</t>
  </si>
  <si>
    <t>EPa8</t>
  </si>
  <si>
    <t>EPa9</t>
  </si>
  <si>
    <t>EPa10</t>
  </si>
  <si>
    <t>EPa12</t>
  </si>
  <si>
    <t>EPa13</t>
  </si>
  <si>
    <t>EPa14</t>
  </si>
  <si>
    <t>EPa19</t>
  </si>
  <si>
    <t>EPa20</t>
  </si>
  <si>
    <t>EPa21</t>
  </si>
  <si>
    <t>EPa38</t>
  </si>
  <si>
    <t>EPa37</t>
  </si>
  <si>
    <t>EPa33</t>
  </si>
  <si>
    <t>EPa26</t>
  </si>
  <si>
    <t>EPa25</t>
  </si>
  <si>
    <t>EPa24</t>
  </si>
  <si>
    <t>EPa23</t>
  </si>
  <si>
    <t>EPa40</t>
  </si>
  <si>
    <t>EPa41</t>
  </si>
  <si>
    <t>EPa42</t>
  </si>
  <si>
    <t>EPa43</t>
  </si>
  <si>
    <t>EPa44</t>
  </si>
  <si>
    <t>EPa45</t>
  </si>
  <si>
    <t>EPa61</t>
  </si>
  <si>
    <t>LFW  -6</t>
  </si>
  <si>
    <t>LFW  -8</t>
  </si>
  <si>
    <t>Number</t>
  </si>
  <si>
    <t>EPa82</t>
  </si>
  <si>
    <t>EPa83</t>
  </si>
  <si>
    <t>EPa87</t>
  </si>
  <si>
    <t>EPa4</t>
  </si>
  <si>
    <t>AFR19</t>
  </si>
  <si>
    <t>AFR20</t>
  </si>
  <si>
    <t>AFR21</t>
  </si>
  <si>
    <t>AFR26</t>
  </si>
  <si>
    <t>AFR28</t>
  </si>
  <si>
    <t>AFR33</t>
  </si>
  <si>
    <t>KEN7</t>
  </si>
  <si>
    <t>KEN19</t>
  </si>
  <si>
    <t>KEN30</t>
  </si>
  <si>
    <t>KEN49</t>
  </si>
  <si>
    <t>KEN50</t>
  </si>
  <si>
    <t>KEN51</t>
  </si>
  <si>
    <t xml:space="preserve">No single plaques, no lysis spots, negative result </t>
  </si>
  <si>
    <t>1+/LFW</t>
  </si>
  <si>
    <t>Lysis spots only in lowest dilution, no plaques, lysis from without, negative result</t>
  </si>
  <si>
    <t>2+</t>
  </si>
  <si>
    <t>Tiny clear or small turbid plaques, simetimes difficult to count, slightly positive result</t>
  </si>
  <si>
    <t>3+</t>
  </si>
  <si>
    <t xml:space="preserve">Large or middle-size clear plaques, positive result </t>
  </si>
  <si>
    <t>4+</t>
  </si>
  <si>
    <t>Very large clear plaques, strictly positive result</t>
  </si>
  <si>
    <r>
      <t>Table S7.</t>
    </r>
    <r>
      <rPr>
        <sz val="11"/>
        <color theme="1"/>
        <rFont val="Calibri"/>
        <family val="2"/>
        <scheme val="minor"/>
      </rPr>
      <t xml:space="preserve"> Host ranges of 70 phages against 100 diverse strains of </t>
    </r>
    <r>
      <rPr>
        <i/>
        <sz val="11"/>
        <color theme="1"/>
        <rFont val="Calibri"/>
        <family val="2"/>
        <scheme val="minor"/>
      </rPr>
      <t>P. aeruginosa.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</si>
</sst>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FFC1C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 tint="0.249977111117893"/>
        <bgColor indexed="64"/>
      </patternFill>
    </fill>
    <fill>
      <patternFill patternType="solid">
        <fgColor indexed="65"/>
        <bgColor indexed="64"/>
      </patternFill>
    </fill>
  </fills>
  <borders count="12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/>
      <diagonal/>
    </border>
    <border>
      <left style="thin">
        <color rgb="FF7F7F7F"/>
      </left>
      <right style="thin">
        <color rgb="FF7F7F7F"/>
      </right>
      <top/>
      <bottom style="thin">
        <color rgb="FF7F7F7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2" borderId="0" applyNumberFormat="0" applyBorder="0" applyAlignment="0" applyProtection="0"/>
    <xf numFmtId="0" fontId="2" fillId="3" borderId="0" applyNumberFormat="0" applyBorder="0" applyAlignment="0" applyProtection="0"/>
    <xf numFmtId="0" fontId="3" fillId="4" borderId="0" applyNumberFormat="0" applyBorder="0" applyAlignment="0" applyProtection="0"/>
    <xf numFmtId="0" fontId="4" fillId="5" borderId="1" applyNumberFormat="0" applyAlignment="0" applyProtection="0"/>
  </cellStyleXfs>
  <cellXfs count="56">
    <xf numFmtId="0" fontId="0" fillId="0" borderId="0" xfId="0"/>
    <xf numFmtId="0" fontId="5" fillId="0" borderId="2" xfId="0" applyFont="1" applyBorder="1"/>
    <xf numFmtId="11" fontId="5" fillId="6" borderId="2" xfId="0" applyNumberFormat="1" applyFont="1" applyFill="1" applyBorder="1"/>
    <xf numFmtId="11" fontId="5" fillId="7" borderId="2" xfId="0" applyNumberFormat="1" applyFont="1" applyFill="1" applyBorder="1"/>
    <xf numFmtId="0" fontId="5" fillId="0" borderId="2" xfId="0" applyFont="1" applyBorder="1" applyAlignment="1">
      <alignment horizontal="left"/>
    </xf>
    <xf numFmtId="11" fontId="5" fillId="8" borderId="2" xfId="0" applyNumberFormat="1" applyFont="1" applyFill="1" applyBorder="1"/>
    <xf numFmtId="11" fontId="5" fillId="9" borderId="2" xfId="0" applyNumberFormat="1" applyFont="1" applyFill="1" applyBorder="1"/>
    <xf numFmtId="11" fontId="5" fillId="10" borderId="2" xfId="0" applyNumberFormat="1" applyFont="1" applyFill="1" applyBorder="1"/>
    <xf numFmtId="11" fontId="5" fillId="3" borderId="2" xfId="2" applyNumberFormat="1" applyFont="1" applyBorder="1"/>
    <xf numFmtId="11" fontId="5" fillId="4" borderId="2" xfId="3" applyNumberFormat="1" applyFont="1" applyBorder="1"/>
    <xf numFmtId="11" fontId="5" fillId="7" borderId="2" xfId="0" applyNumberFormat="1" applyFont="1" applyFill="1" applyBorder="1" applyAlignment="1">
      <alignment horizontal="center"/>
    </xf>
    <xf numFmtId="0" fontId="5" fillId="11" borderId="2" xfId="0" applyFont="1" applyFill="1" applyBorder="1" applyAlignment="1">
      <alignment horizontal="left"/>
    </xf>
    <xf numFmtId="11" fontId="5" fillId="0" borderId="2" xfId="0" applyNumberFormat="1" applyFont="1" applyBorder="1"/>
    <xf numFmtId="11" fontId="5" fillId="8" borderId="2" xfId="4" applyNumberFormat="1" applyFont="1" applyFill="1" applyBorder="1"/>
    <xf numFmtId="0" fontId="5" fillId="0" borderId="2" xfId="0" applyFont="1" applyBorder="1" applyAlignment="1">
      <alignment horizontal="center"/>
    </xf>
    <xf numFmtId="11" fontId="5" fillId="0" borderId="2" xfId="0" applyNumberFormat="1" applyFont="1" applyBorder="1" applyAlignment="1">
      <alignment horizontal="center"/>
    </xf>
    <xf numFmtId="16" fontId="5" fillId="0" borderId="2" xfId="0" applyNumberFormat="1" applyFont="1" applyBorder="1" applyAlignment="1">
      <alignment horizontal="center"/>
    </xf>
    <xf numFmtId="11" fontId="5" fillId="10" borderId="2" xfId="1" applyNumberFormat="1" applyFont="1" applyFill="1" applyBorder="1"/>
    <xf numFmtId="11" fontId="5" fillId="10" borderId="3" xfId="1" applyNumberFormat="1" applyFont="1" applyFill="1" applyBorder="1"/>
    <xf numFmtId="11" fontId="5" fillId="8" borderId="3" xfId="4" applyNumberFormat="1" applyFont="1" applyFill="1" applyBorder="1"/>
    <xf numFmtId="11" fontId="5" fillId="3" borderId="3" xfId="2" applyNumberFormat="1" applyFont="1" applyBorder="1"/>
    <xf numFmtId="11" fontId="5" fillId="4" borderId="3" xfId="3" applyNumberFormat="1" applyFont="1" applyBorder="1"/>
    <xf numFmtId="11" fontId="5" fillId="6" borderId="4" xfId="0" applyNumberFormat="1" applyFont="1" applyFill="1" applyBorder="1"/>
    <xf numFmtId="11" fontId="5" fillId="10" borderId="4" xfId="1" applyNumberFormat="1" applyFont="1" applyFill="1" applyBorder="1"/>
    <xf numFmtId="11" fontId="5" fillId="8" borderId="4" xfId="4" applyNumberFormat="1" applyFont="1" applyFill="1" applyBorder="1"/>
    <xf numFmtId="11" fontId="5" fillId="4" borderId="4" xfId="3" applyNumberFormat="1" applyFont="1" applyBorder="1"/>
    <xf numFmtId="11" fontId="5" fillId="3" borderId="4" xfId="2" applyNumberFormat="1" applyFont="1" applyBorder="1"/>
    <xf numFmtId="11" fontId="5" fillId="5" borderId="2" xfId="4" applyNumberFormat="1" applyFont="1" applyBorder="1"/>
    <xf numFmtId="11" fontId="5" fillId="8" borderId="2" xfId="1" applyNumberFormat="1" applyFont="1" applyFill="1" applyBorder="1"/>
    <xf numFmtId="11" fontId="5" fillId="8" borderId="5" xfId="4" applyNumberFormat="1" applyFont="1" applyFill="1" applyBorder="1"/>
    <xf numFmtId="11" fontId="5" fillId="4" borderId="5" xfId="3" applyNumberFormat="1" applyFont="1" applyBorder="1"/>
    <xf numFmtId="11" fontId="5" fillId="3" borderId="5" xfId="2" applyNumberFormat="1" applyFont="1" applyBorder="1"/>
    <xf numFmtId="11" fontId="5" fillId="5" borderId="5" xfId="4" applyNumberFormat="1" applyFont="1" applyBorder="1"/>
    <xf numFmtId="11" fontId="5" fillId="4" borderId="7" xfId="3" applyNumberFormat="1" applyFont="1" applyBorder="1"/>
    <xf numFmtId="11" fontId="5" fillId="8" borderId="6" xfId="4" applyNumberFormat="1" applyFont="1" applyFill="1" applyBorder="1"/>
    <xf numFmtId="11" fontId="5" fillId="3" borderId="6" xfId="2" applyNumberFormat="1" applyFont="1" applyBorder="1"/>
    <xf numFmtId="11" fontId="5" fillId="4" borderId="6" xfId="3" applyNumberFormat="1" applyFont="1" applyBorder="1"/>
    <xf numFmtId="11" fontId="5" fillId="10" borderId="5" xfId="1" applyNumberFormat="1" applyFont="1" applyFill="1" applyBorder="1"/>
    <xf numFmtId="0" fontId="5" fillId="12" borderId="0" xfId="0" applyFont="1" applyFill="1"/>
    <xf numFmtId="11" fontId="5" fillId="6" borderId="3" xfId="0" applyNumberFormat="1" applyFont="1" applyFill="1" applyBorder="1"/>
    <xf numFmtId="11" fontId="5" fillId="8" borderId="8" xfId="4" applyNumberFormat="1" applyFont="1" applyFill="1" applyBorder="1"/>
    <xf numFmtId="11" fontId="5" fillId="8" borderId="9" xfId="4" applyNumberFormat="1" applyFont="1" applyFill="1" applyBorder="1"/>
    <xf numFmtId="11" fontId="5" fillId="10" borderId="6" xfId="1" applyNumberFormat="1" applyFont="1" applyFill="1" applyBorder="1"/>
    <xf numFmtId="11" fontId="5" fillId="8" borderId="2" xfId="0" applyNumberFormat="1" applyFont="1" applyFill="1" applyBorder="1" applyAlignment="1">
      <alignment horizontal="center"/>
    </xf>
    <xf numFmtId="11" fontId="5" fillId="9" borderId="2" xfId="0" applyNumberFormat="1" applyFont="1" applyFill="1" applyBorder="1" applyAlignment="1">
      <alignment horizontal="center"/>
    </xf>
    <xf numFmtId="11" fontId="5" fillId="6" borderId="2" xfId="0" applyNumberFormat="1" applyFont="1" applyFill="1" applyBorder="1" applyAlignment="1">
      <alignment horizontal="center"/>
    </xf>
    <xf numFmtId="11" fontId="5" fillId="10" borderId="2" xfId="0" applyNumberFormat="1" applyFont="1" applyFill="1" applyBorder="1" applyAlignment="1">
      <alignment horizontal="center"/>
    </xf>
    <xf numFmtId="11" fontId="5" fillId="10" borderId="1" xfId="1" applyNumberFormat="1" applyFont="1" applyFill="1" applyBorder="1"/>
    <xf numFmtId="11" fontId="5" fillId="0" borderId="10" xfId="0" applyNumberFormat="1" applyFont="1" applyBorder="1" applyAlignment="1">
      <alignment horizontal="center"/>
    </xf>
    <xf numFmtId="11" fontId="5" fillId="0" borderId="11" xfId="0" applyNumberFormat="1" applyFont="1" applyBorder="1" applyAlignment="1">
      <alignment horizontal="center"/>
    </xf>
    <xf numFmtId="11" fontId="5" fillId="13" borderId="2" xfId="0" applyNumberFormat="1" applyFont="1" applyFill="1" applyBorder="1" applyAlignment="1">
      <alignment horizontal="center"/>
    </xf>
    <xf numFmtId="0" fontId="7" fillId="0" borderId="0" xfId="0" applyFont="1"/>
    <xf numFmtId="11" fontId="6" fillId="5" borderId="2" xfId="4" applyNumberFormat="1" applyFont="1" applyBorder="1"/>
    <xf numFmtId="0" fontId="0" fillId="9" borderId="2" xfId="0" applyFill="1" applyBorder="1"/>
    <xf numFmtId="0" fontId="0" fillId="10" borderId="2" xfId="0" applyFill="1" applyBorder="1"/>
    <xf numFmtId="0" fontId="0" fillId="6" borderId="2" xfId="0" applyFill="1" applyBorder="1"/>
  </cellXfs>
  <cellStyles count="5">
    <cellStyle name="Bad" xfId="2" builtinId="27"/>
    <cellStyle name="Good" xfId="1" builtinId="26"/>
    <cellStyle name="Input" xfId="4" builtinId="20"/>
    <cellStyle name="Neutral" xfId="3" builtinId="28"/>
    <cellStyle name="Normal" xfId="0" builtinId="0"/>
  </cellStyles>
  <dxfs count="3076"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B9485E-11CF-4D14-BD1A-4B2CFC932EE7}">
  <dimension ref="A1:BT109"/>
  <sheetViews>
    <sheetView tabSelected="1" workbookViewId="0"/>
  </sheetViews>
  <sheetFormatPr defaultRowHeight="15" x14ac:dyDescent="0.25"/>
  <sheetData>
    <row r="1" spans="1:72" x14ac:dyDescent="0.25">
      <c r="A1" s="51" t="s">
        <v>103</v>
      </c>
    </row>
    <row r="3" spans="1:72" x14ac:dyDescent="0.25">
      <c r="A3" s="1" t="s">
        <v>77</v>
      </c>
      <c r="B3" s="1" t="s">
        <v>0</v>
      </c>
      <c r="C3" s="14" t="s">
        <v>1</v>
      </c>
      <c r="D3" s="14" t="s">
        <v>2</v>
      </c>
      <c r="E3" s="14" t="s">
        <v>3</v>
      </c>
      <c r="F3" s="14" t="s">
        <v>4</v>
      </c>
      <c r="G3" s="14" t="s">
        <v>5</v>
      </c>
      <c r="H3" s="14" t="s">
        <v>6</v>
      </c>
      <c r="I3" s="14" t="s">
        <v>7</v>
      </c>
      <c r="J3" s="14" t="s">
        <v>8</v>
      </c>
      <c r="K3" s="14" t="s">
        <v>82</v>
      </c>
      <c r="L3" s="14" t="s">
        <v>83</v>
      </c>
      <c r="M3" s="14" t="s">
        <v>84</v>
      </c>
      <c r="N3" s="14" t="s">
        <v>85</v>
      </c>
      <c r="O3" s="14" t="s">
        <v>86</v>
      </c>
      <c r="P3" s="14" t="s">
        <v>87</v>
      </c>
      <c r="Q3" s="14" t="s">
        <v>88</v>
      </c>
      <c r="R3" s="14" t="s">
        <v>89</v>
      </c>
      <c r="S3" s="14" t="s">
        <v>90</v>
      </c>
      <c r="T3" s="14" t="s">
        <v>91</v>
      </c>
      <c r="U3" s="14" t="s">
        <v>92</v>
      </c>
      <c r="V3" s="14" t="s">
        <v>93</v>
      </c>
      <c r="W3" s="14" t="s">
        <v>9</v>
      </c>
      <c r="X3" s="14" t="s">
        <v>10</v>
      </c>
      <c r="Y3" s="14" t="s">
        <v>11</v>
      </c>
      <c r="Z3" s="14" t="s">
        <v>12</v>
      </c>
      <c r="AA3" s="14" t="s">
        <v>13</v>
      </c>
      <c r="AB3" s="14" t="s">
        <v>15</v>
      </c>
      <c r="AC3" s="14" t="s">
        <v>16</v>
      </c>
      <c r="AD3" s="14" t="s">
        <v>81</v>
      </c>
      <c r="AE3" s="14" t="s">
        <v>78</v>
      </c>
      <c r="AF3" s="14" t="s">
        <v>79</v>
      </c>
      <c r="AG3" s="14" t="s">
        <v>80</v>
      </c>
      <c r="AH3" s="14" t="s">
        <v>33</v>
      </c>
      <c r="AI3" s="14" t="s">
        <v>34</v>
      </c>
      <c r="AJ3" s="14" t="s">
        <v>35</v>
      </c>
      <c r="AK3" s="14" t="s">
        <v>36</v>
      </c>
      <c r="AL3" s="14" t="s">
        <v>37</v>
      </c>
      <c r="AM3" s="14" t="s">
        <v>38</v>
      </c>
      <c r="AN3" s="14" t="s">
        <v>39</v>
      </c>
      <c r="AO3" s="14" t="s">
        <v>40</v>
      </c>
      <c r="AP3" s="14" t="s">
        <v>41</v>
      </c>
      <c r="AQ3" s="14" t="s">
        <v>42</v>
      </c>
      <c r="AR3" s="14" t="s">
        <v>43</v>
      </c>
      <c r="AS3" s="14" t="s">
        <v>47</v>
      </c>
      <c r="AT3" s="15" t="s">
        <v>48</v>
      </c>
      <c r="AU3" s="50" t="s">
        <v>49</v>
      </c>
      <c r="AV3" s="50" t="s">
        <v>50</v>
      </c>
      <c r="AW3" s="50" t="s">
        <v>51</v>
      </c>
      <c r="AX3" s="15" t="s">
        <v>52</v>
      </c>
      <c r="AY3" s="15" t="s">
        <v>53</v>
      </c>
      <c r="AZ3" s="15" t="s">
        <v>54</v>
      </c>
      <c r="BA3" s="15" t="s">
        <v>55</v>
      </c>
      <c r="BB3" s="15" t="s">
        <v>56</v>
      </c>
      <c r="BC3" s="15" t="s">
        <v>57</v>
      </c>
      <c r="BD3" s="15" t="s">
        <v>58</v>
      </c>
      <c r="BE3" s="15" t="s">
        <v>59</v>
      </c>
      <c r="BF3" s="15" t="s">
        <v>60</v>
      </c>
      <c r="BG3" s="50" t="s">
        <v>67</v>
      </c>
      <c r="BH3" s="15" t="s">
        <v>66</v>
      </c>
      <c r="BI3" s="15" t="s">
        <v>65</v>
      </c>
      <c r="BJ3" s="15" t="s">
        <v>64</v>
      </c>
      <c r="BK3" s="15" t="s">
        <v>63</v>
      </c>
      <c r="BL3" s="15" t="s">
        <v>62</v>
      </c>
      <c r="BM3" s="48" t="s">
        <v>61</v>
      </c>
      <c r="BN3" s="15" t="s">
        <v>68</v>
      </c>
      <c r="BO3" s="49" t="s">
        <v>69</v>
      </c>
      <c r="BP3" s="15" t="s">
        <v>70</v>
      </c>
      <c r="BQ3" s="14" t="s">
        <v>71</v>
      </c>
      <c r="BR3" s="14" t="s">
        <v>72</v>
      </c>
      <c r="BS3" s="14" t="s">
        <v>73</v>
      </c>
      <c r="BT3" s="16" t="s">
        <v>74</v>
      </c>
    </row>
    <row r="4" spans="1:72" x14ac:dyDescent="0.25">
      <c r="A4" s="1">
        <v>1</v>
      </c>
      <c r="B4" s="4">
        <v>315</v>
      </c>
      <c r="C4" s="2">
        <f>4*500*10^7</f>
        <v>20000000000</v>
      </c>
      <c r="D4" s="2">
        <f>4*500*10^5</f>
        <v>200000000</v>
      </c>
      <c r="E4" s="2">
        <f>20*500*10^8</f>
        <v>1000000000000</v>
      </c>
      <c r="F4" s="2">
        <f>3*500*10^7</f>
        <v>15000000000</v>
      </c>
      <c r="G4" s="2">
        <f>1*500*10^7</f>
        <v>5000000000</v>
      </c>
      <c r="H4" s="2">
        <f>4*500*10^4</f>
        <v>20000000</v>
      </c>
      <c r="I4" s="6">
        <f>2*500*10^7</f>
        <v>10000000000</v>
      </c>
      <c r="J4" s="2">
        <f>3*500*10^8</f>
        <v>150000000000</v>
      </c>
      <c r="K4" s="2">
        <f>4*500*10^8</f>
        <v>200000000000</v>
      </c>
      <c r="L4" s="2">
        <f>6*500*10^8</f>
        <v>300000000000</v>
      </c>
      <c r="M4" s="2">
        <f>1*500*10^8</f>
        <v>50000000000</v>
      </c>
      <c r="N4" s="2">
        <f>4*500*10^8</f>
        <v>200000000000</v>
      </c>
      <c r="O4" s="2">
        <f>5*500*10^4</f>
        <v>25000000</v>
      </c>
      <c r="P4" s="3">
        <v>0</v>
      </c>
      <c r="Q4" s="2">
        <f>2*500*10^6</f>
        <v>1000000000</v>
      </c>
      <c r="R4" s="3">
        <v>0</v>
      </c>
      <c r="S4" s="2">
        <f>4*500*10^8</f>
        <v>200000000000</v>
      </c>
      <c r="T4" s="3">
        <v>0</v>
      </c>
      <c r="U4" s="6">
        <f>8*500*10^7</f>
        <v>40000000000</v>
      </c>
      <c r="V4" s="5" t="s">
        <v>17</v>
      </c>
      <c r="W4" s="7">
        <v>50000000000</v>
      </c>
      <c r="X4" s="6">
        <v>250000000</v>
      </c>
      <c r="Y4" s="3">
        <v>0</v>
      </c>
      <c r="Z4" s="7">
        <f>7*500*10^2</f>
        <v>350000</v>
      </c>
      <c r="AA4" s="2">
        <f>4*500*10^2</f>
        <v>200000</v>
      </c>
      <c r="AB4" s="17">
        <v>5000000000</v>
      </c>
      <c r="AC4" s="2">
        <v>50000000000</v>
      </c>
      <c r="AD4" s="13" t="s">
        <v>18</v>
      </c>
      <c r="AE4" s="13" t="s">
        <v>19</v>
      </c>
      <c r="AF4" s="13" t="s">
        <v>18</v>
      </c>
      <c r="AG4" s="13" t="s">
        <v>20</v>
      </c>
      <c r="AH4" s="3">
        <v>0</v>
      </c>
      <c r="AI4" s="6">
        <f>4*500*10^6</f>
        <v>2000000000</v>
      </c>
      <c r="AJ4" s="6">
        <f>1*500*10^7</f>
        <v>5000000000</v>
      </c>
      <c r="AK4" s="6">
        <f>6*500*10^4</f>
        <v>30000000</v>
      </c>
      <c r="AL4" s="3">
        <v>0</v>
      </c>
      <c r="AM4" s="5" t="s">
        <v>14</v>
      </c>
      <c r="AN4" s="5" t="s">
        <v>17</v>
      </c>
      <c r="AO4" s="5" t="s">
        <v>30</v>
      </c>
      <c r="AP4" s="3">
        <v>0</v>
      </c>
      <c r="AQ4" s="5" t="s">
        <v>21</v>
      </c>
      <c r="AR4" s="2">
        <f>8*500*10^7</f>
        <v>40000000000</v>
      </c>
      <c r="AS4" s="3">
        <v>0</v>
      </c>
      <c r="AT4" s="17">
        <v>20000000000</v>
      </c>
      <c r="AU4" s="17">
        <v>5000000000</v>
      </c>
      <c r="AV4" s="13" t="s">
        <v>32</v>
      </c>
      <c r="AW4" s="2">
        <v>20000000000</v>
      </c>
      <c r="AX4" s="2">
        <v>500000000000</v>
      </c>
      <c r="AY4" s="17">
        <v>5000000000</v>
      </c>
      <c r="AZ4" s="17">
        <v>10000000000</v>
      </c>
      <c r="BA4" s="17">
        <v>500000000000</v>
      </c>
      <c r="BB4" s="13" t="s">
        <v>23</v>
      </c>
      <c r="BC4" s="13" t="s">
        <v>22</v>
      </c>
      <c r="BD4" s="2">
        <v>50000000</v>
      </c>
      <c r="BE4" s="13" t="s">
        <v>22</v>
      </c>
      <c r="BF4" s="2">
        <v>50000000000</v>
      </c>
      <c r="BG4" s="13" t="s">
        <v>27</v>
      </c>
      <c r="BH4" s="17">
        <v>1500000000</v>
      </c>
      <c r="BI4" s="17">
        <v>50000000000</v>
      </c>
      <c r="BJ4" s="17">
        <v>2000000000</v>
      </c>
      <c r="BK4" s="17">
        <v>500000000</v>
      </c>
      <c r="BL4" s="2">
        <v>500000000</v>
      </c>
      <c r="BM4" s="8">
        <v>0</v>
      </c>
      <c r="BN4" s="23">
        <v>1000000</v>
      </c>
      <c r="BO4" s="8">
        <v>0</v>
      </c>
      <c r="BP4" s="8">
        <v>0</v>
      </c>
      <c r="BQ4" s="13" t="s">
        <v>23</v>
      </c>
      <c r="BR4" s="13" t="s">
        <v>23</v>
      </c>
      <c r="BS4" s="13" t="s">
        <v>23</v>
      </c>
      <c r="BT4" s="9">
        <v>10000000000</v>
      </c>
    </row>
    <row r="5" spans="1:72" x14ac:dyDescent="0.25">
      <c r="A5" s="1">
        <v>2</v>
      </c>
      <c r="B5" s="4">
        <v>317</v>
      </c>
      <c r="C5" s="3">
        <v>0</v>
      </c>
      <c r="D5" s="3">
        <v>0</v>
      </c>
      <c r="E5" s="3">
        <v>0</v>
      </c>
      <c r="F5" s="5" t="s">
        <v>21</v>
      </c>
      <c r="G5" s="3">
        <v>0</v>
      </c>
      <c r="H5" s="3">
        <v>0</v>
      </c>
      <c r="I5" s="3">
        <v>0</v>
      </c>
      <c r="J5" s="3">
        <v>0</v>
      </c>
      <c r="K5" s="3">
        <v>0</v>
      </c>
      <c r="L5" s="3">
        <v>0</v>
      </c>
      <c r="M5" s="3">
        <v>0</v>
      </c>
      <c r="N5" s="3">
        <v>0</v>
      </c>
      <c r="O5" s="3">
        <v>0</v>
      </c>
      <c r="P5" s="3">
        <v>0</v>
      </c>
      <c r="Q5" s="3">
        <v>0</v>
      </c>
      <c r="R5" s="3">
        <v>0</v>
      </c>
      <c r="S5" s="3">
        <v>0</v>
      </c>
      <c r="T5" s="3">
        <v>0</v>
      </c>
      <c r="U5" s="5" t="s">
        <v>14</v>
      </c>
      <c r="V5" s="3">
        <v>0</v>
      </c>
      <c r="W5" s="6">
        <v>50000000000</v>
      </c>
      <c r="X5" s="3">
        <v>0</v>
      </c>
      <c r="Y5" s="2">
        <f>1*500*10^5</f>
        <v>50000000</v>
      </c>
      <c r="Z5" s="3">
        <v>0</v>
      </c>
      <c r="AA5" s="3">
        <v>0</v>
      </c>
      <c r="AB5" s="13" t="s">
        <v>22</v>
      </c>
      <c r="AC5" s="17">
        <v>25000000000</v>
      </c>
      <c r="AD5" s="13" t="s">
        <v>18</v>
      </c>
      <c r="AE5" s="13" t="s">
        <v>19</v>
      </c>
      <c r="AF5" s="13" t="s">
        <v>19</v>
      </c>
      <c r="AG5" s="13" t="s">
        <v>20</v>
      </c>
      <c r="AH5" s="3">
        <v>0</v>
      </c>
      <c r="AI5" s="5" t="s">
        <v>21</v>
      </c>
      <c r="AJ5" s="5" t="s">
        <v>14</v>
      </c>
      <c r="AK5" s="3">
        <v>0</v>
      </c>
      <c r="AL5" s="3">
        <v>0</v>
      </c>
      <c r="AM5" s="5" t="s">
        <v>21</v>
      </c>
      <c r="AN5" s="5" t="s">
        <v>21</v>
      </c>
      <c r="AO5" s="5" t="s">
        <v>21</v>
      </c>
      <c r="AP5" s="3">
        <v>0</v>
      </c>
      <c r="AQ5" s="3">
        <v>0</v>
      </c>
      <c r="AR5" s="3">
        <v>0</v>
      </c>
      <c r="AS5" s="3">
        <v>0</v>
      </c>
      <c r="AT5" s="17">
        <v>30000000000</v>
      </c>
      <c r="AU5" s="13" t="s">
        <v>27</v>
      </c>
      <c r="AV5" s="13" t="s">
        <v>27</v>
      </c>
      <c r="AW5" s="13" t="s">
        <v>22</v>
      </c>
      <c r="AX5" s="13" t="s">
        <v>27</v>
      </c>
      <c r="AY5" s="13" t="s">
        <v>23</v>
      </c>
      <c r="AZ5" s="13" t="s">
        <v>27</v>
      </c>
      <c r="BA5" s="13" t="s">
        <v>27</v>
      </c>
      <c r="BB5" s="8">
        <v>0</v>
      </c>
      <c r="BC5" s="13" t="s">
        <v>22</v>
      </c>
      <c r="BD5" s="13" t="s">
        <v>27</v>
      </c>
      <c r="BE5" s="13" t="s">
        <v>23</v>
      </c>
      <c r="BF5" s="13" t="s">
        <v>27</v>
      </c>
      <c r="BG5" s="13" t="s">
        <v>27</v>
      </c>
      <c r="BH5" s="17">
        <v>15000000</v>
      </c>
      <c r="BI5" s="13" t="s">
        <v>23</v>
      </c>
      <c r="BJ5" s="17">
        <v>500000000</v>
      </c>
      <c r="BK5" s="17">
        <v>50000000</v>
      </c>
      <c r="BL5" s="17">
        <v>250000000</v>
      </c>
      <c r="BM5" s="8">
        <v>0</v>
      </c>
      <c r="BN5" s="9">
        <v>10000000</v>
      </c>
      <c r="BO5" s="8">
        <v>0</v>
      </c>
      <c r="BP5" s="8">
        <v>0</v>
      </c>
      <c r="BQ5" s="9">
        <v>31000000000</v>
      </c>
      <c r="BR5" s="9">
        <v>2150000</v>
      </c>
      <c r="BS5" s="9">
        <v>17500000000</v>
      </c>
      <c r="BT5" s="13" t="s">
        <v>22</v>
      </c>
    </row>
    <row r="6" spans="1:72" x14ac:dyDescent="0.25">
      <c r="A6" s="1">
        <v>3</v>
      </c>
      <c r="B6" s="4">
        <v>321</v>
      </c>
      <c r="C6" s="2">
        <f>10*500*10^7</f>
        <v>50000000000</v>
      </c>
      <c r="D6" s="2">
        <f>6*500*10^8</f>
        <v>300000000000</v>
      </c>
      <c r="E6" s="2">
        <f>20*500*10^8</f>
        <v>1000000000000</v>
      </c>
      <c r="F6" s="2">
        <f>16*500*10^6</f>
        <v>8000000000</v>
      </c>
      <c r="G6" s="2">
        <f>1*500*10^8</f>
        <v>50000000000</v>
      </c>
      <c r="H6" s="2">
        <f>3*500*10^6</f>
        <v>1500000000</v>
      </c>
      <c r="I6" s="2">
        <f>8*500*10^7</f>
        <v>40000000000</v>
      </c>
      <c r="J6" s="2">
        <f>1*500*10^8</f>
        <v>50000000000</v>
      </c>
      <c r="K6" s="2">
        <f>1*500*10^8</f>
        <v>50000000000</v>
      </c>
      <c r="L6" s="2">
        <f>3*500*10^8</f>
        <v>150000000000</v>
      </c>
      <c r="M6" s="2">
        <f>3*500*10^8</f>
        <v>150000000000</v>
      </c>
      <c r="N6" s="2">
        <f>6*500*10^7</f>
        <v>30000000000</v>
      </c>
      <c r="O6" s="2">
        <f>3*500*10^8</f>
        <v>150000000000</v>
      </c>
      <c r="P6" s="3">
        <v>0</v>
      </c>
      <c r="Q6" s="2">
        <f>7*500*10^7</f>
        <v>35000000000</v>
      </c>
      <c r="R6" s="7">
        <f>1*500*10^8</f>
        <v>50000000000</v>
      </c>
      <c r="S6" s="2">
        <f>1*500*10^8</f>
        <v>50000000000</v>
      </c>
      <c r="T6" s="7">
        <f>6*500*10^6</f>
        <v>3000000000</v>
      </c>
      <c r="U6" s="2">
        <f>7*500*10^7</f>
        <v>35000000000</v>
      </c>
      <c r="V6" s="7">
        <f>10*500*10^7</f>
        <v>50000000000</v>
      </c>
      <c r="W6" s="7">
        <v>2500000000000</v>
      </c>
      <c r="X6" s="7">
        <v>650000000000</v>
      </c>
      <c r="Y6" s="3">
        <v>0</v>
      </c>
      <c r="Z6" s="2">
        <f>4*500*10^3</f>
        <v>2000000</v>
      </c>
      <c r="AA6" s="2">
        <f>2*500*10^5</f>
        <v>100000000</v>
      </c>
      <c r="AB6" s="2">
        <v>2500000000000</v>
      </c>
      <c r="AC6" s="2">
        <v>500000000000</v>
      </c>
      <c r="AD6" s="13" t="s">
        <v>18</v>
      </c>
      <c r="AE6" s="13" t="s">
        <v>20</v>
      </c>
      <c r="AF6" s="13" t="s">
        <v>20</v>
      </c>
      <c r="AG6" s="8">
        <f>0</f>
        <v>0</v>
      </c>
      <c r="AH6" s="7">
        <f>2*500*10^3</f>
        <v>1000000</v>
      </c>
      <c r="AI6" s="6">
        <f>3*500*10^7</f>
        <v>15000000000</v>
      </c>
      <c r="AJ6" s="7">
        <f>5*500*10^7</f>
        <v>25000000000</v>
      </c>
      <c r="AK6" s="6">
        <f>6*500*10^5</f>
        <v>300000000</v>
      </c>
      <c r="AL6" s="3">
        <v>0</v>
      </c>
      <c r="AM6" s="7">
        <f>6*500*10^6</f>
        <v>3000000000</v>
      </c>
      <c r="AN6" s="7">
        <f>2*500*10^7</f>
        <v>10000000000</v>
      </c>
      <c r="AO6" s="6">
        <f>4*500*10^7</f>
        <v>20000000000</v>
      </c>
      <c r="AP6" s="7">
        <f>1*500*10^4</f>
        <v>5000000</v>
      </c>
      <c r="AQ6" s="6">
        <f>2*500*10^7</f>
        <v>10000000000</v>
      </c>
      <c r="AR6" s="2">
        <f>6*500*10^7</f>
        <v>30000000000</v>
      </c>
      <c r="AS6" s="3">
        <v>0</v>
      </c>
      <c r="AT6" s="2">
        <v>150000000000</v>
      </c>
      <c r="AU6" s="2">
        <v>150000000000</v>
      </c>
      <c r="AV6" s="17">
        <v>10000000000</v>
      </c>
      <c r="AW6" s="2">
        <v>150000000000</v>
      </c>
      <c r="AX6" s="2">
        <v>1000000000000</v>
      </c>
      <c r="AY6" s="17">
        <v>15000000000</v>
      </c>
      <c r="AZ6" s="2">
        <v>1000000000000</v>
      </c>
      <c r="BA6" s="2">
        <v>1000000000000</v>
      </c>
      <c r="BB6" s="17">
        <v>50000000</v>
      </c>
      <c r="BC6" s="2">
        <v>4000000000000</v>
      </c>
      <c r="BD6" s="2">
        <v>1000000000</v>
      </c>
      <c r="BE6" s="2">
        <v>550000000000</v>
      </c>
      <c r="BF6" s="17">
        <v>50000000000</v>
      </c>
      <c r="BG6" s="17">
        <v>250000000000</v>
      </c>
      <c r="BH6" s="2">
        <v>5000000000</v>
      </c>
      <c r="BI6" s="17">
        <v>750000000000</v>
      </c>
      <c r="BJ6" s="2">
        <v>50000000000</v>
      </c>
      <c r="BK6" s="2">
        <v>4500000000</v>
      </c>
      <c r="BL6" s="2">
        <v>3000000000</v>
      </c>
      <c r="BM6" s="8">
        <v>0</v>
      </c>
      <c r="BN6" s="17">
        <v>50000000</v>
      </c>
      <c r="BO6" s="2">
        <v>5000000</v>
      </c>
      <c r="BP6" s="2">
        <v>50000</v>
      </c>
      <c r="BQ6" s="9">
        <v>18000000000</v>
      </c>
      <c r="BR6" s="9">
        <v>2000000000</v>
      </c>
      <c r="BS6" s="9">
        <v>2500000000</v>
      </c>
      <c r="BT6" s="17">
        <v>250000000000</v>
      </c>
    </row>
    <row r="7" spans="1:72" x14ac:dyDescent="0.25">
      <c r="A7" s="1">
        <v>4</v>
      </c>
      <c r="B7" s="4">
        <v>552</v>
      </c>
      <c r="C7" s="3">
        <v>0</v>
      </c>
      <c r="D7" s="3">
        <v>0</v>
      </c>
      <c r="E7" s="3">
        <v>0</v>
      </c>
      <c r="F7" s="5" t="s">
        <v>17</v>
      </c>
      <c r="G7" s="7">
        <f>2*500*10^7</f>
        <v>10000000000</v>
      </c>
      <c r="H7" s="7">
        <f>4*500*10^5</f>
        <v>200000000</v>
      </c>
      <c r="I7" s="2">
        <f>5*500*10^7</f>
        <v>25000000000</v>
      </c>
      <c r="J7" s="3">
        <v>0</v>
      </c>
      <c r="K7" s="3">
        <v>0</v>
      </c>
      <c r="L7" s="3">
        <v>0</v>
      </c>
      <c r="M7" s="3">
        <v>0</v>
      </c>
      <c r="N7" s="3">
        <v>0</v>
      </c>
      <c r="O7" s="5" t="s">
        <v>17</v>
      </c>
      <c r="P7" s="3">
        <v>0</v>
      </c>
      <c r="Q7" s="3">
        <v>0</v>
      </c>
      <c r="R7" s="7">
        <f>6*500*10^7</f>
        <v>30000000000</v>
      </c>
      <c r="S7" s="3">
        <v>0</v>
      </c>
      <c r="T7" s="6">
        <f>6*500*10^6</f>
        <v>3000000000</v>
      </c>
      <c r="U7" s="6">
        <f>3*500*10^5</f>
        <v>150000000</v>
      </c>
      <c r="V7" s="6">
        <f>5*500*10^7</f>
        <v>25000000000</v>
      </c>
      <c r="W7" s="7">
        <v>5000000000000</v>
      </c>
      <c r="X7" s="6">
        <v>500000000</v>
      </c>
      <c r="Y7" s="2">
        <f>5*500*10^5</f>
        <v>250000000</v>
      </c>
      <c r="Z7" s="3">
        <v>0</v>
      </c>
      <c r="AA7" s="3">
        <v>0</v>
      </c>
      <c r="AB7" s="17">
        <v>1000000000000</v>
      </c>
      <c r="AC7" s="17">
        <v>500000000000</v>
      </c>
      <c r="AD7" s="13" t="s">
        <v>20</v>
      </c>
      <c r="AE7" s="13" t="s">
        <v>20</v>
      </c>
      <c r="AF7" s="13" t="s">
        <v>20</v>
      </c>
      <c r="AG7" s="8">
        <f>0</f>
        <v>0</v>
      </c>
      <c r="AH7" s="3">
        <v>0</v>
      </c>
      <c r="AI7" s="5" t="s">
        <v>30</v>
      </c>
      <c r="AJ7" s="7">
        <f>8*500*10^7</f>
        <v>40000000000</v>
      </c>
      <c r="AK7" s="7">
        <f>6*500*10^4</f>
        <v>30000000</v>
      </c>
      <c r="AL7" s="5" t="s">
        <v>14</v>
      </c>
      <c r="AM7" s="5" t="s">
        <v>21</v>
      </c>
      <c r="AN7" s="5" t="s">
        <v>17</v>
      </c>
      <c r="AO7" s="5" t="s">
        <v>30</v>
      </c>
      <c r="AP7" s="3">
        <v>0</v>
      </c>
      <c r="AQ7" s="5" t="s">
        <v>14</v>
      </c>
      <c r="AR7" s="3">
        <v>0</v>
      </c>
      <c r="AS7" s="3">
        <v>0</v>
      </c>
      <c r="AT7" s="17">
        <v>250000000000</v>
      </c>
      <c r="AU7" s="17">
        <v>200000000000</v>
      </c>
      <c r="AV7" s="13" t="s">
        <v>27</v>
      </c>
      <c r="AW7" s="17">
        <v>100000000000</v>
      </c>
      <c r="AX7" s="17">
        <v>1000000000000</v>
      </c>
      <c r="AY7" s="17">
        <v>100000000000</v>
      </c>
      <c r="AZ7" s="17">
        <v>500000000000</v>
      </c>
      <c r="BA7" s="17">
        <v>2500000000000</v>
      </c>
      <c r="BB7" s="17">
        <v>50000000</v>
      </c>
      <c r="BC7" s="17">
        <v>250000000000</v>
      </c>
      <c r="BD7" s="17">
        <v>500000000</v>
      </c>
      <c r="BE7" s="17">
        <v>100000000000</v>
      </c>
      <c r="BF7" s="17">
        <v>300000000000</v>
      </c>
      <c r="BG7" s="17">
        <v>300000000000</v>
      </c>
      <c r="BH7" s="17">
        <v>750000000000</v>
      </c>
      <c r="BI7" s="17">
        <v>250000</v>
      </c>
      <c r="BJ7" s="17">
        <v>25000000000</v>
      </c>
      <c r="BK7" s="17">
        <v>10000000000</v>
      </c>
      <c r="BL7" s="17">
        <v>100000000000</v>
      </c>
      <c r="BM7" s="8">
        <v>0</v>
      </c>
      <c r="BN7" s="17">
        <v>500000000000</v>
      </c>
      <c r="BO7" s="17">
        <v>15000</v>
      </c>
      <c r="BP7" s="17">
        <v>40000</v>
      </c>
      <c r="BQ7" s="9">
        <v>500000000</v>
      </c>
      <c r="BR7" s="8">
        <v>0</v>
      </c>
      <c r="BS7" s="9">
        <v>500000000</v>
      </c>
      <c r="BT7" s="17">
        <v>100000000000</v>
      </c>
    </row>
    <row r="8" spans="1:72" x14ac:dyDescent="0.25">
      <c r="A8" s="1">
        <v>5</v>
      </c>
      <c r="B8" s="4">
        <v>994</v>
      </c>
      <c r="C8" s="2">
        <f>1*500*10^7</f>
        <v>5000000000</v>
      </c>
      <c r="D8" s="2">
        <f>2*500*10^4</f>
        <v>10000000</v>
      </c>
      <c r="E8" s="2">
        <f>8*500*10^7</f>
        <v>40000000000</v>
      </c>
      <c r="F8" s="6">
        <f>8*500*10^4</f>
        <v>40000000</v>
      </c>
      <c r="G8" s="6">
        <f>5*500*10^4</f>
        <v>25000000</v>
      </c>
      <c r="H8" s="7">
        <f>1*500*10^4</f>
        <v>5000000</v>
      </c>
      <c r="I8" s="5" t="s">
        <v>21</v>
      </c>
      <c r="J8" s="6">
        <f>6*500*10^6</f>
        <v>3000000000</v>
      </c>
      <c r="K8" s="2">
        <f>4*500*10^7</f>
        <v>20000000000</v>
      </c>
      <c r="L8" s="2">
        <f t="shared" ref="L8" si="0">1*500*10^8</f>
        <v>50000000000</v>
      </c>
      <c r="M8" s="2">
        <f>4*500*10^7</f>
        <v>20000000000</v>
      </c>
      <c r="N8" s="2">
        <f>2*500*10^7</f>
        <v>10000000000</v>
      </c>
      <c r="O8" s="2">
        <f>1*500*10^4</f>
        <v>5000000</v>
      </c>
      <c r="P8" s="3">
        <v>0</v>
      </c>
      <c r="Q8" s="2">
        <f>3*500*10^8</f>
        <v>150000000000</v>
      </c>
      <c r="R8" s="7">
        <f>3*500*10^8</f>
        <v>150000000000</v>
      </c>
      <c r="S8" s="2">
        <f>2*500*10^6</f>
        <v>1000000000</v>
      </c>
      <c r="T8" s="5" t="s">
        <v>17</v>
      </c>
      <c r="U8" s="2">
        <f>1*500*10^5</f>
        <v>50000000</v>
      </c>
      <c r="V8" s="2">
        <f>8*500*10^7</f>
        <v>40000000000</v>
      </c>
      <c r="W8" s="6">
        <v>50000000</v>
      </c>
      <c r="X8" s="5" t="s">
        <v>21</v>
      </c>
      <c r="Y8" s="3">
        <v>0</v>
      </c>
      <c r="Z8" s="3">
        <v>0</v>
      </c>
      <c r="AA8" s="3">
        <v>0</v>
      </c>
      <c r="AB8" s="13" t="s">
        <v>22</v>
      </c>
      <c r="AC8" s="13" t="s">
        <v>23</v>
      </c>
      <c r="AD8" s="13" t="s">
        <v>19</v>
      </c>
      <c r="AE8" s="13" t="s">
        <v>20</v>
      </c>
      <c r="AF8" s="13" t="s">
        <v>18</v>
      </c>
      <c r="AG8" s="8">
        <f>0</f>
        <v>0</v>
      </c>
      <c r="AH8" s="3">
        <v>0</v>
      </c>
      <c r="AI8" s="3">
        <v>0</v>
      </c>
      <c r="AJ8" s="3">
        <v>0</v>
      </c>
      <c r="AK8" s="3">
        <v>0</v>
      </c>
      <c r="AL8" s="3">
        <v>0</v>
      </c>
      <c r="AM8" s="3">
        <v>0</v>
      </c>
      <c r="AN8" s="3">
        <v>0</v>
      </c>
      <c r="AO8" s="3">
        <v>0</v>
      </c>
      <c r="AP8" s="3">
        <v>0</v>
      </c>
      <c r="AQ8" s="3">
        <v>0</v>
      </c>
      <c r="AR8" s="3">
        <v>0</v>
      </c>
      <c r="AS8" s="3">
        <v>0</v>
      </c>
      <c r="AT8" s="13" t="s">
        <v>31</v>
      </c>
      <c r="AU8" s="13" t="s">
        <v>31</v>
      </c>
      <c r="AV8" s="13" t="s">
        <v>27</v>
      </c>
      <c r="AW8" s="13" t="s">
        <v>27</v>
      </c>
      <c r="AX8" s="13" t="s">
        <v>27</v>
      </c>
      <c r="AY8" s="8">
        <v>0</v>
      </c>
      <c r="AZ8" s="13" t="s">
        <v>27</v>
      </c>
      <c r="BA8" s="13" t="s">
        <v>27</v>
      </c>
      <c r="BB8" s="8">
        <v>0</v>
      </c>
      <c r="BC8" s="13" t="s">
        <v>27</v>
      </c>
      <c r="BD8" s="13" t="s">
        <v>31</v>
      </c>
      <c r="BE8" s="13" t="s">
        <v>23</v>
      </c>
      <c r="BF8" s="13" t="s">
        <v>32</v>
      </c>
      <c r="BG8" s="9">
        <v>500000000</v>
      </c>
      <c r="BH8" s="13" t="s">
        <v>27</v>
      </c>
      <c r="BI8" s="13" t="s">
        <v>23</v>
      </c>
      <c r="BJ8" s="8">
        <v>0</v>
      </c>
      <c r="BK8" s="8">
        <v>0</v>
      </c>
      <c r="BL8" s="9">
        <v>1500000000</v>
      </c>
      <c r="BM8" s="8">
        <v>0</v>
      </c>
      <c r="BN8" s="8">
        <v>0</v>
      </c>
      <c r="BO8" s="13" t="s">
        <v>32</v>
      </c>
      <c r="BP8" s="13" t="s">
        <v>32</v>
      </c>
      <c r="BQ8" s="13" t="s">
        <v>23</v>
      </c>
      <c r="BR8" s="8">
        <v>0</v>
      </c>
      <c r="BS8" s="13" t="s">
        <v>27</v>
      </c>
      <c r="BT8" s="13" t="s">
        <v>23</v>
      </c>
    </row>
    <row r="9" spans="1:72" x14ac:dyDescent="0.25">
      <c r="A9" s="1">
        <v>6</v>
      </c>
      <c r="B9" s="4">
        <v>1344</v>
      </c>
      <c r="C9" s="2">
        <f>1*500*10^2</f>
        <v>50000</v>
      </c>
      <c r="D9" s="2">
        <f>2*500*10^2</f>
        <v>100000</v>
      </c>
      <c r="E9" s="2">
        <f>22*500*10^8</f>
        <v>1100000000000</v>
      </c>
      <c r="F9" s="2">
        <f>3*500*10^8</f>
        <v>150000000000</v>
      </c>
      <c r="G9" s="2">
        <f>1*500*10^7</f>
        <v>5000000000</v>
      </c>
      <c r="H9" s="2">
        <f>5*500*10^5</f>
        <v>250000000</v>
      </c>
      <c r="I9" s="5" t="s">
        <v>14</v>
      </c>
      <c r="J9" s="2">
        <f>5*500*10^8</f>
        <v>250000000000</v>
      </c>
      <c r="K9" s="2">
        <f>8*500*10^8</f>
        <v>400000000000</v>
      </c>
      <c r="L9" s="2">
        <f>12*500*10^8</f>
        <v>600000000000</v>
      </c>
      <c r="M9" s="2">
        <f>5*500*10^8</f>
        <v>250000000000</v>
      </c>
      <c r="N9" s="2">
        <f>1*500*10^8</f>
        <v>50000000000</v>
      </c>
      <c r="O9" s="2">
        <f t="shared" ref="O9" si="1">4*500*10^7</f>
        <v>20000000000</v>
      </c>
      <c r="P9" s="3">
        <v>0</v>
      </c>
      <c r="Q9" s="7">
        <f>10*500*10^7</f>
        <v>50000000000</v>
      </c>
      <c r="R9" s="7">
        <f>10*500*10^7</f>
        <v>50000000000</v>
      </c>
      <c r="S9" s="2">
        <f>1*500*10^2</f>
        <v>50000</v>
      </c>
      <c r="T9" s="7">
        <f>4*500*10^6</f>
        <v>2000000000</v>
      </c>
      <c r="U9" s="6">
        <f>4*500*10^4</f>
        <v>20000000</v>
      </c>
      <c r="V9" s="6">
        <f>10*500*10^6</f>
        <v>5000000000</v>
      </c>
      <c r="W9" s="7">
        <v>1250000000000</v>
      </c>
      <c r="X9" s="5" t="s">
        <v>24</v>
      </c>
      <c r="Y9" s="3">
        <v>0</v>
      </c>
      <c r="Z9" s="3">
        <v>0</v>
      </c>
      <c r="AA9" s="2">
        <f>6*500*10^3</f>
        <v>3000000</v>
      </c>
      <c r="AB9" s="17">
        <v>2500000000000</v>
      </c>
      <c r="AC9" s="17">
        <v>550000000000</v>
      </c>
      <c r="AD9" s="17">
        <v>25000000000</v>
      </c>
      <c r="AE9" s="17">
        <v>5000000000</v>
      </c>
      <c r="AF9" s="17">
        <v>5000000000</v>
      </c>
      <c r="AG9" s="17">
        <v>50000000</v>
      </c>
      <c r="AH9" s="7">
        <f>1*500*10^7</f>
        <v>5000000000</v>
      </c>
      <c r="AI9" s="5" t="s">
        <v>21</v>
      </c>
      <c r="AJ9" s="6">
        <f>1*500*10^7</f>
        <v>5000000000</v>
      </c>
      <c r="AK9" s="6">
        <f>8*500*10^3</f>
        <v>4000000</v>
      </c>
      <c r="AL9" s="7">
        <f>4*500*10^6</f>
        <v>2000000000</v>
      </c>
      <c r="AM9" s="5" t="s">
        <v>14</v>
      </c>
      <c r="AN9" s="5" t="s">
        <v>14</v>
      </c>
      <c r="AO9" s="5" t="s">
        <v>17</v>
      </c>
      <c r="AP9" s="3">
        <v>0</v>
      </c>
      <c r="AQ9" s="5" t="s">
        <v>17</v>
      </c>
      <c r="AR9" s="2">
        <f>4*500*10^7</f>
        <v>20000000000</v>
      </c>
      <c r="AS9" s="3">
        <v>0</v>
      </c>
      <c r="AT9" s="17">
        <v>50000000000</v>
      </c>
      <c r="AU9" s="17">
        <v>500000000000</v>
      </c>
      <c r="AV9" s="17">
        <v>5000000000</v>
      </c>
      <c r="AW9" s="9">
        <v>15000000</v>
      </c>
      <c r="AX9" s="9">
        <v>100000000000</v>
      </c>
      <c r="AY9" s="9">
        <v>3000000000</v>
      </c>
      <c r="AZ9" s="17">
        <v>250000000000</v>
      </c>
      <c r="BA9" s="17">
        <v>750000000000</v>
      </c>
      <c r="BB9" s="13" t="s">
        <v>22</v>
      </c>
      <c r="BC9" s="17">
        <v>500000000000</v>
      </c>
      <c r="BD9" s="17">
        <v>5000000000</v>
      </c>
      <c r="BE9" s="13" t="s">
        <v>27</v>
      </c>
      <c r="BF9" s="9">
        <v>10000000000</v>
      </c>
      <c r="BG9" s="17">
        <v>150000000000</v>
      </c>
      <c r="BH9" s="17">
        <v>200000000000</v>
      </c>
      <c r="BI9" s="8">
        <v>0</v>
      </c>
      <c r="BJ9" s="17">
        <v>5500000000</v>
      </c>
      <c r="BK9" s="9">
        <v>500000000</v>
      </c>
      <c r="BL9" s="17">
        <v>50000000000</v>
      </c>
      <c r="BM9" s="8">
        <v>0</v>
      </c>
      <c r="BN9" s="17">
        <v>5000000</v>
      </c>
      <c r="BO9" s="8">
        <v>0</v>
      </c>
      <c r="BP9" s="17">
        <v>20000</v>
      </c>
      <c r="BQ9" s="17">
        <v>200000000000</v>
      </c>
      <c r="BR9" s="8">
        <v>0</v>
      </c>
      <c r="BS9" s="17">
        <v>30000000000</v>
      </c>
      <c r="BT9" s="17">
        <v>350000000000</v>
      </c>
    </row>
    <row r="10" spans="1:72" x14ac:dyDescent="0.25">
      <c r="A10" s="1">
        <v>7</v>
      </c>
      <c r="B10" s="4">
        <v>1356</v>
      </c>
      <c r="C10" s="5" t="s">
        <v>14</v>
      </c>
      <c r="D10" s="3">
        <v>0</v>
      </c>
      <c r="E10" s="6">
        <f>4*500*10^8</f>
        <v>200000000000</v>
      </c>
      <c r="F10" s="6">
        <f>5*500*10^6</f>
        <v>2500000000</v>
      </c>
      <c r="G10" s="6">
        <f>4*500*10^5</f>
        <v>200000000</v>
      </c>
      <c r="H10" s="5" t="s">
        <v>21</v>
      </c>
      <c r="I10" s="3">
        <v>0</v>
      </c>
      <c r="J10" s="6">
        <f>12*500*10^6</f>
        <v>6000000000</v>
      </c>
      <c r="K10" s="6">
        <f t="shared" ref="K10" si="2">6*500*10^6</f>
        <v>3000000000</v>
      </c>
      <c r="L10" s="6">
        <f>4*500*10^8</f>
        <v>200000000000</v>
      </c>
      <c r="M10" s="6">
        <f>10*500*10^7</f>
        <v>50000000000</v>
      </c>
      <c r="N10" s="6">
        <f>5*500*10^7</f>
        <v>25000000000</v>
      </c>
      <c r="O10" s="6">
        <f>10*500*10^3</f>
        <v>5000000</v>
      </c>
      <c r="P10" s="3">
        <v>0</v>
      </c>
      <c r="Q10" s="3">
        <v>0</v>
      </c>
      <c r="R10" s="3">
        <v>0</v>
      </c>
      <c r="S10" s="6">
        <f>4*500*10^7</f>
        <v>20000000000</v>
      </c>
      <c r="T10" s="3">
        <v>0</v>
      </c>
      <c r="U10" s="3">
        <v>0</v>
      </c>
      <c r="V10" s="3">
        <v>0</v>
      </c>
      <c r="W10" s="3">
        <v>0</v>
      </c>
      <c r="X10" s="2">
        <v>35000000000</v>
      </c>
      <c r="Y10" s="3">
        <v>0</v>
      </c>
      <c r="Z10" s="3">
        <v>0</v>
      </c>
      <c r="AA10" s="3">
        <v>0</v>
      </c>
      <c r="AB10" s="2">
        <v>500000000000</v>
      </c>
      <c r="AC10" s="8">
        <v>0</v>
      </c>
      <c r="AD10" s="13" t="s">
        <v>18</v>
      </c>
      <c r="AE10" s="13" t="s">
        <v>20</v>
      </c>
      <c r="AF10" s="13" t="s">
        <v>20</v>
      </c>
      <c r="AG10" s="8">
        <f>0</f>
        <v>0</v>
      </c>
      <c r="AH10" s="6">
        <f>8*500*10^1</f>
        <v>40000</v>
      </c>
      <c r="AI10" s="7">
        <f>4*500*10^6</f>
        <v>2000000000</v>
      </c>
      <c r="AJ10" s="3">
        <v>0</v>
      </c>
      <c r="AK10" s="6">
        <f>7*500*10^4</f>
        <v>35000000</v>
      </c>
      <c r="AL10" s="6">
        <f>4*500*10^2</f>
        <v>200000</v>
      </c>
      <c r="AM10" s="7">
        <f>3*500*10^6</f>
        <v>1500000000</v>
      </c>
      <c r="AN10" s="7">
        <f>8*500*10^6</f>
        <v>4000000000</v>
      </c>
      <c r="AO10" s="7">
        <f>1*500*10^7</f>
        <v>5000000000</v>
      </c>
      <c r="AP10" s="2">
        <f>1*500*10^3</f>
        <v>500000</v>
      </c>
      <c r="AQ10" s="7">
        <f>3*500*10^6</f>
        <v>1500000000</v>
      </c>
      <c r="AR10" s="3">
        <v>0</v>
      </c>
      <c r="AS10" s="3">
        <v>0</v>
      </c>
      <c r="AT10" s="13" t="s">
        <v>22</v>
      </c>
      <c r="AU10" s="13" t="s">
        <v>22</v>
      </c>
      <c r="AV10" s="13" t="s">
        <v>27</v>
      </c>
      <c r="AW10" s="13" t="s">
        <v>27</v>
      </c>
      <c r="AX10" s="8">
        <v>0</v>
      </c>
      <c r="AY10" s="8">
        <v>0</v>
      </c>
      <c r="AZ10" s="8">
        <v>0</v>
      </c>
      <c r="BA10" s="8">
        <v>0</v>
      </c>
      <c r="BB10" s="8">
        <v>0</v>
      </c>
      <c r="BC10" s="17">
        <v>1500000</v>
      </c>
      <c r="BD10" s="13" t="s">
        <v>27</v>
      </c>
      <c r="BE10" s="9">
        <v>250000</v>
      </c>
      <c r="BF10" s="8">
        <v>0</v>
      </c>
      <c r="BG10" s="17">
        <v>200000000000</v>
      </c>
      <c r="BH10" s="8">
        <v>0</v>
      </c>
      <c r="BI10" s="13" t="s">
        <v>32</v>
      </c>
      <c r="BJ10" s="13" t="s">
        <v>32</v>
      </c>
      <c r="BK10" s="13" t="s">
        <v>32</v>
      </c>
      <c r="BL10" s="13" t="s">
        <v>22</v>
      </c>
      <c r="BM10" s="13" t="s">
        <v>32</v>
      </c>
      <c r="BN10" s="8">
        <v>0</v>
      </c>
      <c r="BO10" s="8">
        <v>0</v>
      </c>
      <c r="BP10" s="8">
        <v>0</v>
      </c>
      <c r="BQ10" s="13" t="s">
        <v>22</v>
      </c>
      <c r="BR10" s="13" t="s">
        <v>32</v>
      </c>
      <c r="BS10" s="13" t="s">
        <v>22</v>
      </c>
      <c r="BT10" s="8">
        <v>0</v>
      </c>
    </row>
    <row r="11" spans="1:72" x14ac:dyDescent="0.25">
      <c r="A11" s="1">
        <v>8</v>
      </c>
      <c r="B11" s="4">
        <v>1380</v>
      </c>
      <c r="C11" s="3">
        <v>0</v>
      </c>
      <c r="D11" s="3">
        <v>0</v>
      </c>
      <c r="E11" s="5" t="s">
        <v>21</v>
      </c>
      <c r="F11" s="2">
        <f>3*500*10^5</f>
        <v>150000000</v>
      </c>
      <c r="G11" s="2">
        <f>3*500*10^1</f>
        <v>15000</v>
      </c>
      <c r="H11" s="3">
        <v>0</v>
      </c>
      <c r="I11" s="3">
        <v>0</v>
      </c>
      <c r="J11" s="3">
        <v>0</v>
      </c>
      <c r="K11" s="3">
        <v>0</v>
      </c>
      <c r="L11" s="3">
        <v>0</v>
      </c>
      <c r="M11" s="3">
        <v>0</v>
      </c>
      <c r="N11" s="3">
        <v>0</v>
      </c>
      <c r="O11" s="3">
        <v>0</v>
      </c>
      <c r="P11" s="6">
        <f>3*500*10^2</f>
        <v>150000</v>
      </c>
      <c r="Q11" s="3">
        <v>0</v>
      </c>
      <c r="R11" s="3">
        <v>0</v>
      </c>
      <c r="S11" s="3">
        <v>0</v>
      </c>
      <c r="T11" s="3">
        <v>0</v>
      </c>
      <c r="U11" s="3">
        <v>0</v>
      </c>
      <c r="V11" s="3">
        <v>0</v>
      </c>
      <c r="W11" s="3">
        <v>0</v>
      </c>
      <c r="X11" s="3">
        <v>0</v>
      </c>
      <c r="Y11" s="3">
        <v>0</v>
      </c>
      <c r="Z11" s="3">
        <v>0</v>
      </c>
      <c r="AA11" s="3">
        <v>0</v>
      </c>
      <c r="AB11" s="8">
        <v>0</v>
      </c>
      <c r="AC11" s="8">
        <v>0</v>
      </c>
      <c r="AD11" s="17">
        <v>500000000</v>
      </c>
      <c r="AE11" s="17">
        <v>10000000</v>
      </c>
      <c r="AF11" s="17">
        <v>2500000000</v>
      </c>
      <c r="AG11" s="17">
        <v>10000000</v>
      </c>
      <c r="AH11" s="3">
        <v>0</v>
      </c>
      <c r="AI11" s="3">
        <v>0</v>
      </c>
      <c r="AJ11" s="3">
        <v>0</v>
      </c>
      <c r="AK11" s="3">
        <v>0</v>
      </c>
      <c r="AL11" s="3">
        <v>0</v>
      </c>
      <c r="AM11" s="3">
        <v>0</v>
      </c>
      <c r="AN11" s="3">
        <v>0</v>
      </c>
      <c r="AO11" s="3">
        <v>0</v>
      </c>
      <c r="AP11" s="3">
        <v>0</v>
      </c>
      <c r="AQ11" s="3">
        <v>0</v>
      </c>
      <c r="AR11" s="3">
        <v>0</v>
      </c>
      <c r="AS11" s="2">
        <f>6*500*10^6</f>
        <v>3000000000</v>
      </c>
      <c r="AT11" s="18">
        <v>50000000</v>
      </c>
      <c r="AU11" s="19" t="s">
        <v>75</v>
      </c>
      <c r="AV11" s="19" t="s">
        <v>75</v>
      </c>
      <c r="AW11" s="19" t="s">
        <v>75</v>
      </c>
      <c r="AX11" s="20">
        <v>0</v>
      </c>
      <c r="AY11" s="20">
        <v>0</v>
      </c>
      <c r="AZ11" s="20">
        <v>0</v>
      </c>
      <c r="BA11" s="20">
        <v>0</v>
      </c>
      <c r="BB11" s="20">
        <v>0</v>
      </c>
      <c r="BC11" s="20">
        <v>0</v>
      </c>
      <c r="BD11" s="19" t="s">
        <v>75</v>
      </c>
      <c r="BE11" s="20">
        <v>0</v>
      </c>
      <c r="BF11" s="20">
        <v>0</v>
      </c>
      <c r="BG11" s="20">
        <v>0</v>
      </c>
      <c r="BH11" s="18">
        <v>5000000</v>
      </c>
      <c r="BI11" s="20">
        <v>0</v>
      </c>
      <c r="BJ11" s="20">
        <v>0</v>
      </c>
      <c r="BK11" s="20">
        <v>0</v>
      </c>
      <c r="BL11" s="18">
        <v>250000000000</v>
      </c>
      <c r="BM11" s="20">
        <v>0</v>
      </c>
      <c r="BN11" s="20">
        <v>0</v>
      </c>
      <c r="BO11" s="20">
        <v>0</v>
      </c>
      <c r="BP11" s="20">
        <v>0</v>
      </c>
      <c r="BQ11" s="21">
        <v>15000000000</v>
      </c>
      <c r="BR11" s="21">
        <v>2500000</v>
      </c>
      <c r="BS11" s="21">
        <v>20000000000</v>
      </c>
      <c r="BT11" s="20">
        <v>0</v>
      </c>
    </row>
    <row r="12" spans="1:72" x14ac:dyDescent="0.25">
      <c r="A12" s="1">
        <v>9</v>
      </c>
      <c r="B12" s="4">
        <v>1388</v>
      </c>
      <c r="C12" s="3">
        <v>0</v>
      </c>
      <c r="D12" s="3">
        <v>0</v>
      </c>
      <c r="E12" s="3">
        <v>0</v>
      </c>
      <c r="F12" s="7">
        <f>6*500*10^5</f>
        <v>300000000</v>
      </c>
      <c r="G12" s="7">
        <f>4*500*10^5</f>
        <v>200000000</v>
      </c>
      <c r="H12" s="3">
        <v>0</v>
      </c>
      <c r="I12" s="3">
        <v>0</v>
      </c>
      <c r="J12" s="7">
        <f>7*500*10^6</f>
        <v>3500000000</v>
      </c>
      <c r="K12" s="3">
        <v>0</v>
      </c>
      <c r="L12" s="3">
        <v>0</v>
      </c>
      <c r="M12" s="3">
        <v>0</v>
      </c>
      <c r="N12" s="3">
        <v>0</v>
      </c>
      <c r="O12" s="3">
        <v>0</v>
      </c>
      <c r="P12" s="3">
        <v>0</v>
      </c>
      <c r="Q12" s="3">
        <v>0</v>
      </c>
      <c r="R12" s="3">
        <v>0</v>
      </c>
      <c r="S12" s="3">
        <v>0</v>
      </c>
      <c r="T12" s="3">
        <v>0</v>
      </c>
      <c r="U12" s="3">
        <v>0</v>
      </c>
      <c r="V12" s="3">
        <v>0</v>
      </c>
      <c r="W12" s="5" t="s">
        <v>17</v>
      </c>
      <c r="X12" s="3">
        <v>0</v>
      </c>
      <c r="Y12" s="3">
        <v>0</v>
      </c>
      <c r="Z12" s="3">
        <v>0</v>
      </c>
      <c r="AA12" s="3">
        <v>0</v>
      </c>
      <c r="AB12" s="13" t="s">
        <v>23</v>
      </c>
      <c r="AC12" s="13" t="s">
        <v>23</v>
      </c>
      <c r="AD12" s="8">
        <f>0</f>
        <v>0</v>
      </c>
      <c r="AE12" s="8">
        <f>0</f>
        <v>0</v>
      </c>
      <c r="AF12" s="8">
        <f>0</f>
        <v>0</v>
      </c>
      <c r="AG12" s="8">
        <f>0</f>
        <v>0</v>
      </c>
      <c r="AH12" s="3">
        <v>0</v>
      </c>
      <c r="AI12" s="6">
        <f>2*500*10^6</f>
        <v>1000000000</v>
      </c>
      <c r="AJ12" s="3">
        <v>0</v>
      </c>
      <c r="AK12" s="6">
        <f>2*500*10^4</f>
        <v>10000000</v>
      </c>
      <c r="AL12" s="3">
        <v>0</v>
      </c>
      <c r="AM12" s="6">
        <f>1*500*10^6</f>
        <v>500000000</v>
      </c>
      <c r="AN12" s="6">
        <f>3*500*10^6</f>
        <v>1500000000</v>
      </c>
      <c r="AO12" s="6">
        <f>4*500*10^6</f>
        <v>2000000000</v>
      </c>
      <c r="AP12" s="6">
        <f>1*500*10^3</f>
        <v>500000</v>
      </c>
      <c r="AQ12" s="6">
        <f>1*500*10^6</f>
        <v>500000000</v>
      </c>
      <c r="AR12" s="3">
        <v>0</v>
      </c>
      <c r="AS12" s="3">
        <v>0</v>
      </c>
      <c r="AT12" s="13" t="s">
        <v>32</v>
      </c>
      <c r="AU12" s="13" t="s">
        <v>23</v>
      </c>
      <c r="AV12" s="8">
        <v>0</v>
      </c>
      <c r="AW12" s="13" t="s">
        <v>23</v>
      </c>
      <c r="AX12" s="13" t="s">
        <v>22</v>
      </c>
      <c r="AY12" s="13" t="s">
        <v>23</v>
      </c>
      <c r="AZ12" s="13" t="s">
        <v>23</v>
      </c>
      <c r="BA12" s="13" t="s">
        <v>22</v>
      </c>
      <c r="BB12" s="8">
        <v>0</v>
      </c>
      <c r="BC12" s="8">
        <v>0</v>
      </c>
      <c r="BD12" s="8">
        <v>0</v>
      </c>
      <c r="BE12" s="13" t="s">
        <v>27</v>
      </c>
      <c r="BF12" s="13" t="s">
        <v>32</v>
      </c>
      <c r="BG12" s="13" t="s">
        <v>32</v>
      </c>
      <c r="BH12" s="13" t="s">
        <v>27</v>
      </c>
      <c r="BI12" s="13" t="s">
        <v>23</v>
      </c>
      <c r="BJ12" s="8">
        <v>0</v>
      </c>
      <c r="BK12" s="8">
        <v>0</v>
      </c>
      <c r="BL12" s="13" t="s">
        <v>32</v>
      </c>
      <c r="BM12" s="8">
        <v>0</v>
      </c>
      <c r="BN12" s="8">
        <v>0</v>
      </c>
      <c r="BO12" s="8">
        <v>0</v>
      </c>
      <c r="BP12" s="8">
        <v>0</v>
      </c>
      <c r="BQ12" s="8">
        <v>0</v>
      </c>
      <c r="BR12" s="8">
        <v>0</v>
      </c>
      <c r="BS12" s="8">
        <v>0</v>
      </c>
      <c r="BT12" s="13" t="s">
        <v>23</v>
      </c>
    </row>
    <row r="13" spans="1:72" x14ac:dyDescent="0.25">
      <c r="A13" s="1">
        <v>10</v>
      </c>
      <c r="B13" s="4">
        <v>1583</v>
      </c>
      <c r="C13" s="5" t="s">
        <v>21</v>
      </c>
      <c r="D13" s="5" t="s">
        <v>21</v>
      </c>
      <c r="E13" s="6">
        <f>4*500*10^8</f>
        <v>200000000000</v>
      </c>
      <c r="F13" s="5" t="s">
        <v>17</v>
      </c>
      <c r="G13" s="2">
        <f>11*500*10^7</f>
        <v>55000000000</v>
      </c>
      <c r="H13" s="2">
        <f>6*500*10^5</f>
        <v>300000000</v>
      </c>
      <c r="I13" s="7">
        <f>4*500*10^6</f>
        <v>2000000000</v>
      </c>
      <c r="J13" s="2">
        <f>3*500*10^8</f>
        <v>150000000000</v>
      </c>
      <c r="K13" s="3">
        <v>0</v>
      </c>
      <c r="L13" s="3">
        <v>0</v>
      </c>
      <c r="M13" s="3">
        <v>0</v>
      </c>
      <c r="N13" s="7">
        <f>2*500*10^3</f>
        <v>1000000</v>
      </c>
      <c r="O13" s="2">
        <f>6*500*10^8</f>
        <v>300000000000</v>
      </c>
      <c r="P13" s="3">
        <v>0</v>
      </c>
      <c r="Q13" s="3">
        <v>0</v>
      </c>
      <c r="R13" s="3">
        <v>0</v>
      </c>
      <c r="S13" s="3">
        <v>0</v>
      </c>
      <c r="T13" s="3">
        <v>0</v>
      </c>
      <c r="U13" s="7">
        <f>4*500*10^7</f>
        <v>20000000000</v>
      </c>
      <c r="V13" s="3">
        <v>0</v>
      </c>
      <c r="W13" s="6">
        <v>250000000</v>
      </c>
      <c r="X13" s="6">
        <v>25000000</v>
      </c>
      <c r="Y13" s="2">
        <f>4*500*10^5</f>
        <v>200000000</v>
      </c>
      <c r="Z13" s="2">
        <f>2*500*10^3</f>
        <v>1000000</v>
      </c>
      <c r="AA13" s="7">
        <f>3*500*10^5</f>
        <v>150000000</v>
      </c>
      <c r="AB13" s="17">
        <v>100000000000</v>
      </c>
      <c r="AC13" s="2">
        <v>750000000000</v>
      </c>
      <c r="AD13" s="8">
        <f>0</f>
        <v>0</v>
      </c>
      <c r="AE13" s="8">
        <f>0</f>
        <v>0</v>
      </c>
      <c r="AF13" s="8">
        <f>0</f>
        <v>0</v>
      </c>
      <c r="AG13" s="8">
        <f>0</f>
        <v>0</v>
      </c>
      <c r="AH13" s="6">
        <f>6*500*10^2</f>
        <v>300000</v>
      </c>
      <c r="AI13" s="6">
        <f>21500*10^7</f>
        <v>215000000000</v>
      </c>
      <c r="AJ13" s="6">
        <f t="shared" ref="AJ13" si="3">2*500*10^6</f>
        <v>1000000000</v>
      </c>
      <c r="AK13" s="6">
        <f>12*500*10^5</f>
        <v>600000000</v>
      </c>
      <c r="AL13" s="3">
        <v>0</v>
      </c>
      <c r="AM13" s="5" t="s">
        <v>21</v>
      </c>
      <c r="AN13" s="5" t="s">
        <v>14</v>
      </c>
      <c r="AO13" s="5" t="s">
        <v>14</v>
      </c>
      <c r="AP13" s="3">
        <v>0</v>
      </c>
      <c r="AQ13" s="5" t="s">
        <v>14</v>
      </c>
      <c r="AR13" s="3">
        <v>0</v>
      </c>
      <c r="AS13" s="3">
        <v>0</v>
      </c>
      <c r="AT13" s="22">
        <v>250000000000</v>
      </c>
      <c r="AU13" s="23">
        <v>300000000000</v>
      </c>
      <c r="AV13" s="24" t="s">
        <v>27</v>
      </c>
      <c r="AW13" s="23">
        <v>200000000000</v>
      </c>
      <c r="AX13" s="24" t="s">
        <v>75</v>
      </c>
      <c r="AY13" s="24" t="s">
        <v>27</v>
      </c>
      <c r="AZ13" s="24" t="s">
        <v>22</v>
      </c>
      <c r="BA13" s="25">
        <v>50000000000</v>
      </c>
      <c r="BB13" s="22">
        <v>50000000</v>
      </c>
      <c r="BC13" s="22">
        <v>1000000000</v>
      </c>
      <c r="BD13" s="22">
        <v>50000000</v>
      </c>
      <c r="BE13" s="24" t="s">
        <v>31</v>
      </c>
      <c r="BF13" s="24" t="s">
        <v>22</v>
      </c>
      <c r="BG13" s="24" t="s">
        <v>22</v>
      </c>
      <c r="BH13" s="24" t="s">
        <v>75</v>
      </c>
      <c r="BI13" s="24" t="s">
        <v>22</v>
      </c>
      <c r="BJ13" s="22">
        <v>20000000000</v>
      </c>
      <c r="BK13" s="22">
        <v>4000000000</v>
      </c>
      <c r="BL13" s="22">
        <v>300000000000</v>
      </c>
      <c r="BM13" s="26">
        <v>0</v>
      </c>
      <c r="BN13" s="22">
        <v>5000000</v>
      </c>
      <c r="BO13" s="22">
        <v>75000</v>
      </c>
      <c r="BP13" s="22">
        <v>150000</v>
      </c>
      <c r="BQ13" s="24" t="s">
        <v>27</v>
      </c>
      <c r="BR13" s="26">
        <v>0</v>
      </c>
      <c r="BS13" s="24" t="s">
        <v>27</v>
      </c>
      <c r="BT13" s="23">
        <v>200000000000</v>
      </c>
    </row>
    <row r="14" spans="1:72" x14ac:dyDescent="0.25">
      <c r="A14" s="1">
        <v>11</v>
      </c>
      <c r="B14" s="4">
        <v>1601</v>
      </c>
      <c r="C14" s="2">
        <f>2*500*10^7</f>
        <v>10000000000</v>
      </c>
      <c r="D14" s="7">
        <f>8*500*10^8</f>
        <v>400000000000</v>
      </c>
      <c r="E14" s="7">
        <f>20*500*10^8</f>
        <v>1000000000000</v>
      </c>
      <c r="F14" s="2">
        <f>2*500*10^7</f>
        <v>10000000000</v>
      </c>
      <c r="G14" s="2">
        <f>5*500*10^6</f>
        <v>2500000000</v>
      </c>
      <c r="H14" s="2">
        <f>5*500*10^5</f>
        <v>250000000</v>
      </c>
      <c r="I14" s="3">
        <v>0</v>
      </c>
      <c r="J14" s="2">
        <f>4*500*10^8</f>
        <v>200000000000</v>
      </c>
      <c r="K14" s="3">
        <v>0</v>
      </c>
      <c r="L14" s="7">
        <f>1*500*10^8</f>
        <v>50000000000</v>
      </c>
      <c r="M14" s="2">
        <f>8*500*10^8</f>
        <v>400000000000</v>
      </c>
      <c r="N14" s="2">
        <f>3*500*10^8</f>
        <v>150000000000</v>
      </c>
      <c r="O14" s="2">
        <f>8*500*10^4</f>
        <v>40000000</v>
      </c>
      <c r="P14" s="3">
        <v>0</v>
      </c>
      <c r="Q14" s="2">
        <f>6*500*10^6</f>
        <v>3000000000</v>
      </c>
      <c r="R14" s="7">
        <f>4*500*10^8</f>
        <v>200000000000</v>
      </c>
      <c r="S14" s="2">
        <f>2*500*10^7</f>
        <v>10000000000</v>
      </c>
      <c r="T14" s="7">
        <f>4*500*10^7</f>
        <v>20000000000</v>
      </c>
      <c r="U14" s="2">
        <f>6*500*10^7</f>
        <v>30000000000</v>
      </c>
      <c r="V14" s="6">
        <f>6*500*10^7</f>
        <v>30000000000</v>
      </c>
      <c r="W14" s="5" t="s">
        <v>25</v>
      </c>
      <c r="X14" s="2">
        <v>350000000000</v>
      </c>
      <c r="Y14" s="3">
        <v>0</v>
      </c>
      <c r="Z14" s="3">
        <v>0</v>
      </c>
      <c r="AA14" s="3">
        <v>0</v>
      </c>
      <c r="AB14" s="2">
        <v>2500000000000</v>
      </c>
      <c r="AC14" s="13" t="s">
        <v>26</v>
      </c>
      <c r="AD14" s="9">
        <f>20*500*10^2</f>
        <v>1000000</v>
      </c>
      <c r="AE14" s="13" t="s">
        <v>20</v>
      </c>
      <c r="AF14" s="13" t="s">
        <v>20</v>
      </c>
      <c r="AG14" s="8">
        <f>0</f>
        <v>0</v>
      </c>
      <c r="AH14" s="6">
        <f>1*500*10^3</f>
        <v>500000</v>
      </c>
      <c r="AI14" s="7">
        <f>5*500*10^7</f>
        <v>25000000000</v>
      </c>
      <c r="AJ14" s="6">
        <f>6*500*10^7</f>
        <v>30000000000</v>
      </c>
      <c r="AK14" s="7">
        <f>2*500*10^6</f>
        <v>1000000000</v>
      </c>
      <c r="AL14" s="3">
        <v>0</v>
      </c>
      <c r="AM14" s="7">
        <f>3*500*10^7</f>
        <v>15000000000</v>
      </c>
      <c r="AN14" s="7">
        <f>4*500*10^7</f>
        <v>20000000000</v>
      </c>
      <c r="AO14" s="7">
        <f>1*500*10^7</f>
        <v>5000000000</v>
      </c>
      <c r="AP14" s="7">
        <f>1*500*10^4</f>
        <v>5000000</v>
      </c>
      <c r="AQ14" s="7">
        <f>4*500*10^7</f>
        <v>20000000000</v>
      </c>
      <c r="AR14" s="2">
        <f>1*500*10^8</f>
        <v>50000000000</v>
      </c>
      <c r="AS14" s="3">
        <v>0</v>
      </c>
      <c r="AT14" s="13" t="s">
        <v>26</v>
      </c>
      <c r="AU14" s="13" t="s">
        <v>75</v>
      </c>
      <c r="AV14" s="13" t="s">
        <v>22</v>
      </c>
      <c r="AW14" s="13" t="s">
        <v>75</v>
      </c>
      <c r="AX14" s="13" t="s">
        <v>26</v>
      </c>
      <c r="AY14" s="13" t="s">
        <v>75</v>
      </c>
      <c r="AZ14" s="13" t="s">
        <v>26</v>
      </c>
      <c r="BA14" s="13" t="s">
        <v>76</v>
      </c>
      <c r="BB14" s="2">
        <v>500000000000</v>
      </c>
      <c r="BC14" s="13" t="s">
        <v>76</v>
      </c>
      <c r="BD14" s="13" t="s">
        <v>31</v>
      </c>
      <c r="BE14" s="13" t="s">
        <v>26</v>
      </c>
      <c r="BF14" s="13" t="s">
        <v>26</v>
      </c>
      <c r="BG14" s="2">
        <v>750000000000</v>
      </c>
      <c r="BH14" s="13" t="s">
        <v>76</v>
      </c>
      <c r="BI14" s="13" t="s">
        <v>27</v>
      </c>
      <c r="BJ14" s="13" t="s">
        <v>31</v>
      </c>
      <c r="BK14" s="13" t="s">
        <v>31</v>
      </c>
      <c r="BL14" s="13" t="s">
        <v>26</v>
      </c>
      <c r="BM14" s="17">
        <v>2500000</v>
      </c>
      <c r="BN14" s="13" t="s">
        <v>22</v>
      </c>
      <c r="BO14" s="17">
        <v>200000</v>
      </c>
      <c r="BP14" s="17">
        <v>25000</v>
      </c>
      <c r="BQ14" s="17">
        <v>2500000000</v>
      </c>
      <c r="BR14" s="17">
        <v>1500000000</v>
      </c>
      <c r="BS14" s="17">
        <v>1000000000</v>
      </c>
      <c r="BT14" s="9">
        <v>100000000000</v>
      </c>
    </row>
    <row r="15" spans="1:72" x14ac:dyDescent="0.25">
      <c r="A15" s="1">
        <v>12</v>
      </c>
      <c r="B15" s="4">
        <v>1612</v>
      </c>
      <c r="C15" s="2">
        <f>5*500*10^7</f>
        <v>25000000000</v>
      </c>
      <c r="D15" s="2">
        <f>4*500*10^8</f>
        <v>200000000000</v>
      </c>
      <c r="E15" s="2">
        <f>4*500*10^8</f>
        <v>200000000000</v>
      </c>
      <c r="F15" s="2">
        <f>3*500*10^7</f>
        <v>15000000000</v>
      </c>
      <c r="G15" s="2">
        <f>8*500*10^7</f>
        <v>40000000000</v>
      </c>
      <c r="H15" s="2">
        <f>3*500*10^5</f>
        <v>150000000</v>
      </c>
      <c r="I15" s="7">
        <f>8*500*10^6</f>
        <v>4000000000</v>
      </c>
      <c r="J15" s="2">
        <f>12*500*10^8</f>
        <v>600000000000</v>
      </c>
      <c r="K15" s="2">
        <f>2*500*10^8</f>
        <v>100000000000</v>
      </c>
      <c r="L15" s="2">
        <f t="shared" ref="L15" si="4">8*500*10^8</f>
        <v>400000000000</v>
      </c>
      <c r="M15" s="2">
        <f>5*500*10^8</f>
        <v>250000000000</v>
      </c>
      <c r="N15" s="2">
        <f>3*500*10^8</f>
        <v>150000000000</v>
      </c>
      <c r="O15" s="2">
        <f>1*500*10^5</f>
        <v>50000000</v>
      </c>
      <c r="P15" s="3">
        <v>0</v>
      </c>
      <c r="Q15" s="2">
        <f>10*500*10^7</f>
        <v>50000000000</v>
      </c>
      <c r="R15" s="7">
        <f>9*500*10^7</f>
        <v>45000000000</v>
      </c>
      <c r="S15" s="2">
        <f>5*500*10^8</f>
        <v>250000000000</v>
      </c>
      <c r="T15" s="7">
        <f>8*500*10^6</f>
        <v>4000000000</v>
      </c>
      <c r="U15" s="2">
        <f>3*500*10^6</f>
        <v>1500000000</v>
      </c>
      <c r="V15" s="7">
        <f>8*500*10^7</f>
        <v>40000000000</v>
      </c>
      <c r="W15" s="7">
        <v>75000000000</v>
      </c>
      <c r="X15" s="6">
        <v>1000000000</v>
      </c>
      <c r="Y15" s="3">
        <v>0</v>
      </c>
      <c r="Z15" s="3">
        <v>0</v>
      </c>
      <c r="AA15" s="3">
        <v>0</v>
      </c>
      <c r="AB15" s="17">
        <v>1000000000</v>
      </c>
      <c r="AC15" s="13" t="s">
        <v>27</v>
      </c>
      <c r="AD15" s="13" t="s">
        <v>17</v>
      </c>
      <c r="AE15" s="13" t="s">
        <v>14</v>
      </c>
      <c r="AF15" s="13" t="s">
        <v>17</v>
      </c>
      <c r="AG15" s="8">
        <f>0</f>
        <v>0</v>
      </c>
      <c r="AH15" s="6">
        <f>3*500*10^3</f>
        <v>1500000</v>
      </c>
      <c r="AI15" s="7">
        <f>1*500*10^7</f>
        <v>5000000000</v>
      </c>
      <c r="AJ15" s="7">
        <f t="shared" ref="AJ15" si="5">5*500*10^7</f>
        <v>25000000000</v>
      </c>
      <c r="AK15" s="7">
        <f>2*500*10^5</f>
        <v>100000000</v>
      </c>
      <c r="AL15" s="3">
        <v>0</v>
      </c>
      <c r="AM15" s="3">
        <v>0</v>
      </c>
      <c r="AN15" s="6">
        <f>2*500*10^7</f>
        <v>10000000000</v>
      </c>
      <c r="AO15" s="5" t="s">
        <v>14</v>
      </c>
      <c r="AP15" s="6">
        <f>3*500*10^3</f>
        <v>1500000</v>
      </c>
      <c r="AQ15" s="5" t="s">
        <v>21</v>
      </c>
      <c r="AR15" s="7">
        <f>10*500*10^6</f>
        <v>5000000000</v>
      </c>
      <c r="AS15" s="3">
        <v>0</v>
      </c>
      <c r="AT15" s="13" t="s">
        <v>22</v>
      </c>
      <c r="AU15" s="13" t="s">
        <v>26</v>
      </c>
      <c r="AV15" s="13" t="s">
        <v>75</v>
      </c>
      <c r="AW15" s="13" t="s">
        <v>26</v>
      </c>
      <c r="AX15" s="9">
        <v>25000000000</v>
      </c>
      <c r="AY15" s="13" t="s">
        <v>22</v>
      </c>
      <c r="AZ15" s="13" t="s">
        <v>31</v>
      </c>
      <c r="BA15" s="17">
        <v>10000000000</v>
      </c>
      <c r="BB15" s="13" t="s">
        <v>22</v>
      </c>
      <c r="BC15" s="13" t="s">
        <v>27</v>
      </c>
      <c r="BD15" s="13" t="s">
        <v>75</v>
      </c>
      <c r="BE15" s="13" t="s">
        <v>31</v>
      </c>
      <c r="BF15" s="9">
        <v>2000000000</v>
      </c>
      <c r="BG15" s="17">
        <v>75000000000</v>
      </c>
      <c r="BH15" s="9">
        <v>1500000000</v>
      </c>
      <c r="BI15" s="13" t="s">
        <v>27</v>
      </c>
      <c r="BJ15" s="13" t="s">
        <v>23</v>
      </c>
      <c r="BK15" s="8">
        <v>0</v>
      </c>
      <c r="BL15" s="13" t="s">
        <v>76</v>
      </c>
      <c r="BM15" s="8">
        <v>0</v>
      </c>
      <c r="BN15" s="8">
        <v>0</v>
      </c>
      <c r="BO15" s="13" t="s">
        <v>27</v>
      </c>
      <c r="BP15" s="13" t="s">
        <v>27</v>
      </c>
      <c r="BQ15" s="2">
        <v>30000000000</v>
      </c>
      <c r="BR15" s="2">
        <v>100000000000</v>
      </c>
      <c r="BS15" s="2">
        <v>35000000000</v>
      </c>
      <c r="BT15" s="17">
        <v>200000000000</v>
      </c>
    </row>
    <row r="16" spans="1:72" x14ac:dyDescent="0.25">
      <c r="A16" s="1">
        <v>13</v>
      </c>
      <c r="B16" s="4">
        <v>1613</v>
      </c>
      <c r="C16" s="2">
        <f>1*500*10^8</f>
        <v>50000000000</v>
      </c>
      <c r="D16" s="2">
        <f>12*500*10^8</f>
        <v>600000000000</v>
      </c>
      <c r="E16" s="2">
        <f>12*500*10^8</f>
        <v>600000000000</v>
      </c>
      <c r="F16" s="2">
        <f>10*500*10^7</f>
        <v>50000000000</v>
      </c>
      <c r="G16" s="2">
        <f>3*500*10^8</f>
        <v>150000000000</v>
      </c>
      <c r="H16" s="2">
        <f>4*500*10^6</f>
        <v>2000000000</v>
      </c>
      <c r="I16" s="2">
        <f>1*500*10^8</f>
        <v>50000000000</v>
      </c>
      <c r="J16" s="2">
        <f>3*500*10^8</f>
        <v>150000000000</v>
      </c>
      <c r="K16" s="2">
        <f>4*500*10^8</f>
        <v>200000000000</v>
      </c>
      <c r="L16" s="2">
        <f>10*500*10^8</f>
        <v>500000000000</v>
      </c>
      <c r="M16" s="2">
        <f t="shared" ref="M16:N17" si="6">4*500*10^8</f>
        <v>200000000000</v>
      </c>
      <c r="N16" s="2">
        <f>1*500*10^8</f>
        <v>50000000000</v>
      </c>
      <c r="O16" s="2">
        <f>6*500*10^8</f>
        <v>300000000000</v>
      </c>
      <c r="P16" s="3">
        <v>0</v>
      </c>
      <c r="Q16" s="2">
        <f>5*500*10^8</f>
        <v>250000000000</v>
      </c>
      <c r="R16" s="7">
        <f>12*500*10^7</f>
        <v>60000000000</v>
      </c>
      <c r="S16" s="2">
        <f>6*500*10^8</f>
        <v>300000000000</v>
      </c>
      <c r="T16" s="6">
        <f>1*500*10^7</f>
        <v>5000000000</v>
      </c>
      <c r="U16" s="2">
        <f>3*500*10^8</f>
        <v>150000000000</v>
      </c>
      <c r="V16" s="6">
        <f>6*500*10^7</f>
        <v>30000000000</v>
      </c>
      <c r="W16" s="7">
        <v>2500000000000</v>
      </c>
      <c r="X16" s="7">
        <v>100000000000</v>
      </c>
      <c r="Y16" s="3">
        <v>0</v>
      </c>
      <c r="Z16" s="3">
        <v>0</v>
      </c>
      <c r="AA16" s="3">
        <v>0</v>
      </c>
      <c r="AB16" s="2">
        <v>500000000000</v>
      </c>
      <c r="AC16" s="17">
        <v>500000000000</v>
      </c>
      <c r="AD16" s="9">
        <v>100000</v>
      </c>
      <c r="AE16" s="13" t="s">
        <v>20</v>
      </c>
      <c r="AF16" s="13" t="s">
        <v>20</v>
      </c>
      <c r="AG16" s="8">
        <f>0</f>
        <v>0</v>
      </c>
      <c r="AH16" s="5" t="s">
        <v>30</v>
      </c>
      <c r="AI16" s="7">
        <f>1*500*10^7</f>
        <v>5000000000</v>
      </c>
      <c r="AJ16" s="6">
        <f>4*500*10^7</f>
        <v>20000000000</v>
      </c>
      <c r="AK16" s="6">
        <f>1*500*10^5</f>
        <v>50000000</v>
      </c>
      <c r="AL16" s="3">
        <v>0</v>
      </c>
      <c r="AM16" s="3">
        <v>0</v>
      </c>
      <c r="AN16" s="6">
        <f>2*500*10^7</f>
        <v>10000000000</v>
      </c>
      <c r="AO16" s="5" t="s">
        <v>14</v>
      </c>
      <c r="AP16" s="6">
        <f>1*500*10^3</f>
        <v>500000</v>
      </c>
      <c r="AQ16" s="3">
        <v>0</v>
      </c>
      <c r="AR16" s="2">
        <f>6*500*10^7</f>
        <v>30000000000</v>
      </c>
      <c r="AS16" s="3">
        <v>0</v>
      </c>
      <c r="AT16" s="2">
        <v>150000000000</v>
      </c>
      <c r="AU16" s="2">
        <v>150000000000</v>
      </c>
      <c r="AV16" s="13" t="s">
        <v>22</v>
      </c>
      <c r="AW16" s="2">
        <v>100000000000</v>
      </c>
      <c r="AX16" s="2">
        <v>1000000000000</v>
      </c>
      <c r="AY16" s="2">
        <v>200000000000</v>
      </c>
      <c r="AZ16" s="2">
        <v>250000000000</v>
      </c>
      <c r="BA16" s="2">
        <v>500000000000</v>
      </c>
      <c r="BB16" s="2">
        <v>50000000</v>
      </c>
      <c r="BC16" s="2">
        <v>300000000000</v>
      </c>
      <c r="BD16" s="13" t="s">
        <v>75</v>
      </c>
      <c r="BE16" s="13" t="s">
        <v>76</v>
      </c>
      <c r="BF16" s="13" t="s">
        <v>26</v>
      </c>
      <c r="BG16" s="2">
        <v>1000000000000</v>
      </c>
      <c r="BH16" s="17">
        <v>1250000000000</v>
      </c>
      <c r="BI16" s="2">
        <v>1000000000000</v>
      </c>
      <c r="BJ16" s="17">
        <v>40000000000</v>
      </c>
      <c r="BK16" s="17">
        <v>5000000000</v>
      </c>
      <c r="BL16" s="17">
        <v>75000000000</v>
      </c>
      <c r="BM16" s="13" t="s">
        <v>23</v>
      </c>
      <c r="BN16" s="17">
        <v>5000000</v>
      </c>
      <c r="BO16" s="13" t="s">
        <v>23</v>
      </c>
      <c r="BP16" s="13" t="s">
        <v>32</v>
      </c>
      <c r="BQ16" s="17">
        <v>100000000000</v>
      </c>
      <c r="BR16" s="17">
        <v>15000000000</v>
      </c>
      <c r="BS16" s="17">
        <v>50000000000</v>
      </c>
      <c r="BT16" s="2">
        <v>100000000000</v>
      </c>
    </row>
    <row r="17" spans="1:72" ht="15.75" thickBot="1" x14ac:dyDescent="0.3">
      <c r="A17" s="1">
        <v>14</v>
      </c>
      <c r="B17" s="4">
        <v>1617</v>
      </c>
      <c r="C17" s="2">
        <f>4*500*10^7</f>
        <v>20000000000</v>
      </c>
      <c r="D17" s="2">
        <f>8*500*10^6</f>
        <v>4000000000</v>
      </c>
      <c r="E17" s="2">
        <f>5*500*10^4</f>
        <v>25000000</v>
      </c>
      <c r="F17" s="2">
        <f>7*500*10^7</f>
        <v>35000000000</v>
      </c>
      <c r="G17" s="2">
        <f>6*500*10^6</f>
        <v>3000000000</v>
      </c>
      <c r="H17" s="2">
        <f>1*500*10^6</f>
        <v>500000000</v>
      </c>
      <c r="I17" s="2">
        <f>10*500*10^4</f>
        <v>50000000</v>
      </c>
      <c r="J17" s="2">
        <f>3*500*10^8</f>
        <v>150000000000</v>
      </c>
      <c r="K17" s="2">
        <f>3*500*10^8</f>
        <v>150000000000</v>
      </c>
      <c r="L17" s="2">
        <f>8*500*10^8</f>
        <v>400000000000</v>
      </c>
      <c r="M17" s="2">
        <f t="shared" si="6"/>
        <v>200000000000</v>
      </c>
      <c r="N17" s="2">
        <f t="shared" si="6"/>
        <v>200000000000</v>
      </c>
      <c r="O17" s="2">
        <f>1*500*10^8</f>
        <v>50000000000</v>
      </c>
      <c r="P17" s="3">
        <v>0</v>
      </c>
      <c r="Q17" s="2">
        <f>3*500*10^8</f>
        <v>150000000000</v>
      </c>
      <c r="R17" s="2">
        <f>4*500*10^7</f>
        <v>20000000000</v>
      </c>
      <c r="S17" s="2">
        <f t="shared" ref="S17" si="7">6*500*10^8</f>
        <v>300000000000</v>
      </c>
      <c r="T17" s="5" t="s">
        <v>17</v>
      </c>
      <c r="U17" s="7">
        <f>5*500*10^6</f>
        <v>2500000000</v>
      </c>
      <c r="V17" s="7">
        <f>6*500*10^7</f>
        <v>30000000000</v>
      </c>
      <c r="W17" s="7">
        <v>50000000000</v>
      </c>
      <c r="X17" s="7">
        <v>65000000000</v>
      </c>
      <c r="Y17" s="3">
        <v>0</v>
      </c>
      <c r="Z17" s="3">
        <v>0</v>
      </c>
      <c r="AA17" s="3">
        <v>0</v>
      </c>
      <c r="AB17" s="17">
        <v>10000000000</v>
      </c>
      <c r="AC17" s="27" t="s">
        <v>27</v>
      </c>
      <c r="AD17" s="8">
        <f>0</f>
        <v>0</v>
      </c>
      <c r="AE17" s="8">
        <f>0</f>
        <v>0</v>
      </c>
      <c r="AF17" s="8">
        <f>0</f>
        <v>0</v>
      </c>
      <c r="AG17" s="8">
        <f>0</f>
        <v>0</v>
      </c>
      <c r="AH17" s="6">
        <f>4*500*10^6</f>
        <v>2000000000</v>
      </c>
      <c r="AI17" s="6">
        <f>14*500*10^5</f>
        <v>700000000</v>
      </c>
      <c r="AJ17" s="6">
        <f>10*500*10^5</f>
        <v>500000000</v>
      </c>
      <c r="AK17" s="6">
        <f>5*500*10^4</f>
        <v>25000000</v>
      </c>
      <c r="AL17" s="3">
        <v>0</v>
      </c>
      <c r="AM17" s="3">
        <v>0</v>
      </c>
      <c r="AN17" s="5" t="s">
        <v>17</v>
      </c>
      <c r="AO17" s="6">
        <f>2*500*10^6</f>
        <v>1000000000</v>
      </c>
      <c r="AP17" s="6">
        <f>4*500*10^6</f>
        <v>2000000000</v>
      </c>
      <c r="AQ17" s="6">
        <f>2*500*10^3</f>
        <v>1000000</v>
      </c>
      <c r="AR17" s="6">
        <f>6*500*10^5</f>
        <v>300000000</v>
      </c>
      <c r="AS17" s="3">
        <v>0</v>
      </c>
      <c r="AT17" s="19" t="s">
        <v>22</v>
      </c>
      <c r="AU17" s="19" t="s">
        <v>22</v>
      </c>
      <c r="AV17" s="19" t="s">
        <v>22</v>
      </c>
      <c r="AW17" s="19" t="s">
        <v>22</v>
      </c>
      <c r="AX17" s="19" t="s">
        <v>26</v>
      </c>
      <c r="AY17" s="21">
        <v>25000000</v>
      </c>
      <c r="AZ17" s="18">
        <v>2000000000</v>
      </c>
      <c r="BA17" s="18">
        <v>50000000000</v>
      </c>
      <c r="BB17" s="18">
        <v>2500000</v>
      </c>
      <c r="BC17" s="18">
        <v>50000</v>
      </c>
      <c r="BD17" s="19" t="s">
        <v>75</v>
      </c>
      <c r="BE17" s="21">
        <v>15000000000</v>
      </c>
      <c r="BF17" s="21">
        <v>4000000000</v>
      </c>
      <c r="BG17" s="18">
        <v>50000000000</v>
      </c>
      <c r="BH17" s="18">
        <v>5000000000</v>
      </c>
      <c r="BI17" s="19" t="s">
        <v>27</v>
      </c>
      <c r="BJ17" s="19" t="s">
        <v>32</v>
      </c>
      <c r="BK17" s="20">
        <v>0</v>
      </c>
      <c r="BL17" s="19" t="s">
        <v>22</v>
      </c>
      <c r="BM17" s="20">
        <v>0</v>
      </c>
      <c r="BN17" s="20">
        <v>0</v>
      </c>
      <c r="BO17" s="19" t="s">
        <v>32</v>
      </c>
      <c r="BP17" s="20">
        <v>0</v>
      </c>
      <c r="BQ17" s="19" t="s">
        <v>27</v>
      </c>
      <c r="BR17" s="20">
        <v>0</v>
      </c>
      <c r="BS17" s="19" t="s">
        <v>27</v>
      </c>
      <c r="BT17" s="19" t="s">
        <v>23</v>
      </c>
    </row>
    <row r="18" spans="1:72" ht="15.75" thickBot="1" x14ac:dyDescent="0.3">
      <c r="A18" s="1">
        <v>15</v>
      </c>
      <c r="B18" s="4">
        <v>1688</v>
      </c>
      <c r="C18" s="2">
        <f>1*500*10^8</f>
        <v>50000000000</v>
      </c>
      <c r="D18" s="2">
        <f>1*500*10^6</f>
        <v>500000000</v>
      </c>
      <c r="E18" s="2">
        <f>20*500*10^8</f>
        <v>1000000000000</v>
      </c>
      <c r="F18" s="2">
        <f>4*500*10^7</f>
        <v>20000000000</v>
      </c>
      <c r="G18" s="2">
        <f>2*500*10^7</f>
        <v>10000000000</v>
      </c>
      <c r="H18" s="2">
        <f>3*500*10^5</f>
        <v>150000000</v>
      </c>
      <c r="I18" s="3">
        <v>0</v>
      </c>
      <c r="J18" s="2">
        <f>5*500*10^8</f>
        <v>250000000000</v>
      </c>
      <c r="K18" s="2">
        <f>10*500*10^8</f>
        <v>500000000000</v>
      </c>
      <c r="L18" s="2">
        <f>14*500*10^8</f>
        <v>700000000000</v>
      </c>
      <c r="M18" s="2">
        <f>10*500*10^8</f>
        <v>500000000000</v>
      </c>
      <c r="N18" s="2">
        <f>2*500*10^8</f>
        <v>100000000000</v>
      </c>
      <c r="O18" s="2">
        <f>10*500*10^4</f>
        <v>50000000</v>
      </c>
      <c r="P18" s="3">
        <v>0</v>
      </c>
      <c r="Q18" s="2">
        <f>2*500*10^8</f>
        <v>100000000000</v>
      </c>
      <c r="R18" s="7">
        <f>12*500*10^7</f>
        <v>60000000000</v>
      </c>
      <c r="S18" s="2">
        <f>2*500*10^8</f>
        <v>100000000000</v>
      </c>
      <c r="T18" s="7">
        <f>6*500*10^6</f>
        <v>3000000000</v>
      </c>
      <c r="U18" s="6">
        <f>3*500*10^5</f>
        <v>150000000</v>
      </c>
      <c r="V18" s="7">
        <f>4*500*10^7</f>
        <v>20000000000</v>
      </c>
      <c r="W18" s="6">
        <v>500000000</v>
      </c>
      <c r="X18" s="5" t="s">
        <v>14</v>
      </c>
      <c r="Y18" s="3">
        <v>0</v>
      </c>
      <c r="Z18" s="3">
        <v>0</v>
      </c>
      <c r="AA18" s="3">
        <v>0</v>
      </c>
      <c r="AB18" s="17">
        <v>100000000000</v>
      </c>
      <c r="AC18" s="28">
        <v>50000000000</v>
      </c>
      <c r="AD18" s="13" t="s">
        <v>28</v>
      </c>
      <c r="AE18" s="13" t="s">
        <v>29</v>
      </c>
      <c r="AF18" s="13" t="s">
        <v>29</v>
      </c>
      <c r="AG18" s="13" t="s">
        <v>21</v>
      </c>
      <c r="AH18" s="3">
        <v>0</v>
      </c>
      <c r="AI18" s="3">
        <v>0</v>
      </c>
      <c r="AJ18" s="5" t="s">
        <v>21</v>
      </c>
      <c r="AK18" s="3">
        <v>0</v>
      </c>
      <c r="AL18" s="3">
        <v>0</v>
      </c>
      <c r="AM18" s="3">
        <v>0</v>
      </c>
      <c r="AN18" s="5" t="s">
        <v>21</v>
      </c>
      <c r="AO18" s="5" t="s">
        <v>14</v>
      </c>
      <c r="AP18" s="3">
        <v>0</v>
      </c>
      <c r="AQ18" s="3">
        <v>0</v>
      </c>
      <c r="AR18" s="2">
        <f>8*500*10^7</f>
        <v>40000000000</v>
      </c>
      <c r="AS18" s="3">
        <v>0</v>
      </c>
      <c r="AT18" s="29" t="s">
        <v>22</v>
      </c>
      <c r="AU18" s="29" t="s">
        <v>22</v>
      </c>
      <c r="AV18" s="29" t="s">
        <v>31</v>
      </c>
      <c r="AW18" s="29" t="s">
        <v>22</v>
      </c>
      <c r="AX18" s="29" t="s">
        <v>22</v>
      </c>
      <c r="AY18" s="29" t="s">
        <v>23</v>
      </c>
      <c r="AZ18" s="29" t="s">
        <v>27</v>
      </c>
      <c r="BA18" s="29" t="s">
        <v>27</v>
      </c>
      <c r="BB18" s="29" t="s">
        <v>23</v>
      </c>
      <c r="BC18" s="29" t="s">
        <v>23</v>
      </c>
      <c r="BD18" s="30">
        <v>1500000000</v>
      </c>
      <c r="BE18" s="30">
        <v>10000000000</v>
      </c>
      <c r="BF18" s="29" t="s">
        <v>23</v>
      </c>
      <c r="BG18" s="29" t="s">
        <v>27</v>
      </c>
      <c r="BH18" s="29" t="s">
        <v>27</v>
      </c>
      <c r="BI18" s="31">
        <v>0</v>
      </c>
      <c r="BJ18" s="31">
        <v>0</v>
      </c>
      <c r="BK18" s="31">
        <v>0</v>
      </c>
      <c r="BL18" s="30">
        <v>1000000000000</v>
      </c>
      <c r="BM18" s="30">
        <v>150000000000</v>
      </c>
      <c r="BN18" s="31">
        <v>0</v>
      </c>
      <c r="BO18" s="31">
        <v>0</v>
      </c>
      <c r="BP18" s="31">
        <v>0</v>
      </c>
      <c r="BQ18" s="30">
        <v>500000000</v>
      </c>
      <c r="BR18" s="29" t="s">
        <v>27</v>
      </c>
      <c r="BS18" s="30">
        <v>7500000000</v>
      </c>
      <c r="BT18" s="29" t="s">
        <v>27</v>
      </c>
    </row>
    <row r="19" spans="1:72" ht="15.75" thickBot="1" x14ac:dyDescent="0.3">
      <c r="A19" s="1">
        <v>16</v>
      </c>
      <c r="B19" s="4">
        <v>1739</v>
      </c>
      <c r="C19" s="7">
        <f>4*500*10^7</f>
        <v>20000000000</v>
      </c>
      <c r="D19" s="6">
        <f>2*500*10^5</f>
        <v>100000000</v>
      </c>
      <c r="E19" s="7">
        <f>4*500*10^8</f>
        <v>200000000000</v>
      </c>
      <c r="F19" s="7">
        <f>6*500*10^6</f>
        <v>3000000000</v>
      </c>
      <c r="G19" s="7">
        <f>5*500*10^6</f>
        <v>2500000000</v>
      </c>
      <c r="H19" s="7">
        <f>6*500*10^5</f>
        <v>300000000</v>
      </c>
      <c r="I19" s="5" t="s">
        <v>21</v>
      </c>
      <c r="J19" s="7">
        <f>10*500*10^7</f>
        <v>50000000000</v>
      </c>
      <c r="K19" s="2">
        <f>2*500*10^8</f>
        <v>100000000000</v>
      </c>
      <c r="L19" s="2">
        <f>5*500*10^8</f>
        <v>250000000000</v>
      </c>
      <c r="M19" s="7">
        <f>1*500*10^8</f>
        <v>50000000000</v>
      </c>
      <c r="N19" s="7">
        <f>4*500*10^7</f>
        <v>20000000000</v>
      </c>
      <c r="O19" s="2">
        <f>3*500*10^4</f>
        <v>15000000</v>
      </c>
      <c r="P19" s="3">
        <v>0</v>
      </c>
      <c r="Q19" s="2">
        <f>6*500*10^6</f>
        <v>3000000000</v>
      </c>
      <c r="R19" s="5" t="s">
        <v>21</v>
      </c>
      <c r="S19" s="2">
        <f>1*500*10^8</f>
        <v>50000000000</v>
      </c>
      <c r="T19" s="3">
        <v>0</v>
      </c>
      <c r="U19" s="7">
        <f>1*500*10^5</f>
        <v>50000000</v>
      </c>
      <c r="V19" s="5" t="s">
        <v>21</v>
      </c>
      <c r="W19" s="8">
        <v>0</v>
      </c>
      <c r="X19" s="8">
        <v>0</v>
      </c>
      <c r="Y19" s="3">
        <v>0</v>
      </c>
      <c r="Z19" s="8">
        <v>0</v>
      </c>
      <c r="AA19" s="6">
        <f>8*500*10^4</f>
        <v>40000000</v>
      </c>
      <c r="AB19" s="2">
        <v>1000000000000</v>
      </c>
      <c r="AC19" s="17">
        <v>750000000000</v>
      </c>
      <c r="AD19" s="13" t="s">
        <v>20</v>
      </c>
      <c r="AE19" s="8">
        <f>0</f>
        <v>0</v>
      </c>
      <c r="AF19" s="8">
        <f>0</f>
        <v>0</v>
      </c>
      <c r="AG19" s="8">
        <f>0</f>
        <v>0</v>
      </c>
      <c r="AH19" s="6">
        <f>4*500*10^6</f>
        <v>2000000000</v>
      </c>
      <c r="AI19" s="3">
        <v>0</v>
      </c>
      <c r="AJ19" s="3">
        <v>0</v>
      </c>
      <c r="AK19" s="3">
        <v>0</v>
      </c>
      <c r="AL19" s="2">
        <f>4*500*10^7</f>
        <v>20000000000</v>
      </c>
      <c r="AM19" s="3">
        <v>0</v>
      </c>
      <c r="AN19" s="3">
        <v>0</v>
      </c>
      <c r="AO19" s="3">
        <v>0</v>
      </c>
      <c r="AP19" s="3">
        <v>0</v>
      </c>
      <c r="AQ19" s="3">
        <v>0</v>
      </c>
      <c r="AR19" s="7">
        <f>1*500*10^7</f>
        <v>5000000000</v>
      </c>
      <c r="AS19" s="3">
        <v>0</v>
      </c>
      <c r="AT19" s="31">
        <v>0</v>
      </c>
      <c r="AU19" s="31">
        <v>0</v>
      </c>
      <c r="AV19" s="31">
        <v>0</v>
      </c>
      <c r="AW19" s="32" t="s">
        <v>27</v>
      </c>
      <c r="AX19" s="31">
        <v>0</v>
      </c>
      <c r="AY19" s="31">
        <v>0</v>
      </c>
      <c r="AZ19" s="31">
        <v>0</v>
      </c>
      <c r="BA19" s="31">
        <v>0</v>
      </c>
      <c r="BB19" s="31">
        <v>0</v>
      </c>
      <c r="BC19" s="31">
        <v>0</v>
      </c>
      <c r="BD19" s="30">
        <v>50000</v>
      </c>
      <c r="BE19" s="31">
        <v>0</v>
      </c>
      <c r="BF19" s="31">
        <v>0</v>
      </c>
      <c r="BG19" s="31">
        <v>0</v>
      </c>
      <c r="BH19" s="31">
        <v>0</v>
      </c>
      <c r="BI19" s="31">
        <v>0</v>
      </c>
      <c r="BJ19" s="31">
        <v>0</v>
      </c>
      <c r="BK19" s="31">
        <v>0</v>
      </c>
      <c r="BL19" s="31">
        <v>0</v>
      </c>
      <c r="BM19" s="31">
        <v>0</v>
      </c>
      <c r="BN19" s="29" t="s">
        <v>23</v>
      </c>
      <c r="BO19" s="29" t="s">
        <v>27</v>
      </c>
      <c r="BP19" s="29" t="s">
        <v>23</v>
      </c>
      <c r="BQ19" s="31">
        <v>0</v>
      </c>
      <c r="BR19" s="31">
        <v>0</v>
      </c>
      <c r="BS19" s="31">
        <v>0</v>
      </c>
      <c r="BT19" s="31">
        <v>0</v>
      </c>
    </row>
    <row r="20" spans="1:72" x14ac:dyDescent="0.25">
      <c r="A20" s="1">
        <v>17</v>
      </c>
      <c r="B20" s="11">
        <v>1899</v>
      </c>
      <c r="C20" s="2">
        <f>1*500*10^8</f>
        <v>50000000000</v>
      </c>
      <c r="D20" s="2">
        <f>7*500*10^8</f>
        <v>350000000000</v>
      </c>
      <c r="E20" s="2">
        <f>5*500*10^8</f>
        <v>250000000000</v>
      </c>
      <c r="F20" s="2">
        <f>8*500*10^7</f>
        <v>40000000000</v>
      </c>
      <c r="G20" s="2">
        <f>3*500*10^7</f>
        <v>15000000000</v>
      </c>
      <c r="H20" s="2">
        <f>3*500*10^5</f>
        <v>150000000</v>
      </c>
      <c r="I20" s="7">
        <f>1*500*10^6</f>
        <v>500000000</v>
      </c>
      <c r="J20" s="2">
        <f>5*500*10^8</f>
        <v>250000000000</v>
      </c>
      <c r="K20" s="2">
        <f>3*500*10^8</f>
        <v>150000000000</v>
      </c>
      <c r="L20" s="2">
        <f>5*500*10^8</f>
        <v>250000000000</v>
      </c>
      <c r="M20" s="2">
        <f>5*500*10^8</f>
        <v>250000000000</v>
      </c>
      <c r="N20" s="2">
        <f>3*500*10^8</f>
        <v>150000000000</v>
      </c>
      <c r="O20" s="2">
        <f>5*500*10^4</f>
        <v>25000000</v>
      </c>
      <c r="P20" s="3">
        <v>0</v>
      </c>
      <c r="Q20" s="2">
        <f>6*500*10^8</f>
        <v>300000000000</v>
      </c>
      <c r="R20" s="7">
        <f>2*500*10^7</f>
        <v>10000000000</v>
      </c>
      <c r="S20" s="2">
        <f>5*500*10^8</f>
        <v>250000000000</v>
      </c>
      <c r="T20" s="7">
        <f>3*500*10^6</f>
        <v>1500000000</v>
      </c>
      <c r="U20" s="2">
        <f>2*500*10^5</f>
        <v>100000000</v>
      </c>
      <c r="V20" s="6">
        <f>2*500*10^7</f>
        <v>10000000000</v>
      </c>
      <c r="W20" s="6">
        <v>900000000</v>
      </c>
      <c r="X20" s="6">
        <v>15000000</v>
      </c>
      <c r="Y20" s="7">
        <f>3*500*10^5</f>
        <v>150000000</v>
      </c>
      <c r="Z20" s="6">
        <f>2*500*10^2</f>
        <v>100000</v>
      </c>
      <c r="AA20" s="7">
        <f>2*500*10^5</f>
        <v>100000000</v>
      </c>
      <c r="AB20" s="13" t="s">
        <v>22</v>
      </c>
      <c r="AC20" s="13" t="s">
        <v>23</v>
      </c>
      <c r="AD20" s="13" t="s">
        <v>28</v>
      </c>
      <c r="AE20" s="13" t="s">
        <v>29</v>
      </c>
      <c r="AF20" s="13" t="s">
        <v>29</v>
      </c>
      <c r="AG20" s="13" t="s">
        <v>21</v>
      </c>
      <c r="AH20" s="3">
        <v>0</v>
      </c>
      <c r="AI20" s="6">
        <f>6*500*10^4</f>
        <v>30000000</v>
      </c>
      <c r="AJ20" s="5" t="s">
        <v>14</v>
      </c>
      <c r="AK20" s="6">
        <f>4*500*10^3</f>
        <v>2000000</v>
      </c>
      <c r="AL20" s="3">
        <v>0</v>
      </c>
      <c r="AM20" s="5" t="s">
        <v>21</v>
      </c>
      <c r="AN20" s="5" t="s">
        <v>14</v>
      </c>
      <c r="AO20" s="5" t="s">
        <v>21</v>
      </c>
      <c r="AP20" s="5" t="s">
        <v>21</v>
      </c>
      <c r="AQ20" s="5" t="s">
        <v>21</v>
      </c>
      <c r="AR20" s="2">
        <f>5*500*10^7</f>
        <v>25000000000</v>
      </c>
      <c r="AS20" s="3">
        <v>0</v>
      </c>
      <c r="AT20" s="23">
        <v>4500000000</v>
      </c>
      <c r="AU20" s="23">
        <v>15000000000</v>
      </c>
      <c r="AV20" s="23">
        <v>5000000000</v>
      </c>
      <c r="AW20" s="23">
        <v>35000000000</v>
      </c>
      <c r="AX20" s="23">
        <v>400000000000</v>
      </c>
      <c r="AY20" s="23">
        <v>150000000</v>
      </c>
      <c r="AZ20" s="25">
        <v>15000000000</v>
      </c>
      <c r="BA20" s="23">
        <v>6000000000</v>
      </c>
      <c r="BB20" s="23">
        <v>3500000</v>
      </c>
      <c r="BC20" s="24" t="s">
        <v>27</v>
      </c>
      <c r="BD20" s="23">
        <v>5000000000</v>
      </c>
      <c r="BE20" s="23">
        <v>5000000000</v>
      </c>
      <c r="BF20" s="23">
        <v>20000000000</v>
      </c>
      <c r="BG20" s="23">
        <v>100000000000</v>
      </c>
      <c r="BH20" s="23">
        <v>15000000000</v>
      </c>
      <c r="BI20" s="24" t="s">
        <v>22</v>
      </c>
      <c r="BJ20" s="24" t="s">
        <v>23</v>
      </c>
      <c r="BK20" s="23">
        <v>20000</v>
      </c>
      <c r="BL20" s="23">
        <v>350000000000</v>
      </c>
      <c r="BM20" s="26">
        <v>0</v>
      </c>
      <c r="BN20" s="24" t="s">
        <v>23</v>
      </c>
      <c r="BO20" s="24" t="s">
        <v>27</v>
      </c>
      <c r="BP20" s="24" t="s">
        <v>23</v>
      </c>
      <c r="BQ20" s="23">
        <v>10000000000</v>
      </c>
      <c r="BR20" s="23">
        <v>1000000</v>
      </c>
      <c r="BS20" s="23">
        <v>3000000000</v>
      </c>
      <c r="BT20" s="23">
        <v>1000000000</v>
      </c>
    </row>
    <row r="21" spans="1:72" x14ac:dyDescent="0.25">
      <c r="A21" s="1">
        <v>18</v>
      </c>
      <c r="B21" s="4">
        <v>1902</v>
      </c>
      <c r="C21" s="6">
        <f>4*500*10^4</f>
        <v>20000000</v>
      </c>
      <c r="D21" s="5" t="s">
        <v>21</v>
      </c>
      <c r="E21" s="5" t="s">
        <v>30</v>
      </c>
      <c r="F21" s="6">
        <f>5*500*10^7</f>
        <v>25000000000</v>
      </c>
      <c r="G21" s="6">
        <f>6*500*10^3</f>
        <v>3000000</v>
      </c>
      <c r="H21" s="3">
        <v>0</v>
      </c>
      <c r="I21" s="3">
        <v>0</v>
      </c>
      <c r="J21" s="5" t="s">
        <v>21</v>
      </c>
      <c r="K21" s="6">
        <f>10*500*10^6</f>
        <v>5000000000</v>
      </c>
      <c r="L21" s="6">
        <f>5*500*10^7</f>
        <v>25000000000</v>
      </c>
      <c r="M21" s="5" t="s">
        <v>17</v>
      </c>
      <c r="N21" s="5" t="s">
        <v>14</v>
      </c>
      <c r="O21" s="3">
        <v>0</v>
      </c>
      <c r="P21" s="3">
        <v>0</v>
      </c>
      <c r="Q21" s="3">
        <v>0</v>
      </c>
      <c r="R21" s="7">
        <f>8*500*10^7</f>
        <v>40000000000</v>
      </c>
      <c r="S21" s="5" t="s">
        <v>21</v>
      </c>
      <c r="T21" s="7">
        <f>8*500*10^5</f>
        <v>400000000</v>
      </c>
      <c r="U21" s="7">
        <f>3*500*10^3</f>
        <v>1500000</v>
      </c>
      <c r="V21" s="5" t="s">
        <v>21</v>
      </c>
      <c r="W21" s="13" t="s">
        <v>27</v>
      </c>
      <c r="X21" s="13" t="s">
        <v>22</v>
      </c>
      <c r="Y21" s="3">
        <v>0</v>
      </c>
      <c r="Z21" s="8">
        <v>0</v>
      </c>
      <c r="AA21" s="3">
        <v>0</v>
      </c>
      <c r="AB21" s="8">
        <v>0</v>
      </c>
      <c r="AC21" s="8">
        <v>0</v>
      </c>
      <c r="AD21" s="13" t="s">
        <v>20</v>
      </c>
      <c r="AE21" s="8">
        <f>0</f>
        <v>0</v>
      </c>
      <c r="AF21" s="8">
        <f>0</f>
        <v>0</v>
      </c>
      <c r="AG21" s="8">
        <f>0</f>
        <v>0</v>
      </c>
      <c r="AH21" s="5" t="s">
        <v>17</v>
      </c>
      <c r="AI21" s="5" t="s">
        <v>21</v>
      </c>
      <c r="AJ21" s="5" t="s">
        <v>14</v>
      </c>
      <c r="AK21" s="3">
        <v>0</v>
      </c>
      <c r="AL21" s="6">
        <f>2*500*10^3</f>
        <v>1000000</v>
      </c>
      <c r="AM21" s="5" t="s">
        <v>21</v>
      </c>
      <c r="AN21" s="5" t="s">
        <v>21</v>
      </c>
      <c r="AO21" s="5" t="s">
        <v>21</v>
      </c>
      <c r="AP21" s="3">
        <v>0</v>
      </c>
      <c r="AQ21" s="5" t="s">
        <v>21</v>
      </c>
      <c r="AR21" s="3">
        <v>0</v>
      </c>
      <c r="AS21" s="3">
        <v>0</v>
      </c>
      <c r="AT21" s="9">
        <v>25000000000</v>
      </c>
      <c r="AU21" s="9">
        <v>50000000000</v>
      </c>
      <c r="AV21" s="17">
        <v>150000000000</v>
      </c>
      <c r="AW21" s="9">
        <v>5000000000</v>
      </c>
      <c r="AX21" s="9">
        <v>1000000000</v>
      </c>
      <c r="AY21" s="13" t="s">
        <v>23</v>
      </c>
      <c r="AZ21" s="13" t="s">
        <v>27</v>
      </c>
      <c r="BA21" s="13" t="s">
        <v>22</v>
      </c>
      <c r="BB21" s="13" t="s">
        <v>27</v>
      </c>
      <c r="BC21" s="13" t="s">
        <v>27</v>
      </c>
      <c r="BD21" s="17">
        <v>150000000000</v>
      </c>
      <c r="BE21" s="17">
        <v>50000000000</v>
      </c>
      <c r="BF21" s="13" t="s">
        <v>27</v>
      </c>
      <c r="BG21" s="13" t="s">
        <v>27</v>
      </c>
      <c r="BH21" s="13" t="s">
        <v>22</v>
      </c>
      <c r="BI21" s="8">
        <v>0</v>
      </c>
      <c r="BJ21" s="8">
        <v>0</v>
      </c>
      <c r="BK21" s="8">
        <v>0</v>
      </c>
      <c r="BL21" s="13" t="s">
        <v>75</v>
      </c>
      <c r="BM21" s="13" t="s">
        <v>22</v>
      </c>
      <c r="BN21" s="8">
        <v>0</v>
      </c>
      <c r="BO21" s="8">
        <v>0</v>
      </c>
      <c r="BP21" s="8">
        <v>0</v>
      </c>
      <c r="BQ21" s="9">
        <v>3000000000</v>
      </c>
      <c r="BR21" s="9">
        <v>3500000000</v>
      </c>
      <c r="BS21" s="9">
        <v>3600000000</v>
      </c>
      <c r="BT21" s="13" t="s">
        <v>27</v>
      </c>
    </row>
    <row r="22" spans="1:72" x14ac:dyDescent="0.25">
      <c r="A22" s="1">
        <v>19</v>
      </c>
      <c r="B22" s="4">
        <v>1906</v>
      </c>
      <c r="C22" s="7">
        <f>4*500*10^2</f>
        <v>200000</v>
      </c>
      <c r="D22" s="5" t="s">
        <v>14</v>
      </c>
      <c r="E22" s="5" t="s">
        <v>14</v>
      </c>
      <c r="F22" s="6">
        <f>6*500*10^7</f>
        <v>30000000000</v>
      </c>
      <c r="G22" s="6">
        <f>6*500*10^3</f>
        <v>3000000</v>
      </c>
      <c r="H22" s="3">
        <v>0</v>
      </c>
      <c r="I22" s="3">
        <v>0</v>
      </c>
      <c r="J22" s="5" t="s">
        <v>14</v>
      </c>
      <c r="K22" s="5" t="s">
        <v>21</v>
      </c>
      <c r="L22" s="5" t="s">
        <v>14</v>
      </c>
      <c r="M22" s="5" t="s">
        <v>21</v>
      </c>
      <c r="N22" s="3">
        <v>0</v>
      </c>
      <c r="O22" s="3">
        <v>0</v>
      </c>
      <c r="P22" s="3">
        <v>0</v>
      </c>
      <c r="Q22" s="5" t="s">
        <v>21</v>
      </c>
      <c r="R22" s="3">
        <v>0</v>
      </c>
      <c r="S22" s="2">
        <f>2*500*10^4</f>
        <v>10000000</v>
      </c>
      <c r="T22" s="7">
        <f>5*500*10^6</f>
        <v>2500000000</v>
      </c>
      <c r="U22" s="6">
        <f>6*500*10^3</f>
        <v>3000000</v>
      </c>
      <c r="V22" s="6">
        <f>8*500*10^6</f>
        <v>4000000000</v>
      </c>
      <c r="W22" s="8">
        <v>0</v>
      </c>
      <c r="X22" s="13" t="s">
        <v>27</v>
      </c>
      <c r="Y22" s="3">
        <v>0</v>
      </c>
      <c r="Z22" s="8">
        <v>0</v>
      </c>
      <c r="AA22" s="3">
        <v>0</v>
      </c>
      <c r="AB22" s="17">
        <v>1000000000000</v>
      </c>
      <c r="AC22" s="13" t="s">
        <v>22</v>
      </c>
      <c r="AD22" s="2">
        <v>10000000000</v>
      </c>
      <c r="AE22" s="2">
        <v>500000000</v>
      </c>
      <c r="AF22" s="2">
        <v>500000000</v>
      </c>
      <c r="AG22" s="9">
        <v>50000</v>
      </c>
      <c r="AH22" s="6">
        <f>14*500*10^5</f>
        <v>700000000</v>
      </c>
      <c r="AI22" s="3">
        <v>0</v>
      </c>
      <c r="AJ22" s="3">
        <v>0</v>
      </c>
      <c r="AK22" s="3">
        <v>0</v>
      </c>
      <c r="AL22" s="3">
        <v>0</v>
      </c>
      <c r="AM22" s="3">
        <v>0</v>
      </c>
      <c r="AN22" s="3">
        <v>0</v>
      </c>
      <c r="AO22" s="3">
        <v>0</v>
      </c>
      <c r="AP22" s="3">
        <v>0</v>
      </c>
      <c r="AQ22" s="3">
        <v>0</v>
      </c>
      <c r="AR22" s="3">
        <v>0</v>
      </c>
      <c r="AS22" s="3">
        <v>0</v>
      </c>
      <c r="AT22" s="19" t="s">
        <v>23</v>
      </c>
      <c r="AU22" s="19" t="s">
        <v>23</v>
      </c>
      <c r="AV22" s="19" t="s">
        <v>27</v>
      </c>
      <c r="AW22" s="19" t="s">
        <v>27</v>
      </c>
      <c r="AX22" s="20">
        <v>0</v>
      </c>
      <c r="AY22" s="20">
        <v>0</v>
      </c>
      <c r="AZ22" s="20">
        <v>0</v>
      </c>
      <c r="BA22" s="20">
        <v>0</v>
      </c>
      <c r="BB22" s="19" t="s">
        <v>23</v>
      </c>
      <c r="BC22" s="20">
        <v>0</v>
      </c>
      <c r="BD22" s="19" t="s">
        <v>22</v>
      </c>
      <c r="BE22" s="20">
        <v>0</v>
      </c>
      <c r="BF22" s="20">
        <v>0</v>
      </c>
      <c r="BG22" s="19" t="s">
        <v>27</v>
      </c>
      <c r="BH22" s="19" t="s">
        <v>32</v>
      </c>
      <c r="BI22" s="20">
        <v>0</v>
      </c>
      <c r="BJ22" s="20">
        <v>0</v>
      </c>
      <c r="BK22" s="20">
        <v>0</v>
      </c>
      <c r="BL22" s="19" t="s">
        <v>31</v>
      </c>
      <c r="BM22" s="20">
        <v>0</v>
      </c>
      <c r="BN22" s="20">
        <v>0</v>
      </c>
      <c r="BO22" s="20">
        <v>0</v>
      </c>
      <c r="BP22" s="20">
        <v>0</v>
      </c>
      <c r="BQ22" s="33">
        <v>1500000000</v>
      </c>
      <c r="BR22" s="33">
        <v>1500000000</v>
      </c>
      <c r="BS22" s="21">
        <v>5000000000</v>
      </c>
      <c r="BT22" s="19" t="s">
        <v>32</v>
      </c>
    </row>
    <row r="23" spans="1:72" x14ac:dyDescent="0.25">
      <c r="A23" s="1">
        <v>20</v>
      </c>
      <c r="B23" s="4">
        <v>1925</v>
      </c>
      <c r="C23" s="3">
        <v>0</v>
      </c>
      <c r="D23" s="5" t="s">
        <v>14</v>
      </c>
      <c r="E23" s="5" t="s">
        <v>21</v>
      </c>
      <c r="F23" s="2">
        <f>5*500*10^7</f>
        <v>25000000000</v>
      </c>
      <c r="G23" s="2">
        <f>4*500*10^3</f>
        <v>2000000</v>
      </c>
      <c r="H23" s="3">
        <v>0</v>
      </c>
      <c r="I23" s="7">
        <f>2*500*10^3</f>
        <v>1000000</v>
      </c>
      <c r="J23" s="5" t="s">
        <v>21</v>
      </c>
      <c r="K23" s="3">
        <v>0</v>
      </c>
      <c r="L23" s="3">
        <v>0</v>
      </c>
      <c r="M23" s="3">
        <v>0</v>
      </c>
      <c r="N23" s="3">
        <v>0</v>
      </c>
      <c r="O23" s="3">
        <v>0</v>
      </c>
      <c r="P23" s="3">
        <v>0</v>
      </c>
      <c r="Q23" s="5" t="s">
        <v>21</v>
      </c>
      <c r="R23" s="3">
        <v>0</v>
      </c>
      <c r="S23" s="5" t="s">
        <v>21</v>
      </c>
      <c r="T23" s="3">
        <v>0</v>
      </c>
      <c r="U23" s="7">
        <f>3*500*10^6</f>
        <v>1500000000</v>
      </c>
      <c r="V23" s="3">
        <v>0</v>
      </c>
      <c r="W23" s="13" t="s">
        <v>23</v>
      </c>
      <c r="X23" s="2">
        <v>500000000000</v>
      </c>
      <c r="Y23" s="3">
        <v>0</v>
      </c>
      <c r="Z23" s="8">
        <v>0</v>
      </c>
      <c r="AA23" s="3">
        <v>0</v>
      </c>
      <c r="AB23" s="13" t="s">
        <v>22</v>
      </c>
      <c r="AC23" s="13" t="s">
        <v>22</v>
      </c>
      <c r="AD23" s="17">
        <v>35000000000</v>
      </c>
      <c r="AE23" s="13" t="s">
        <v>18</v>
      </c>
      <c r="AF23" s="13" t="s">
        <v>18</v>
      </c>
      <c r="AG23" s="8">
        <f>0</f>
        <v>0</v>
      </c>
      <c r="AH23" s="3">
        <v>0</v>
      </c>
      <c r="AI23" s="6">
        <f>3*500*10^5</f>
        <v>150000000</v>
      </c>
      <c r="AJ23" s="5" t="s">
        <v>21</v>
      </c>
      <c r="AK23" s="6">
        <f>3*500*10^5</f>
        <v>150000000</v>
      </c>
      <c r="AL23" s="3">
        <v>0</v>
      </c>
      <c r="AM23" s="5" t="s">
        <v>17</v>
      </c>
      <c r="AN23" s="6">
        <f>1*500*10^6</f>
        <v>500000000</v>
      </c>
      <c r="AO23" s="6">
        <f>3*500*10^6</f>
        <v>1500000000</v>
      </c>
      <c r="AP23" s="7">
        <f>3*500*10^3</f>
        <v>1500000</v>
      </c>
      <c r="AQ23" s="6">
        <f>2*500*10^5</f>
        <v>100000000</v>
      </c>
      <c r="AR23" s="3">
        <v>0</v>
      </c>
      <c r="AS23" s="3">
        <v>0</v>
      </c>
      <c r="AT23" s="2">
        <v>50000000</v>
      </c>
      <c r="AU23" s="2">
        <v>100000000</v>
      </c>
      <c r="AV23" s="2">
        <v>500000</v>
      </c>
      <c r="AW23" s="17">
        <v>15000000000</v>
      </c>
      <c r="AX23" s="17">
        <v>450000000000</v>
      </c>
      <c r="AY23" s="13" t="s">
        <v>32</v>
      </c>
      <c r="AZ23" s="13" t="s">
        <v>23</v>
      </c>
      <c r="BA23" s="13" t="s">
        <v>27</v>
      </c>
      <c r="BB23" s="2">
        <v>500000000000</v>
      </c>
      <c r="BC23" s="13" t="s">
        <v>23</v>
      </c>
      <c r="BD23" s="17">
        <v>1000000000</v>
      </c>
      <c r="BE23" s="13" t="s">
        <v>23</v>
      </c>
      <c r="BF23" s="13" t="s">
        <v>32</v>
      </c>
      <c r="BG23" s="13" t="s">
        <v>23</v>
      </c>
      <c r="BH23" s="13" t="s">
        <v>27</v>
      </c>
      <c r="BI23" s="13" t="s">
        <v>23</v>
      </c>
      <c r="BJ23" s="8">
        <v>0</v>
      </c>
      <c r="BK23" s="8">
        <v>0</v>
      </c>
      <c r="BL23" s="2">
        <v>100000000000</v>
      </c>
      <c r="BM23" s="8">
        <v>0</v>
      </c>
      <c r="BN23" s="13" t="s">
        <v>32</v>
      </c>
      <c r="BO23" s="13" t="s">
        <v>32</v>
      </c>
      <c r="BP23" s="13" t="s">
        <v>32</v>
      </c>
      <c r="BQ23" s="17">
        <v>10000000000</v>
      </c>
      <c r="BR23" s="17">
        <v>500000</v>
      </c>
      <c r="BS23" s="17">
        <v>15000000000</v>
      </c>
      <c r="BT23" s="13" t="s">
        <v>22</v>
      </c>
    </row>
    <row r="24" spans="1:72" ht="15.75" thickBot="1" x14ac:dyDescent="0.3">
      <c r="A24" s="1">
        <v>21</v>
      </c>
      <c r="B24" s="4">
        <v>1938</v>
      </c>
      <c r="C24" s="2">
        <f>1*500*10^8</f>
        <v>50000000000</v>
      </c>
      <c r="D24" s="2">
        <f>5*500*10^5</f>
        <v>250000000</v>
      </c>
      <c r="E24" s="2">
        <f>5*500*10^6</f>
        <v>2500000000</v>
      </c>
      <c r="F24" s="2">
        <f>5*500*10^7</f>
        <v>25000000000</v>
      </c>
      <c r="G24" s="2">
        <f>1*500*10^7</f>
        <v>5000000000</v>
      </c>
      <c r="H24" s="2">
        <f>1*500*10^5</f>
        <v>50000000</v>
      </c>
      <c r="I24" s="6">
        <f>6*500*10^2</f>
        <v>300000</v>
      </c>
      <c r="J24" s="2">
        <f>10*500*10^8</f>
        <v>500000000000</v>
      </c>
      <c r="K24" s="2">
        <f>8*500*10^8</f>
        <v>400000000000</v>
      </c>
      <c r="L24" s="2">
        <f>10*500*10^8</f>
        <v>500000000000</v>
      </c>
      <c r="M24" s="2">
        <f>4*500*10^8</f>
        <v>200000000000</v>
      </c>
      <c r="N24" s="2">
        <f t="shared" ref="N24" si="8">3*500*10^8</f>
        <v>150000000000</v>
      </c>
      <c r="O24" s="2">
        <f>7*500*10^4</f>
        <v>35000000</v>
      </c>
      <c r="P24" s="3">
        <v>0</v>
      </c>
      <c r="Q24" s="2">
        <f>6*500*10^7</f>
        <v>30000000000</v>
      </c>
      <c r="R24" s="5" t="s">
        <v>17</v>
      </c>
      <c r="S24" s="2">
        <f>5*500*10^8</f>
        <v>250000000000</v>
      </c>
      <c r="T24" s="3">
        <v>0</v>
      </c>
      <c r="U24" s="5" t="s">
        <v>14</v>
      </c>
      <c r="V24" s="3">
        <v>0</v>
      </c>
      <c r="W24" s="8">
        <v>0</v>
      </c>
      <c r="X24" s="9">
        <v>300000000</v>
      </c>
      <c r="Y24" s="3">
        <v>0</v>
      </c>
      <c r="Z24" s="8">
        <v>0</v>
      </c>
      <c r="AA24" s="3">
        <v>0</v>
      </c>
      <c r="AB24" s="13" t="s">
        <v>27</v>
      </c>
      <c r="AC24" s="8">
        <v>0</v>
      </c>
      <c r="AD24" s="13" t="s">
        <v>19</v>
      </c>
      <c r="AE24" s="13" t="s">
        <v>19</v>
      </c>
      <c r="AF24" s="13" t="s">
        <v>19</v>
      </c>
      <c r="AG24" s="8">
        <f>0</f>
        <v>0</v>
      </c>
      <c r="AH24" s="6">
        <f>5*500*10^6</f>
        <v>2500000000</v>
      </c>
      <c r="AI24" s="5" t="s">
        <v>21</v>
      </c>
      <c r="AJ24" s="3">
        <v>0</v>
      </c>
      <c r="AK24" s="3">
        <v>0</v>
      </c>
      <c r="AL24" s="6">
        <f>2*500*10^3</f>
        <v>1000000</v>
      </c>
      <c r="AM24" s="5" t="s">
        <v>21</v>
      </c>
      <c r="AN24" s="5" t="s">
        <v>21</v>
      </c>
      <c r="AO24" s="5" t="s">
        <v>21</v>
      </c>
      <c r="AP24" s="3">
        <v>0</v>
      </c>
      <c r="AQ24" s="3">
        <v>0</v>
      </c>
      <c r="AR24" s="2">
        <f>6*500*10^7</f>
        <v>30000000000</v>
      </c>
      <c r="AS24" s="3">
        <v>0</v>
      </c>
      <c r="AT24" s="34" t="s">
        <v>31</v>
      </c>
      <c r="AU24" s="34" t="s">
        <v>31</v>
      </c>
      <c r="AV24" s="34" t="s">
        <v>31</v>
      </c>
      <c r="AW24" s="34" t="s">
        <v>22</v>
      </c>
      <c r="AX24" s="34" t="s">
        <v>23</v>
      </c>
      <c r="AY24" s="35">
        <v>0</v>
      </c>
      <c r="AZ24" s="35">
        <v>0</v>
      </c>
      <c r="BA24" s="34" t="s">
        <v>27</v>
      </c>
      <c r="BB24" s="35">
        <v>0</v>
      </c>
      <c r="BC24" s="35">
        <v>0</v>
      </c>
      <c r="BD24" s="34" t="s">
        <v>31</v>
      </c>
      <c r="BE24" s="35">
        <v>0</v>
      </c>
      <c r="BF24" s="35">
        <v>0</v>
      </c>
      <c r="BG24" s="34" t="s">
        <v>23</v>
      </c>
      <c r="BH24" s="34" t="s">
        <v>27</v>
      </c>
      <c r="BI24" s="34" t="s">
        <v>27</v>
      </c>
      <c r="BJ24" s="35">
        <v>0</v>
      </c>
      <c r="BK24" s="36">
        <v>10000000</v>
      </c>
      <c r="BL24" s="36">
        <v>100000000000</v>
      </c>
      <c r="BM24" s="35">
        <v>0</v>
      </c>
      <c r="BN24" s="34" t="s">
        <v>23</v>
      </c>
      <c r="BO24" s="34" t="s">
        <v>23</v>
      </c>
      <c r="BP24" s="34" t="s">
        <v>32</v>
      </c>
      <c r="BQ24" s="36">
        <v>5000000000</v>
      </c>
      <c r="BR24" s="36">
        <v>2000000</v>
      </c>
      <c r="BS24" s="36">
        <v>3500000000</v>
      </c>
      <c r="BT24" s="35">
        <v>0</v>
      </c>
    </row>
    <row r="25" spans="1:72" ht="15.75" thickBot="1" x14ac:dyDescent="0.3">
      <c r="A25" s="1">
        <v>22</v>
      </c>
      <c r="B25" s="4">
        <v>1948</v>
      </c>
      <c r="C25" s="6">
        <f>4*500*10^5</f>
        <v>200000000</v>
      </c>
      <c r="D25" s="2">
        <f>4*500*10^8</f>
        <v>200000000000</v>
      </c>
      <c r="E25" s="7">
        <f>5*500*10^5</f>
        <v>250000000</v>
      </c>
      <c r="F25" s="3">
        <v>0</v>
      </c>
      <c r="G25" s="2">
        <f>4*500*10^7</f>
        <v>20000000000</v>
      </c>
      <c r="H25" s="2">
        <f>3*500*10^6</f>
        <v>1500000000</v>
      </c>
      <c r="I25" s="2">
        <f>8*500*10^7</f>
        <v>40000000000</v>
      </c>
      <c r="J25" s="5" t="s">
        <v>21</v>
      </c>
      <c r="K25" s="2">
        <f>1*500*10^7</f>
        <v>5000000000</v>
      </c>
      <c r="L25" s="2">
        <f>3*500*10^8</f>
        <v>150000000000</v>
      </c>
      <c r="M25" s="2">
        <f>10*500*10^6</f>
        <v>5000000000</v>
      </c>
      <c r="N25" s="2">
        <f>3*500*10^6</f>
        <v>1500000000</v>
      </c>
      <c r="O25" s="2">
        <f>4*500*10^8</f>
        <v>200000000000</v>
      </c>
      <c r="P25" s="3">
        <v>0</v>
      </c>
      <c r="Q25" s="3">
        <v>0</v>
      </c>
      <c r="R25" s="5" t="s">
        <v>30</v>
      </c>
      <c r="S25" s="7">
        <f>2*500*10^2</f>
        <v>100000</v>
      </c>
      <c r="T25" s="5" t="s">
        <v>17</v>
      </c>
      <c r="U25" s="7">
        <f>5*500*10^6</f>
        <v>2500000000</v>
      </c>
      <c r="V25" s="6">
        <f>6*500*10^6</f>
        <v>3000000000</v>
      </c>
      <c r="W25" s="9">
        <v>3500000000</v>
      </c>
      <c r="X25" s="7">
        <v>25000000000</v>
      </c>
      <c r="Y25" s="3">
        <v>0</v>
      </c>
      <c r="Z25" s="8">
        <v>0</v>
      </c>
      <c r="AA25" s="6">
        <f>8*500*10^4</f>
        <v>40000000</v>
      </c>
      <c r="AB25" s="17">
        <v>15000000</v>
      </c>
      <c r="AC25" s="13" t="s">
        <v>31</v>
      </c>
      <c r="AD25" s="17">
        <v>5000000000</v>
      </c>
      <c r="AE25" s="9">
        <v>5000000</v>
      </c>
      <c r="AF25" s="17">
        <v>150000000</v>
      </c>
      <c r="AG25" s="8">
        <f>0</f>
        <v>0</v>
      </c>
      <c r="AH25" s="5" t="s">
        <v>21</v>
      </c>
      <c r="AI25" s="6">
        <f>6*500*10^5</f>
        <v>300000000</v>
      </c>
      <c r="AJ25" s="2">
        <f>4*500*10^7</f>
        <v>20000000000</v>
      </c>
      <c r="AK25" s="2">
        <f>4*500*10^4</f>
        <v>20000000</v>
      </c>
      <c r="AL25" s="3">
        <v>0</v>
      </c>
      <c r="AM25" s="3">
        <v>0</v>
      </c>
      <c r="AN25" s="5" t="s">
        <v>30</v>
      </c>
      <c r="AO25" s="3">
        <v>0</v>
      </c>
      <c r="AP25" s="3">
        <v>0</v>
      </c>
      <c r="AQ25" s="3">
        <v>0</v>
      </c>
      <c r="AR25" s="7">
        <f>4*500*10^6</f>
        <v>2000000000</v>
      </c>
      <c r="AS25" s="3">
        <v>0</v>
      </c>
      <c r="AT25" s="29" t="s">
        <v>27</v>
      </c>
      <c r="AU25" s="29" t="s">
        <v>23</v>
      </c>
      <c r="AV25" s="29" t="s">
        <v>27</v>
      </c>
      <c r="AW25" s="30">
        <v>100000000000</v>
      </c>
      <c r="AX25" s="30">
        <v>50000000000</v>
      </c>
      <c r="AY25" s="29" t="s">
        <v>23</v>
      </c>
      <c r="AZ25" s="30">
        <v>500000000</v>
      </c>
      <c r="BA25" s="30">
        <v>500000000</v>
      </c>
      <c r="BB25" s="30">
        <v>100000000</v>
      </c>
      <c r="BC25" s="29" t="s">
        <v>27</v>
      </c>
      <c r="BD25" s="29" t="s">
        <v>23</v>
      </c>
      <c r="BE25" s="29" t="s">
        <v>27</v>
      </c>
      <c r="BF25" s="30">
        <v>10000000000</v>
      </c>
      <c r="BG25" s="37">
        <v>1000000000000</v>
      </c>
      <c r="BH25" s="30">
        <v>1000000000</v>
      </c>
      <c r="BI25" s="30">
        <v>15000000000</v>
      </c>
      <c r="BJ25" s="30">
        <v>5000000</v>
      </c>
      <c r="BK25" s="31">
        <v>0</v>
      </c>
      <c r="BL25" s="29" t="s">
        <v>27</v>
      </c>
      <c r="BM25" s="29" t="s">
        <v>23</v>
      </c>
      <c r="BN25" s="31">
        <v>0</v>
      </c>
      <c r="BO25" s="29" t="s">
        <v>23</v>
      </c>
      <c r="BP25" s="29" t="s">
        <v>32</v>
      </c>
      <c r="BQ25" s="30">
        <v>500000000</v>
      </c>
      <c r="BR25" s="29" t="s">
        <v>32</v>
      </c>
      <c r="BS25" s="30">
        <v>500000000</v>
      </c>
      <c r="BT25" s="30">
        <v>5000000</v>
      </c>
    </row>
    <row r="26" spans="1:72" x14ac:dyDescent="0.25">
      <c r="A26" s="1">
        <v>23</v>
      </c>
      <c r="B26" s="4">
        <v>3587</v>
      </c>
      <c r="C26" s="2">
        <f>1*500*10^7</f>
        <v>5000000000</v>
      </c>
      <c r="D26" s="2">
        <f>2*500*10^6</f>
        <v>1000000000</v>
      </c>
      <c r="E26" s="2">
        <f>12*500*10^6</f>
        <v>6000000000</v>
      </c>
      <c r="F26" s="2">
        <f>4*500*10^7</f>
        <v>20000000000</v>
      </c>
      <c r="G26" s="2">
        <f>6*500*10^7</f>
        <v>30000000000</v>
      </c>
      <c r="H26" s="2">
        <f>6*500*10^5</f>
        <v>300000000</v>
      </c>
      <c r="I26" s="2">
        <f>8*500*10^7</f>
        <v>40000000000</v>
      </c>
      <c r="J26" s="2">
        <f>2*500*10^8</f>
        <v>100000000000</v>
      </c>
      <c r="K26" s="2">
        <f>4*500*10^8</f>
        <v>200000000000</v>
      </c>
      <c r="L26" s="2">
        <f>4*500*10^8</f>
        <v>200000000000</v>
      </c>
      <c r="M26" s="2">
        <f>5*500*10^8</f>
        <v>250000000000</v>
      </c>
      <c r="N26" s="2">
        <f>4*500*10^8</f>
        <v>200000000000</v>
      </c>
      <c r="O26" s="2">
        <f>1*500*10^8</f>
        <v>50000000000</v>
      </c>
      <c r="P26" s="3">
        <v>0</v>
      </c>
      <c r="Q26" s="2">
        <f>5*500*10^8</f>
        <v>250000000000</v>
      </c>
      <c r="R26" s="6">
        <f>8*500*10^7</f>
        <v>40000000000</v>
      </c>
      <c r="S26" s="2">
        <f>2*500*10^8</f>
        <v>100000000000</v>
      </c>
      <c r="T26" s="6">
        <f>1*500*10^7</f>
        <v>5000000000</v>
      </c>
      <c r="U26" s="7">
        <f>4*500*10^7</f>
        <v>20000000000</v>
      </c>
      <c r="V26" s="6">
        <f>2*500*10^7</f>
        <v>10000000000</v>
      </c>
      <c r="W26" s="13" t="s">
        <v>22</v>
      </c>
      <c r="X26" s="6">
        <v>250000000</v>
      </c>
      <c r="Y26" s="2">
        <f>2*500*10^5</f>
        <v>100000000</v>
      </c>
      <c r="Z26" s="7">
        <f>1*500*10^2</f>
        <v>50000</v>
      </c>
      <c r="AA26" s="5" t="s">
        <v>21</v>
      </c>
      <c r="AB26" s="13" t="s">
        <v>31</v>
      </c>
      <c r="AC26" s="13" t="s">
        <v>23</v>
      </c>
      <c r="AD26" s="13" t="s">
        <v>18</v>
      </c>
      <c r="AE26" s="13" t="s">
        <v>19</v>
      </c>
      <c r="AF26" s="13" t="s">
        <v>19</v>
      </c>
      <c r="AG26" s="8">
        <v>0</v>
      </c>
      <c r="AH26" s="6">
        <f>3*500*10^7</f>
        <v>15000000000</v>
      </c>
      <c r="AI26" s="2">
        <f>2*500*10^7</f>
        <v>10000000000</v>
      </c>
      <c r="AJ26" s="2">
        <f>7*500*10^7</f>
        <v>35000000000</v>
      </c>
      <c r="AK26" s="7">
        <f>2*500*10^5</f>
        <v>100000000</v>
      </c>
      <c r="AL26" s="3">
        <v>0</v>
      </c>
      <c r="AM26" s="6">
        <f>2*500*10^7</f>
        <v>10000000000</v>
      </c>
      <c r="AN26" s="7">
        <f>1*500*10^7</f>
        <v>5000000000</v>
      </c>
      <c r="AO26" s="7">
        <f>2*500*10^8</f>
        <v>100000000000</v>
      </c>
      <c r="AP26" s="2">
        <f>5*500*10^3</f>
        <v>2500000</v>
      </c>
      <c r="AQ26" s="6">
        <f>3*500*10^7</f>
        <v>15000000000</v>
      </c>
      <c r="AR26" s="2">
        <f>2*500*10^8</f>
        <v>100000000000</v>
      </c>
      <c r="AS26" s="3">
        <v>0</v>
      </c>
      <c r="AT26" s="38"/>
      <c r="AU26" s="38"/>
      <c r="AV26" s="38"/>
      <c r="AW26" s="38"/>
      <c r="AX26" s="38"/>
      <c r="AY26" s="38"/>
      <c r="AZ26" s="38"/>
      <c r="BA26" s="38"/>
      <c r="BB26" s="38"/>
      <c r="BC26" s="38"/>
      <c r="BD26" s="38"/>
      <c r="BE26" s="38"/>
      <c r="BF26" s="38"/>
      <c r="BG26" s="38"/>
      <c r="BH26" s="38"/>
      <c r="BI26" s="38"/>
      <c r="BJ26" s="38"/>
      <c r="BK26" s="38"/>
      <c r="BL26" s="38"/>
      <c r="BM26" s="38"/>
      <c r="BN26" s="38"/>
      <c r="BO26" s="38"/>
      <c r="BP26" s="38"/>
      <c r="BQ26" s="38"/>
      <c r="BR26" s="38"/>
      <c r="BS26" s="38"/>
      <c r="BT26" s="38"/>
    </row>
    <row r="27" spans="1:72" x14ac:dyDescent="0.25">
      <c r="A27" s="1">
        <v>24</v>
      </c>
      <c r="B27" s="4">
        <v>2101</v>
      </c>
      <c r="C27" s="2">
        <f>2*500*10^7</f>
        <v>10000000000</v>
      </c>
      <c r="D27" s="2">
        <f>4*500*10^5</f>
        <v>200000000</v>
      </c>
      <c r="E27" s="2">
        <f>3*500*10^7</f>
        <v>15000000000</v>
      </c>
      <c r="F27" s="2">
        <f>5*500*10^7</f>
        <v>25000000000</v>
      </c>
      <c r="G27" s="2">
        <f>5*500*10^6</f>
        <v>2500000000</v>
      </c>
      <c r="H27" s="2">
        <f>1*500*10^5</f>
        <v>50000000</v>
      </c>
      <c r="I27" s="3">
        <v>0</v>
      </c>
      <c r="J27" s="2">
        <f>12*500*10^8</f>
        <v>600000000000</v>
      </c>
      <c r="K27" s="2">
        <f>6*500*10^8</f>
        <v>300000000000</v>
      </c>
      <c r="L27" s="2">
        <f>14*500*10^8</f>
        <v>700000000000</v>
      </c>
      <c r="M27" s="2">
        <f>10*500*10^8</f>
        <v>500000000000</v>
      </c>
      <c r="N27" s="2">
        <f>2*500*10^8</f>
        <v>100000000000</v>
      </c>
      <c r="O27" s="2">
        <f>8*500*10^4</f>
        <v>40000000</v>
      </c>
      <c r="P27" s="3">
        <v>0</v>
      </c>
      <c r="Q27" s="2">
        <f>6*500*10^8</f>
        <v>300000000000</v>
      </c>
      <c r="R27" s="6">
        <f>2*500*10^5</f>
        <v>100000000</v>
      </c>
      <c r="S27" s="2">
        <f>6*500*10^8</f>
        <v>300000000000</v>
      </c>
      <c r="T27" s="5" t="s">
        <v>14</v>
      </c>
      <c r="U27" s="2">
        <f>2*500*10^8</f>
        <v>100000000000</v>
      </c>
      <c r="V27" s="5" t="s">
        <v>17</v>
      </c>
      <c r="W27" s="2">
        <v>1000000000000</v>
      </c>
      <c r="X27" s="7">
        <v>450000000000</v>
      </c>
      <c r="Y27" s="3">
        <v>0</v>
      </c>
      <c r="Z27" s="3">
        <v>0</v>
      </c>
      <c r="AA27" s="3">
        <v>0</v>
      </c>
      <c r="AB27" s="9">
        <v>10000000000</v>
      </c>
      <c r="AC27" s="9">
        <v>100000000</v>
      </c>
      <c r="AD27" s="9">
        <v>500000</v>
      </c>
      <c r="AE27" s="13" t="s">
        <v>21</v>
      </c>
      <c r="AF27" s="13" t="s">
        <v>21</v>
      </c>
      <c r="AG27" s="8">
        <v>0</v>
      </c>
      <c r="AH27" s="6">
        <f>2*500*10^7</f>
        <v>10000000000</v>
      </c>
      <c r="AI27" s="7">
        <f>2*500*10^7</f>
        <v>10000000000</v>
      </c>
      <c r="AJ27" s="7">
        <f>2*500*10^7</f>
        <v>10000000000</v>
      </c>
      <c r="AK27" s="7">
        <f>3*500*10^6</f>
        <v>1500000000</v>
      </c>
      <c r="AL27" s="3">
        <v>0</v>
      </c>
      <c r="AM27" s="6">
        <f>3*500*10^5</f>
        <v>150000000</v>
      </c>
      <c r="AN27" s="7">
        <f>2*500*10^6</f>
        <v>1000000000</v>
      </c>
      <c r="AO27" s="7">
        <f>4*500*10^6</f>
        <v>2000000000</v>
      </c>
      <c r="AP27" s="7">
        <f>6*500*10^3</f>
        <v>3000000</v>
      </c>
      <c r="AQ27" s="6">
        <f>3*500*10^5</f>
        <v>150000000</v>
      </c>
      <c r="AR27" s="6">
        <f>4*500*10^7</f>
        <v>20000000000</v>
      </c>
      <c r="AS27" s="3">
        <v>0</v>
      </c>
      <c r="AT27" s="13" t="s">
        <v>22</v>
      </c>
      <c r="AU27" s="17">
        <v>100000000000</v>
      </c>
      <c r="AV27" s="13" t="s">
        <v>75</v>
      </c>
      <c r="AW27" s="17">
        <v>1000000000</v>
      </c>
      <c r="AX27" s="2">
        <v>2000000000000</v>
      </c>
      <c r="AY27" s="2">
        <v>150000000000</v>
      </c>
      <c r="AZ27" s="17">
        <v>450000000000</v>
      </c>
      <c r="BA27" s="2">
        <v>2500000000000</v>
      </c>
      <c r="BB27" s="9">
        <v>20000000000</v>
      </c>
      <c r="BC27" s="17">
        <v>400000</v>
      </c>
      <c r="BD27" s="2">
        <v>200000000</v>
      </c>
      <c r="BE27" s="2">
        <v>400000000000</v>
      </c>
      <c r="BF27" s="17">
        <v>30000000000</v>
      </c>
      <c r="BG27" s="17">
        <v>20000000000</v>
      </c>
      <c r="BH27" s="2">
        <v>1500000000000</v>
      </c>
      <c r="BI27" s="2">
        <v>1000000</v>
      </c>
      <c r="BJ27" s="17">
        <v>15000000</v>
      </c>
      <c r="BK27" s="13" t="s">
        <v>27</v>
      </c>
      <c r="BL27" s="13" t="s">
        <v>75</v>
      </c>
      <c r="BM27" s="8">
        <v>0</v>
      </c>
      <c r="BN27" s="8">
        <v>0</v>
      </c>
      <c r="BO27" s="8">
        <v>0</v>
      </c>
      <c r="BP27" s="8">
        <v>0</v>
      </c>
      <c r="BQ27" s="17">
        <v>100000000000</v>
      </c>
      <c r="BR27" s="17">
        <v>100000000000</v>
      </c>
      <c r="BS27" s="17">
        <v>400000000000</v>
      </c>
      <c r="BT27" s="17">
        <v>550000000000</v>
      </c>
    </row>
    <row r="28" spans="1:72" x14ac:dyDescent="0.25">
      <c r="A28" s="1">
        <v>25</v>
      </c>
      <c r="B28" s="4">
        <v>2108</v>
      </c>
      <c r="C28" s="7">
        <f>1*500*10^3</f>
        <v>500000</v>
      </c>
      <c r="D28" s="5" t="s">
        <v>17</v>
      </c>
      <c r="E28" s="3">
        <v>0</v>
      </c>
      <c r="F28" s="5" t="s">
        <v>14</v>
      </c>
      <c r="G28" s="5" t="s">
        <v>17</v>
      </c>
      <c r="H28" s="3">
        <v>0</v>
      </c>
      <c r="I28" s="5" t="s">
        <v>14</v>
      </c>
      <c r="J28" s="3">
        <v>0</v>
      </c>
      <c r="K28" s="3">
        <v>0</v>
      </c>
      <c r="L28" s="3">
        <v>0</v>
      </c>
      <c r="M28" s="3">
        <v>0</v>
      </c>
      <c r="N28" s="3">
        <v>0</v>
      </c>
      <c r="O28" s="2">
        <f>2*500*10^3</f>
        <v>1000000</v>
      </c>
      <c r="P28" s="3">
        <v>0</v>
      </c>
      <c r="Q28" s="3">
        <v>0</v>
      </c>
      <c r="R28" s="6">
        <f>4*500*10^7</f>
        <v>20000000000</v>
      </c>
      <c r="S28" s="3">
        <v>0</v>
      </c>
      <c r="T28" s="6">
        <f>2*500*10^6</f>
        <v>1000000000</v>
      </c>
      <c r="U28" s="6">
        <f>3*500*10^3</f>
        <v>1500000</v>
      </c>
      <c r="V28" s="6">
        <f>6*500*10^6</f>
        <v>3000000000</v>
      </c>
      <c r="W28" s="2">
        <v>500000000000</v>
      </c>
      <c r="X28" s="2">
        <v>300000000000</v>
      </c>
      <c r="Y28" s="6">
        <f>4*500*10^5</f>
        <v>200000000</v>
      </c>
      <c r="Z28" s="6">
        <f>8*500*10^2</f>
        <v>400000</v>
      </c>
      <c r="AA28" s="6">
        <f>2*500*10^4</f>
        <v>10000000</v>
      </c>
      <c r="AB28" s="13" t="s">
        <v>22</v>
      </c>
      <c r="AC28" s="13" t="s">
        <v>22</v>
      </c>
      <c r="AD28" s="13" t="s">
        <v>28</v>
      </c>
      <c r="AE28" s="13" t="s">
        <v>18</v>
      </c>
      <c r="AF28" s="13" t="s">
        <v>29</v>
      </c>
      <c r="AG28" s="8">
        <v>0</v>
      </c>
      <c r="AH28" s="6">
        <f>6*500*10^6</f>
        <v>3000000000</v>
      </c>
      <c r="AI28" s="7">
        <f>4*500*10^7</f>
        <v>20000000000</v>
      </c>
      <c r="AJ28" s="7">
        <f t="shared" ref="AJ28" si="9">2*500*10^7</f>
        <v>10000000000</v>
      </c>
      <c r="AK28" s="6">
        <f>1*500*10^6</f>
        <v>500000000</v>
      </c>
      <c r="AL28" s="6">
        <f>2*500*10^4</f>
        <v>10000000</v>
      </c>
      <c r="AM28" s="6">
        <f>6*500*10^6</f>
        <v>3000000000</v>
      </c>
      <c r="AN28" s="7">
        <f>2*500*10^7</f>
        <v>10000000000</v>
      </c>
      <c r="AO28" s="7">
        <f>6*500*10^7</f>
        <v>30000000000</v>
      </c>
      <c r="AP28" s="6">
        <f>8*500*10^3</f>
        <v>4000000</v>
      </c>
      <c r="AQ28" s="6">
        <f>2*500*10^7</f>
        <v>10000000000</v>
      </c>
      <c r="AR28" s="3">
        <v>0</v>
      </c>
      <c r="AS28" s="3">
        <v>0</v>
      </c>
      <c r="AT28" s="2">
        <v>40000000000</v>
      </c>
      <c r="AU28" s="17">
        <v>15000000000</v>
      </c>
      <c r="AV28" s="9">
        <v>5000000000</v>
      </c>
      <c r="AW28" s="2">
        <v>50000000000</v>
      </c>
      <c r="AX28" s="2">
        <v>1500000000000</v>
      </c>
      <c r="AY28" s="17">
        <v>30000000000</v>
      </c>
      <c r="AZ28" s="8">
        <v>0</v>
      </c>
      <c r="BA28" s="9">
        <v>2500000000</v>
      </c>
      <c r="BB28" s="17">
        <v>100000000000</v>
      </c>
      <c r="BC28" s="2">
        <v>100000000000</v>
      </c>
      <c r="BD28" s="2">
        <v>500000000</v>
      </c>
      <c r="BE28" s="2">
        <v>50000000000</v>
      </c>
      <c r="BF28" s="2">
        <v>50000000000</v>
      </c>
      <c r="BG28" s="2">
        <v>350000000000</v>
      </c>
      <c r="BH28" s="2">
        <v>800000000000</v>
      </c>
      <c r="BI28" s="2">
        <v>50000000000</v>
      </c>
      <c r="BJ28" s="2">
        <v>20000000000</v>
      </c>
      <c r="BK28" s="2">
        <v>1500000000</v>
      </c>
      <c r="BL28" s="17">
        <v>50000000000</v>
      </c>
      <c r="BM28" s="9">
        <v>25000000000</v>
      </c>
      <c r="BN28" s="2">
        <v>500000</v>
      </c>
      <c r="BO28" s="13" t="s">
        <v>23</v>
      </c>
      <c r="BP28" s="13" t="s">
        <v>23</v>
      </c>
      <c r="BQ28" s="17">
        <v>5500000000</v>
      </c>
      <c r="BR28" s="17">
        <v>5500000000</v>
      </c>
      <c r="BS28" s="17">
        <v>12000000000</v>
      </c>
      <c r="BT28" s="17">
        <v>350000000000</v>
      </c>
    </row>
    <row r="29" spans="1:72" x14ac:dyDescent="0.25">
      <c r="A29" s="1">
        <v>26</v>
      </c>
      <c r="B29" s="4">
        <v>2144</v>
      </c>
      <c r="C29" s="2">
        <f>5*500*10^6</f>
        <v>2500000000</v>
      </c>
      <c r="D29" s="6">
        <f>8*500*10^2</f>
        <v>400000</v>
      </c>
      <c r="E29" s="5" t="s">
        <v>21</v>
      </c>
      <c r="F29" s="5" t="s">
        <v>14</v>
      </c>
      <c r="G29" s="5" t="s">
        <v>21</v>
      </c>
      <c r="H29" s="3">
        <v>0</v>
      </c>
      <c r="I29" s="3">
        <v>0</v>
      </c>
      <c r="J29" s="5" t="s">
        <v>14</v>
      </c>
      <c r="K29" s="5" t="s">
        <v>21</v>
      </c>
      <c r="L29" s="5" t="s">
        <v>21</v>
      </c>
      <c r="M29" s="5" t="s">
        <v>21</v>
      </c>
      <c r="N29" s="5" t="s">
        <v>21</v>
      </c>
      <c r="O29" s="3">
        <v>0</v>
      </c>
      <c r="P29" s="3">
        <v>0</v>
      </c>
      <c r="Q29" s="2">
        <f>3*500*10^6</f>
        <v>1500000000</v>
      </c>
      <c r="R29" s="5" t="s">
        <v>21</v>
      </c>
      <c r="S29" s="5" t="s">
        <v>21</v>
      </c>
      <c r="T29" s="3">
        <v>0</v>
      </c>
      <c r="U29" s="6">
        <f>2*500*10^5</f>
        <v>100000000</v>
      </c>
      <c r="V29" s="3">
        <v>0</v>
      </c>
      <c r="W29" s="13" t="s">
        <v>32</v>
      </c>
      <c r="X29" s="7">
        <v>250000000000</v>
      </c>
      <c r="Y29" s="3">
        <v>0</v>
      </c>
      <c r="Z29" s="3">
        <v>0</v>
      </c>
      <c r="AA29" s="3">
        <v>0</v>
      </c>
      <c r="AB29" s="17">
        <v>100000000000</v>
      </c>
      <c r="AC29" s="9">
        <v>1000000000</v>
      </c>
      <c r="AD29" s="9">
        <v>5000000</v>
      </c>
      <c r="AE29" s="13" t="s">
        <v>19</v>
      </c>
      <c r="AF29" s="13" t="s">
        <v>19</v>
      </c>
      <c r="AG29" s="8">
        <v>0</v>
      </c>
      <c r="AH29" s="3">
        <v>0</v>
      </c>
      <c r="AI29" s="3">
        <v>0</v>
      </c>
      <c r="AJ29" s="3">
        <v>0</v>
      </c>
      <c r="AK29" s="3">
        <v>0</v>
      </c>
      <c r="AL29" s="3">
        <v>0</v>
      </c>
      <c r="AM29" s="3">
        <v>0</v>
      </c>
      <c r="AN29" s="5" t="s">
        <v>14</v>
      </c>
      <c r="AO29" s="5" t="s">
        <v>14</v>
      </c>
      <c r="AP29" s="6">
        <f>2*500*10^3</f>
        <v>1000000</v>
      </c>
      <c r="AQ29" s="3">
        <v>0</v>
      </c>
      <c r="AR29" s="2">
        <f>2*500*10^4</f>
        <v>10000000</v>
      </c>
      <c r="AS29" s="3">
        <v>0</v>
      </c>
      <c r="AT29" s="9">
        <v>10000000000</v>
      </c>
      <c r="AU29" s="9">
        <v>10000000000</v>
      </c>
      <c r="AV29" s="9">
        <v>1000000000</v>
      </c>
      <c r="AW29" s="17">
        <v>15000000000</v>
      </c>
      <c r="AX29" s="17">
        <v>1500000000000</v>
      </c>
      <c r="AY29" s="13" t="s">
        <v>22</v>
      </c>
      <c r="AZ29" s="17">
        <v>50000000000</v>
      </c>
      <c r="BA29" s="13" t="s">
        <v>26</v>
      </c>
      <c r="BB29" s="9">
        <v>50000000000</v>
      </c>
      <c r="BC29" s="13" t="s">
        <v>22</v>
      </c>
      <c r="BD29" s="9">
        <v>100000000000</v>
      </c>
      <c r="BE29" s="13" t="s">
        <v>27</v>
      </c>
      <c r="BF29" s="13" t="s">
        <v>27</v>
      </c>
      <c r="BG29" s="13" t="s">
        <v>27</v>
      </c>
      <c r="BH29" s="13" t="s">
        <v>22</v>
      </c>
      <c r="BI29" s="13" t="s">
        <v>23</v>
      </c>
      <c r="BJ29" s="9">
        <v>100000000</v>
      </c>
      <c r="BK29" s="9">
        <v>15000000</v>
      </c>
      <c r="BL29" s="9">
        <v>500000000000</v>
      </c>
      <c r="BM29" s="8">
        <v>0</v>
      </c>
      <c r="BN29" s="13" t="s">
        <v>32</v>
      </c>
      <c r="BO29" s="13" t="s">
        <v>32</v>
      </c>
      <c r="BP29" s="13" t="s">
        <v>32</v>
      </c>
      <c r="BQ29" s="13" t="s">
        <v>22</v>
      </c>
      <c r="BR29" s="13" t="s">
        <v>22</v>
      </c>
      <c r="BS29" s="13" t="s">
        <v>22</v>
      </c>
      <c r="BT29" s="9">
        <v>1000000000</v>
      </c>
    </row>
    <row r="30" spans="1:72" x14ac:dyDescent="0.25">
      <c r="A30" s="1">
        <v>27</v>
      </c>
      <c r="B30" s="4">
        <v>2444</v>
      </c>
      <c r="C30" s="5" t="s">
        <v>14</v>
      </c>
      <c r="D30" s="3">
        <v>0</v>
      </c>
      <c r="E30" s="2">
        <f>1*500*10^7</f>
        <v>5000000000</v>
      </c>
      <c r="F30" s="5" t="s">
        <v>17</v>
      </c>
      <c r="G30" s="6">
        <f>5*500*10^5</f>
        <v>250000000</v>
      </c>
      <c r="H30" s="3">
        <v>0</v>
      </c>
      <c r="I30" s="5" t="s">
        <v>21</v>
      </c>
      <c r="J30" s="5" t="s">
        <v>30</v>
      </c>
      <c r="K30" s="2">
        <f>5*500*10^8</f>
        <v>250000000000</v>
      </c>
      <c r="L30" s="2">
        <f>5*500*10^8</f>
        <v>250000000000</v>
      </c>
      <c r="M30" s="2">
        <f>8*500*10^8</f>
        <v>400000000000</v>
      </c>
      <c r="N30" s="7">
        <f>6*500*10^2</f>
        <v>300000</v>
      </c>
      <c r="O30" s="5" t="s">
        <v>21</v>
      </c>
      <c r="P30" s="3">
        <v>0</v>
      </c>
      <c r="Q30" s="5" t="s">
        <v>21</v>
      </c>
      <c r="R30" s="3">
        <v>0</v>
      </c>
      <c r="S30" s="5" t="s">
        <v>14</v>
      </c>
      <c r="T30" s="3">
        <v>0</v>
      </c>
      <c r="U30" s="3">
        <v>0</v>
      </c>
      <c r="V30" s="3">
        <v>0</v>
      </c>
      <c r="W30" s="13" t="s">
        <v>23</v>
      </c>
      <c r="X30" s="13" t="s">
        <v>32</v>
      </c>
      <c r="Y30" s="3">
        <v>0</v>
      </c>
      <c r="Z30" s="3">
        <v>0</v>
      </c>
      <c r="AA30" s="3">
        <v>0</v>
      </c>
      <c r="AB30" s="2">
        <v>15000000000</v>
      </c>
      <c r="AC30" s="17">
        <v>200000000000</v>
      </c>
      <c r="AD30" s="17">
        <v>100000000</v>
      </c>
      <c r="AE30" s="8">
        <v>0</v>
      </c>
      <c r="AF30" s="8">
        <v>0</v>
      </c>
      <c r="AG30" s="8">
        <v>0</v>
      </c>
      <c r="AH30" s="3">
        <v>0</v>
      </c>
      <c r="AI30" s="5" t="s">
        <v>21</v>
      </c>
      <c r="AJ30" s="5" t="s">
        <v>21</v>
      </c>
      <c r="AK30" s="3">
        <v>0</v>
      </c>
      <c r="AL30" s="3">
        <v>0</v>
      </c>
      <c r="AM30" s="3">
        <v>0</v>
      </c>
      <c r="AN30" s="3">
        <v>0</v>
      </c>
      <c r="AO30" s="3">
        <v>0</v>
      </c>
      <c r="AP30" s="3">
        <v>0</v>
      </c>
      <c r="AQ30" s="3">
        <v>0</v>
      </c>
      <c r="AR30" s="5" t="s">
        <v>17</v>
      </c>
      <c r="AS30" s="3">
        <v>0</v>
      </c>
      <c r="AT30" s="9">
        <v>50000000000</v>
      </c>
      <c r="AU30" s="9">
        <v>500000000000</v>
      </c>
      <c r="AV30" s="9">
        <v>500000000</v>
      </c>
      <c r="AW30" s="8">
        <v>0</v>
      </c>
      <c r="AX30" s="13" t="s">
        <v>31</v>
      </c>
      <c r="AY30" s="13" t="s">
        <v>23</v>
      </c>
      <c r="AZ30" s="13" t="s">
        <v>23</v>
      </c>
      <c r="BA30" s="13" t="s">
        <v>31</v>
      </c>
      <c r="BB30" s="8">
        <v>0</v>
      </c>
      <c r="BC30" s="13" t="s">
        <v>27</v>
      </c>
      <c r="BD30" s="9">
        <v>50000000000</v>
      </c>
      <c r="BE30" s="13" t="s">
        <v>23</v>
      </c>
      <c r="BF30" s="13" t="s">
        <v>23</v>
      </c>
      <c r="BG30" s="8">
        <v>0</v>
      </c>
      <c r="BH30" s="13" t="s">
        <v>27</v>
      </c>
      <c r="BI30" s="13" t="s">
        <v>23</v>
      </c>
      <c r="BJ30" s="13" t="s">
        <v>32</v>
      </c>
      <c r="BK30" s="9">
        <v>50000000</v>
      </c>
      <c r="BL30" s="9">
        <v>5000000000</v>
      </c>
      <c r="BM30" s="8">
        <v>0</v>
      </c>
      <c r="BN30" s="13" t="s">
        <v>32</v>
      </c>
      <c r="BO30" s="13" t="s">
        <v>23</v>
      </c>
      <c r="BP30" s="13" t="s">
        <v>32</v>
      </c>
      <c r="BQ30" s="9">
        <v>50000000000</v>
      </c>
      <c r="BR30" s="8">
        <v>0</v>
      </c>
      <c r="BS30" s="9">
        <v>50000000000</v>
      </c>
      <c r="BT30" s="13" t="s">
        <v>27</v>
      </c>
    </row>
    <row r="31" spans="1:72" x14ac:dyDescent="0.25">
      <c r="A31" s="1">
        <v>28</v>
      </c>
      <c r="B31" s="4">
        <v>3705</v>
      </c>
      <c r="C31" s="2">
        <f>4*500*10^7</f>
        <v>20000000000</v>
      </c>
      <c r="D31" s="2">
        <f>10*500*10^5</f>
        <v>500000000</v>
      </c>
      <c r="E31" s="2">
        <f>1*500*10^7</f>
        <v>5000000000</v>
      </c>
      <c r="F31" s="2">
        <f>4*500*10^7</f>
        <v>20000000000</v>
      </c>
      <c r="G31" s="2">
        <f>8*500*10^7</f>
        <v>40000000000</v>
      </c>
      <c r="H31" s="2">
        <f>5*500*10^5</f>
        <v>250000000</v>
      </c>
      <c r="I31" s="2">
        <f>2*500*10^7</f>
        <v>10000000000</v>
      </c>
      <c r="J31" s="2">
        <f>10*500*10^8</f>
        <v>500000000000</v>
      </c>
      <c r="K31" s="2">
        <f>4*500*10^8</f>
        <v>200000000000</v>
      </c>
      <c r="L31" s="2">
        <f>6*500*10^8</f>
        <v>300000000000</v>
      </c>
      <c r="M31" s="2">
        <f t="shared" ref="M31" si="10">5*500*10^8</f>
        <v>250000000000</v>
      </c>
      <c r="N31" s="2">
        <f>2*500*10^8</f>
        <v>100000000000</v>
      </c>
      <c r="O31" s="2">
        <f>6*500*10^4</f>
        <v>30000000</v>
      </c>
      <c r="P31" s="3">
        <v>0</v>
      </c>
      <c r="Q31" s="2">
        <f>7*500*10^8</f>
        <v>350000000000</v>
      </c>
      <c r="R31" s="6">
        <f>2*500*10^6</f>
        <v>1000000000</v>
      </c>
      <c r="S31" s="2">
        <f>1*500*10^8</f>
        <v>50000000000</v>
      </c>
      <c r="T31" s="5" t="s">
        <v>21</v>
      </c>
      <c r="U31" s="6">
        <f>2*500*10^4</f>
        <v>10000000</v>
      </c>
      <c r="V31" s="6">
        <f>4*500*10^6</f>
        <v>2000000000</v>
      </c>
      <c r="W31" s="8">
        <v>0</v>
      </c>
      <c r="X31" s="7">
        <v>20000000000</v>
      </c>
      <c r="Y31" s="3">
        <v>0</v>
      </c>
      <c r="Z31" s="3">
        <v>0</v>
      </c>
      <c r="AA31" s="3">
        <v>0</v>
      </c>
      <c r="AB31" s="17">
        <v>5000000000</v>
      </c>
      <c r="AC31" s="9">
        <v>5000000000</v>
      </c>
      <c r="AD31" s="2">
        <v>1000000000</v>
      </c>
      <c r="AE31" s="2">
        <v>1000000000</v>
      </c>
      <c r="AF31" s="2">
        <v>1000000000</v>
      </c>
      <c r="AG31" s="2">
        <v>15000000</v>
      </c>
      <c r="AH31" s="2" t="s">
        <v>21</v>
      </c>
      <c r="AI31" s="3">
        <v>0</v>
      </c>
      <c r="AJ31" s="3">
        <v>0</v>
      </c>
      <c r="AK31" s="3">
        <v>0</v>
      </c>
      <c r="AL31" s="3">
        <v>0</v>
      </c>
      <c r="AM31" s="3">
        <v>0</v>
      </c>
      <c r="AN31" s="6">
        <f>1*500*10^6</f>
        <v>500000000</v>
      </c>
      <c r="AO31" s="6">
        <f>3*500*10^6</f>
        <v>1500000000</v>
      </c>
      <c r="AP31" s="3">
        <v>0</v>
      </c>
      <c r="AQ31" s="3">
        <v>0</v>
      </c>
      <c r="AR31" s="2">
        <f>10*500*10^7</f>
        <v>50000000000</v>
      </c>
      <c r="AS31" s="3">
        <v>0</v>
      </c>
      <c r="AT31" s="9">
        <v>500000000</v>
      </c>
      <c r="AU31" s="9">
        <v>3000000000</v>
      </c>
      <c r="AV31" s="13" t="s">
        <v>23</v>
      </c>
      <c r="AW31" s="13" t="s">
        <v>23</v>
      </c>
      <c r="AX31" s="8">
        <v>0</v>
      </c>
      <c r="AY31" s="8">
        <v>0</v>
      </c>
      <c r="AZ31" s="8">
        <v>0</v>
      </c>
      <c r="BA31" s="8">
        <v>0</v>
      </c>
      <c r="BB31" s="8">
        <v>0</v>
      </c>
      <c r="BC31" s="9">
        <v>1000000</v>
      </c>
      <c r="BD31" s="9">
        <v>10000000000</v>
      </c>
      <c r="BE31" s="8">
        <v>0</v>
      </c>
      <c r="BF31" s="8">
        <v>0</v>
      </c>
      <c r="BG31" s="17">
        <v>100000000000</v>
      </c>
      <c r="BH31" s="13" t="s">
        <v>27</v>
      </c>
      <c r="BI31" s="13" t="s">
        <v>75</v>
      </c>
      <c r="BJ31" s="8">
        <v>0</v>
      </c>
      <c r="BK31" s="8">
        <v>0</v>
      </c>
      <c r="BL31" s="13" t="s">
        <v>22</v>
      </c>
      <c r="BM31" s="8">
        <v>0</v>
      </c>
      <c r="BN31" s="13" t="s">
        <v>23</v>
      </c>
      <c r="BO31" s="13" t="s">
        <v>27</v>
      </c>
      <c r="BP31" s="13" t="s">
        <v>23</v>
      </c>
      <c r="BQ31" s="13" t="s">
        <v>23</v>
      </c>
      <c r="BR31" s="13" t="s">
        <v>23</v>
      </c>
      <c r="BS31" s="13" t="s">
        <v>23</v>
      </c>
      <c r="BT31" s="8">
        <v>0</v>
      </c>
    </row>
    <row r="32" spans="1:72" x14ac:dyDescent="0.25">
      <c r="A32" s="1">
        <v>29</v>
      </c>
      <c r="B32" s="4">
        <v>4841</v>
      </c>
      <c r="C32" s="2">
        <f>1*500*10^8</f>
        <v>50000000000</v>
      </c>
      <c r="D32" s="2">
        <f>2*500*10^5</f>
        <v>100000000</v>
      </c>
      <c r="E32" s="2">
        <f>2*500*10^7</f>
        <v>10000000000</v>
      </c>
      <c r="F32" s="2">
        <f>8*500*10^8</f>
        <v>400000000000</v>
      </c>
      <c r="G32" s="2">
        <f>5*500*10^6</f>
        <v>2500000000</v>
      </c>
      <c r="H32" s="2">
        <f>4*500*10^5</f>
        <v>200000000</v>
      </c>
      <c r="I32" s="2">
        <f>3*500*10^7</f>
        <v>15000000000</v>
      </c>
      <c r="J32" s="2">
        <f>6*500*10^8</f>
        <v>300000000000</v>
      </c>
      <c r="K32" s="2">
        <f>5*500*10^8</f>
        <v>250000000000</v>
      </c>
      <c r="L32" s="2">
        <f>10*500*10^8</f>
        <v>500000000000</v>
      </c>
      <c r="M32" s="2">
        <f>7*500*10^8</f>
        <v>350000000000</v>
      </c>
      <c r="N32" s="2">
        <f>2*500*10^8</f>
        <v>100000000000</v>
      </c>
      <c r="O32" s="2">
        <f>2*500*10^8</f>
        <v>100000000000</v>
      </c>
      <c r="P32" s="3">
        <v>0</v>
      </c>
      <c r="Q32" s="2">
        <f>6*500*10^8</f>
        <v>300000000000</v>
      </c>
      <c r="R32" s="3">
        <v>0</v>
      </c>
      <c r="S32" s="2">
        <f>1*500*10^8</f>
        <v>50000000000</v>
      </c>
      <c r="T32" s="3">
        <v>0</v>
      </c>
      <c r="U32" s="3">
        <v>0</v>
      </c>
      <c r="V32" s="5" t="s">
        <v>21</v>
      </c>
      <c r="W32" s="9">
        <v>300000000</v>
      </c>
      <c r="X32" s="7">
        <v>50000000000</v>
      </c>
      <c r="Y32" s="3">
        <v>0</v>
      </c>
      <c r="Z32" s="3">
        <v>0</v>
      </c>
      <c r="AA32" s="2">
        <f>3*500*10^4</f>
        <v>15000000</v>
      </c>
      <c r="AB32" s="13" t="s">
        <v>23</v>
      </c>
      <c r="AC32" s="13" t="s">
        <v>27</v>
      </c>
      <c r="AD32" s="13" t="s">
        <v>19</v>
      </c>
      <c r="AE32" s="13" t="s">
        <v>21</v>
      </c>
      <c r="AF32" s="13" t="s">
        <v>21</v>
      </c>
      <c r="AG32" s="13" t="s">
        <v>21</v>
      </c>
      <c r="AH32" s="3">
        <v>0</v>
      </c>
      <c r="AI32" s="3">
        <v>0</v>
      </c>
      <c r="AJ32" s="6">
        <f>3*500*10^4</f>
        <v>15000000</v>
      </c>
      <c r="AK32" s="3">
        <v>0</v>
      </c>
      <c r="AL32" s="7">
        <f>2*500*10^6</f>
        <v>1000000000</v>
      </c>
      <c r="AM32" s="3">
        <v>0</v>
      </c>
      <c r="AN32" s="5" t="s">
        <v>14</v>
      </c>
      <c r="AO32" s="5" t="s">
        <v>14</v>
      </c>
      <c r="AP32" s="6">
        <f>10*500*10^2</f>
        <v>500000</v>
      </c>
      <c r="AQ32" s="3">
        <v>0</v>
      </c>
      <c r="AR32" s="2">
        <f>3*500*10^7</f>
        <v>15000000000</v>
      </c>
      <c r="AS32" s="3">
        <v>0</v>
      </c>
      <c r="AT32" s="13" t="s">
        <v>27</v>
      </c>
      <c r="AU32" s="13" t="s">
        <v>27</v>
      </c>
      <c r="AV32" s="13" t="s">
        <v>27</v>
      </c>
      <c r="AW32" s="17">
        <v>1000000000</v>
      </c>
      <c r="AX32" s="17">
        <v>1000000000000</v>
      </c>
      <c r="AY32" s="13" t="s">
        <v>27</v>
      </c>
      <c r="AZ32" s="9">
        <v>1000000000</v>
      </c>
      <c r="BA32" s="9">
        <v>10000000000</v>
      </c>
      <c r="BB32" s="9">
        <v>20000000000</v>
      </c>
      <c r="BC32" s="9">
        <v>5000000000</v>
      </c>
      <c r="BD32" s="2">
        <v>150000</v>
      </c>
      <c r="BE32" s="9">
        <v>1000000000</v>
      </c>
      <c r="BF32" s="13" t="s">
        <v>22</v>
      </c>
      <c r="BG32" s="13" t="s">
        <v>22</v>
      </c>
      <c r="BH32" s="13" t="s">
        <v>22</v>
      </c>
      <c r="BI32" s="8">
        <v>0</v>
      </c>
      <c r="BJ32" s="9">
        <v>10000000</v>
      </c>
      <c r="BK32" s="9">
        <v>10000000</v>
      </c>
      <c r="BL32" s="9">
        <v>100000000</v>
      </c>
      <c r="BM32" s="8">
        <v>0</v>
      </c>
      <c r="BN32" s="13" t="s">
        <v>23</v>
      </c>
      <c r="BO32" s="13" t="s">
        <v>27</v>
      </c>
      <c r="BP32" s="13" t="s">
        <v>27</v>
      </c>
      <c r="BQ32" s="13" t="s">
        <v>23</v>
      </c>
      <c r="BR32" s="13" t="s">
        <v>27</v>
      </c>
      <c r="BS32" s="13" t="s">
        <v>27</v>
      </c>
      <c r="BT32" s="9">
        <v>110000000</v>
      </c>
    </row>
    <row r="33" spans="1:72" x14ac:dyDescent="0.25">
      <c r="A33" s="1">
        <v>30</v>
      </c>
      <c r="B33" s="4">
        <v>5498</v>
      </c>
      <c r="C33" s="7">
        <f>6*500*10^7</f>
        <v>30000000000</v>
      </c>
      <c r="D33" s="7">
        <f>2*500*10^5</f>
        <v>100000000</v>
      </c>
      <c r="E33" s="7">
        <f>6*500*10^6</f>
        <v>3000000000</v>
      </c>
      <c r="F33" s="7">
        <f>3*500*10^7</f>
        <v>15000000000</v>
      </c>
      <c r="G33" s="7">
        <f>5*500*10^6</f>
        <v>2500000000</v>
      </c>
      <c r="H33" s="7">
        <f>1*500*10^5</f>
        <v>50000000</v>
      </c>
      <c r="I33" s="3">
        <v>0</v>
      </c>
      <c r="J33" s="7">
        <f>10*500*10^8</f>
        <v>500000000000</v>
      </c>
      <c r="K33" s="2">
        <f>8*500*10^8</f>
        <v>400000000000</v>
      </c>
      <c r="L33" s="2">
        <f>14*500*10^8</f>
        <v>700000000000</v>
      </c>
      <c r="M33" s="2">
        <f>3*500*10^8</f>
        <v>150000000000</v>
      </c>
      <c r="N33" s="2">
        <f>16*500*10^7</f>
        <v>80000000000</v>
      </c>
      <c r="O33" s="2">
        <f>2*500*10^4</f>
        <v>10000000</v>
      </c>
      <c r="P33" s="3">
        <v>0</v>
      </c>
      <c r="Q33" s="7">
        <f>3*500*10^8</f>
        <v>150000000000</v>
      </c>
      <c r="R33" s="3">
        <v>0</v>
      </c>
      <c r="S33" s="2">
        <f>2*500*10^8</f>
        <v>100000000000</v>
      </c>
      <c r="T33" s="3">
        <v>0</v>
      </c>
      <c r="U33" s="6">
        <f>2*500*10^4</f>
        <v>10000000</v>
      </c>
      <c r="V33" s="3">
        <v>0</v>
      </c>
      <c r="W33" s="13" t="s">
        <v>32</v>
      </c>
      <c r="X33" s="13" t="s">
        <v>27</v>
      </c>
      <c r="Y33" s="3">
        <v>0</v>
      </c>
      <c r="Z33" s="3">
        <v>0</v>
      </c>
      <c r="AA33" s="3">
        <v>0</v>
      </c>
      <c r="AB33" s="8">
        <v>0</v>
      </c>
      <c r="AC33" s="8">
        <v>0</v>
      </c>
      <c r="AD33" s="8">
        <v>0</v>
      </c>
      <c r="AE33" s="8">
        <v>0</v>
      </c>
      <c r="AF33" s="8">
        <v>0</v>
      </c>
      <c r="AG33" s="8">
        <v>0</v>
      </c>
      <c r="AH33" s="5" t="s">
        <v>14</v>
      </c>
      <c r="AI33" s="5" t="s">
        <v>21</v>
      </c>
      <c r="AJ33" s="3">
        <v>0</v>
      </c>
      <c r="AK33" s="3">
        <v>0</v>
      </c>
      <c r="AL33" s="3">
        <v>0</v>
      </c>
      <c r="AM33" s="3">
        <v>0</v>
      </c>
      <c r="AN33" s="5" t="s">
        <v>14</v>
      </c>
      <c r="AO33" s="5" t="s">
        <v>14</v>
      </c>
      <c r="AP33" s="3">
        <v>0</v>
      </c>
      <c r="AQ33" s="3">
        <v>0</v>
      </c>
      <c r="AR33" s="6">
        <f>6*500*10^7</f>
        <v>30000000000</v>
      </c>
      <c r="AS33" s="3">
        <v>0</v>
      </c>
      <c r="AT33" s="8">
        <v>0</v>
      </c>
      <c r="AU33" s="8">
        <v>0</v>
      </c>
      <c r="AV33" s="13" t="s">
        <v>22</v>
      </c>
      <c r="AW33" s="8">
        <v>0</v>
      </c>
      <c r="AX33" s="13" t="s">
        <v>23</v>
      </c>
      <c r="AY33" s="8">
        <v>0</v>
      </c>
      <c r="AZ33" s="8">
        <v>0</v>
      </c>
      <c r="BA33" s="8">
        <v>0</v>
      </c>
      <c r="BB33" s="13" t="s">
        <v>22</v>
      </c>
      <c r="BC33" s="8">
        <v>0</v>
      </c>
      <c r="BD33" s="13" t="s">
        <v>23</v>
      </c>
      <c r="BE33" s="8">
        <v>0</v>
      </c>
      <c r="BF33" s="8">
        <v>0</v>
      </c>
      <c r="BG33" s="13" t="s">
        <v>22</v>
      </c>
      <c r="BH33" s="13" t="s">
        <v>23</v>
      </c>
      <c r="BI33" s="8">
        <v>0</v>
      </c>
      <c r="BJ33" s="8">
        <v>0</v>
      </c>
      <c r="BK33" s="8">
        <v>0</v>
      </c>
      <c r="BL33" s="8">
        <v>0</v>
      </c>
      <c r="BM33" s="13" t="s">
        <v>23</v>
      </c>
      <c r="BN33" s="8">
        <v>0</v>
      </c>
      <c r="BO33" s="8">
        <v>0</v>
      </c>
      <c r="BP33" s="8">
        <v>0</v>
      </c>
      <c r="BQ33" s="13" t="s">
        <v>23</v>
      </c>
      <c r="BR33" s="13" t="s">
        <v>23</v>
      </c>
      <c r="BS33" s="13" t="s">
        <v>23</v>
      </c>
      <c r="BT33" s="8">
        <v>0</v>
      </c>
    </row>
    <row r="34" spans="1:72" x14ac:dyDescent="0.25">
      <c r="A34" s="1">
        <v>31</v>
      </c>
      <c r="B34" s="4">
        <v>5508</v>
      </c>
      <c r="C34" s="3">
        <v>0</v>
      </c>
      <c r="D34" s="2">
        <f>15*500*10^8</f>
        <v>750000000000</v>
      </c>
      <c r="E34" s="3">
        <v>0</v>
      </c>
      <c r="F34" s="6">
        <f>2*500*10^7</f>
        <v>10000000000</v>
      </c>
      <c r="G34" s="6">
        <f>3*500*10^3</f>
        <v>1500000</v>
      </c>
      <c r="H34" s="3">
        <v>0</v>
      </c>
      <c r="I34" s="3">
        <v>0</v>
      </c>
      <c r="J34" s="3">
        <v>0</v>
      </c>
      <c r="K34" s="3">
        <v>0</v>
      </c>
      <c r="L34" s="3">
        <v>0</v>
      </c>
      <c r="M34" s="3">
        <v>0</v>
      </c>
      <c r="N34" s="2">
        <f>5*500*10^3</f>
        <v>2500000</v>
      </c>
      <c r="O34" s="3">
        <v>0</v>
      </c>
      <c r="P34" s="3">
        <v>0</v>
      </c>
      <c r="Q34" s="3">
        <v>0</v>
      </c>
      <c r="R34" s="3">
        <v>0</v>
      </c>
      <c r="S34" s="3">
        <v>0</v>
      </c>
      <c r="T34" s="3">
        <v>0</v>
      </c>
      <c r="U34" s="5" t="s">
        <v>14</v>
      </c>
      <c r="V34" s="3">
        <v>0</v>
      </c>
      <c r="W34" s="3">
        <v>0</v>
      </c>
      <c r="X34" s="7">
        <v>45000000000</v>
      </c>
      <c r="Y34" s="3">
        <v>0</v>
      </c>
      <c r="Z34" s="3">
        <v>0</v>
      </c>
      <c r="AA34" s="3">
        <v>0</v>
      </c>
      <c r="AB34" s="9">
        <v>10000000000</v>
      </c>
      <c r="AC34" s="9">
        <v>2000000000</v>
      </c>
      <c r="AD34" s="13" t="s">
        <v>14</v>
      </c>
      <c r="AE34" s="8">
        <v>0</v>
      </c>
      <c r="AF34" s="8">
        <v>0</v>
      </c>
      <c r="AG34" s="8">
        <v>0</v>
      </c>
      <c r="AH34" s="7">
        <f>2*500*10^3</f>
        <v>1000000</v>
      </c>
      <c r="AI34" s="7">
        <f>7*500*10^7</f>
        <v>35000000000</v>
      </c>
      <c r="AJ34" s="3">
        <v>0</v>
      </c>
      <c r="AK34" s="6">
        <f>2*500*10^6</f>
        <v>1000000000</v>
      </c>
      <c r="AL34" s="3">
        <v>0</v>
      </c>
      <c r="AM34" s="6">
        <f>6*500*10^6</f>
        <v>3000000000</v>
      </c>
      <c r="AN34" s="6">
        <f>3*500*10^7</f>
        <v>15000000000</v>
      </c>
      <c r="AO34" s="7">
        <f>2*500*10^8</f>
        <v>100000000000</v>
      </c>
      <c r="AP34" s="6">
        <f>2*500*10^3</f>
        <v>1000000</v>
      </c>
      <c r="AQ34" s="6">
        <f>14*500*10^6</f>
        <v>7000000000</v>
      </c>
      <c r="AR34" s="3">
        <v>0</v>
      </c>
      <c r="AS34" s="3">
        <v>0</v>
      </c>
      <c r="AT34" s="13" t="s">
        <v>27</v>
      </c>
      <c r="AU34" s="13" t="s">
        <v>27</v>
      </c>
      <c r="AV34" s="8">
        <v>0</v>
      </c>
      <c r="AW34" s="8">
        <v>0</v>
      </c>
      <c r="AX34" s="8">
        <v>0</v>
      </c>
      <c r="AY34" s="8">
        <v>0</v>
      </c>
      <c r="AZ34" s="8">
        <v>0</v>
      </c>
      <c r="BA34" s="8">
        <v>0</v>
      </c>
      <c r="BB34" s="17">
        <v>450000000000</v>
      </c>
      <c r="BC34" s="17">
        <v>2000000</v>
      </c>
      <c r="BD34" s="13" t="s">
        <v>23</v>
      </c>
      <c r="BE34" s="8">
        <v>0</v>
      </c>
      <c r="BF34" s="8">
        <v>0</v>
      </c>
      <c r="BG34" s="2">
        <v>1250000000000</v>
      </c>
      <c r="BH34" s="8">
        <v>0</v>
      </c>
      <c r="BI34" s="8">
        <v>0</v>
      </c>
      <c r="BJ34" s="8">
        <v>0</v>
      </c>
      <c r="BK34" s="13" t="s">
        <v>32</v>
      </c>
      <c r="BL34" s="13" t="s">
        <v>32</v>
      </c>
      <c r="BM34" s="8">
        <v>0</v>
      </c>
      <c r="BN34" s="8">
        <v>0</v>
      </c>
      <c r="BO34" s="8">
        <v>0</v>
      </c>
      <c r="BP34" s="8">
        <v>0</v>
      </c>
      <c r="BQ34" s="13" t="s">
        <v>27</v>
      </c>
      <c r="BR34" s="8">
        <v>0</v>
      </c>
      <c r="BS34" s="13" t="s">
        <v>27</v>
      </c>
      <c r="BT34" s="8">
        <v>0</v>
      </c>
    </row>
    <row r="35" spans="1:72" x14ac:dyDescent="0.25">
      <c r="A35" s="1">
        <v>32</v>
      </c>
      <c r="B35" s="4">
        <v>5519</v>
      </c>
      <c r="C35" s="3">
        <v>0</v>
      </c>
      <c r="D35" s="3">
        <v>0</v>
      </c>
      <c r="E35" s="3">
        <v>0</v>
      </c>
      <c r="F35" s="5" t="s">
        <v>14</v>
      </c>
      <c r="G35" s="5" t="s">
        <v>14</v>
      </c>
      <c r="H35" s="3">
        <v>0</v>
      </c>
      <c r="I35" s="5" t="s">
        <v>14</v>
      </c>
      <c r="J35" s="3">
        <v>0</v>
      </c>
      <c r="K35" s="3">
        <v>0</v>
      </c>
      <c r="L35" s="3">
        <v>0</v>
      </c>
      <c r="M35" s="3">
        <v>0</v>
      </c>
      <c r="N35" s="3">
        <v>0</v>
      </c>
      <c r="O35" s="5" t="s">
        <v>14</v>
      </c>
      <c r="P35" s="3">
        <v>0</v>
      </c>
      <c r="Q35" s="3">
        <v>0</v>
      </c>
      <c r="R35" s="5" t="s">
        <v>30</v>
      </c>
      <c r="S35" s="3">
        <v>0</v>
      </c>
      <c r="T35" s="3">
        <v>0</v>
      </c>
      <c r="U35" s="5" t="s">
        <v>21</v>
      </c>
      <c r="V35" s="5" t="s">
        <v>17</v>
      </c>
      <c r="W35" s="6">
        <v>500000000</v>
      </c>
      <c r="X35" s="6">
        <v>100000000</v>
      </c>
      <c r="Y35" s="3">
        <v>0</v>
      </c>
      <c r="Z35" s="3">
        <v>0</v>
      </c>
      <c r="AA35" s="3">
        <v>0</v>
      </c>
      <c r="AB35" s="17">
        <v>10000000000</v>
      </c>
      <c r="AC35" s="8">
        <v>0</v>
      </c>
      <c r="AD35" s="13" t="s">
        <v>14</v>
      </c>
      <c r="AE35" s="8">
        <v>0</v>
      </c>
      <c r="AF35" s="8">
        <v>0</v>
      </c>
      <c r="AG35" s="8">
        <v>0</v>
      </c>
      <c r="AH35" s="3">
        <v>0</v>
      </c>
      <c r="AI35" s="3">
        <v>0</v>
      </c>
      <c r="AJ35" s="5" t="s">
        <v>14</v>
      </c>
      <c r="AK35" s="3">
        <v>0</v>
      </c>
      <c r="AL35" s="7">
        <f>14*500*10^5</f>
        <v>700000000</v>
      </c>
      <c r="AM35" s="3">
        <v>0</v>
      </c>
      <c r="AN35" s="5" t="s">
        <v>21</v>
      </c>
      <c r="AO35" s="5" t="s">
        <v>14</v>
      </c>
      <c r="AP35" s="3">
        <v>0</v>
      </c>
      <c r="AQ35" s="5" t="s">
        <v>21</v>
      </c>
      <c r="AR35" s="3">
        <v>0</v>
      </c>
      <c r="AS35" s="3">
        <v>0</v>
      </c>
      <c r="AT35" s="13" t="s">
        <v>27</v>
      </c>
      <c r="AU35" s="13" t="s">
        <v>27</v>
      </c>
      <c r="AV35" s="13" t="s">
        <v>27</v>
      </c>
      <c r="AW35" s="17">
        <v>5000000000</v>
      </c>
      <c r="AX35" s="17">
        <v>1000000000000</v>
      </c>
      <c r="AY35" s="9">
        <v>150000000</v>
      </c>
      <c r="AZ35" s="9">
        <v>50000000</v>
      </c>
      <c r="BA35" s="9">
        <v>50000000000</v>
      </c>
      <c r="BB35" s="9">
        <v>5000000000</v>
      </c>
      <c r="BC35" s="9">
        <v>500000000</v>
      </c>
      <c r="BD35" s="13" t="s">
        <v>31</v>
      </c>
      <c r="BE35" s="13" t="s">
        <v>22</v>
      </c>
      <c r="BF35" s="13" t="s">
        <v>22</v>
      </c>
      <c r="BG35" s="13" t="s">
        <v>22</v>
      </c>
      <c r="BH35" s="13" t="s">
        <v>22</v>
      </c>
      <c r="BI35" s="8">
        <v>0</v>
      </c>
      <c r="BJ35" s="9">
        <v>150000000</v>
      </c>
      <c r="BK35" s="9">
        <v>30000000</v>
      </c>
      <c r="BL35" s="9">
        <v>1500000000</v>
      </c>
      <c r="BM35" s="8">
        <v>0</v>
      </c>
      <c r="BN35" s="8">
        <v>0</v>
      </c>
      <c r="BO35" s="8">
        <v>0</v>
      </c>
      <c r="BP35" s="8">
        <v>0</v>
      </c>
      <c r="BQ35" s="13" t="s">
        <v>32</v>
      </c>
      <c r="BR35" s="13" t="s">
        <v>32</v>
      </c>
      <c r="BS35" s="13" t="s">
        <v>32</v>
      </c>
      <c r="BT35" s="9">
        <v>50000000</v>
      </c>
    </row>
    <row r="36" spans="1:72" x14ac:dyDescent="0.25">
      <c r="A36" s="1">
        <v>33</v>
      </c>
      <c r="B36" s="4">
        <v>5524</v>
      </c>
      <c r="C36" s="3">
        <v>0</v>
      </c>
      <c r="D36" s="3">
        <v>0</v>
      </c>
      <c r="E36" s="3">
        <v>0</v>
      </c>
      <c r="F36" s="3">
        <v>0</v>
      </c>
      <c r="G36" s="3">
        <v>0</v>
      </c>
      <c r="H36" s="3">
        <v>0</v>
      </c>
      <c r="I36" s="3">
        <v>0</v>
      </c>
      <c r="J36" s="3">
        <v>0</v>
      </c>
      <c r="K36" s="3">
        <v>0</v>
      </c>
      <c r="L36" s="3">
        <v>0</v>
      </c>
      <c r="M36" s="3">
        <v>0</v>
      </c>
      <c r="N36" s="3">
        <v>0</v>
      </c>
      <c r="O36" s="3">
        <v>0</v>
      </c>
      <c r="P36" s="3">
        <v>0</v>
      </c>
      <c r="Q36" s="3">
        <v>0</v>
      </c>
      <c r="R36" s="3">
        <v>0</v>
      </c>
      <c r="S36" s="3">
        <v>0</v>
      </c>
      <c r="T36" s="3">
        <v>0</v>
      </c>
      <c r="U36" s="3">
        <v>0</v>
      </c>
      <c r="V36" s="3">
        <v>0</v>
      </c>
      <c r="W36" s="5" t="s">
        <v>21</v>
      </c>
      <c r="X36" s="3">
        <v>0</v>
      </c>
      <c r="Y36" s="3">
        <v>0</v>
      </c>
      <c r="Z36" s="3">
        <v>0</v>
      </c>
      <c r="AA36" s="3">
        <v>0</v>
      </c>
      <c r="AB36" s="2">
        <v>5000000000000</v>
      </c>
      <c r="AC36" s="8">
        <v>0</v>
      </c>
      <c r="AD36" s="9">
        <v>250000000</v>
      </c>
      <c r="AE36" s="9">
        <v>25000000</v>
      </c>
      <c r="AF36" s="9">
        <v>25000000</v>
      </c>
      <c r="AG36" s="8">
        <f>0</f>
        <v>0</v>
      </c>
      <c r="AH36" s="3">
        <v>0</v>
      </c>
      <c r="AI36" s="3">
        <v>0</v>
      </c>
      <c r="AJ36" s="3">
        <v>0</v>
      </c>
      <c r="AK36" s="3">
        <v>0</v>
      </c>
      <c r="AL36" s="3">
        <v>0</v>
      </c>
      <c r="AM36" s="3">
        <v>0</v>
      </c>
      <c r="AN36" s="3">
        <v>0</v>
      </c>
      <c r="AO36" s="3">
        <v>0</v>
      </c>
      <c r="AP36" s="3">
        <v>0</v>
      </c>
      <c r="AQ36" s="3">
        <v>0</v>
      </c>
      <c r="AR36" s="3">
        <v>0</v>
      </c>
      <c r="AS36" s="3">
        <v>0</v>
      </c>
      <c r="AT36" s="8">
        <v>0</v>
      </c>
      <c r="AU36" s="8">
        <v>0</v>
      </c>
      <c r="AV36" s="8">
        <v>0</v>
      </c>
      <c r="AW36" s="8">
        <v>0</v>
      </c>
      <c r="AX36" s="13" t="s">
        <v>27</v>
      </c>
      <c r="AY36" s="8">
        <v>0</v>
      </c>
      <c r="AZ36" s="8">
        <v>0</v>
      </c>
      <c r="BA36" s="13" t="s">
        <v>23</v>
      </c>
      <c r="BB36" s="8">
        <v>0</v>
      </c>
      <c r="BC36" s="13" t="s">
        <v>23</v>
      </c>
      <c r="BD36" s="8">
        <v>0</v>
      </c>
      <c r="BE36" s="13" t="s">
        <v>27</v>
      </c>
      <c r="BF36" s="8">
        <v>0</v>
      </c>
      <c r="BG36" s="8">
        <v>0</v>
      </c>
      <c r="BH36" s="13" t="s">
        <v>23</v>
      </c>
      <c r="BI36" s="13" t="s">
        <v>27</v>
      </c>
      <c r="BJ36" s="8">
        <v>0</v>
      </c>
      <c r="BK36" s="8">
        <v>0</v>
      </c>
      <c r="BL36" s="8">
        <v>0</v>
      </c>
      <c r="BM36" s="8">
        <v>0</v>
      </c>
      <c r="BN36" s="8">
        <v>0</v>
      </c>
      <c r="BO36" s="8">
        <v>0</v>
      </c>
      <c r="BP36" s="8">
        <v>0</v>
      </c>
      <c r="BQ36" s="8">
        <v>0</v>
      </c>
      <c r="BR36" s="8">
        <v>0</v>
      </c>
      <c r="BS36" s="8">
        <v>0</v>
      </c>
      <c r="BT36" s="8">
        <v>0</v>
      </c>
    </row>
    <row r="37" spans="1:72" x14ac:dyDescent="0.25">
      <c r="A37" s="1">
        <v>34</v>
      </c>
      <c r="B37" s="4">
        <v>5539</v>
      </c>
      <c r="C37" s="3">
        <v>0</v>
      </c>
      <c r="D37" s="3">
        <v>0</v>
      </c>
      <c r="E37" s="3">
        <v>0</v>
      </c>
      <c r="F37" s="3">
        <v>0</v>
      </c>
      <c r="G37" s="3">
        <v>0</v>
      </c>
      <c r="H37" s="3">
        <v>0</v>
      </c>
      <c r="I37" s="3">
        <v>0</v>
      </c>
      <c r="J37" s="3">
        <v>0</v>
      </c>
      <c r="K37" s="3">
        <v>0</v>
      </c>
      <c r="L37" s="3">
        <v>0</v>
      </c>
      <c r="M37" s="3">
        <v>0</v>
      </c>
      <c r="N37" s="3">
        <v>0</v>
      </c>
      <c r="O37" s="5" t="s">
        <v>14</v>
      </c>
      <c r="P37" s="3">
        <v>0</v>
      </c>
      <c r="Q37" s="3">
        <v>0</v>
      </c>
      <c r="R37" s="5" t="s">
        <v>14</v>
      </c>
      <c r="S37" s="3">
        <v>0</v>
      </c>
      <c r="T37" s="5" t="s">
        <v>14</v>
      </c>
      <c r="U37" s="3">
        <v>0</v>
      </c>
      <c r="V37" s="3">
        <v>0</v>
      </c>
      <c r="W37" s="6">
        <v>2500000000</v>
      </c>
      <c r="X37" s="6">
        <v>25000000</v>
      </c>
      <c r="Y37" s="3">
        <v>0</v>
      </c>
      <c r="Z37" s="3">
        <v>0</v>
      </c>
      <c r="AA37" s="3">
        <v>0</v>
      </c>
      <c r="AB37" s="9">
        <v>500000000</v>
      </c>
      <c r="AC37" s="9">
        <v>5000000000</v>
      </c>
      <c r="AD37" s="13" t="s">
        <v>14</v>
      </c>
      <c r="AE37" s="13" t="s">
        <v>21</v>
      </c>
      <c r="AF37" s="13" t="s">
        <v>21</v>
      </c>
      <c r="AG37" s="13" t="s">
        <v>21</v>
      </c>
      <c r="AH37" s="3">
        <v>0</v>
      </c>
      <c r="AI37" s="3">
        <v>0</v>
      </c>
      <c r="AJ37" s="5" t="s">
        <v>17</v>
      </c>
      <c r="AK37" s="3">
        <v>0</v>
      </c>
      <c r="AL37" s="7">
        <f>3*500*10^6</f>
        <v>1500000000</v>
      </c>
      <c r="AM37" s="3">
        <v>0</v>
      </c>
      <c r="AN37" s="3">
        <v>0</v>
      </c>
      <c r="AO37" s="3">
        <v>0</v>
      </c>
      <c r="AP37" s="3">
        <v>0</v>
      </c>
      <c r="AQ37" s="3">
        <v>0</v>
      </c>
      <c r="AR37" s="3">
        <v>0</v>
      </c>
      <c r="AS37" s="3">
        <v>0</v>
      </c>
      <c r="AT37" s="13" t="s">
        <v>23</v>
      </c>
      <c r="AU37" s="13" t="s">
        <v>23</v>
      </c>
      <c r="AV37" s="13" t="s">
        <v>27</v>
      </c>
      <c r="AW37" s="17">
        <v>10000000000</v>
      </c>
      <c r="AX37" s="17">
        <v>500000000000</v>
      </c>
      <c r="AY37" s="13" t="s">
        <v>27</v>
      </c>
      <c r="AZ37" s="13" t="s">
        <v>22</v>
      </c>
      <c r="BA37" s="13" t="s">
        <v>22</v>
      </c>
      <c r="BB37" s="2">
        <v>10000000</v>
      </c>
      <c r="BC37" s="13" t="s">
        <v>26</v>
      </c>
      <c r="BD37" s="13" t="s">
        <v>27</v>
      </c>
      <c r="BE37" s="9">
        <v>50000000000</v>
      </c>
      <c r="BF37" s="13" t="s">
        <v>27</v>
      </c>
      <c r="BG37" s="17">
        <v>50000000000</v>
      </c>
      <c r="BH37" s="17">
        <v>50000000000</v>
      </c>
      <c r="BI37" s="8">
        <v>0</v>
      </c>
      <c r="BJ37" s="17">
        <v>500000000000</v>
      </c>
      <c r="BK37" s="13" t="s">
        <v>23</v>
      </c>
      <c r="BL37" s="13" t="s">
        <v>27</v>
      </c>
      <c r="BM37" s="8">
        <v>0</v>
      </c>
      <c r="BN37" s="8">
        <v>0</v>
      </c>
      <c r="BO37" s="13" t="s">
        <v>23</v>
      </c>
      <c r="BP37" s="8">
        <v>0</v>
      </c>
      <c r="BQ37" s="13" t="s">
        <v>23</v>
      </c>
      <c r="BR37" s="13" t="s">
        <v>23</v>
      </c>
      <c r="BS37" s="13" t="s">
        <v>23</v>
      </c>
      <c r="BT37" s="9">
        <v>50000000</v>
      </c>
    </row>
    <row r="38" spans="1:72" x14ac:dyDescent="0.25">
      <c r="A38" s="1">
        <v>35</v>
      </c>
      <c r="B38" s="4">
        <v>6220</v>
      </c>
      <c r="C38" s="3">
        <v>0</v>
      </c>
      <c r="D38" s="3">
        <v>0</v>
      </c>
      <c r="E38" s="3">
        <v>0</v>
      </c>
      <c r="F38" s="3">
        <v>0</v>
      </c>
      <c r="G38" s="3">
        <v>0</v>
      </c>
      <c r="H38" s="3">
        <v>0</v>
      </c>
      <c r="I38" s="3">
        <v>0</v>
      </c>
      <c r="J38" s="3">
        <v>0</v>
      </c>
      <c r="K38" s="3">
        <v>0</v>
      </c>
      <c r="L38" s="3">
        <v>0</v>
      </c>
      <c r="M38" s="3">
        <v>0</v>
      </c>
      <c r="N38" s="3">
        <v>0</v>
      </c>
      <c r="O38" s="3">
        <v>0</v>
      </c>
      <c r="P38" s="3">
        <v>0</v>
      </c>
      <c r="Q38" s="3">
        <v>0</v>
      </c>
      <c r="R38" s="3">
        <v>0</v>
      </c>
      <c r="S38" s="3">
        <v>0</v>
      </c>
      <c r="T38" s="3">
        <v>0</v>
      </c>
      <c r="U38" s="6">
        <f>3*500*10^5</f>
        <v>150000000</v>
      </c>
      <c r="V38" s="3">
        <v>0</v>
      </c>
      <c r="W38" s="3">
        <v>0</v>
      </c>
      <c r="X38" s="3">
        <v>0</v>
      </c>
      <c r="Y38" s="3">
        <v>0</v>
      </c>
      <c r="Z38" s="3">
        <v>0</v>
      </c>
      <c r="AA38" s="3">
        <v>0</v>
      </c>
      <c r="AB38" s="8">
        <v>0</v>
      </c>
      <c r="AC38" s="13" t="s">
        <v>23</v>
      </c>
      <c r="AD38" s="8">
        <f>0</f>
        <v>0</v>
      </c>
      <c r="AE38" s="8">
        <f>0</f>
        <v>0</v>
      </c>
      <c r="AF38" s="8">
        <f>0</f>
        <v>0</v>
      </c>
      <c r="AG38" s="8">
        <f>0</f>
        <v>0</v>
      </c>
      <c r="AH38" s="3">
        <v>0</v>
      </c>
      <c r="AI38" s="3">
        <v>0</v>
      </c>
      <c r="AJ38" s="3">
        <v>0</v>
      </c>
      <c r="AK38" s="3">
        <v>0</v>
      </c>
      <c r="AL38" s="3">
        <v>0</v>
      </c>
      <c r="AM38" s="3">
        <v>0</v>
      </c>
      <c r="AN38" s="3">
        <v>0</v>
      </c>
      <c r="AO38" s="3">
        <v>0</v>
      </c>
      <c r="AP38" s="3">
        <v>0</v>
      </c>
      <c r="AQ38" s="3">
        <v>0</v>
      </c>
      <c r="AR38" s="3">
        <v>0</v>
      </c>
      <c r="AS38" s="3">
        <v>0</v>
      </c>
      <c r="AT38" s="8">
        <v>0</v>
      </c>
      <c r="AU38" s="8">
        <v>0</v>
      </c>
      <c r="AV38" s="8">
        <v>0</v>
      </c>
      <c r="AW38" s="8">
        <v>0</v>
      </c>
      <c r="AX38" s="8">
        <v>0</v>
      </c>
      <c r="AY38" s="8">
        <v>0</v>
      </c>
      <c r="AZ38" s="8">
        <v>0</v>
      </c>
      <c r="BA38" s="8">
        <v>0</v>
      </c>
      <c r="BB38" s="8">
        <v>0</v>
      </c>
      <c r="BC38" s="8">
        <v>0</v>
      </c>
      <c r="BD38" s="8">
        <v>0</v>
      </c>
      <c r="BE38" s="8">
        <v>0</v>
      </c>
      <c r="BF38" s="8">
        <v>0</v>
      </c>
      <c r="BG38" s="8">
        <v>0</v>
      </c>
      <c r="BH38" s="8">
        <v>0</v>
      </c>
      <c r="BI38" s="8">
        <v>0</v>
      </c>
      <c r="BJ38" s="8">
        <v>0</v>
      </c>
      <c r="BK38" s="8">
        <v>0</v>
      </c>
      <c r="BL38" s="8">
        <v>0</v>
      </c>
      <c r="BM38" s="8">
        <v>0</v>
      </c>
      <c r="BN38" s="8">
        <v>0</v>
      </c>
      <c r="BO38" s="8">
        <v>0</v>
      </c>
      <c r="BP38" s="8">
        <v>0</v>
      </c>
      <c r="BQ38" s="8">
        <v>0</v>
      </c>
      <c r="BR38" s="8">
        <v>0</v>
      </c>
      <c r="BS38" s="8">
        <v>0</v>
      </c>
      <c r="BT38" s="8">
        <v>0</v>
      </c>
    </row>
    <row r="39" spans="1:72" x14ac:dyDescent="0.25">
      <c r="A39" s="1">
        <v>36</v>
      </c>
      <c r="B39" s="4">
        <v>6241</v>
      </c>
      <c r="C39" s="3">
        <v>0</v>
      </c>
      <c r="D39" s="3">
        <v>0</v>
      </c>
      <c r="E39" s="3">
        <v>0</v>
      </c>
      <c r="F39" s="3">
        <v>0</v>
      </c>
      <c r="G39" s="3">
        <v>0</v>
      </c>
      <c r="H39" s="3">
        <v>0</v>
      </c>
      <c r="I39" s="3">
        <v>0</v>
      </c>
      <c r="J39" s="3">
        <v>0</v>
      </c>
      <c r="K39" s="3">
        <v>0</v>
      </c>
      <c r="L39" s="3">
        <v>0</v>
      </c>
      <c r="M39" s="3">
        <v>0</v>
      </c>
      <c r="N39" s="3">
        <v>0</v>
      </c>
      <c r="O39" s="3">
        <v>0</v>
      </c>
      <c r="P39" s="3">
        <v>0</v>
      </c>
      <c r="Q39" s="3">
        <v>0</v>
      </c>
      <c r="R39" s="3">
        <v>0</v>
      </c>
      <c r="S39" s="3">
        <v>0</v>
      </c>
      <c r="T39" s="3">
        <v>0</v>
      </c>
      <c r="U39" s="3">
        <v>0</v>
      </c>
      <c r="V39" s="3">
        <v>0</v>
      </c>
      <c r="W39" s="3">
        <v>0</v>
      </c>
      <c r="X39" s="3">
        <v>0</v>
      </c>
      <c r="Y39" s="3">
        <v>0</v>
      </c>
      <c r="Z39" s="3">
        <v>0</v>
      </c>
      <c r="AA39" s="3">
        <v>0</v>
      </c>
      <c r="AB39" s="13" t="s">
        <v>22</v>
      </c>
      <c r="AC39" s="9">
        <v>1000000000</v>
      </c>
      <c r="AD39" s="13" t="s">
        <v>14</v>
      </c>
      <c r="AE39" s="13" t="s">
        <v>14</v>
      </c>
      <c r="AF39" s="13" t="s">
        <v>14</v>
      </c>
      <c r="AG39" s="13" t="s">
        <v>14</v>
      </c>
      <c r="AH39" s="3">
        <v>0</v>
      </c>
      <c r="AI39" s="3">
        <v>0</v>
      </c>
      <c r="AJ39" s="3">
        <v>0</v>
      </c>
      <c r="AK39" s="3">
        <v>0</v>
      </c>
      <c r="AL39" s="3">
        <v>0</v>
      </c>
      <c r="AM39" s="3">
        <v>0</v>
      </c>
      <c r="AN39" s="3">
        <v>0</v>
      </c>
      <c r="AO39" s="3">
        <v>0</v>
      </c>
      <c r="AP39" s="3">
        <v>0</v>
      </c>
      <c r="AQ39" s="3">
        <v>0</v>
      </c>
      <c r="AR39" s="3">
        <v>0</v>
      </c>
      <c r="AS39" s="3">
        <v>0</v>
      </c>
      <c r="AT39" s="8">
        <v>0</v>
      </c>
      <c r="AU39" s="8">
        <v>0</v>
      </c>
      <c r="AV39" s="13" t="s">
        <v>23</v>
      </c>
      <c r="AW39" s="8">
        <v>0</v>
      </c>
      <c r="AX39" s="8">
        <v>0</v>
      </c>
      <c r="AY39" s="8">
        <v>0</v>
      </c>
      <c r="AZ39" s="8">
        <v>0</v>
      </c>
      <c r="BA39" s="8">
        <v>0</v>
      </c>
      <c r="BB39" s="8">
        <v>0</v>
      </c>
      <c r="BC39" s="8">
        <v>0</v>
      </c>
      <c r="BD39" s="8">
        <v>0</v>
      </c>
      <c r="BE39" s="8">
        <v>0</v>
      </c>
      <c r="BF39" s="8">
        <v>0</v>
      </c>
      <c r="BG39" s="9">
        <v>50000000</v>
      </c>
      <c r="BH39" s="8">
        <v>0</v>
      </c>
      <c r="BI39" s="8">
        <v>0</v>
      </c>
      <c r="BJ39" s="8">
        <v>0</v>
      </c>
      <c r="BK39" s="8">
        <v>0</v>
      </c>
      <c r="BL39" s="8">
        <v>0</v>
      </c>
      <c r="BM39" s="8">
        <v>0</v>
      </c>
      <c r="BN39" s="8">
        <v>0</v>
      </c>
      <c r="BO39" s="8">
        <v>0</v>
      </c>
      <c r="BP39" s="8">
        <v>0</v>
      </c>
      <c r="BQ39" s="8">
        <v>0</v>
      </c>
      <c r="BR39" s="8">
        <v>0</v>
      </c>
      <c r="BS39" s="8">
        <v>0</v>
      </c>
      <c r="BT39" s="8">
        <v>0</v>
      </c>
    </row>
    <row r="40" spans="1:72" x14ac:dyDescent="0.25">
      <c r="A40" s="1">
        <v>37</v>
      </c>
      <c r="B40" s="4">
        <v>6678</v>
      </c>
      <c r="C40" s="3">
        <v>0</v>
      </c>
      <c r="D40" s="3">
        <v>0</v>
      </c>
      <c r="E40" s="3">
        <v>0</v>
      </c>
      <c r="F40" s="3">
        <v>0</v>
      </c>
      <c r="G40" s="3">
        <v>0</v>
      </c>
      <c r="H40" s="3">
        <v>0</v>
      </c>
      <c r="I40" s="3">
        <v>0</v>
      </c>
      <c r="J40" s="3">
        <v>0</v>
      </c>
      <c r="K40" s="3">
        <v>0</v>
      </c>
      <c r="L40" s="3">
        <v>0</v>
      </c>
      <c r="M40" s="3">
        <v>0</v>
      </c>
      <c r="N40" s="3">
        <v>0</v>
      </c>
      <c r="O40" s="3">
        <v>0</v>
      </c>
      <c r="P40" s="3">
        <v>0</v>
      </c>
      <c r="Q40" s="3">
        <v>0</v>
      </c>
      <c r="R40" s="3">
        <v>0</v>
      </c>
      <c r="S40" s="3">
        <v>0</v>
      </c>
      <c r="T40" s="3">
        <v>0</v>
      </c>
      <c r="U40" s="3">
        <v>0</v>
      </c>
      <c r="V40" s="3">
        <v>0</v>
      </c>
      <c r="W40" s="3">
        <v>0</v>
      </c>
      <c r="X40" s="3">
        <v>0</v>
      </c>
      <c r="Y40" s="3">
        <v>0</v>
      </c>
      <c r="Z40" s="3">
        <v>0</v>
      </c>
      <c r="AA40" s="3">
        <v>0</v>
      </c>
      <c r="AB40" s="8">
        <v>0</v>
      </c>
      <c r="AC40" s="8">
        <v>0</v>
      </c>
      <c r="AD40" s="8">
        <f>0</f>
        <v>0</v>
      </c>
      <c r="AE40" s="8">
        <f>0</f>
        <v>0</v>
      </c>
      <c r="AF40" s="8">
        <f>0</f>
        <v>0</v>
      </c>
      <c r="AG40" s="8">
        <f>0</f>
        <v>0</v>
      </c>
      <c r="AH40" s="3">
        <v>0</v>
      </c>
      <c r="AI40" s="3">
        <v>0</v>
      </c>
      <c r="AJ40" s="3">
        <v>0</v>
      </c>
      <c r="AK40" s="3">
        <v>0</v>
      </c>
      <c r="AL40" s="3">
        <v>0</v>
      </c>
      <c r="AM40" s="3">
        <v>0</v>
      </c>
      <c r="AN40" s="3">
        <v>0</v>
      </c>
      <c r="AO40" s="3">
        <v>0</v>
      </c>
      <c r="AP40" s="3">
        <v>0</v>
      </c>
      <c r="AQ40" s="3">
        <v>0</v>
      </c>
      <c r="AR40" s="3">
        <v>0</v>
      </c>
      <c r="AS40" s="3">
        <v>0</v>
      </c>
      <c r="AT40" s="13" t="s">
        <v>23</v>
      </c>
      <c r="AU40" s="13" t="s">
        <v>27</v>
      </c>
      <c r="AV40" s="13" t="s">
        <v>22</v>
      </c>
      <c r="AW40" s="13" t="s">
        <v>22</v>
      </c>
      <c r="AX40" s="8">
        <v>0</v>
      </c>
      <c r="AY40" s="8">
        <v>0</v>
      </c>
      <c r="AZ40" s="8">
        <v>0</v>
      </c>
      <c r="BA40" s="8">
        <v>0</v>
      </c>
      <c r="BB40" s="8">
        <v>0</v>
      </c>
      <c r="BC40" s="8">
        <v>0</v>
      </c>
      <c r="BD40" s="13" t="s">
        <v>27</v>
      </c>
      <c r="BE40" s="8">
        <v>0</v>
      </c>
      <c r="BF40" s="8">
        <v>0</v>
      </c>
      <c r="BG40" s="8">
        <v>0</v>
      </c>
      <c r="BH40" s="8">
        <v>0</v>
      </c>
      <c r="BI40" s="8">
        <v>0</v>
      </c>
      <c r="BJ40" s="8">
        <v>0</v>
      </c>
      <c r="BK40" s="8">
        <v>0</v>
      </c>
      <c r="BL40" s="13" t="s">
        <v>22</v>
      </c>
      <c r="BM40" s="8">
        <v>0</v>
      </c>
      <c r="BN40" s="13" t="s">
        <v>23</v>
      </c>
      <c r="BO40" s="13" t="s">
        <v>23</v>
      </c>
      <c r="BP40" s="13" t="s">
        <v>23</v>
      </c>
      <c r="BQ40" s="13" t="s">
        <v>27</v>
      </c>
      <c r="BR40" s="13" t="s">
        <v>27</v>
      </c>
      <c r="BS40" s="8">
        <v>0</v>
      </c>
      <c r="BT40" s="8">
        <v>0</v>
      </c>
    </row>
    <row r="41" spans="1:72" x14ac:dyDescent="0.25">
      <c r="A41" s="1">
        <v>38</v>
      </c>
      <c r="B41" s="4">
        <v>6695</v>
      </c>
      <c r="C41" s="3">
        <v>0</v>
      </c>
      <c r="D41" s="2">
        <f>11*500*10^8</f>
        <v>550000000000</v>
      </c>
      <c r="E41" s="3">
        <v>0</v>
      </c>
      <c r="F41" s="5" t="s">
        <v>17</v>
      </c>
      <c r="G41" s="7">
        <f>10*500*10^7</f>
        <v>50000000000</v>
      </c>
      <c r="H41" s="7">
        <f>1*500*10^6</f>
        <v>500000000</v>
      </c>
      <c r="I41" s="7">
        <f>12*500*10^7</f>
        <v>60000000000</v>
      </c>
      <c r="J41" s="3">
        <v>0</v>
      </c>
      <c r="K41" s="3">
        <v>0</v>
      </c>
      <c r="L41" s="3">
        <v>0</v>
      </c>
      <c r="M41" s="3">
        <v>0</v>
      </c>
      <c r="N41" s="2">
        <f>4*500*10^3</f>
        <v>2000000</v>
      </c>
      <c r="O41" s="7">
        <f>3*500*10^8</f>
        <v>150000000000</v>
      </c>
      <c r="P41" s="3">
        <v>0</v>
      </c>
      <c r="Q41" s="3">
        <v>0</v>
      </c>
      <c r="R41" s="5" t="s">
        <v>30</v>
      </c>
      <c r="S41" s="3">
        <v>0</v>
      </c>
      <c r="T41" s="5" t="s">
        <v>17</v>
      </c>
      <c r="U41" s="2">
        <f>3*500*10^7</f>
        <v>15000000000</v>
      </c>
      <c r="V41" s="5" t="s">
        <v>17</v>
      </c>
      <c r="W41" s="7">
        <v>2500000000000</v>
      </c>
      <c r="X41" s="6">
        <v>25000000000</v>
      </c>
      <c r="Y41" s="2">
        <f>1*500*10^6</f>
        <v>500000000</v>
      </c>
      <c r="Z41" s="2">
        <f>3*500*10^3</f>
        <v>1500000</v>
      </c>
      <c r="AA41" s="2">
        <f>2*500*10^5</f>
        <v>100000000</v>
      </c>
      <c r="AB41" s="8">
        <v>0</v>
      </c>
      <c r="AC41" s="8">
        <v>0</v>
      </c>
      <c r="AD41" s="8">
        <f>0</f>
        <v>0</v>
      </c>
      <c r="AE41" s="8">
        <f>0</f>
        <v>0</v>
      </c>
      <c r="AF41" s="8">
        <f>0</f>
        <v>0</v>
      </c>
      <c r="AG41" s="8">
        <f>0</f>
        <v>0</v>
      </c>
      <c r="AH41" s="6">
        <f>1*500*10^3</f>
        <v>500000</v>
      </c>
      <c r="AI41" s="6">
        <f>2*500*10^7</f>
        <v>10000000000</v>
      </c>
      <c r="AJ41" s="7">
        <f>6*500*10^7</f>
        <v>30000000000</v>
      </c>
      <c r="AK41" s="6">
        <f>1*500*10^5</f>
        <v>50000000</v>
      </c>
      <c r="AL41" s="3">
        <v>0</v>
      </c>
      <c r="AM41" s="7">
        <f>4*500*10^6</f>
        <v>2000000000</v>
      </c>
      <c r="AN41" s="7">
        <f>15*500*10^6</f>
        <v>7500000000</v>
      </c>
      <c r="AO41" s="5" t="s">
        <v>14</v>
      </c>
      <c r="AP41" s="5" t="s">
        <v>21</v>
      </c>
      <c r="AQ41" s="7">
        <f>6*500*10^6</f>
        <v>3000000000</v>
      </c>
      <c r="AR41" s="3">
        <v>0</v>
      </c>
      <c r="AS41" s="3">
        <v>0</v>
      </c>
      <c r="AT41" s="17">
        <v>5000000000</v>
      </c>
      <c r="AU41" s="17">
        <v>750000000000</v>
      </c>
      <c r="AV41" s="13" t="s">
        <v>27</v>
      </c>
      <c r="AW41" s="8">
        <v>0</v>
      </c>
      <c r="AX41" s="17">
        <v>2500000000000</v>
      </c>
      <c r="AY41" s="17">
        <v>50000000000</v>
      </c>
      <c r="AZ41" s="17">
        <v>2500000000000</v>
      </c>
      <c r="BA41" s="17">
        <v>2500000000000</v>
      </c>
      <c r="BB41" s="17">
        <v>5000000</v>
      </c>
      <c r="BC41" s="17">
        <v>750000000000</v>
      </c>
      <c r="BD41" s="9">
        <v>500000000000</v>
      </c>
      <c r="BE41" s="17">
        <v>500000000000</v>
      </c>
      <c r="BF41" s="17">
        <v>500000000000</v>
      </c>
      <c r="BG41" s="13" t="s">
        <v>22</v>
      </c>
      <c r="BH41" s="17">
        <v>2500000000000</v>
      </c>
      <c r="BI41" s="17">
        <v>100000000000</v>
      </c>
      <c r="BJ41" s="17">
        <v>20000000000</v>
      </c>
      <c r="BK41" s="13" t="s">
        <v>27</v>
      </c>
      <c r="BL41" s="9">
        <v>50000000000</v>
      </c>
      <c r="BM41" s="8">
        <v>0</v>
      </c>
      <c r="BN41" s="17">
        <v>2500000</v>
      </c>
      <c r="BO41" s="8">
        <v>0</v>
      </c>
      <c r="BP41" s="8">
        <v>0</v>
      </c>
      <c r="BQ41" s="9">
        <v>500000000000</v>
      </c>
      <c r="BR41" s="8">
        <v>0</v>
      </c>
      <c r="BS41" s="9">
        <v>500000000000</v>
      </c>
      <c r="BT41" s="17">
        <v>400000000000</v>
      </c>
    </row>
    <row r="42" spans="1:72" x14ac:dyDescent="0.25">
      <c r="A42" s="1">
        <v>39</v>
      </c>
      <c r="B42" s="4">
        <v>6739</v>
      </c>
      <c r="C42" s="3">
        <v>0</v>
      </c>
      <c r="D42" s="2">
        <f>7*500*10^8</f>
        <v>350000000000</v>
      </c>
      <c r="E42" s="3">
        <v>0</v>
      </c>
      <c r="F42" s="6">
        <f>2*500*10^8</f>
        <v>100000000000</v>
      </c>
      <c r="G42" s="2">
        <f>2*500*10^8</f>
        <v>100000000000</v>
      </c>
      <c r="H42" s="2">
        <f>4*500*10^6</f>
        <v>2000000000</v>
      </c>
      <c r="I42" s="2">
        <f>3*500*10^8</f>
        <v>150000000000</v>
      </c>
      <c r="J42" s="3">
        <v>0</v>
      </c>
      <c r="K42" s="3">
        <v>0</v>
      </c>
      <c r="L42" s="3">
        <v>0</v>
      </c>
      <c r="M42" s="3">
        <v>0</v>
      </c>
      <c r="N42" s="2">
        <f t="shared" ref="N42" si="11">4*500*10^3</f>
        <v>2000000</v>
      </c>
      <c r="O42" s="2">
        <f>5*500*10^8</f>
        <v>250000000000</v>
      </c>
      <c r="P42" s="3">
        <v>0</v>
      </c>
      <c r="Q42" s="3">
        <v>0</v>
      </c>
      <c r="R42" s="6">
        <f>6*500*10^7</f>
        <v>30000000000</v>
      </c>
      <c r="S42" s="3">
        <v>0</v>
      </c>
      <c r="T42" s="6">
        <f>2*500*10^5</f>
        <v>100000000</v>
      </c>
      <c r="U42" s="2">
        <f>4*500*10^7</f>
        <v>20000000000</v>
      </c>
      <c r="V42" s="5" t="s">
        <v>14</v>
      </c>
      <c r="W42" s="7">
        <v>5000000000000</v>
      </c>
      <c r="X42" s="7">
        <v>450000000000</v>
      </c>
      <c r="Y42" s="2">
        <f>2*500*10^6</f>
        <v>1000000000</v>
      </c>
      <c r="Z42" s="2">
        <f>10*500*10^3</f>
        <v>5000000</v>
      </c>
      <c r="AA42" s="2">
        <f>7*500*10^5</f>
        <v>350000000</v>
      </c>
      <c r="AB42" s="8">
        <v>0</v>
      </c>
      <c r="AC42" s="8">
        <v>0</v>
      </c>
      <c r="AD42" s="8">
        <f>0</f>
        <v>0</v>
      </c>
      <c r="AE42" s="8">
        <f>0</f>
        <v>0</v>
      </c>
      <c r="AF42" s="8">
        <f>0</f>
        <v>0</v>
      </c>
      <c r="AG42" s="8">
        <f>0</f>
        <v>0</v>
      </c>
      <c r="AH42" s="6">
        <f>1*500*10^3</f>
        <v>500000</v>
      </c>
      <c r="AI42" s="7">
        <f>2*500*10^7</f>
        <v>10000000000</v>
      </c>
      <c r="AJ42" s="2">
        <f>3*500*10^7</f>
        <v>15000000000</v>
      </c>
      <c r="AK42" s="7">
        <f>1*500*10^6</f>
        <v>500000000</v>
      </c>
      <c r="AL42" s="3">
        <v>0</v>
      </c>
      <c r="AM42" s="6">
        <f>2*500*10^6</f>
        <v>1000000000</v>
      </c>
      <c r="AN42" s="7">
        <f>3*500*10^7</f>
        <v>15000000000</v>
      </c>
      <c r="AO42" s="6">
        <f>2*500*10^7</f>
        <v>10000000000</v>
      </c>
      <c r="AP42" s="7">
        <f>4*500*10^3</f>
        <v>2000000</v>
      </c>
      <c r="AQ42" s="6">
        <f>1*500*10^7</f>
        <v>5000000000</v>
      </c>
      <c r="AR42" s="3">
        <v>0</v>
      </c>
      <c r="AS42" s="3">
        <v>0</v>
      </c>
      <c r="AT42" s="17">
        <v>150000000000</v>
      </c>
      <c r="AU42" s="17">
        <v>300000000000</v>
      </c>
      <c r="AV42" s="17">
        <v>5000000000</v>
      </c>
      <c r="AW42" s="9">
        <v>100000000</v>
      </c>
      <c r="AX42" s="17">
        <v>5000000000000</v>
      </c>
      <c r="AY42" s="17">
        <v>50000000000</v>
      </c>
      <c r="AZ42" s="17">
        <v>2500000000000</v>
      </c>
      <c r="BA42" s="17">
        <v>10000000</v>
      </c>
      <c r="BB42" s="17">
        <v>750000000000</v>
      </c>
      <c r="BC42" s="17">
        <v>750000000000</v>
      </c>
      <c r="BD42" s="9">
        <v>50000000000</v>
      </c>
      <c r="BE42" s="17">
        <v>500000000000</v>
      </c>
      <c r="BF42" s="17">
        <v>150000000000</v>
      </c>
      <c r="BG42" s="17">
        <v>600000000000</v>
      </c>
      <c r="BH42" s="17">
        <v>100000000000</v>
      </c>
      <c r="BI42" s="17">
        <v>550000000000</v>
      </c>
      <c r="BJ42" s="17">
        <v>5000000000</v>
      </c>
      <c r="BK42" s="9">
        <v>10000000000</v>
      </c>
      <c r="BL42" s="17">
        <v>50000000000</v>
      </c>
      <c r="BM42" s="8">
        <v>0</v>
      </c>
      <c r="BN42" s="17">
        <v>5000000</v>
      </c>
      <c r="BO42" s="8">
        <v>0</v>
      </c>
      <c r="BP42" s="8">
        <v>0</v>
      </c>
      <c r="BQ42" s="9">
        <v>150000000000</v>
      </c>
      <c r="BR42" s="8">
        <v>0</v>
      </c>
      <c r="BS42" s="9">
        <v>100000000000</v>
      </c>
      <c r="BT42" s="17">
        <v>150000000000</v>
      </c>
    </row>
    <row r="43" spans="1:72" x14ac:dyDescent="0.25">
      <c r="A43" s="1">
        <v>40</v>
      </c>
      <c r="B43" s="4">
        <v>7014</v>
      </c>
      <c r="C43" s="5" t="s">
        <v>14</v>
      </c>
      <c r="D43" s="3">
        <v>0</v>
      </c>
      <c r="E43" s="3">
        <v>0</v>
      </c>
      <c r="F43" s="5" t="s">
        <v>17</v>
      </c>
      <c r="G43" s="3">
        <v>0</v>
      </c>
      <c r="H43" s="3">
        <v>0</v>
      </c>
      <c r="I43" s="3">
        <v>0</v>
      </c>
      <c r="J43" s="3">
        <v>0</v>
      </c>
      <c r="K43" s="3">
        <v>0</v>
      </c>
      <c r="L43" s="3">
        <v>0</v>
      </c>
      <c r="M43" s="3">
        <v>0</v>
      </c>
      <c r="N43" s="3">
        <v>0</v>
      </c>
      <c r="O43" s="3">
        <v>0</v>
      </c>
      <c r="P43" s="7">
        <f>8*500*10^3</f>
        <v>4000000</v>
      </c>
      <c r="Q43" s="5" t="s">
        <v>21</v>
      </c>
      <c r="R43" s="3">
        <v>0</v>
      </c>
      <c r="S43" s="3">
        <v>0</v>
      </c>
      <c r="T43" s="3">
        <v>0</v>
      </c>
      <c r="U43" s="3">
        <v>0</v>
      </c>
      <c r="V43" s="3">
        <v>0</v>
      </c>
      <c r="W43" s="7">
        <v>5000000000000</v>
      </c>
      <c r="X43" s="3">
        <v>0</v>
      </c>
      <c r="Y43" s="3">
        <v>0</v>
      </c>
      <c r="Z43" s="3">
        <v>0</v>
      </c>
      <c r="AA43" s="3">
        <v>0</v>
      </c>
      <c r="AB43" s="17">
        <v>2500000000000</v>
      </c>
      <c r="AC43" s="17">
        <v>1000000000000</v>
      </c>
      <c r="AD43" s="9">
        <v>10000000000</v>
      </c>
      <c r="AE43" s="9">
        <v>2500000000</v>
      </c>
      <c r="AF43" s="9">
        <v>25000000000</v>
      </c>
      <c r="AG43" s="13" t="s">
        <v>18</v>
      </c>
      <c r="AH43" s="3">
        <v>0</v>
      </c>
      <c r="AI43" s="3">
        <v>0</v>
      </c>
      <c r="AJ43" s="6">
        <f>1*500*10^7</f>
        <v>5000000000</v>
      </c>
      <c r="AK43" s="6">
        <f>2*500*10^3</f>
        <v>1000000</v>
      </c>
      <c r="AL43" s="3">
        <v>0</v>
      </c>
      <c r="AM43" s="3">
        <v>0</v>
      </c>
      <c r="AN43" s="5" t="s">
        <v>14</v>
      </c>
      <c r="AO43" s="6">
        <f>5*500*10^7</f>
        <v>25000000000</v>
      </c>
      <c r="AP43" s="3">
        <v>0</v>
      </c>
      <c r="AQ43" s="5" t="s">
        <v>14</v>
      </c>
      <c r="AR43" s="3">
        <v>0</v>
      </c>
      <c r="AS43" s="6">
        <f>1*500*10^6</f>
        <v>500000000</v>
      </c>
      <c r="AT43" s="18">
        <v>2000000000</v>
      </c>
      <c r="AU43" s="39">
        <v>50000000</v>
      </c>
      <c r="AV43" s="39">
        <v>50000000</v>
      </c>
      <c r="AW43" s="18">
        <v>500000000</v>
      </c>
      <c r="AX43" s="20">
        <v>0</v>
      </c>
      <c r="AY43" s="19" t="s">
        <v>22</v>
      </c>
      <c r="AZ43" s="20">
        <v>0</v>
      </c>
      <c r="BA43" s="18">
        <v>20000000000</v>
      </c>
      <c r="BB43" s="20">
        <v>0</v>
      </c>
      <c r="BC43" s="20">
        <v>0</v>
      </c>
      <c r="BD43" s="18">
        <v>20000000000</v>
      </c>
      <c r="BE43" s="19" t="s">
        <v>26</v>
      </c>
      <c r="BF43" s="18">
        <v>5000000000</v>
      </c>
      <c r="BG43" s="19" t="s">
        <v>27</v>
      </c>
      <c r="BH43" s="18">
        <v>25000000000</v>
      </c>
      <c r="BI43" s="20">
        <v>0</v>
      </c>
      <c r="BJ43" s="20">
        <v>0</v>
      </c>
      <c r="BK43" s="20">
        <v>0</v>
      </c>
      <c r="BL43" s="39">
        <v>250000000000</v>
      </c>
      <c r="BM43" s="20">
        <v>0</v>
      </c>
      <c r="BN43" s="18">
        <v>150000</v>
      </c>
      <c r="BO43" s="18">
        <v>1000000</v>
      </c>
      <c r="BP43" s="18">
        <v>150000</v>
      </c>
      <c r="BQ43" s="19" t="s">
        <v>23</v>
      </c>
      <c r="BR43" s="20">
        <v>0</v>
      </c>
      <c r="BS43" s="21">
        <v>30000000000</v>
      </c>
      <c r="BT43" s="19" t="s">
        <v>31</v>
      </c>
    </row>
    <row r="44" spans="1:72" x14ac:dyDescent="0.25">
      <c r="A44" s="1">
        <v>41</v>
      </c>
      <c r="B44" s="4">
        <v>8130</v>
      </c>
      <c r="C44" s="3">
        <v>0</v>
      </c>
      <c r="D44" s="3">
        <v>0</v>
      </c>
      <c r="E44" s="3">
        <v>0</v>
      </c>
      <c r="F44" s="6">
        <f>1*500*10^7</f>
        <v>5000000000</v>
      </c>
      <c r="G44" s="6">
        <f>1*500*10^6</f>
        <v>500000000</v>
      </c>
      <c r="H44" s="6">
        <f>1*500*10^6</f>
        <v>500000000</v>
      </c>
      <c r="I44" s="3">
        <v>0</v>
      </c>
      <c r="J44" s="3">
        <v>0</v>
      </c>
      <c r="K44" s="3">
        <v>0</v>
      </c>
      <c r="L44" s="3">
        <v>0</v>
      </c>
      <c r="M44" s="3">
        <v>0</v>
      </c>
      <c r="N44" s="3">
        <v>0</v>
      </c>
      <c r="O44" s="3">
        <v>0</v>
      </c>
      <c r="P44" s="6">
        <f>3*500*10^7</f>
        <v>15000000000</v>
      </c>
      <c r="Q44" s="6">
        <f>1*500*10^4</f>
        <v>5000000</v>
      </c>
      <c r="R44" s="3">
        <v>0</v>
      </c>
      <c r="S44" s="3">
        <v>0</v>
      </c>
      <c r="T44" s="3">
        <v>0</v>
      </c>
      <c r="U44" s="6">
        <f>5*500*10^2</f>
        <v>250000</v>
      </c>
      <c r="V44" s="3">
        <v>0</v>
      </c>
      <c r="W44" s="6">
        <v>2000000000</v>
      </c>
      <c r="X44" s="6">
        <v>400000000</v>
      </c>
      <c r="Y44" s="3">
        <v>0</v>
      </c>
      <c r="Z44" s="3">
        <v>0</v>
      </c>
      <c r="AA44" s="2">
        <f>8*500*10^5</f>
        <v>400000000</v>
      </c>
      <c r="AB44" s="17">
        <v>2500000000000</v>
      </c>
      <c r="AC44" s="17">
        <v>800000000000</v>
      </c>
      <c r="AD44" s="13" t="s">
        <v>25</v>
      </c>
      <c r="AE44" s="13" t="s">
        <v>30</v>
      </c>
      <c r="AF44" s="13" t="s">
        <v>30</v>
      </c>
      <c r="AG44" s="13" t="s">
        <v>21</v>
      </c>
      <c r="AH44" s="3">
        <v>0</v>
      </c>
      <c r="AI44" s="3">
        <v>0</v>
      </c>
      <c r="AJ44" s="6">
        <f>3*500*10^5</f>
        <v>150000000</v>
      </c>
      <c r="AK44" s="3">
        <v>0</v>
      </c>
      <c r="AL44" s="7">
        <f>2*500*10^7</f>
        <v>10000000000</v>
      </c>
      <c r="AM44" s="3">
        <v>0</v>
      </c>
      <c r="AN44" s="5" t="s">
        <v>21</v>
      </c>
      <c r="AO44" s="5" t="s">
        <v>21</v>
      </c>
      <c r="AP44" s="3">
        <v>0</v>
      </c>
      <c r="AQ44" s="5" t="s">
        <v>14</v>
      </c>
      <c r="AR44" s="3">
        <v>0</v>
      </c>
      <c r="AS44" s="3">
        <v>0</v>
      </c>
      <c r="AT44" s="17">
        <v>100000000</v>
      </c>
      <c r="AU44" s="17">
        <v>300000000</v>
      </c>
      <c r="AV44" s="13" t="s">
        <v>27</v>
      </c>
      <c r="AW44" s="17">
        <v>500000000</v>
      </c>
      <c r="AX44" s="17">
        <v>50000000000</v>
      </c>
      <c r="AY44" s="17">
        <v>500000000</v>
      </c>
      <c r="AZ44" s="17">
        <v>5000000000</v>
      </c>
      <c r="BA44" s="17">
        <v>3000000000</v>
      </c>
      <c r="BB44" s="17">
        <v>250000000</v>
      </c>
      <c r="BC44" s="17">
        <v>1000000000</v>
      </c>
      <c r="BD44" s="13" t="s">
        <v>22</v>
      </c>
      <c r="BE44" s="17">
        <v>500000000</v>
      </c>
      <c r="BF44" s="17">
        <v>1000000000</v>
      </c>
      <c r="BG44" s="17">
        <v>500000000</v>
      </c>
      <c r="BH44" s="17">
        <v>25000000</v>
      </c>
      <c r="BI44" s="8">
        <v>0</v>
      </c>
      <c r="BJ44" s="17">
        <v>150000000</v>
      </c>
      <c r="BK44" s="17">
        <v>50000000</v>
      </c>
      <c r="BL44" s="17">
        <v>25000000</v>
      </c>
      <c r="BM44" s="8">
        <v>0</v>
      </c>
      <c r="BN44" s="8">
        <v>0</v>
      </c>
      <c r="BO44" s="2">
        <v>500000</v>
      </c>
      <c r="BP44" s="2">
        <v>500000</v>
      </c>
      <c r="BQ44" s="13" t="s">
        <v>22</v>
      </c>
      <c r="BR44" s="13" t="s">
        <v>22</v>
      </c>
      <c r="BS44" s="13" t="s">
        <v>22</v>
      </c>
      <c r="BT44" s="17">
        <v>20000000000</v>
      </c>
    </row>
    <row r="45" spans="1:72" x14ac:dyDescent="0.25">
      <c r="A45" s="1">
        <v>42</v>
      </c>
      <c r="B45" s="4">
        <v>8136</v>
      </c>
      <c r="C45" s="3">
        <v>0</v>
      </c>
      <c r="D45" s="3">
        <v>0</v>
      </c>
      <c r="E45" s="3">
        <v>0</v>
      </c>
      <c r="F45" s="3">
        <v>0</v>
      </c>
      <c r="G45" s="3">
        <v>0</v>
      </c>
      <c r="H45" s="3">
        <v>0</v>
      </c>
      <c r="I45" s="3">
        <v>0</v>
      </c>
      <c r="J45" s="3">
        <v>0</v>
      </c>
      <c r="K45" s="3">
        <v>0</v>
      </c>
      <c r="L45" s="3">
        <v>0</v>
      </c>
      <c r="M45" s="3">
        <v>0</v>
      </c>
      <c r="N45" s="3">
        <v>0</v>
      </c>
      <c r="O45" s="3">
        <v>0</v>
      </c>
      <c r="P45" s="3">
        <v>0</v>
      </c>
      <c r="Q45" s="3">
        <v>0</v>
      </c>
      <c r="R45" s="3">
        <v>0</v>
      </c>
      <c r="S45" s="3">
        <v>0</v>
      </c>
      <c r="T45" s="3">
        <v>0</v>
      </c>
      <c r="U45" s="3">
        <v>0</v>
      </c>
      <c r="V45" s="3">
        <v>0</v>
      </c>
      <c r="W45" s="6">
        <v>50000000</v>
      </c>
      <c r="X45" s="3">
        <v>0</v>
      </c>
      <c r="Y45" s="3">
        <v>0</v>
      </c>
      <c r="Z45" s="3">
        <v>0</v>
      </c>
      <c r="AA45" s="3">
        <v>0</v>
      </c>
      <c r="AB45" s="13" t="s">
        <v>22</v>
      </c>
      <c r="AC45" s="8">
        <v>0</v>
      </c>
      <c r="AD45" s="17">
        <v>100000000000</v>
      </c>
      <c r="AE45" s="17">
        <v>4000000000</v>
      </c>
      <c r="AF45" s="17">
        <v>1500000000</v>
      </c>
      <c r="AG45" s="8">
        <f>0</f>
        <v>0</v>
      </c>
      <c r="AH45" s="3">
        <v>0</v>
      </c>
      <c r="AI45" s="3">
        <v>0</v>
      </c>
      <c r="AJ45" s="5" t="s">
        <v>14</v>
      </c>
      <c r="AK45" s="3">
        <v>0</v>
      </c>
      <c r="AL45" s="3">
        <v>0</v>
      </c>
      <c r="AM45" s="3">
        <v>0</v>
      </c>
      <c r="AN45" s="3">
        <v>0</v>
      </c>
      <c r="AO45" s="3">
        <v>0</v>
      </c>
      <c r="AP45" s="3">
        <v>0</v>
      </c>
      <c r="AQ45" s="3">
        <v>0</v>
      </c>
      <c r="AR45" s="3">
        <v>0</v>
      </c>
      <c r="AS45" s="3">
        <v>0</v>
      </c>
      <c r="AT45" s="26">
        <v>0</v>
      </c>
      <c r="AU45" s="26">
        <v>0</v>
      </c>
      <c r="AV45" s="26">
        <v>0</v>
      </c>
      <c r="AW45" s="26">
        <v>0</v>
      </c>
      <c r="AX45" s="24" t="s">
        <v>23</v>
      </c>
      <c r="AY45" s="26">
        <v>0</v>
      </c>
      <c r="AZ45" s="26">
        <v>0</v>
      </c>
      <c r="BA45" s="26">
        <v>0</v>
      </c>
      <c r="BB45" s="26">
        <v>0</v>
      </c>
      <c r="BC45" s="26">
        <v>0</v>
      </c>
      <c r="BD45" s="26">
        <v>0</v>
      </c>
      <c r="BE45" s="26">
        <v>0</v>
      </c>
      <c r="BF45" s="26">
        <v>0</v>
      </c>
      <c r="BG45" s="26">
        <v>0</v>
      </c>
      <c r="BH45" s="24" t="s">
        <v>23</v>
      </c>
      <c r="BI45" s="26">
        <v>0</v>
      </c>
      <c r="BJ45" s="26">
        <v>0</v>
      </c>
      <c r="BK45" s="26">
        <v>0</v>
      </c>
      <c r="BL45" s="26">
        <v>0</v>
      </c>
      <c r="BM45" s="26">
        <v>0</v>
      </c>
      <c r="BN45" s="26">
        <v>0</v>
      </c>
      <c r="BO45" s="26">
        <v>0</v>
      </c>
      <c r="BP45" s="26">
        <v>0</v>
      </c>
      <c r="BQ45" s="26">
        <v>0</v>
      </c>
      <c r="BR45" s="26">
        <v>0</v>
      </c>
      <c r="BS45" s="26">
        <v>0</v>
      </c>
      <c r="BT45" s="26">
        <v>0</v>
      </c>
    </row>
    <row r="46" spans="1:72" x14ac:dyDescent="0.25">
      <c r="A46" s="1">
        <v>43</v>
      </c>
      <c r="B46" s="4">
        <v>8139</v>
      </c>
      <c r="C46" s="2">
        <f>4*500*10^7</f>
        <v>20000000000</v>
      </c>
      <c r="D46" s="6">
        <f>4*500*10^5</f>
        <v>200000000</v>
      </c>
      <c r="E46" s="5" t="s">
        <v>17</v>
      </c>
      <c r="F46" s="5" t="s">
        <v>14</v>
      </c>
      <c r="G46" s="5" t="s">
        <v>21</v>
      </c>
      <c r="H46" s="2">
        <f>2*500*10^5</f>
        <v>100000000</v>
      </c>
      <c r="I46" s="2">
        <f>3*500*10^7</f>
        <v>15000000000</v>
      </c>
      <c r="J46" s="5" t="s">
        <v>14</v>
      </c>
      <c r="K46" s="7">
        <f>1*500*10^8</f>
        <v>50000000000</v>
      </c>
      <c r="L46" s="7">
        <f t="shared" ref="L46" si="12">3*500*10^8</f>
        <v>150000000000</v>
      </c>
      <c r="M46" s="7">
        <f>15*500*10^7</f>
        <v>75000000000</v>
      </c>
      <c r="N46" s="2">
        <f>4*500*10^8</f>
        <v>200000000000</v>
      </c>
      <c r="O46" s="7">
        <f>4*500*10^6</f>
        <v>2000000000</v>
      </c>
      <c r="P46" s="3">
        <v>0</v>
      </c>
      <c r="Q46" s="6">
        <f>4*500*10^6</f>
        <v>2000000000</v>
      </c>
      <c r="R46" s="7">
        <f>2*500*10^7</f>
        <v>10000000000</v>
      </c>
      <c r="S46" s="7">
        <f>4*500*10^7</f>
        <v>20000000000</v>
      </c>
      <c r="T46" s="6">
        <f>2*500*10^6</f>
        <v>1000000000</v>
      </c>
      <c r="U46" s="7">
        <f>6*500*10^6</f>
        <v>3000000000</v>
      </c>
      <c r="V46" s="5" t="s">
        <v>17</v>
      </c>
      <c r="W46" s="6">
        <v>500000000</v>
      </c>
      <c r="X46" s="6">
        <v>2500000</v>
      </c>
      <c r="Y46" s="3">
        <v>0</v>
      </c>
      <c r="Z46" s="3">
        <v>0</v>
      </c>
      <c r="AA46" s="3">
        <v>0</v>
      </c>
      <c r="AB46" s="17">
        <v>50000000000</v>
      </c>
      <c r="AC46" s="17">
        <v>5000000000</v>
      </c>
      <c r="AD46" s="13" t="s">
        <v>14</v>
      </c>
      <c r="AE46" s="13" t="s">
        <v>21</v>
      </c>
      <c r="AF46" s="13" t="s">
        <v>14</v>
      </c>
      <c r="AG46" s="9">
        <v>3000000</v>
      </c>
      <c r="AH46" s="3">
        <v>0</v>
      </c>
      <c r="AI46" s="5" t="s">
        <v>21</v>
      </c>
      <c r="AJ46" s="5" t="s">
        <v>14</v>
      </c>
      <c r="AK46" s="3">
        <v>0</v>
      </c>
      <c r="AL46" s="3">
        <v>0</v>
      </c>
      <c r="AM46" s="3">
        <v>0</v>
      </c>
      <c r="AN46" s="5" t="s">
        <v>21</v>
      </c>
      <c r="AO46" s="5" t="s">
        <v>21</v>
      </c>
      <c r="AP46" s="3">
        <v>0</v>
      </c>
      <c r="AQ46" s="3">
        <v>0</v>
      </c>
      <c r="AR46" s="5" t="s">
        <v>17</v>
      </c>
      <c r="AS46" s="3">
        <v>0</v>
      </c>
      <c r="AT46" s="17">
        <v>20000000000</v>
      </c>
      <c r="AU46" s="17">
        <v>50000000000</v>
      </c>
      <c r="AV46" s="9">
        <v>100000000</v>
      </c>
      <c r="AW46" s="9">
        <v>500000000</v>
      </c>
      <c r="AX46" s="13" t="s">
        <v>22</v>
      </c>
      <c r="AY46" s="13" t="s">
        <v>27</v>
      </c>
      <c r="AZ46" s="13" t="s">
        <v>22</v>
      </c>
      <c r="BA46" s="13" t="s">
        <v>22</v>
      </c>
      <c r="BB46" s="8">
        <v>0</v>
      </c>
      <c r="BC46" s="13" t="s">
        <v>27</v>
      </c>
      <c r="BD46" s="9">
        <v>10000000000</v>
      </c>
      <c r="BE46" s="13" t="s">
        <v>27</v>
      </c>
      <c r="BF46" s="13" t="s">
        <v>27</v>
      </c>
      <c r="BG46" s="13" t="s">
        <v>27</v>
      </c>
      <c r="BH46" s="13" t="s">
        <v>22</v>
      </c>
      <c r="BI46" s="13" t="s">
        <v>27</v>
      </c>
      <c r="BJ46" s="13" t="s">
        <v>23</v>
      </c>
      <c r="BK46" s="8">
        <v>0</v>
      </c>
      <c r="BL46" s="13" t="s">
        <v>22</v>
      </c>
      <c r="BM46" s="8">
        <v>0</v>
      </c>
      <c r="BN46" s="13" t="s">
        <v>22</v>
      </c>
      <c r="BO46" s="13" t="s">
        <v>27</v>
      </c>
      <c r="BP46" s="13" t="s">
        <v>27</v>
      </c>
      <c r="BQ46" s="13" t="s">
        <v>27</v>
      </c>
      <c r="BR46" s="13" t="s">
        <v>27</v>
      </c>
      <c r="BS46" s="13" t="s">
        <v>23</v>
      </c>
      <c r="BT46" s="13" t="s">
        <v>27</v>
      </c>
    </row>
    <row r="47" spans="1:72" x14ac:dyDescent="0.25">
      <c r="A47" s="1">
        <v>44</v>
      </c>
      <c r="B47" s="4">
        <v>8141</v>
      </c>
      <c r="C47" s="3">
        <v>0</v>
      </c>
      <c r="D47" s="6">
        <f>1*500*10^5</f>
        <v>50000000</v>
      </c>
      <c r="E47" s="5" t="s">
        <v>17</v>
      </c>
      <c r="F47" s="5" t="s">
        <v>14</v>
      </c>
      <c r="G47" s="5" t="s">
        <v>21</v>
      </c>
      <c r="H47" s="3">
        <v>0</v>
      </c>
      <c r="I47" s="6">
        <f>4*500*10^4</f>
        <v>20000000</v>
      </c>
      <c r="J47" s="5" t="s">
        <v>14</v>
      </c>
      <c r="K47" s="6">
        <f>4*500*10^7</f>
        <v>20000000000</v>
      </c>
      <c r="L47" s="6">
        <f>1*500*10^8</f>
        <v>50000000000</v>
      </c>
      <c r="M47" s="6">
        <f>1*500*10^7</f>
        <v>5000000000</v>
      </c>
      <c r="N47" s="6">
        <f>2*500*10^8</f>
        <v>100000000000</v>
      </c>
      <c r="O47" s="7">
        <f>3*500*10^6</f>
        <v>1500000000</v>
      </c>
      <c r="P47" s="3">
        <v>0</v>
      </c>
      <c r="Q47" s="5" t="s">
        <v>21</v>
      </c>
      <c r="R47" s="6">
        <f>2*500*10^7</f>
        <v>10000000000</v>
      </c>
      <c r="S47" s="6">
        <f>5*500*10^7</f>
        <v>25000000000</v>
      </c>
      <c r="T47" s="7">
        <f>10*500*10^5</f>
        <v>500000000</v>
      </c>
      <c r="U47" s="7">
        <f>2*500*10^6</f>
        <v>1000000000</v>
      </c>
      <c r="V47" s="6">
        <f>6*500*10^6</f>
        <v>3000000000</v>
      </c>
      <c r="W47" s="3">
        <v>0</v>
      </c>
      <c r="X47" s="3">
        <v>0</v>
      </c>
      <c r="Y47" s="3">
        <v>0</v>
      </c>
      <c r="Z47" s="3">
        <v>0</v>
      </c>
      <c r="AA47" s="3">
        <v>0</v>
      </c>
      <c r="AB47" s="8">
        <v>0</v>
      </c>
      <c r="AC47" s="8">
        <v>0</v>
      </c>
      <c r="AD47" s="8">
        <f>0</f>
        <v>0</v>
      </c>
      <c r="AE47" s="8">
        <f>0</f>
        <v>0</v>
      </c>
      <c r="AF47" s="8">
        <f>0</f>
        <v>0</v>
      </c>
      <c r="AG47" s="8">
        <f>0</f>
        <v>0</v>
      </c>
      <c r="AH47" s="3">
        <v>0</v>
      </c>
      <c r="AI47" s="5" t="s">
        <v>21</v>
      </c>
      <c r="AJ47" s="5" t="s">
        <v>21</v>
      </c>
      <c r="AK47" s="3">
        <v>0</v>
      </c>
      <c r="AL47" s="3">
        <v>0</v>
      </c>
      <c r="AM47" s="3">
        <v>0</v>
      </c>
      <c r="AN47" s="5" t="s">
        <v>21</v>
      </c>
      <c r="AO47" s="5" t="s">
        <v>21</v>
      </c>
      <c r="AP47" s="3">
        <v>0</v>
      </c>
      <c r="AQ47" s="3">
        <v>0</v>
      </c>
      <c r="AR47" s="5" t="s">
        <v>14</v>
      </c>
      <c r="AS47" s="3">
        <v>0</v>
      </c>
      <c r="AT47" s="38"/>
      <c r="AU47" s="38"/>
      <c r="AV47" s="38"/>
      <c r="AW47" s="38"/>
      <c r="AX47" s="38"/>
      <c r="AY47" s="38"/>
      <c r="AZ47" s="38"/>
      <c r="BA47" s="38"/>
      <c r="BB47" s="38"/>
      <c r="BC47" s="38"/>
      <c r="BD47" s="38"/>
      <c r="BE47" s="38"/>
      <c r="BF47" s="38"/>
      <c r="BG47" s="38"/>
      <c r="BH47" s="38"/>
      <c r="BI47" s="38"/>
      <c r="BJ47" s="38"/>
      <c r="BK47" s="38"/>
      <c r="BL47" s="38"/>
      <c r="BM47" s="38"/>
      <c r="BN47" s="38"/>
      <c r="BO47" s="38"/>
      <c r="BP47" s="38"/>
      <c r="BQ47" s="38"/>
      <c r="BR47" s="38"/>
      <c r="BS47" s="38"/>
      <c r="BT47" s="38"/>
    </row>
    <row r="48" spans="1:72" x14ac:dyDescent="0.25">
      <c r="A48" s="1">
        <v>45</v>
      </c>
      <c r="B48" s="4">
        <v>8912</v>
      </c>
      <c r="C48" s="3">
        <v>0</v>
      </c>
      <c r="D48" s="3">
        <v>0</v>
      </c>
      <c r="E48" s="3">
        <v>0</v>
      </c>
      <c r="F48" s="5" t="s">
        <v>30</v>
      </c>
      <c r="G48" s="5" t="s">
        <v>17</v>
      </c>
      <c r="H48" s="5" t="s">
        <v>21</v>
      </c>
      <c r="I48" s="5" t="s">
        <v>14</v>
      </c>
      <c r="J48" s="3">
        <v>0</v>
      </c>
      <c r="K48" s="3">
        <v>0</v>
      </c>
      <c r="L48" s="3">
        <v>0</v>
      </c>
      <c r="M48" s="3">
        <v>0</v>
      </c>
      <c r="N48" s="3">
        <v>0</v>
      </c>
      <c r="O48" s="6">
        <f>5*500*10^7</f>
        <v>25000000000</v>
      </c>
      <c r="P48" s="3">
        <v>0</v>
      </c>
      <c r="Q48" s="3">
        <v>0</v>
      </c>
      <c r="R48" s="3">
        <v>0</v>
      </c>
      <c r="S48" s="3">
        <v>0</v>
      </c>
      <c r="T48" s="3">
        <v>0</v>
      </c>
      <c r="U48" s="3">
        <v>0</v>
      </c>
      <c r="V48" s="3">
        <v>0</v>
      </c>
      <c r="W48" s="6">
        <v>250000000</v>
      </c>
      <c r="X48" s="5" t="s">
        <v>14</v>
      </c>
      <c r="Y48" s="3">
        <v>0</v>
      </c>
      <c r="Z48" s="3">
        <v>0</v>
      </c>
      <c r="AA48" s="3">
        <v>0</v>
      </c>
      <c r="AB48" s="13" t="s">
        <v>22</v>
      </c>
      <c r="AC48" s="13" t="s">
        <v>22</v>
      </c>
      <c r="AD48" s="13" t="s">
        <v>14</v>
      </c>
      <c r="AE48" s="13" t="s">
        <v>21</v>
      </c>
      <c r="AF48" s="13" t="s">
        <v>21</v>
      </c>
      <c r="AG48" s="13" t="s">
        <v>21</v>
      </c>
      <c r="AH48" s="3">
        <v>0</v>
      </c>
      <c r="AI48" s="3">
        <v>0</v>
      </c>
      <c r="AJ48" s="5" t="s">
        <v>21</v>
      </c>
      <c r="AK48" s="3">
        <v>0</v>
      </c>
      <c r="AL48" s="5" t="s">
        <v>14</v>
      </c>
      <c r="AM48" s="3">
        <v>0</v>
      </c>
      <c r="AN48" s="3">
        <v>0</v>
      </c>
      <c r="AO48" s="3">
        <v>0</v>
      </c>
      <c r="AP48" s="3">
        <v>0</v>
      </c>
      <c r="AQ48" s="3">
        <v>0</v>
      </c>
      <c r="AR48" s="3">
        <v>0</v>
      </c>
      <c r="AS48" s="3">
        <v>0</v>
      </c>
      <c r="AT48" s="13" t="s">
        <v>31</v>
      </c>
      <c r="AU48" s="13" t="s">
        <v>31</v>
      </c>
      <c r="AV48" s="13" t="s">
        <v>22</v>
      </c>
      <c r="AW48" s="13" t="s">
        <v>22</v>
      </c>
      <c r="AX48" s="13" t="s">
        <v>23</v>
      </c>
      <c r="AY48" s="13" t="s">
        <v>23</v>
      </c>
      <c r="AZ48" s="13" t="s">
        <v>23</v>
      </c>
      <c r="BA48" s="13" t="s">
        <v>27</v>
      </c>
      <c r="BB48" s="13" t="s">
        <v>23</v>
      </c>
      <c r="BC48" s="13" t="s">
        <v>23</v>
      </c>
      <c r="BD48" s="13" t="s">
        <v>31</v>
      </c>
      <c r="BE48" s="13" t="s">
        <v>23</v>
      </c>
      <c r="BF48" s="13" t="s">
        <v>32</v>
      </c>
      <c r="BG48" s="13" t="s">
        <v>23</v>
      </c>
      <c r="BH48" s="13" t="s">
        <v>27</v>
      </c>
      <c r="BI48" s="8">
        <v>0</v>
      </c>
      <c r="BJ48" s="8">
        <v>0</v>
      </c>
      <c r="BK48" s="8">
        <v>0</v>
      </c>
      <c r="BL48" s="13" t="s">
        <v>75</v>
      </c>
      <c r="BM48" s="8">
        <v>0</v>
      </c>
      <c r="BN48" s="8">
        <v>0</v>
      </c>
      <c r="BO48" s="8">
        <v>0</v>
      </c>
      <c r="BP48" s="8">
        <v>0</v>
      </c>
      <c r="BQ48" s="13" t="s">
        <v>31</v>
      </c>
      <c r="BR48" s="13" t="s">
        <v>31</v>
      </c>
      <c r="BS48" s="13" t="s">
        <v>22</v>
      </c>
      <c r="BT48" s="13" t="s">
        <v>23</v>
      </c>
    </row>
    <row r="49" spans="1:72" x14ac:dyDescent="0.25">
      <c r="A49" s="1">
        <v>46</v>
      </c>
      <c r="B49" s="4">
        <v>8914</v>
      </c>
      <c r="C49" s="3">
        <v>0</v>
      </c>
      <c r="D49" s="3">
        <v>0</v>
      </c>
      <c r="E49" s="3">
        <v>0</v>
      </c>
      <c r="F49" s="3">
        <v>0</v>
      </c>
      <c r="G49" s="5" t="s">
        <v>21</v>
      </c>
      <c r="H49" s="3">
        <v>0</v>
      </c>
      <c r="I49" s="5" t="s">
        <v>21</v>
      </c>
      <c r="J49" s="3">
        <v>0</v>
      </c>
      <c r="K49" s="3">
        <v>0</v>
      </c>
      <c r="L49" s="3">
        <v>0</v>
      </c>
      <c r="M49" s="3">
        <v>0</v>
      </c>
      <c r="N49" s="3">
        <v>0</v>
      </c>
      <c r="O49" s="5" t="s">
        <v>21</v>
      </c>
      <c r="P49" s="3">
        <v>0</v>
      </c>
      <c r="Q49" s="3">
        <v>0</v>
      </c>
      <c r="R49" s="3">
        <v>0</v>
      </c>
      <c r="S49" s="3">
        <v>0</v>
      </c>
      <c r="T49" s="3">
        <v>0</v>
      </c>
      <c r="U49" s="3">
        <v>0</v>
      </c>
      <c r="V49" s="3">
        <v>0</v>
      </c>
      <c r="W49" s="6">
        <v>25000000</v>
      </c>
      <c r="X49" s="3">
        <v>0</v>
      </c>
      <c r="Y49" s="3">
        <v>0</v>
      </c>
      <c r="Z49" s="3">
        <v>0</v>
      </c>
      <c r="AA49" s="3">
        <v>0</v>
      </c>
      <c r="AB49" s="9">
        <v>1500000000</v>
      </c>
      <c r="AC49" s="13" t="s">
        <v>27</v>
      </c>
      <c r="AD49" s="8">
        <f>0</f>
        <v>0</v>
      </c>
      <c r="AE49" s="8">
        <f>0</f>
        <v>0</v>
      </c>
      <c r="AF49" s="8">
        <f>0</f>
        <v>0</v>
      </c>
      <c r="AG49" s="8">
        <f>0</f>
        <v>0</v>
      </c>
      <c r="AH49" s="3">
        <v>0</v>
      </c>
      <c r="AI49" s="3">
        <v>0</v>
      </c>
      <c r="AJ49" s="5" t="s">
        <v>21</v>
      </c>
      <c r="AK49" s="3">
        <v>0</v>
      </c>
      <c r="AL49" s="3">
        <v>0</v>
      </c>
      <c r="AM49" s="3">
        <v>0</v>
      </c>
      <c r="AN49" s="3">
        <v>0</v>
      </c>
      <c r="AO49" s="3">
        <v>0</v>
      </c>
      <c r="AP49" s="3">
        <v>0</v>
      </c>
      <c r="AQ49" s="3">
        <v>0</v>
      </c>
      <c r="AR49" s="3">
        <v>0</v>
      </c>
      <c r="AS49" s="3">
        <v>0</v>
      </c>
      <c r="AT49" s="19" t="s">
        <v>23</v>
      </c>
      <c r="AU49" s="19" t="s">
        <v>23</v>
      </c>
      <c r="AV49" s="19" t="s">
        <v>32</v>
      </c>
      <c r="AW49" s="19" t="s">
        <v>23</v>
      </c>
      <c r="AX49" s="19" t="s">
        <v>27</v>
      </c>
      <c r="AY49" s="19" t="s">
        <v>32</v>
      </c>
      <c r="AZ49" s="19" t="s">
        <v>27</v>
      </c>
      <c r="BA49" s="19" t="s">
        <v>27</v>
      </c>
      <c r="BB49" s="19" t="s">
        <v>23</v>
      </c>
      <c r="BC49" s="19" t="s">
        <v>23</v>
      </c>
      <c r="BD49" s="20">
        <v>0</v>
      </c>
      <c r="BE49" s="19" t="s">
        <v>27</v>
      </c>
      <c r="BF49" s="19" t="s">
        <v>23</v>
      </c>
      <c r="BG49" s="19" t="s">
        <v>23</v>
      </c>
      <c r="BH49" s="19" t="s">
        <v>27</v>
      </c>
      <c r="BI49" s="20">
        <v>0</v>
      </c>
      <c r="BJ49" s="20">
        <v>0</v>
      </c>
      <c r="BK49" s="20">
        <v>0</v>
      </c>
      <c r="BL49" s="19" t="s">
        <v>23</v>
      </c>
      <c r="BM49" s="19" t="s">
        <v>32</v>
      </c>
      <c r="BN49" s="20">
        <v>0</v>
      </c>
      <c r="BO49" s="20">
        <v>0</v>
      </c>
      <c r="BP49" s="20">
        <v>0</v>
      </c>
      <c r="BQ49" s="20">
        <v>0</v>
      </c>
      <c r="BR49" s="20">
        <v>0</v>
      </c>
      <c r="BS49" s="20">
        <v>0</v>
      </c>
      <c r="BT49" s="19" t="s">
        <v>23</v>
      </c>
    </row>
    <row r="50" spans="1:72" x14ac:dyDescent="0.25">
      <c r="A50" s="1">
        <v>47</v>
      </c>
      <c r="B50" s="4">
        <v>8915</v>
      </c>
      <c r="C50" s="3">
        <v>0</v>
      </c>
      <c r="D50" s="3">
        <v>0</v>
      </c>
      <c r="E50" s="3">
        <v>0</v>
      </c>
      <c r="F50" s="3">
        <v>0</v>
      </c>
      <c r="G50" s="2">
        <f>1*500*10^8</f>
        <v>50000000000</v>
      </c>
      <c r="H50" s="2">
        <f>4*500*10^3</f>
        <v>2000000</v>
      </c>
      <c r="I50" s="7">
        <f>2*500*10^4</f>
        <v>10000000</v>
      </c>
      <c r="J50" s="3">
        <v>0</v>
      </c>
      <c r="K50" s="3">
        <v>0</v>
      </c>
      <c r="L50" s="3">
        <v>0</v>
      </c>
      <c r="M50" s="3">
        <v>0</v>
      </c>
      <c r="N50" s="3">
        <v>0</v>
      </c>
      <c r="O50" s="6">
        <f>6*500*10^4</f>
        <v>30000000</v>
      </c>
      <c r="P50" s="3">
        <v>0</v>
      </c>
      <c r="Q50" s="3">
        <v>0</v>
      </c>
      <c r="R50" s="3">
        <v>0</v>
      </c>
      <c r="S50" s="3">
        <v>0</v>
      </c>
      <c r="T50" s="3">
        <v>0</v>
      </c>
      <c r="U50" s="3">
        <v>0</v>
      </c>
      <c r="V50" s="3">
        <v>0</v>
      </c>
      <c r="W50" s="3">
        <v>0</v>
      </c>
      <c r="X50" s="7">
        <v>450000000000</v>
      </c>
      <c r="Y50" s="3">
        <v>0</v>
      </c>
      <c r="Z50" s="3">
        <v>0</v>
      </c>
      <c r="AA50" s="3">
        <v>0</v>
      </c>
      <c r="AB50" s="13" t="s">
        <v>27</v>
      </c>
      <c r="AC50" s="13" t="s">
        <v>27</v>
      </c>
      <c r="AD50" s="13" t="s">
        <v>30</v>
      </c>
      <c r="AE50" s="13" t="s">
        <v>18</v>
      </c>
      <c r="AF50" s="13" t="s">
        <v>30</v>
      </c>
      <c r="AG50" s="13" t="s">
        <v>21</v>
      </c>
      <c r="AH50" s="3">
        <v>0</v>
      </c>
      <c r="AI50" s="2">
        <f>14*500*10^6</f>
        <v>7000000000</v>
      </c>
      <c r="AJ50" s="3">
        <v>0</v>
      </c>
      <c r="AK50" s="2">
        <f>1*500*10^6</f>
        <v>500000000</v>
      </c>
      <c r="AL50" s="3">
        <v>0</v>
      </c>
      <c r="AM50" s="2">
        <f>8*500*10^6</f>
        <v>4000000000</v>
      </c>
      <c r="AN50" s="2">
        <f>2*500*10^7</f>
        <v>10000000000</v>
      </c>
      <c r="AO50" s="2">
        <f>4*500*10^7</f>
        <v>20000000000</v>
      </c>
      <c r="AP50" s="2">
        <f>3*500*10^3</f>
        <v>1500000</v>
      </c>
      <c r="AQ50" s="2">
        <f>2*500*10^6</f>
        <v>1000000000</v>
      </c>
      <c r="AR50" s="3">
        <v>0</v>
      </c>
      <c r="AS50" s="3">
        <v>0</v>
      </c>
      <c r="AT50" s="8">
        <v>0</v>
      </c>
      <c r="AU50" s="8">
        <v>0</v>
      </c>
      <c r="AV50" s="8">
        <v>0</v>
      </c>
      <c r="AW50" s="8">
        <v>0</v>
      </c>
      <c r="AX50" s="8">
        <v>0</v>
      </c>
      <c r="AY50" s="8">
        <v>0</v>
      </c>
      <c r="AZ50" s="8">
        <v>0</v>
      </c>
      <c r="BA50" s="8">
        <v>0</v>
      </c>
      <c r="BB50" s="2">
        <v>350000000000</v>
      </c>
      <c r="BC50" s="8">
        <v>0</v>
      </c>
      <c r="BD50" s="8">
        <v>0</v>
      </c>
      <c r="BE50" s="8">
        <v>0</v>
      </c>
      <c r="BF50" s="8">
        <v>0</v>
      </c>
      <c r="BG50" s="17">
        <v>100000000</v>
      </c>
      <c r="BH50" s="8">
        <v>0</v>
      </c>
      <c r="BI50" s="8">
        <v>0</v>
      </c>
      <c r="BJ50" s="8">
        <v>0</v>
      </c>
      <c r="BK50" s="8">
        <v>0</v>
      </c>
      <c r="BL50" s="8">
        <v>0</v>
      </c>
      <c r="BM50" s="8">
        <v>0</v>
      </c>
      <c r="BN50" s="8">
        <v>0</v>
      </c>
      <c r="BO50" s="8">
        <v>0</v>
      </c>
      <c r="BP50" s="8">
        <v>0</v>
      </c>
      <c r="BQ50" s="13" t="s">
        <v>23</v>
      </c>
      <c r="BR50" s="8">
        <v>0</v>
      </c>
      <c r="BS50" s="13" t="s">
        <v>23</v>
      </c>
      <c r="BT50" s="8">
        <v>0</v>
      </c>
    </row>
    <row r="51" spans="1:72" x14ac:dyDescent="0.25">
      <c r="A51" s="1">
        <v>48</v>
      </c>
      <c r="B51" s="4">
        <v>9718</v>
      </c>
      <c r="C51" s="7">
        <f>1*500*10^1</f>
        <v>5000</v>
      </c>
      <c r="D51" s="7">
        <f>6*500*10^8</f>
        <v>300000000000</v>
      </c>
      <c r="E51" s="3">
        <v>0</v>
      </c>
      <c r="F51" s="3">
        <v>0</v>
      </c>
      <c r="G51" s="7">
        <f>6*500*10^5</f>
        <v>300000000</v>
      </c>
      <c r="H51" s="2">
        <f>1*500*10^6</f>
        <v>500000000</v>
      </c>
      <c r="I51" s="2">
        <f>2*500*10^7</f>
        <v>10000000000</v>
      </c>
      <c r="J51" s="3">
        <v>0</v>
      </c>
      <c r="K51" s="3">
        <v>0</v>
      </c>
      <c r="L51" s="3">
        <v>0</v>
      </c>
      <c r="M51" s="3">
        <v>0</v>
      </c>
      <c r="N51" s="2">
        <f>2*500*10^3</f>
        <v>1000000</v>
      </c>
      <c r="O51" s="2">
        <f>10*500*10^7</f>
        <v>50000000000</v>
      </c>
      <c r="P51" s="2">
        <f>2*500*10^4</f>
        <v>10000000</v>
      </c>
      <c r="Q51" s="3">
        <v>0</v>
      </c>
      <c r="R51" s="3">
        <v>0</v>
      </c>
      <c r="S51" s="6">
        <f>1*500*10^7</f>
        <v>5000000000</v>
      </c>
      <c r="T51" s="6">
        <f>3*500*10^6</f>
        <v>1500000000</v>
      </c>
      <c r="U51" s="2">
        <f>10*500*10^7</f>
        <v>50000000000</v>
      </c>
      <c r="V51" s="6">
        <f>2*500*10^7</f>
        <v>10000000000</v>
      </c>
      <c r="W51" s="3">
        <v>0</v>
      </c>
      <c r="X51" s="3">
        <v>0</v>
      </c>
      <c r="Y51" s="2">
        <f>5*500*10^5</f>
        <v>250000000</v>
      </c>
      <c r="Z51" s="2">
        <f>3*500*10^5</f>
        <v>150000000</v>
      </c>
      <c r="AA51" s="2">
        <f t="shared" ref="AA51" si="13">6*500*10^6</f>
        <v>3000000000</v>
      </c>
      <c r="AB51" s="13" t="s">
        <v>22</v>
      </c>
      <c r="AC51" s="13" t="s">
        <v>23</v>
      </c>
      <c r="AD51" s="8">
        <f>0</f>
        <v>0</v>
      </c>
      <c r="AE51" s="8">
        <f>0</f>
        <v>0</v>
      </c>
      <c r="AF51" s="8">
        <f>0</f>
        <v>0</v>
      </c>
      <c r="AG51" s="8">
        <f>0</f>
        <v>0</v>
      </c>
      <c r="AH51" s="3">
        <v>0</v>
      </c>
      <c r="AI51" s="3">
        <v>0</v>
      </c>
      <c r="AJ51" s="3">
        <v>0</v>
      </c>
      <c r="AK51" s="3">
        <v>0</v>
      </c>
      <c r="AL51" s="3">
        <v>0</v>
      </c>
      <c r="AM51" s="3">
        <v>0</v>
      </c>
      <c r="AN51" s="3">
        <v>0</v>
      </c>
      <c r="AO51" s="3">
        <v>0</v>
      </c>
      <c r="AP51" s="3">
        <v>0</v>
      </c>
      <c r="AQ51" s="3">
        <v>0</v>
      </c>
      <c r="AR51" s="3">
        <v>0</v>
      </c>
      <c r="AS51" s="7">
        <f>5*500*10^8</f>
        <v>250000000000</v>
      </c>
      <c r="AT51" s="26">
        <v>0</v>
      </c>
      <c r="AU51" s="26">
        <v>0</v>
      </c>
      <c r="AV51" s="26">
        <v>0</v>
      </c>
      <c r="AW51" s="26">
        <v>0</v>
      </c>
      <c r="AX51" s="24" t="s">
        <v>32</v>
      </c>
      <c r="AY51" s="26">
        <v>0</v>
      </c>
      <c r="AZ51" s="26">
        <v>0</v>
      </c>
      <c r="BA51" s="26">
        <v>0</v>
      </c>
      <c r="BB51" s="26">
        <v>0</v>
      </c>
      <c r="BC51" s="26">
        <v>0</v>
      </c>
      <c r="BD51" s="26">
        <v>0</v>
      </c>
      <c r="BE51" s="26">
        <v>0</v>
      </c>
      <c r="BF51" s="26">
        <v>0</v>
      </c>
      <c r="BG51" s="26">
        <v>0</v>
      </c>
      <c r="BH51" s="26">
        <v>0</v>
      </c>
      <c r="BI51" s="26">
        <v>0</v>
      </c>
      <c r="BJ51" s="26">
        <v>0</v>
      </c>
      <c r="BK51" s="26">
        <v>0</v>
      </c>
      <c r="BL51" s="26">
        <v>0</v>
      </c>
      <c r="BM51" s="26">
        <v>0</v>
      </c>
      <c r="BN51" s="23">
        <v>1000000</v>
      </c>
      <c r="BO51" s="23">
        <v>100000</v>
      </c>
      <c r="BP51" s="23">
        <v>10000000</v>
      </c>
      <c r="BQ51" s="26">
        <v>0</v>
      </c>
      <c r="BR51" s="26">
        <v>0</v>
      </c>
      <c r="BS51" s="26">
        <v>0</v>
      </c>
      <c r="BT51" s="26">
        <v>0</v>
      </c>
    </row>
    <row r="52" spans="1:72" x14ac:dyDescent="0.25">
      <c r="A52" s="1">
        <v>49</v>
      </c>
      <c r="B52" s="4">
        <v>9873</v>
      </c>
      <c r="C52" s="3">
        <v>0</v>
      </c>
      <c r="D52" s="3">
        <v>0</v>
      </c>
      <c r="E52" s="3">
        <v>0</v>
      </c>
      <c r="F52" s="3">
        <v>0</v>
      </c>
      <c r="G52" s="3">
        <v>0</v>
      </c>
      <c r="H52" s="2">
        <f>1*500*10^3</f>
        <v>500000</v>
      </c>
      <c r="I52" s="5" t="s">
        <v>21</v>
      </c>
      <c r="J52" s="3">
        <v>0</v>
      </c>
      <c r="K52" s="3">
        <v>0</v>
      </c>
      <c r="L52" s="3">
        <v>0</v>
      </c>
      <c r="M52" s="3">
        <v>0</v>
      </c>
      <c r="N52" s="3">
        <v>0</v>
      </c>
      <c r="O52" s="2">
        <f>3*500*10^7</f>
        <v>15000000000</v>
      </c>
      <c r="P52" s="3">
        <v>0</v>
      </c>
      <c r="Q52" s="3">
        <v>0</v>
      </c>
      <c r="R52" s="3">
        <v>0</v>
      </c>
      <c r="S52" s="3">
        <v>0</v>
      </c>
      <c r="T52" s="3">
        <v>0</v>
      </c>
      <c r="U52" s="3">
        <v>0</v>
      </c>
      <c r="V52" s="3">
        <v>0</v>
      </c>
      <c r="W52" s="5" t="s">
        <v>17</v>
      </c>
      <c r="X52" s="5" t="s">
        <v>14</v>
      </c>
      <c r="Y52" s="3">
        <v>0</v>
      </c>
      <c r="Z52" s="12">
        <v>0</v>
      </c>
      <c r="AA52" s="3">
        <v>0</v>
      </c>
      <c r="AB52" s="8">
        <v>0</v>
      </c>
      <c r="AC52" s="8">
        <v>0</v>
      </c>
      <c r="AD52" s="8">
        <f>0</f>
        <v>0</v>
      </c>
      <c r="AE52" s="8">
        <f>0</f>
        <v>0</v>
      </c>
      <c r="AF52" s="8">
        <f>0</f>
        <v>0</v>
      </c>
      <c r="AG52" s="8">
        <f>0</f>
        <v>0</v>
      </c>
      <c r="AH52" s="3">
        <v>0</v>
      </c>
      <c r="AI52" s="5" t="s">
        <v>21</v>
      </c>
      <c r="AJ52" s="5" t="s">
        <v>21</v>
      </c>
      <c r="AK52" s="3">
        <v>0</v>
      </c>
      <c r="AL52" s="2">
        <f>1*500*10^7</f>
        <v>5000000000</v>
      </c>
      <c r="AM52" s="3">
        <v>0</v>
      </c>
      <c r="AN52" s="5" t="s">
        <v>14</v>
      </c>
      <c r="AO52" s="5" t="s">
        <v>14</v>
      </c>
      <c r="AP52" s="3">
        <v>0</v>
      </c>
      <c r="AQ52" s="3">
        <v>0</v>
      </c>
      <c r="AR52" s="3">
        <v>0</v>
      </c>
      <c r="AS52" s="3">
        <v>0</v>
      </c>
      <c r="AT52" s="13" t="s">
        <v>23</v>
      </c>
      <c r="AU52" s="13" t="s">
        <v>23</v>
      </c>
      <c r="AV52" s="8">
        <v>0</v>
      </c>
      <c r="AW52" s="13" t="s">
        <v>27</v>
      </c>
      <c r="AX52" s="13" t="s">
        <v>22</v>
      </c>
      <c r="AY52" s="13" t="s">
        <v>23</v>
      </c>
      <c r="AZ52" s="13" t="s">
        <v>27</v>
      </c>
      <c r="BA52" s="13" t="s">
        <v>22</v>
      </c>
      <c r="BB52" s="13" t="s">
        <v>27</v>
      </c>
      <c r="BC52" s="13" t="s">
        <v>27</v>
      </c>
      <c r="BD52" s="8">
        <v>0</v>
      </c>
      <c r="BE52" s="13" t="s">
        <v>22</v>
      </c>
      <c r="BF52" s="13" t="s">
        <v>27</v>
      </c>
      <c r="BG52" s="8">
        <v>0</v>
      </c>
      <c r="BH52" s="13" t="s">
        <v>27</v>
      </c>
      <c r="BI52" s="13" t="s">
        <v>27</v>
      </c>
      <c r="BJ52" s="13" t="s">
        <v>32</v>
      </c>
      <c r="BK52" s="8">
        <v>0</v>
      </c>
      <c r="BL52" s="13" t="s">
        <v>27</v>
      </c>
      <c r="BM52" s="8">
        <v>0</v>
      </c>
      <c r="BN52" s="8">
        <v>0</v>
      </c>
      <c r="BO52" s="8">
        <v>0</v>
      </c>
      <c r="BP52" s="8">
        <v>0</v>
      </c>
      <c r="BQ52" s="8">
        <v>0</v>
      </c>
      <c r="BR52" s="8">
        <v>0</v>
      </c>
      <c r="BS52" s="8">
        <v>0</v>
      </c>
      <c r="BT52" s="13" t="s">
        <v>27</v>
      </c>
    </row>
    <row r="53" spans="1:72" x14ac:dyDescent="0.25">
      <c r="A53" s="1">
        <v>50</v>
      </c>
      <c r="B53" s="4">
        <v>11278</v>
      </c>
      <c r="C53" s="3">
        <v>0</v>
      </c>
      <c r="D53" s="3">
        <v>0</v>
      </c>
      <c r="E53" s="3">
        <v>0</v>
      </c>
      <c r="F53" s="3">
        <v>0</v>
      </c>
      <c r="G53" s="3">
        <v>0</v>
      </c>
      <c r="H53" s="3">
        <v>0</v>
      </c>
      <c r="I53" s="3">
        <v>0</v>
      </c>
      <c r="J53" s="3">
        <v>0</v>
      </c>
      <c r="K53" s="3">
        <v>0</v>
      </c>
      <c r="L53" s="3">
        <v>0</v>
      </c>
      <c r="M53" s="3">
        <v>0</v>
      </c>
      <c r="N53" s="3">
        <v>0</v>
      </c>
      <c r="O53" s="3">
        <v>0</v>
      </c>
      <c r="P53" s="3">
        <v>0</v>
      </c>
      <c r="Q53" s="3">
        <v>0</v>
      </c>
      <c r="R53" s="3">
        <v>0</v>
      </c>
      <c r="S53" s="3">
        <v>0</v>
      </c>
      <c r="T53" s="3">
        <v>0</v>
      </c>
      <c r="U53" s="3">
        <v>0</v>
      </c>
      <c r="V53" s="3">
        <v>0</v>
      </c>
      <c r="W53" s="3">
        <v>0</v>
      </c>
      <c r="X53" s="3">
        <v>0</v>
      </c>
      <c r="Y53" s="3">
        <v>0</v>
      </c>
      <c r="Z53" s="12">
        <v>0</v>
      </c>
      <c r="AA53" s="3">
        <v>0</v>
      </c>
      <c r="AB53" s="8">
        <v>0</v>
      </c>
      <c r="AC53" s="8">
        <v>0</v>
      </c>
      <c r="AD53" s="8">
        <f>0</f>
        <v>0</v>
      </c>
      <c r="AE53" s="8">
        <f>0</f>
        <v>0</v>
      </c>
      <c r="AF53" s="8">
        <f>0</f>
        <v>0</v>
      </c>
      <c r="AG53" s="8">
        <f>0</f>
        <v>0</v>
      </c>
      <c r="AH53" s="3">
        <v>0</v>
      </c>
      <c r="AI53" s="3">
        <v>0</v>
      </c>
      <c r="AJ53" s="3">
        <v>0</v>
      </c>
      <c r="AK53" s="3">
        <v>0</v>
      </c>
      <c r="AL53" s="3">
        <v>0</v>
      </c>
      <c r="AM53" s="3">
        <v>0</v>
      </c>
      <c r="AN53" s="3">
        <v>0</v>
      </c>
      <c r="AO53" s="3">
        <v>0</v>
      </c>
      <c r="AP53" s="3">
        <v>0</v>
      </c>
      <c r="AQ53" s="3">
        <v>0</v>
      </c>
      <c r="AR53" s="3">
        <v>0</v>
      </c>
      <c r="AS53" s="3">
        <v>0</v>
      </c>
      <c r="AT53" s="8">
        <v>0</v>
      </c>
      <c r="AU53" s="8">
        <v>0</v>
      </c>
      <c r="AV53" s="8">
        <v>0</v>
      </c>
      <c r="AW53" s="8">
        <v>0</v>
      </c>
      <c r="AX53" s="8">
        <v>0</v>
      </c>
      <c r="AY53" s="8">
        <v>0</v>
      </c>
      <c r="AZ53" s="8">
        <v>0</v>
      </c>
      <c r="BA53" s="8">
        <v>0</v>
      </c>
      <c r="BB53" s="8">
        <v>0</v>
      </c>
      <c r="BC53" s="8">
        <v>0</v>
      </c>
      <c r="BD53" s="8">
        <v>0</v>
      </c>
      <c r="BE53" s="8">
        <v>0</v>
      </c>
      <c r="BF53" s="8">
        <v>0</v>
      </c>
      <c r="BG53" s="13" t="s">
        <v>32</v>
      </c>
      <c r="BH53" s="13" t="s">
        <v>32</v>
      </c>
      <c r="BI53" s="13" t="s">
        <v>32</v>
      </c>
      <c r="BJ53" s="8">
        <v>0</v>
      </c>
      <c r="BK53" s="8">
        <v>0</v>
      </c>
      <c r="BL53" s="13" t="s">
        <v>23</v>
      </c>
      <c r="BM53" s="8">
        <v>0</v>
      </c>
      <c r="BN53" s="8">
        <v>0</v>
      </c>
      <c r="BO53" s="13" t="s">
        <v>32</v>
      </c>
      <c r="BP53" s="8">
        <v>0</v>
      </c>
      <c r="BQ53" s="17">
        <v>5000</v>
      </c>
      <c r="BR53" s="17">
        <v>200000</v>
      </c>
      <c r="BS53" s="17">
        <v>2500000</v>
      </c>
      <c r="BT53" s="8">
        <v>0</v>
      </c>
    </row>
    <row r="54" spans="1:72" x14ac:dyDescent="0.25">
      <c r="A54" s="1">
        <v>51</v>
      </c>
      <c r="B54" s="4">
        <v>11281</v>
      </c>
      <c r="C54" s="2">
        <f>5*500*10^7</f>
        <v>25000000000</v>
      </c>
      <c r="D54" s="2">
        <f>5*500*10^8</f>
        <v>250000000000</v>
      </c>
      <c r="E54" s="2">
        <f>3*500*10^7</f>
        <v>15000000000</v>
      </c>
      <c r="F54" s="2">
        <f>2*500*10^7</f>
        <v>10000000000</v>
      </c>
      <c r="G54" s="2">
        <f>1*500*10^8</f>
        <v>50000000000</v>
      </c>
      <c r="H54" s="2">
        <f>1*500*10^6</f>
        <v>500000000</v>
      </c>
      <c r="I54" s="2">
        <f>1*500*10^8</f>
        <v>50000000000</v>
      </c>
      <c r="J54" s="2">
        <f>1*500*10^8</f>
        <v>50000000000</v>
      </c>
      <c r="K54" s="2">
        <f>7*500*10^8</f>
        <v>350000000000</v>
      </c>
      <c r="L54" s="2">
        <f>15*500*10^8</f>
        <v>750000000000</v>
      </c>
      <c r="M54" s="2">
        <f>7*500*10^8</f>
        <v>350000000000</v>
      </c>
      <c r="N54" s="2">
        <f>3*500*10^8</f>
        <v>150000000000</v>
      </c>
      <c r="O54" s="2">
        <f>9*500*10^8</f>
        <v>450000000000</v>
      </c>
      <c r="P54" s="2">
        <f>6*500*10^1</f>
        <v>30000</v>
      </c>
      <c r="Q54" s="2">
        <f>5*500*10^8</f>
        <v>250000000000</v>
      </c>
      <c r="R54" s="3">
        <v>0</v>
      </c>
      <c r="S54" s="2">
        <f>7*500*10^8</f>
        <v>350000000000</v>
      </c>
      <c r="T54" s="2">
        <f>6*500*10^6</f>
        <v>3000000000</v>
      </c>
      <c r="U54" s="2">
        <f>3*500*10^8</f>
        <v>150000000000</v>
      </c>
      <c r="V54" s="2">
        <f>4*500*10^7</f>
        <v>20000000000</v>
      </c>
      <c r="W54" s="7">
        <v>115000000000</v>
      </c>
      <c r="X54" s="7">
        <v>85000000000</v>
      </c>
      <c r="Y54" s="2">
        <f>6*500*10^6</f>
        <v>3000000000</v>
      </c>
      <c r="Z54" s="2">
        <f>5*500*10^5</f>
        <v>250000000</v>
      </c>
      <c r="AA54" s="2">
        <f>2*500*10^5</f>
        <v>100000000</v>
      </c>
      <c r="AB54" s="13" t="s">
        <v>22</v>
      </c>
      <c r="AC54" s="13" t="s">
        <v>27</v>
      </c>
      <c r="AD54" s="8">
        <f>0</f>
        <v>0</v>
      </c>
      <c r="AE54" s="8">
        <f>0</f>
        <v>0</v>
      </c>
      <c r="AF54" s="8">
        <f>0</f>
        <v>0</v>
      </c>
      <c r="AG54" s="8">
        <f>0</f>
        <v>0</v>
      </c>
      <c r="AH54" s="6">
        <f>4*500*10^7</f>
        <v>20000000000</v>
      </c>
      <c r="AI54" s="2">
        <f>1*500*10^8</f>
        <v>50000000000</v>
      </c>
      <c r="AJ54" s="2">
        <f>1*500*10^8</f>
        <v>50000000000</v>
      </c>
      <c r="AK54" s="2">
        <f>3*500*10^6</f>
        <v>1500000000</v>
      </c>
      <c r="AL54" s="3">
        <v>0</v>
      </c>
      <c r="AM54" s="7">
        <f>2*500*10^7</f>
        <v>10000000000</v>
      </c>
      <c r="AN54" s="2">
        <f>11*500*10^7</f>
        <v>55000000000</v>
      </c>
      <c r="AO54" s="2">
        <f>4*500*10^8</f>
        <v>200000000000</v>
      </c>
      <c r="AP54" s="7">
        <f>1*500*10^4</f>
        <v>5000000</v>
      </c>
      <c r="AQ54" s="7">
        <f>2*500*10^7</f>
        <v>10000000000</v>
      </c>
      <c r="AR54" s="2">
        <f>2*500*10^8</f>
        <v>100000000000</v>
      </c>
      <c r="AS54" s="3">
        <v>0</v>
      </c>
      <c r="AT54" s="2">
        <v>200000000000</v>
      </c>
      <c r="AU54" s="2">
        <v>150000000000</v>
      </c>
      <c r="AV54" s="13" t="s">
        <v>22</v>
      </c>
      <c r="AW54" s="17">
        <v>100000000000</v>
      </c>
      <c r="AX54" s="2">
        <v>1000000000000</v>
      </c>
      <c r="AY54" s="17">
        <v>50000000000</v>
      </c>
      <c r="AZ54" s="2">
        <v>500000000000</v>
      </c>
      <c r="BA54" s="2">
        <v>2500000000000</v>
      </c>
      <c r="BB54" s="13" t="s">
        <v>31</v>
      </c>
      <c r="BC54" s="2">
        <v>500000000000</v>
      </c>
      <c r="BD54" s="2">
        <v>300000000</v>
      </c>
      <c r="BE54" s="17">
        <v>400000000000</v>
      </c>
      <c r="BF54" s="17">
        <v>200000000000</v>
      </c>
      <c r="BG54" s="2">
        <v>750000000000</v>
      </c>
      <c r="BH54" s="17">
        <v>1250000000000</v>
      </c>
      <c r="BI54" s="17">
        <v>750000000000</v>
      </c>
      <c r="BJ54" s="17">
        <v>50000000000</v>
      </c>
      <c r="BK54" s="17">
        <v>3500000000</v>
      </c>
      <c r="BL54" s="17">
        <v>850000000000</v>
      </c>
      <c r="BM54" s="17">
        <v>350000000</v>
      </c>
      <c r="BN54" s="2">
        <v>5000000</v>
      </c>
      <c r="BO54" s="2">
        <v>15000</v>
      </c>
      <c r="BP54" s="2">
        <v>50000</v>
      </c>
      <c r="BQ54" s="13" t="s">
        <v>75</v>
      </c>
      <c r="BR54" s="13" t="s">
        <v>75</v>
      </c>
      <c r="BS54" s="13" t="s">
        <v>75</v>
      </c>
      <c r="BT54" s="2">
        <v>300000000000</v>
      </c>
    </row>
    <row r="55" spans="1:72" x14ac:dyDescent="0.25">
      <c r="A55" s="1">
        <v>52</v>
      </c>
      <c r="B55" s="4">
        <v>11285</v>
      </c>
      <c r="C55" s="2">
        <f>2*500*10^8</f>
        <v>100000000000</v>
      </c>
      <c r="D55" s="2">
        <f>4*500*10^5</f>
        <v>200000000</v>
      </c>
      <c r="E55" s="2">
        <f>5*500*10^6</f>
        <v>2500000000</v>
      </c>
      <c r="F55" s="2">
        <f>1*500*10^7</f>
        <v>5000000000</v>
      </c>
      <c r="G55" s="2">
        <f>4*500*10^6</f>
        <v>2000000000</v>
      </c>
      <c r="H55" s="2">
        <f>3*500*10^4</f>
        <v>15000000</v>
      </c>
      <c r="I55" s="3">
        <v>0</v>
      </c>
      <c r="J55" s="2">
        <f>1*500*10^8</f>
        <v>50000000000</v>
      </c>
      <c r="K55" s="2">
        <f>4*500*10^8</f>
        <v>200000000000</v>
      </c>
      <c r="L55" s="2">
        <f>14*500*10^8</f>
        <v>700000000000</v>
      </c>
      <c r="M55" s="2">
        <f>3*500*10^8</f>
        <v>150000000000</v>
      </c>
      <c r="N55" s="2">
        <f>1*500*10^8</f>
        <v>50000000000</v>
      </c>
      <c r="O55" s="2">
        <f>7*500*10^4</f>
        <v>35000000</v>
      </c>
      <c r="P55" s="3">
        <v>0</v>
      </c>
      <c r="Q55" s="2">
        <f>12*500*10^8</f>
        <v>600000000000</v>
      </c>
      <c r="R55" s="3">
        <v>0</v>
      </c>
      <c r="S55" s="2">
        <f>1*500*10^8</f>
        <v>50000000000</v>
      </c>
      <c r="T55" s="7">
        <f>8*500*10^6</f>
        <v>4000000000</v>
      </c>
      <c r="U55" s="2">
        <f>3*500*10^6</f>
        <v>1500000000</v>
      </c>
      <c r="V55" s="7">
        <f>6*500*10^7</f>
        <v>30000000000</v>
      </c>
      <c r="W55" s="5" t="s">
        <v>17</v>
      </c>
      <c r="X55" s="3">
        <v>0</v>
      </c>
      <c r="Y55" s="3">
        <v>0</v>
      </c>
      <c r="Z55" s="12">
        <v>0</v>
      </c>
      <c r="AA55" s="3">
        <v>0</v>
      </c>
      <c r="AB55" s="8">
        <v>0</v>
      </c>
      <c r="AC55" s="13" t="s">
        <v>32</v>
      </c>
      <c r="AD55" s="2">
        <v>15000000</v>
      </c>
      <c r="AE55" s="2">
        <v>25000000</v>
      </c>
      <c r="AF55" s="2">
        <v>1000000000</v>
      </c>
      <c r="AG55" s="2">
        <f>4*500*10^4</f>
        <v>20000000</v>
      </c>
      <c r="AH55" s="6">
        <f>4*500*10^6</f>
        <v>2000000000</v>
      </c>
      <c r="AI55" s="3">
        <v>0</v>
      </c>
      <c r="AJ55" s="5" t="s">
        <v>14</v>
      </c>
      <c r="AK55" s="3">
        <v>0</v>
      </c>
      <c r="AL55" s="3">
        <v>0</v>
      </c>
      <c r="AM55" s="3">
        <v>0</v>
      </c>
      <c r="AN55" s="5" t="s">
        <v>21</v>
      </c>
      <c r="AO55" s="2">
        <f>18*500*10^4</f>
        <v>90000000</v>
      </c>
      <c r="AP55" s="6">
        <f>1*500*10^3</f>
        <v>500000</v>
      </c>
      <c r="AQ55" s="3">
        <v>0</v>
      </c>
      <c r="AR55" s="2">
        <f>6*500*10^7</f>
        <v>30000000000</v>
      </c>
      <c r="AS55" s="3">
        <v>0</v>
      </c>
      <c r="AT55" s="9">
        <v>200000000000</v>
      </c>
      <c r="AU55" s="9">
        <v>50000000000</v>
      </c>
      <c r="AV55" s="9">
        <v>10000000000</v>
      </c>
      <c r="AW55" s="9">
        <v>100000000000</v>
      </c>
      <c r="AX55" s="13" t="s">
        <v>31</v>
      </c>
      <c r="AY55" s="13" t="s">
        <v>23</v>
      </c>
      <c r="AZ55" s="9">
        <v>200000000000</v>
      </c>
      <c r="BA55" s="13" t="s">
        <v>31</v>
      </c>
      <c r="BB55" s="13" t="s">
        <v>31</v>
      </c>
      <c r="BC55" s="13" t="s">
        <v>22</v>
      </c>
      <c r="BD55" s="9">
        <v>100000000000</v>
      </c>
      <c r="BE55" s="13" t="s">
        <v>22</v>
      </c>
      <c r="BF55" s="13" t="s">
        <v>22</v>
      </c>
      <c r="BG55" s="9">
        <v>5000000000</v>
      </c>
      <c r="BH55" s="13" t="s">
        <v>31</v>
      </c>
      <c r="BI55" s="13" t="s">
        <v>23</v>
      </c>
      <c r="BJ55" s="13" t="s">
        <v>23</v>
      </c>
      <c r="BK55" s="8">
        <v>0</v>
      </c>
      <c r="BL55" s="9">
        <v>150000000000</v>
      </c>
      <c r="BM55" s="13" t="s">
        <v>22</v>
      </c>
      <c r="BN55" s="17">
        <v>50000000000</v>
      </c>
      <c r="BO55" s="17">
        <v>1500000000</v>
      </c>
      <c r="BP55" s="17">
        <v>10000000000</v>
      </c>
      <c r="BQ55" s="9">
        <v>20000000000</v>
      </c>
      <c r="BR55" s="9">
        <v>35000000000</v>
      </c>
      <c r="BS55" s="9">
        <v>25000000000</v>
      </c>
      <c r="BT55" s="13" t="s">
        <v>22</v>
      </c>
    </row>
    <row r="56" spans="1:72" x14ac:dyDescent="0.25">
      <c r="A56" s="1">
        <v>53</v>
      </c>
      <c r="B56" s="4">
        <v>11286</v>
      </c>
      <c r="C56" s="2">
        <f>26500*10^7</f>
        <v>265000000000</v>
      </c>
      <c r="D56" s="2">
        <f>2*500*10^5</f>
        <v>100000000</v>
      </c>
      <c r="E56" s="2">
        <f>6*500*10^6</f>
        <v>3000000000</v>
      </c>
      <c r="F56" s="2">
        <f>3*500*10^7</f>
        <v>15000000000</v>
      </c>
      <c r="G56" s="2">
        <f>4*500*10^6</f>
        <v>2000000000</v>
      </c>
      <c r="H56" s="2">
        <f>4*500*10^5</f>
        <v>200000000</v>
      </c>
      <c r="I56" s="3">
        <v>0</v>
      </c>
      <c r="J56" s="2">
        <f>3*500*10^8</f>
        <v>150000000000</v>
      </c>
      <c r="K56" s="7">
        <f>3*500*10^8</f>
        <v>150000000000</v>
      </c>
      <c r="L56" s="7">
        <f>6*500*10^8</f>
        <v>300000000000</v>
      </c>
      <c r="M56" s="7">
        <f>6*500*10^8</f>
        <v>300000000000</v>
      </c>
      <c r="N56" s="2">
        <f>10*500*10^7</f>
        <v>50000000000</v>
      </c>
      <c r="O56" s="2">
        <f>8*500*10^4</f>
        <v>40000000</v>
      </c>
      <c r="P56" s="3">
        <v>0</v>
      </c>
      <c r="Q56" s="7">
        <f>6*500*10^6</f>
        <v>3000000000</v>
      </c>
      <c r="R56" s="3">
        <v>0</v>
      </c>
      <c r="S56" s="2">
        <f>2*500*10^8</f>
        <v>100000000000</v>
      </c>
      <c r="T56" s="3">
        <v>0</v>
      </c>
      <c r="U56" s="3">
        <v>0</v>
      </c>
      <c r="V56" s="3">
        <v>0</v>
      </c>
      <c r="W56" s="5" t="s">
        <v>17</v>
      </c>
      <c r="X56" s="5" t="s">
        <v>14</v>
      </c>
      <c r="Y56" s="3">
        <v>0</v>
      </c>
      <c r="Z56" s="12">
        <v>0</v>
      </c>
      <c r="AA56" s="3">
        <v>0</v>
      </c>
      <c r="AB56" s="2">
        <v>2500000000000</v>
      </c>
      <c r="AC56" s="2">
        <v>1500000000000</v>
      </c>
      <c r="AD56" s="8">
        <f>0</f>
        <v>0</v>
      </c>
      <c r="AE56" s="8">
        <f>0</f>
        <v>0</v>
      </c>
      <c r="AF56" s="8">
        <f>0</f>
        <v>0</v>
      </c>
      <c r="AG56" s="8">
        <f>0</f>
        <v>0</v>
      </c>
      <c r="AH56" s="3">
        <v>0</v>
      </c>
      <c r="AI56" s="5" t="s">
        <v>21</v>
      </c>
      <c r="AJ56" s="5" t="s">
        <v>21</v>
      </c>
      <c r="AK56" s="3">
        <v>0</v>
      </c>
      <c r="AL56" s="6">
        <f>2*500*10^3</f>
        <v>1000000</v>
      </c>
      <c r="AM56" s="3">
        <v>0</v>
      </c>
      <c r="AN56" s="5" t="s">
        <v>21</v>
      </c>
      <c r="AO56" s="6">
        <f>8*500*10^4</f>
        <v>40000000</v>
      </c>
      <c r="AP56" s="3">
        <v>0</v>
      </c>
      <c r="AQ56" s="3">
        <v>0</v>
      </c>
      <c r="AR56" s="7">
        <f>6*500*10^7</f>
        <v>30000000000</v>
      </c>
      <c r="AS56" s="3">
        <v>0</v>
      </c>
      <c r="AT56" s="13" t="s">
        <v>27</v>
      </c>
      <c r="AU56" s="13" t="s">
        <v>32</v>
      </c>
      <c r="AV56" s="13" t="s">
        <v>32</v>
      </c>
      <c r="AW56" s="13" t="s">
        <v>23</v>
      </c>
      <c r="AX56" s="13" t="s">
        <v>22</v>
      </c>
      <c r="AY56" s="13" t="s">
        <v>32</v>
      </c>
      <c r="AZ56" s="13" t="s">
        <v>27</v>
      </c>
      <c r="BA56" s="13" t="s">
        <v>22</v>
      </c>
      <c r="BB56" s="8">
        <v>0</v>
      </c>
      <c r="BC56" s="13" t="s">
        <v>23</v>
      </c>
      <c r="BD56" s="13" t="s">
        <v>23</v>
      </c>
      <c r="BE56" s="13" t="s">
        <v>27</v>
      </c>
      <c r="BF56" s="13" t="s">
        <v>27</v>
      </c>
      <c r="BG56" s="13" t="s">
        <v>27</v>
      </c>
      <c r="BH56" s="13" t="s">
        <v>22</v>
      </c>
      <c r="BI56" s="8">
        <v>0</v>
      </c>
      <c r="BJ56" s="13" t="s">
        <v>23</v>
      </c>
      <c r="BK56" s="8">
        <v>0</v>
      </c>
      <c r="BL56" s="13" t="s">
        <v>22</v>
      </c>
      <c r="BM56" s="8">
        <v>0</v>
      </c>
      <c r="BN56" s="13" t="s">
        <v>27</v>
      </c>
      <c r="BO56" s="13" t="s">
        <v>27</v>
      </c>
      <c r="BP56" s="13" t="s">
        <v>23</v>
      </c>
      <c r="BQ56" s="13" t="s">
        <v>32</v>
      </c>
      <c r="BR56" s="13" t="s">
        <v>32</v>
      </c>
      <c r="BS56" s="13" t="s">
        <v>32</v>
      </c>
      <c r="BT56" s="13" t="s">
        <v>27</v>
      </c>
    </row>
    <row r="57" spans="1:72" x14ac:dyDescent="0.25">
      <c r="A57" s="1">
        <v>54</v>
      </c>
      <c r="B57" s="4">
        <v>11536</v>
      </c>
      <c r="C57" s="3">
        <v>0</v>
      </c>
      <c r="D57" s="3">
        <v>0</v>
      </c>
      <c r="E57" s="3">
        <v>0</v>
      </c>
      <c r="F57" s="3">
        <v>0</v>
      </c>
      <c r="G57" s="5" t="s">
        <v>14</v>
      </c>
      <c r="H57" s="3">
        <v>0</v>
      </c>
      <c r="I57" s="5" t="s">
        <v>14</v>
      </c>
      <c r="J57" s="3">
        <v>0</v>
      </c>
      <c r="K57" s="3">
        <v>0</v>
      </c>
      <c r="L57" s="3">
        <v>0</v>
      </c>
      <c r="M57" s="3">
        <v>0</v>
      </c>
      <c r="N57" s="3">
        <v>0</v>
      </c>
      <c r="O57" s="5" t="s">
        <v>21</v>
      </c>
      <c r="P57" s="3">
        <v>0</v>
      </c>
      <c r="Q57" s="3">
        <v>0</v>
      </c>
      <c r="R57" s="3">
        <v>0</v>
      </c>
      <c r="S57" s="3">
        <v>0</v>
      </c>
      <c r="T57" s="3">
        <v>0</v>
      </c>
      <c r="U57" s="3">
        <v>0</v>
      </c>
      <c r="V57" s="3">
        <v>0</v>
      </c>
      <c r="W57" s="5" t="s">
        <v>14</v>
      </c>
      <c r="X57" s="5" t="s">
        <v>14</v>
      </c>
      <c r="Y57" s="3">
        <v>0</v>
      </c>
      <c r="Z57" s="12">
        <v>0</v>
      </c>
      <c r="AA57" s="3">
        <v>0</v>
      </c>
      <c r="AB57" s="9">
        <v>300000000000</v>
      </c>
      <c r="AC57" s="13" t="s">
        <v>22</v>
      </c>
      <c r="AD57" s="8">
        <f>0</f>
        <v>0</v>
      </c>
      <c r="AE57" s="8">
        <f>0</f>
        <v>0</v>
      </c>
      <c r="AF57" s="8">
        <f>0</f>
        <v>0</v>
      </c>
      <c r="AG57" s="8">
        <f>0</f>
        <v>0</v>
      </c>
      <c r="AH57" s="3">
        <v>0</v>
      </c>
      <c r="AI57" s="3">
        <v>0</v>
      </c>
      <c r="AJ57" s="3">
        <v>0</v>
      </c>
      <c r="AK57" s="3">
        <v>0</v>
      </c>
      <c r="AL57" s="2">
        <f>2*500*10^7</f>
        <v>10000000000</v>
      </c>
      <c r="AM57" s="3">
        <v>0</v>
      </c>
      <c r="AN57" s="3">
        <v>0</v>
      </c>
      <c r="AO57" s="3">
        <v>0</v>
      </c>
      <c r="AP57" s="3">
        <v>0</v>
      </c>
      <c r="AQ57" s="3">
        <v>0</v>
      </c>
      <c r="AR57" s="3">
        <v>0</v>
      </c>
      <c r="AS57" s="3">
        <v>0</v>
      </c>
      <c r="AT57" s="13" t="s">
        <v>32</v>
      </c>
      <c r="AU57" s="13" t="s">
        <v>23</v>
      </c>
      <c r="AV57" s="9">
        <v>500000000</v>
      </c>
      <c r="AW57" s="9">
        <v>5000000000</v>
      </c>
      <c r="AX57" s="13" t="s">
        <v>27</v>
      </c>
      <c r="AY57" s="13" t="s">
        <v>23</v>
      </c>
      <c r="AZ57" s="13" t="s">
        <v>27</v>
      </c>
      <c r="BA57" s="13" t="s">
        <v>22</v>
      </c>
      <c r="BB57" s="8">
        <v>0</v>
      </c>
      <c r="BC57" s="13" t="s">
        <v>27</v>
      </c>
      <c r="BD57" s="8">
        <v>0</v>
      </c>
      <c r="BE57" s="13" t="s">
        <v>27</v>
      </c>
      <c r="BF57" s="13" t="s">
        <v>23</v>
      </c>
      <c r="BG57" s="8">
        <v>0</v>
      </c>
      <c r="BH57" s="13" t="s">
        <v>27</v>
      </c>
      <c r="BI57" s="13" t="s">
        <v>27</v>
      </c>
      <c r="BJ57" s="13" t="s">
        <v>23</v>
      </c>
      <c r="BK57" s="8">
        <v>0</v>
      </c>
      <c r="BL57" s="13" t="s">
        <v>31</v>
      </c>
      <c r="BM57" s="8">
        <v>0</v>
      </c>
      <c r="BN57" s="8">
        <v>0</v>
      </c>
      <c r="BO57" s="8">
        <v>0</v>
      </c>
      <c r="BP57" s="8">
        <v>0</v>
      </c>
      <c r="BQ57" s="8">
        <v>0</v>
      </c>
      <c r="BR57" s="8">
        <v>0</v>
      </c>
      <c r="BS57" s="8">
        <v>0</v>
      </c>
      <c r="BT57" s="13" t="s">
        <v>23</v>
      </c>
    </row>
    <row r="58" spans="1:72" x14ac:dyDescent="0.25">
      <c r="A58" s="1">
        <v>55</v>
      </c>
      <c r="B58" s="4">
        <v>11538</v>
      </c>
      <c r="C58" s="2">
        <f>4*500*10^6</f>
        <v>2000000000</v>
      </c>
      <c r="D58" s="6">
        <f>2*500*10^8</f>
        <v>100000000000</v>
      </c>
      <c r="E58" s="7">
        <f>8*500*10^6</f>
        <v>4000000000</v>
      </c>
      <c r="F58" s="2">
        <f>10*500*10^7</f>
        <v>50000000000</v>
      </c>
      <c r="G58" s="2">
        <f>4*500*10^8</f>
        <v>200000000000</v>
      </c>
      <c r="H58" s="2">
        <f>1*500*10^6</f>
        <v>500000000</v>
      </c>
      <c r="I58" s="2">
        <f>5*500*10^7</f>
        <v>25000000000</v>
      </c>
      <c r="J58" s="7">
        <f>3*500*10^8</f>
        <v>150000000000</v>
      </c>
      <c r="K58" s="2">
        <f>5*500*10^8</f>
        <v>250000000000</v>
      </c>
      <c r="L58" s="2">
        <f>15*500*10^8</f>
        <v>750000000000</v>
      </c>
      <c r="M58" s="7">
        <f>4*500*10^8</f>
        <v>200000000000</v>
      </c>
      <c r="N58" s="2">
        <f>2*500*10^8</f>
        <v>100000000000</v>
      </c>
      <c r="O58" s="2">
        <f>6*500*10^8</f>
        <v>300000000000</v>
      </c>
      <c r="P58" s="3">
        <v>0</v>
      </c>
      <c r="Q58" s="7">
        <f>6*500*10^8</f>
        <v>300000000000</v>
      </c>
      <c r="R58" s="3">
        <v>0</v>
      </c>
      <c r="S58" s="2">
        <f>2*500*10^8</f>
        <v>100000000000</v>
      </c>
      <c r="T58" s="6">
        <f>3*500*10^6</f>
        <v>1500000000</v>
      </c>
      <c r="U58" s="2">
        <f>4*500*10^8</f>
        <v>200000000000</v>
      </c>
      <c r="V58" s="6">
        <f>2*500*10^8</f>
        <v>100000000000</v>
      </c>
      <c r="W58" s="6">
        <v>110000000000</v>
      </c>
      <c r="X58" s="2">
        <v>600000000000</v>
      </c>
      <c r="Y58" s="5" t="s">
        <v>21</v>
      </c>
      <c r="Z58" s="12">
        <v>0</v>
      </c>
      <c r="AA58" s="3">
        <v>0</v>
      </c>
      <c r="AB58" s="13" t="s">
        <v>22</v>
      </c>
      <c r="AC58" s="13" t="s">
        <v>22</v>
      </c>
      <c r="AD58" s="8">
        <f>0</f>
        <v>0</v>
      </c>
      <c r="AE58" s="8">
        <f>0</f>
        <v>0</v>
      </c>
      <c r="AF58" s="8">
        <f>0</f>
        <v>0</v>
      </c>
      <c r="AG58" s="8">
        <f>0</f>
        <v>0</v>
      </c>
      <c r="AH58" s="3">
        <v>0</v>
      </c>
      <c r="AI58" s="2">
        <f>7*500*10^7</f>
        <v>35000000000</v>
      </c>
      <c r="AJ58" s="6">
        <f>3*500*10^7</f>
        <v>15000000000</v>
      </c>
      <c r="AK58" s="2">
        <f>2*500*10^6</f>
        <v>1000000000</v>
      </c>
      <c r="AL58" s="3">
        <v>0</v>
      </c>
      <c r="AM58" s="7">
        <f>8*500*10^7</f>
        <v>40000000000</v>
      </c>
      <c r="AN58" s="7">
        <f>5*500*10^7</f>
        <v>25000000000</v>
      </c>
      <c r="AO58" s="2">
        <f>1*500*10^8</f>
        <v>50000000000</v>
      </c>
      <c r="AP58" s="2">
        <f>1*500*10^4</f>
        <v>5000000</v>
      </c>
      <c r="AQ58" s="7">
        <f>3*500*10^7</f>
        <v>15000000000</v>
      </c>
      <c r="AR58" s="6">
        <f>3*500*10^8</f>
        <v>150000000000</v>
      </c>
      <c r="AS58" s="3">
        <v>0</v>
      </c>
      <c r="AT58" s="18">
        <v>50000000000</v>
      </c>
      <c r="AU58" s="18">
        <v>50000000000</v>
      </c>
      <c r="AV58" s="18">
        <v>150000000000</v>
      </c>
      <c r="AW58" s="18">
        <v>250000000000</v>
      </c>
      <c r="AX58" s="18">
        <v>1000000000000</v>
      </c>
      <c r="AY58" s="18">
        <v>150000000000</v>
      </c>
      <c r="AZ58" s="18">
        <v>500000000000</v>
      </c>
      <c r="BA58" s="18">
        <v>1000000000000</v>
      </c>
      <c r="BB58" s="18">
        <v>1000000000000</v>
      </c>
      <c r="BC58" s="18">
        <v>30000000000</v>
      </c>
      <c r="BD58" s="18">
        <v>100000000</v>
      </c>
      <c r="BE58" s="18">
        <v>200000000000</v>
      </c>
      <c r="BF58" s="18">
        <v>50000000000</v>
      </c>
      <c r="BG58" s="18">
        <v>400000000000</v>
      </c>
      <c r="BH58" s="18">
        <v>500000000000</v>
      </c>
      <c r="BI58" s="18">
        <v>450000000000</v>
      </c>
      <c r="BJ58" s="39">
        <v>25000000000</v>
      </c>
      <c r="BK58" s="39">
        <v>4000000000</v>
      </c>
      <c r="BL58" s="39">
        <v>450000000000</v>
      </c>
      <c r="BM58" s="39">
        <v>100000000</v>
      </c>
      <c r="BN58" s="39">
        <v>5000000</v>
      </c>
      <c r="BO58" s="19" t="s">
        <v>32</v>
      </c>
      <c r="BP58" s="19" t="s">
        <v>32</v>
      </c>
      <c r="BQ58" s="19" t="s">
        <v>27</v>
      </c>
      <c r="BR58" s="19" t="s">
        <v>27</v>
      </c>
      <c r="BS58" s="19" t="s">
        <v>27</v>
      </c>
      <c r="BT58" s="18">
        <v>150000000000</v>
      </c>
    </row>
    <row r="59" spans="1:72" x14ac:dyDescent="0.25">
      <c r="A59" s="1">
        <v>56</v>
      </c>
      <c r="B59" s="4">
        <v>11976</v>
      </c>
      <c r="C59" s="2">
        <f>6*500*10^7</f>
        <v>30000000000</v>
      </c>
      <c r="D59" s="2">
        <f>6*500*10^5</f>
        <v>300000000</v>
      </c>
      <c r="E59" s="7">
        <f>2*500*10^7</f>
        <v>10000000000</v>
      </c>
      <c r="F59" s="7">
        <f>4*500*10^7</f>
        <v>20000000000</v>
      </c>
      <c r="G59" s="2">
        <f>2*500*10^8</f>
        <v>100000000000</v>
      </c>
      <c r="H59" s="2">
        <f>4*500*10^5</f>
        <v>200000000</v>
      </c>
      <c r="I59" s="2">
        <f>5*500*10^7</f>
        <v>25000000000</v>
      </c>
      <c r="J59" s="7">
        <f>6*500*10^8</f>
        <v>300000000000</v>
      </c>
      <c r="K59" s="2">
        <f>10*500*10^8</f>
        <v>500000000000</v>
      </c>
      <c r="L59" s="2">
        <f>12*500*10^8</f>
        <v>600000000000</v>
      </c>
      <c r="M59" s="2">
        <f>4*500*10^8</f>
        <v>200000000000</v>
      </c>
      <c r="N59" s="2">
        <f>2*500*10^8</f>
        <v>100000000000</v>
      </c>
      <c r="O59" s="2">
        <f>5*500*10^8</f>
        <v>250000000000</v>
      </c>
      <c r="P59" s="7">
        <f>2*500*10^2</f>
        <v>100000</v>
      </c>
      <c r="Q59" s="2">
        <f>4*500*10^8</f>
        <v>200000000000</v>
      </c>
      <c r="R59" s="3">
        <v>0</v>
      </c>
      <c r="S59" s="2">
        <f>2*500*10^8</f>
        <v>100000000000</v>
      </c>
      <c r="T59" s="3">
        <v>0</v>
      </c>
      <c r="U59" s="5" t="s">
        <v>14</v>
      </c>
      <c r="V59" s="3">
        <v>0</v>
      </c>
      <c r="W59" s="7">
        <v>110000000000</v>
      </c>
      <c r="X59" s="7">
        <v>60000000000</v>
      </c>
      <c r="Y59" s="3">
        <v>0</v>
      </c>
      <c r="Z59" s="12">
        <v>0</v>
      </c>
      <c r="AA59" s="3">
        <v>0</v>
      </c>
      <c r="AB59" s="13" t="s">
        <v>22</v>
      </c>
      <c r="AC59" s="13" t="s">
        <v>27</v>
      </c>
      <c r="AD59" s="8">
        <f>0</f>
        <v>0</v>
      </c>
      <c r="AE59" s="8">
        <f>0</f>
        <v>0</v>
      </c>
      <c r="AF59" s="8">
        <f>0</f>
        <v>0</v>
      </c>
      <c r="AG59" s="8">
        <f>0</f>
        <v>0</v>
      </c>
      <c r="AH59" s="3">
        <v>0</v>
      </c>
      <c r="AI59" s="7">
        <f>2*500*10^7</f>
        <v>10000000000</v>
      </c>
      <c r="AJ59" s="6">
        <f>4*500*10^7</f>
        <v>20000000000</v>
      </c>
      <c r="AK59" s="7">
        <f>8*500*10^5</f>
        <v>400000000</v>
      </c>
      <c r="AL59" s="2">
        <f>1*500*10^7</f>
        <v>5000000000</v>
      </c>
      <c r="AM59" s="6">
        <f>5*500*10^6</f>
        <v>2500000000</v>
      </c>
      <c r="AN59" s="7">
        <f>4*500*10^7</f>
        <v>20000000000</v>
      </c>
      <c r="AO59" s="7">
        <f>2*500*10^5</f>
        <v>100000000</v>
      </c>
      <c r="AP59" s="6">
        <f>5*500*10^3</f>
        <v>2500000</v>
      </c>
      <c r="AQ59" s="6">
        <f>3*500*10^7</f>
        <v>15000000000</v>
      </c>
      <c r="AR59" s="7">
        <f>6*500*10^7</f>
        <v>30000000000</v>
      </c>
      <c r="AS59" s="3">
        <v>0</v>
      </c>
      <c r="AT59" s="9">
        <v>100000000000</v>
      </c>
      <c r="AU59" s="9">
        <v>50000000000</v>
      </c>
      <c r="AV59" s="9">
        <v>15000000</v>
      </c>
      <c r="AW59" s="9">
        <v>50000000</v>
      </c>
      <c r="AX59" s="9">
        <v>1000000000000</v>
      </c>
      <c r="AY59" s="13" t="s">
        <v>22</v>
      </c>
      <c r="AZ59" s="13" t="s">
        <v>23</v>
      </c>
      <c r="BA59" s="9">
        <v>500000000000</v>
      </c>
      <c r="BB59" s="13" t="s">
        <v>32</v>
      </c>
      <c r="BC59" s="13" t="s">
        <v>22</v>
      </c>
      <c r="BD59" s="8">
        <v>0</v>
      </c>
      <c r="BE59" s="9">
        <v>150000000000</v>
      </c>
      <c r="BF59" s="9">
        <v>150000000000</v>
      </c>
      <c r="BG59" s="13" t="s">
        <v>32</v>
      </c>
      <c r="BH59" s="9">
        <v>2500000000</v>
      </c>
      <c r="BI59" s="13" t="s">
        <v>31</v>
      </c>
      <c r="BJ59" s="9">
        <v>15000000000</v>
      </c>
      <c r="BK59" s="13" t="s">
        <v>23</v>
      </c>
      <c r="BL59" s="9">
        <v>50000000000</v>
      </c>
      <c r="BM59" s="8">
        <v>0</v>
      </c>
      <c r="BN59" s="9">
        <v>500000</v>
      </c>
      <c r="BO59" s="13" t="s">
        <v>32</v>
      </c>
      <c r="BP59" s="8">
        <v>0</v>
      </c>
      <c r="BQ59" s="9">
        <v>2500000000</v>
      </c>
      <c r="BR59" s="8">
        <v>0</v>
      </c>
      <c r="BS59" s="9">
        <v>1500000000</v>
      </c>
      <c r="BT59" s="9">
        <v>50000000000</v>
      </c>
    </row>
    <row r="60" spans="1:72" x14ac:dyDescent="0.25">
      <c r="A60" s="1">
        <v>57</v>
      </c>
      <c r="B60" s="4">
        <v>12282</v>
      </c>
      <c r="C60" s="2">
        <f>1*500*10^8</f>
        <v>50000000000</v>
      </c>
      <c r="D60" s="5" t="s">
        <v>14</v>
      </c>
      <c r="E60" s="3">
        <v>0</v>
      </c>
      <c r="F60" s="5" t="s">
        <v>14</v>
      </c>
      <c r="G60" s="3">
        <v>0</v>
      </c>
      <c r="H60" s="2">
        <f>1*500*10^6</f>
        <v>500000000</v>
      </c>
      <c r="I60" s="7">
        <f>6*500*10^7</f>
        <v>30000000000</v>
      </c>
      <c r="J60" s="5" t="s">
        <v>21</v>
      </c>
      <c r="K60" s="3">
        <v>0</v>
      </c>
      <c r="L60" s="3">
        <v>0</v>
      </c>
      <c r="M60" s="3">
        <v>0</v>
      </c>
      <c r="N60" s="3">
        <v>0</v>
      </c>
      <c r="O60" s="3">
        <v>0</v>
      </c>
      <c r="P60" s="3">
        <v>0</v>
      </c>
      <c r="Q60" s="3">
        <v>0</v>
      </c>
      <c r="R60" s="3">
        <v>0</v>
      </c>
      <c r="S60" s="3">
        <v>0</v>
      </c>
      <c r="T60" s="3">
        <v>0</v>
      </c>
      <c r="U60" s="5" t="s">
        <v>21</v>
      </c>
      <c r="V60" s="3">
        <v>0</v>
      </c>
      <c r="W60" s="3">
        <v>0</v>
      </c>
      <c r="X60" s="2">
        <v>350000000000</v>
      </c>
      <c r="Y60" s="3">
        <v>0</v>
      </c>
      <c r="Z60" s="12">
        <v>0</v>
      </c>
      <c r="AA60" s="3">
        <v>0</v>
      </c>
      <c r="AB60" s="17">
        <v>250000000000</v>
      </c>
      <c r="AC60" s="2">
        <v>500000000000</v>
      </c>
      <c r="AD60" s="8">
        <f>0</f>
        <v>0</v>
      </c>
      <c r="AE60" s="8">
        <f>0</f>
        <v>0</v>
      </c>
      <c r="AF60" s="8">
        <f>0</f>
        <v>0</v>
      </c>
      <c r="AG60" s="8">
        <f>0</f>
        <v>0</v>
      </c>
      <c r="AH60" s="3">
        <v>0</v>
      </c>
      <c r="AI60" s="6">
        <f>2*500*10^5</f>
        <v>100000000</v>
      </c>
      <c r="AJ60" s="3">
        <v>0</v>
      </c>
      <c r="AK60" s="6">
        <f>4*500*10^3</f>
        <v>2000000</v>
      </c>
      <c r="AL60" s="3">
        <v>0</v>
      </c>
      <c r="AM60" s="6">
        <f>4*500*10^6</f>
        <v>2000000000</v>
      </c>
      <c r="AN60" s="6">
        <f>6*500*10^7</f>
        <v>30000000000</v>
      </c>
      <c r="AO60" s="6">
        <f>8*500*10^7</f>
        <v>40000000000</v>
      </c>
      <c r="AP60" s="7">
        <f>3*500*10^3</f>
        <v>1500000</v>
      </c>
      <c r="AQ60" s="6">
        <f>6*500*10^6</f>
        <v>3000000000</v>
      </c>
      <c r="AR60" s="5" t="s">
        <v>21</v>
      </c>
      <c r="AS60" s="3">
        <v>0</v>
      </c>
      <c r="AT60" s="25">
        <v>50000000</v>
      </c>
      <c r="AU60" s="25">
        <v>5000000000</v>
      </c>
      <c r="AV60" s="25">
        <v>50000000</v>
      </c>
      <c r="AW60" s="25">
        <v>5000000000</v>
      </c>
      <c r="AX60" s="24" t="s">
        <v>23</v>
      </c>
      <c r="AY60" s="26">
        <v>0</v>
      </c>
      <c r="AZ60" s="26">
        <v>0</v>
      </c>
      <c r="BA60" s="25">
        <v>50000</v>
      </c>
      <c r="BB60" s="24" t="s">
        <v>22</v>
      </c>
      <c r="BC60" s="25">
        <v>500000</v>
      </c>
      <c r="BD60" s="24" t="s">
        <v>27</v>
      </c>
      <c r="BE60" s="25">
        <v>500000</v>
      </c>
      <c r="BF60" s="26">
        <v>0</v>
      </c>
      <c r="BG60" s="25">
        <v>150000000000</v>
      </c>
      <c r="BH60" s="24" t="s">
        <v>27</v>
      </c>
      <c r="BI60" s="26">
        <v>0</v>
      </c>
      <c r="BJ60" s="26">
        <v>0</v>
      </c>
      <c r="BK60" s="26">
        <v>0</v>
      </c>
      <c r="BL60" s="24" t="s">
        <v>22</v>
      </c>
      <c r="BM60" s="26">
        <v>0</v>
      </c>
      <c r="BN60" s="26">
        <v>0</v>
      </c>
      <c r="BO60" s="26">
        <v>0</v>
      </c>
      <c r="BP60" s="26">
        <v>0</v>
      </c>
      <c r="BQ60" s="40" t="s">
        <v>24</v>
      </c>
      <c r="BR60" s="26">
        <v>0</v>
      </c>
      <c r="BS60" s="40" t="s">
        <v>24</v>
      </c>
      <c r="BT60" s="26">
        <v>0</v>
      </c>
    </row>
    <row r="61" spans="1:72" ht="15.75" thickBot="1" x14ac:dyDescent="0.3">
      <c r="A61" s="1">
        <v>58</v>
      </c>
      <c r="B61" s="4">
        <v>12283</v>
      </c>
      <c r="C61" s="2">
        <f>4*500*10^3</f>
        <v>2000000</v>
      </c>
      <c r="D61" s="7">
        <f>1*500*10^2</f>
        <v>50000</v>
      </c>
      <c r="E61" s="5" t="s">
        <v>21</v>
      </c>
      <c r="F61" s="7">
        <f>1*500*10^4</f>
        <v>5000000</v>
      </c>
      <c r="G61" s="6">
        <f>3*500*10^3</f>
        <v>1500000</v>
      </c>
      <c r="H61" s="7">
        <f>1*500*10^3</f>
        <v>500000</v>
      </c>
      <c r="I61" s="3">
        <v>0</v>
      </c>
      <c r="J61" s="2">
        <f>5*500*10^5</f>
        <v>250000000</v>
      </c>
      <c r="K61" s="7">
        <f>12*500*10^2</f>
        <v>600000</v>
      </c>
      <c r="L61" s="2">
        <f>2*500*10^4</f>
        <v>10000000</v>
      </c>
      <c r="M61" s="7">
        <f>8*500*10^2</f>
        <v>400000</v>
      </c>
      <c r="N61" s="5" t="s">
        <v>14</v>
      </c>
      <c r="O61" s="3">
        <v>0</v>
      </c>
      <c r="P61" s="3">
        <v>0</v>
      </c>
      <c r="Q61" s="2">
        <f>1*500*10^3</f>
        <v>500000</v>
      </c>
      <c r="R61" s="3">
        <v>0</v>
      </c>
      <c r="S61" s="6">
        <f>6*500*10^7</f>
        <v>30000000000</v>
      </c>
      <c r="T61" s="6">
        <f>6*500*10^6</f>
        <v>3000000000</v>
      </c>
      <c r="U61" s="2">
        <f>2*500*10^8</f>
        <v>100000000000</v>
      </c>
      <c r="V61" s="7">
        <f>2*500*10^6</f>
        <v>1000000000</v>
      </c>
      <c r="W61" s="7">
        <v>500000000000</v>
      </c>
      <c r="X61" s="7">
        <v>450000000000</v>
      </c>
      <c r="Y61" s="3">
        <v>0</v>
      </c>
      <c r="Z61" s="12">
        <v>0</v>
      </c>
      <c r="AA61" s="3">
        <v>0</v>
      </c>
      <c r="AB61" s="9">
        <v>2500000000</v>
      </c>
      <c r="AC61" s="9">
        <v>50000000000</v>
      </c>
      <c r="AD61" s="9">
        <f>2*500*10^3</f>
        <v>1000000</v>
      </c>
      <c r="AE61" s="8">
        <f>0</f>
        <v>0</v>
      </c>
      <c r="AF61" s="8">
        <f>0</f>
        <v>0</v>
      </c>
      <c r="AG61" s="8">
        <f>0</f>
        <v>0</v>
      </c>
      <c r="AH61" s="3">
        <v>0</v>
      </c>
      <c r="AI61" s="6">
        <f>6*500*10^6</f>
        <v>3000000000</v>
      </c>
      <c r="AJ61" s="6">
        <f>4*500*10^6</f>
        <v>2000000000</v>
      </c>
      <c r="AK61" s="6">
        <f>4*500*10^6</f>
        <v>2000000000</v>
      </c>
      <c r="AL61" s="6">
        <f>3*500*10^3</f>
        <v>1500000</v>
      </c>
      <c r="AM61" s="6">
        <f>3*500*10^7</f>
        <v>15000000000</v>
      </c>
      <c r="AN61" s="6">
        <f>7*500*10^7</f>
        <v>35000000000</v>
      </c>
      <c r="AO61" s="6">
        <f>10*500*10^7</f>
        <v>50000000000</v>
      </c>
      <c r="AP61" s="6">
        <f>1*500*10^4</f>
        <v>5000000</v>
      </c>
      <c r="AQ61" s="6">
        <f>5*500*10^7</f>
        <v>25000000000</v>
      </c>
      <c r="AR61" s="6">
        <f>2*500*10^7</f>
        <v>10000000000</v>
      </c>
      <c r="AS61" s="3">
        <v>0</v>
      </c>
      <c r="AT61" s="21">
        <v>5000000000</v>
      </c>
      <c r="AU61" s="18">
        <v>100000000000</v>
      </c>
      <c r="AV61" s="19" t="s">
        <v>23</v>
      </c>
      <c r="AW61" s="19" t="s">
        <v>23</v>
      </c>
      <c r="AX61" s="18">
        <v>2500000000000</v>
      </c>
      <c r="AY61" s="21">
        <v>5000000000</v>
      </c>
      <c r="AZ61" s="21">
        <v>750000000000</v>
      </c>
      <c r="BA61" s="18">
        <v>1500000000000</v>
      </c>
      <c r="BB61" s="18">
        <v>1500000000000</v>
      </c>
      <c r="BC61" s="18">
        <v>250000000000</v>
      </c>
      <c r="BD61" s="19" t="s">
        <v>23</v>
      </c>
      <c r="BE61" s="18">
        <v>1250000000000</v>
      </c>
      <c r="BF61" s="18">
        <v>50000000000</v>
      </c>
      <c r="BG61" s="18">
        <v>1500000000000</v>
      </c>
      <c r="BH61" s="18">
        <v>2500000000000</v>
      </c>
      <c r="BI61" s="18">
        <v>1250000000000</v>
      </c>
      <c r="BJ61" s="18">
        <v>100000000000</v>
      </c>
      <c r="BK61" s="21">
        <v>3000000</v>
      </c>
      <c r="BL61" s="18">
        <v>400000000000</v>
      </c>
      <c r="BM61" s="20">
        <v>0</v>
      </c>
      <c r="BN61" s="18">
        <v>5000000</v>
      </c>
      <c r="BO61" s="19" t="s">
        <v>27</v>
      </c>
      <c r="BP61" s="19" t="s">
        <v>27</v>
      </c>
      <c r="BQ61" s="41" t="s">
        <v>24</v>
      </c>
      <c r="BR61" s="20">
        <v>0</v>
      </c>
      <c r="BS61" s="41" t="s">
        <v>24</v>
      </c>
      <c r="BT61" s="18">
        <v>1000000000000</v>
      </c>
    </row>
    <row r="62" spans="1:72" ht="15.75" thickBot="1" x14ac:dyDescent="0.3">
      <c r="A62" s="1">
        <v>59</v>
      </c>
      <c r="B62" s="4">
        <v>12365</v>
      </c>
      <c r="C62" s="3">
        <v>0</v>
      </c>
      <c r="D62" s="3">
        <v>0</v>
      </c>
      <c r="E62" s="3">
        <v>0</v>
      </c>
      <c r="F62" s="3">
        <v>0</v>
      </c>
      <c r="G62" s="3">
        <v>0</v>
      </c>
      <c r="H62" s="3">
        <v>0</v>
      </c>
      <c r="I62" s="3">
        <v>0</v>
      </c>
      <c r="J62" s="3">
        <v>0</v>
      </c>
      <c r="K62" s="3">
        <v>0</v>
      </c>
      <c r="L62" s="3">
        <v>0</v>
      </c>
      <c r="M62" s="3">
        <v>0</v>
      </c>
      <c r="N62" s="3">
        <v>0</v>
      </c>
      <c r="O62" s="3">
        <v>0</v>
      </c>
      <c r="P62" s="3">
        <v>0</v>
      </c>
      <c r="Q62" s="3">
        <v>0</v>
      </c>
      <c r="R62" s="3">
        <v>0</v>
      </c>
      <c r="S62" s="3">
        <v>0</v>
      </c>
      <c r="T62" s="3">
        <v>0</v>
      </c>
      <c r="U62" s="3">
        <v>0</v>
      </c>
      <c r="V62" s="3">
        <v>0</v>
      </c>
      <c r="W62" s="3">
        <v>0</v>
      </c>
      <c r="X62" s="3">
        <v>0</v>
      </c>
      <c r="Y62" s="3">
        <v>0</v>
      </c>
      <c r="Z62" s="12">
        <v>0</v>
      </c>
      <c r="AA62" s="3">
        <v>0</v>
      </c>
      <c r="AB62" s="9">
        <v>1500000000000</v>
      </c>
      <c r="AC62" s="8">
        <v>0</v>
      </c>
      <c r="AD62" s="8">
        <f>0</f>
        <v>0</v>
      </c>
      <c r="AE62" s="8">
        <f>0</f>
        <v>0</v>
      </c>
      <c r="AF62" s="8">
        <f>0</f>
        <v>0</v>
      </c>
      <c r="AG62" s="8">
        <f>0</f>
        <v>0</v>
      </c>
      <c r="AH62" s="3">
        <v>0</v>
      </c>
      <c r="AI62" s="3">
        <v>0</v>
      </c>
      <c r="AJ62" s="3">
        <v>0</v>
      </c>
      <c r="AK62" s="3">
        <v>0</v>
      </c>
      <c r="AL62" s="3">
        <v>0</v>
      </c>
      <c r="AM62" s="3">
        <v>0</v>
      </c>
      <c r="AN62" s="5" t="s">
        <v>21</v>
      </c>
      <c r="AO62" s="3">
        <v>0</v>
      </c>
      <c r="AP62" s="3">
        <v>0</v>
      </c>
      <c r="AQ62" s="3">
        <v>0</v>
      </c>
      <c r="AR62" s="3">
        <v>0</v>
      </c>
      <c r="AS62" s="3">
        <v>0</v>
      </c>
      <c r="AT62" s="31">
        <v>0</v>
      </c>
      <c r="AU62" s="31">
        <v>0</v>
      </c>
      <c r="AV62" s="31">
        <v>0</v>
      </c>
      <c r="AW62" s="31">
        <v>0</v>
      </c>
      <c r="AX62" s="31">
        <v>0</v>
      </c>
      <c r="AY62" s="31">
        <v>0</v>
      </c>
      <c r="AZ62" s="31">
        <v>0</v>
      </c>
      <c r="BA62" s="31">
        <v>0</v>
      </c>
      <c r="BB62" s="31">
        <v>0</v>
      </c>
      <c r="BC62" s="31">
        <v>0</v>
      </c>
      <c r="BD62" s="31">
        <v>0</v>
      </c>
      <c r="BE62" s="31">
        <v>0</v>
      </c>
      <c r="BF62" s="31">
        <v>0</v>
      </c>
      <c r="BG62" s="31">
        <v>0</v>
      </c>
      <c r="BH62" s="31">
        <v>0</v>
      </c>
      <c r="BI62" s="31">
        <v>0</v>
      </c>
      <c r="BJ62" s="31">
        <v>0</v>
      </c>
      <c r="BK62" s="31">
        <v>0</v>
      </c>
      <c r="BL62" s="31">
        <v>0</v>
      </c>
      <c r="BM62" s="31">
        <v>0</v>
      </c>
      <c r="BN62" s="31">
        <v>0</v>
      </c>
      <c r="BO62" s="31">
        <v>0</v>
      </c>
      <c r="BP62" s="31">
        <v>0</v>
      </c>
      <c r="BQ62" s="31">
        <v>0</v>
      </c>
      <c r="BR62" s="31">
        <v>0</v>
      </c>
      <c r="BS62" s="31">
        <v>0</v>
      </c>
      <c r="BT62" s="31">
        <v>0</v>
      </c>
    </row>
    <row r="63" spans="1:72" ht="15.75" thickBot="1" x14ac:dyDescent="0.3">
      <c r="A63" s="1">
        <v>60</v>
      </c>
      <c r="B63" s="4">
        <v>12368</v>
      </c>
      <c r="C63" s="2">
        <f>6*500*10^6</f>
        <v>3000000000</v>
      </c>
      <c r="D63" s="2">
        <f>7*500*10^8</f>
        <v>350000000000</v>
      </c>
      <c r="E63" s="5" t="s">
        <v>21</v>
      </c>
      <c r="F63" s="7">
        <f>2*500*10^7</f>
        <v>10000000000</v>
      </c>
      <c r="G63" s="7">
        <f>8*500*10^5</f>
        <v>400000000</v>
      </c>
      <c r="H63" s="7">
        <f>1*500*10^5</f>
        <v>50000000</v>
      </c>
      <c r="I63" s="3">
        <v>0</v>
      </c>
      <c r="J63" s="7">
        <f>2*500*10^8</f>
        <v>100000000000</v>
      </c>
      <c r="K63" s="5" t="s">
        <v>14</v>
      </c>
      <c r="L63" s="5" t="s">
        <v>14</v>
      </c>
      <c r="M63" s="5" t="s">
        <v>14</v>
      </c>
      <c r="N63" s="2">
        <f>6*500*10^3</f>
        <v>3000000</v>
      </c>
      <c r="O63" s="2">
        <f>4*500*10^1</f>
        <v>20000</v>
      </c>
      <c r="P63" s="3">
        <v>0</v>
      </c>
      <c r="Q63" s="7">
        <f>3*500*10^4</f>
        <v>15000000</v>
      </c>
      <c r="R63" s="3">
        <v>0</v>
      </c>
      <c r="S63" s="6">
        <f>1*500*10^8</f>
        <v>50000000000</v>
      </c>
      <c r="T63" s="6">
        <f>1*500*10^7</f>
        <v>5000000000</v>
      </c>
      <c r="U63" s="2">
        <f>1*500*10^8</f>
        <v>50000000000</v>
      </c>
      <c r="V63" s="6">
        <f>2*500*10^7</f>
        <v>10000000000</v>
      </c>
      <c r="W63" s="5" t="s">
        <v>21</v>
      </c>
      <c r="X63" s="5" t="s">
        <v>14</v>
      </c>
      <c r="Y63" s="3">
        <v>0</v>
      </c>
      <c r="Z63" s="12">
        <v>0</v>
      </c>
      <c r="AA63" s="3">
        <v>0</v>
      </c>
      <c r="AB63" s="17">
        <v>1500000000000</v>
      </c>
      <c r="AC63" s="17">
        <v>100000000000</v>
      </c>
      <c r="AD63" s="8">
        <f>0</f>
        <v>0</v>
      </c>
      <c r="AE63" s="8">
        <f>0</f>
        <v>0</v>
      </c>
      <c r="AF63" s="8">
        <f>0</f>
        <v>0</v>
      </c>
      <c r="AG63" s="8">
        <f>0</f>
        <v>0</v>
      </c>
      <c r="AH63" s="6">
        <f>2*500*10^8</f>
        <v>100000000000</v>
      </c>
      <c r="AI63" s="5" t="s">
        <v>21</v>
      </c>
      <c r="AJ63" s="5" t="s">
        <v>14</v>
      </c>
      <c r="AK63" s="3">
        <v>0</v>
      </c>
      <c r="AL63" s="3">
        <v>0</v>
      </c>
      <c r="AM63" s="3">
        <v>0</v>
      </c>
      <c r="AN63" s="5" t="s">
        <v>21</v>
      </c>
      <c r="AO63" s="2">
        <f>2*500*10^5</f>
        <v>100000000</v>
      </c>
      <c r="AP63" s="3">
        <v>0</v>
      </c>
      <c r="AQ63" s="3">
        <v>0</v>
      </c>
      <c r="AR63" s="2">
        <f>1*500*10^8</f>
        <v>50000000000</v>
      </c>
      <c r="AS63" s="5">
        <v>0</v>
      </c>
      <c r="AT63" s="34" t="s">
        <v>27</v>
      </c>
      <c r="AU63" s="34" t="s">
        <v>22</v>
      </c>
      <c r="AV63" s="34" t="s">
        <v>23</v>
      </c>
      <c r="AW63" s="34" t="s">
        <v>27</v>
      </c>
      <c r="AX63" s="34" t="s">
        <v>22</v>
      </c>
      <c r="AY63" s="35">
        <v>0</v>
      </c>
      <c r="AZ63" s="34" t="s">
        <v>32</v>
      </c>
      <c r="BA63" s="34" t="s">
        <v>27</v>
      </c>
      <c r="BB63" s="34" t="s">
        <v>27</v>
      </c>
      <c r="BC63" s="34" t="s">
        <v>27</v>
      </c>
      <c r="BD63" s="34" t="s">
        <v>23</v>
      </c>
      <c r="BE63" s="34" t="s">
        <v>23</v>
      </c>
      <c r="BF63" s="35">
        <v>0</v>
      </c>
      <c r="BG63" s="34" t="s">
        <v>23</v>
      </c>
      <c r="BH63" s="34" t="s">
        <v>27</v>
      </c>
      <c r="BI63" s="35">
        <v>0</v>
      </c>
      <c r="BJ63" s="35">
        <v>0</v>
      </c>
      <c r="BK63" s="35">
        <v>0</v>
      </c>
      <c r="BL63" s="34" t="s">
        <v>31</v>
      </c>
      <c r="BM63" s="35">
        <v>0</v>
      </c>
      <c r="BN63" s="35">
        <v>0</v>
      </c>
      <c r="BO63" s="35">
        <v>0</v>
      </c>
      <c r="BP63" s="35">
        <v>0</v>
      </c>
      <c r="BQ63" s="34" t="s">
        <v>27</v>
      </c>
      <c r="BR63" s="35">
        <v>0</v>
      </c>
      <c r="BS63" s="34" t="s">
        <v>27</v>
      </c>
      <c r="BT63" s="35">
        <v>0</v>
      </c>
    </row>
    <row r="64" spans="1:72" ht="15.75" thickBot="1" x14ac:dyDescent="0.3">
      <c r="A64" s="1">
        <v>61</v>
      </c>
      <c r="B64" s="4">
        <v>12914</v>
      </c>
      <c r="C64" s="6">
        <f>5*500*10^5</f>
        <v>250000000</v>
      </c>
      <c r="D64" s="6">
        <f>4*500*10^4</f>
        <v>20000000</v>
      </c>
      <c r="E64" s="6">
        <f>8*500*10^5</f>
        <v>400000000</v>
      </c>
      <c r="F64" s="6">
        <f>4*500*10^5</f>
        <v>200000000</v>
      </c>
      <c r="G64" s="6">
        <f>2*500*10^5</f>
        <v>100000000</v>
      </c>
      <c r="H64" s="6">
        <f>8*500*10^3</f>
        <v>4000000</v>
      </c>
      <c r="I64" s="3">
        <v>0</v>
      </c>
      <c r="J64" s="6">
        <f>3*500*10^6</f>
        <v>1500000000</v>
      </c>
      <c r="K64" s="7">
        <f>6*500*10^7</f>
        <v>30000000000</v>
      </c>
      <c r="L64" s="7">
        <f>2*500*10^8</f>
        <v>100000000000</v>
      </c>
      <c r="M64" s="7">
        <f>20*500*10^6</f>
        <v>10000000000</v>
      </c>
      <c r="N64" s="7">
        <f>16*500*10^6</f>
        <v>8000000000</v>
      </c>
      <c r="O64" s="7">
        <f>7*500*10^3</f>
        <v>3500000</v>
      </c>
      <c r="P64" s="3">
        <v>0</v>
      </c>
      <c r="Q64" s="6">
        <f>4*500*10^7</f>
        <v>20000000000</v>
      </c>
      <c r="R64" s="6">
        <f>20*500*10^6</f>
        <v>10000000000</v>
      </c>
      <c r="S64" s="6">
        <f>3*500*10^7</f>
        <v>15000000000</v>
      </c>
      <c r="T64" s="3">
        <v>0</v>
      </c>
      <c r="U64" s="6">
        <f>4*500*10^5</f>
        <v>200000000</v>
      </c>
      <c r="V64" s="6">
        <f>14*500*10^6</f>
        <v>7000000000</v>
      </c>
      <c r="W64" s="3">
        <v>0</v>
      </c>
      <c r="X64" s="3">
        <v>0</v>
      </c>
      <c r="Y64" s="3">
        <v>0</v>
      </c>
      <c r="Z64" s="12">
        <v>0</v>
      </c>
      <c r="AA64" s="3">
        <v>0</v>
      </c>
      <c r="AB64" s="8">
        <v>0</v>
      </c>
      <c r="AC64" s="8">
        <v>0</v>
      </c>
      <c r="AD64" s="8">
        <f>0</f>
        <v>0</v>
      </c>
      <c r="AE64" s="8">
        <f>0</f>
        <v>0</v>
      </c>
      <c r="AF64" s="8">
        <f>0</f>
        <v>0</v>
      </c>
      <c r="AG64" s="8">
        <f>0</f>
        <v>0</v>
      </c>
      <c r="AH64" s="3">
        <v>0</v>
      </c>
      <c r="AI64" s="3">
        <v>0</v>
      </c>
      <c r="AJ64" s="3">
        <v>0</v>
      </c>
      <c r="AK64" s="3">
        <v>0</v>
      </c>
      <c r="AL64" s="3">
        <v>0</v>
      </c>
      <c r="AM64" s="3">
        <v>0</v>
      </c>
      <c r="AN64" s="3">
        <v>0</v>
      </c>
      <c r="AO64" s="3">
        <v>0</v>
      </c>
      <c r="AP64" s="3">
        <v>0</v>
      </c>
      <c r="AQ64" s="3">
        <v>0</v>
      </c>
      <c r="AR64" s="6">
        <f>8*500*10^6</f>
        <v>4000000000</v>
      </c>
      <c r="AS64" s="3">
        <v>0</v>
      </c>
      <c r="AT64" s="29" t="s">
        <v>23</v>
      </c>
      <c r="AU64" s="29" t="s">
        <v>23</v>
      </c>
      <c r="AV64" s="29" t="s">
        <v>22</v>
      </c>
      <c r="AW64" s="29" t="s">
        <v>22</v>
      </c>
      <c r="AX64" s="31">
        <v>0</v>
      </c>
      <c r="AY64" s="31">
        <v>0</v>
      </c>
      <c r="AZ64" s="31">
        <v>0</v>
      </c>
      <c r="BA64" s="31">
        <v>0</v>
      </c>
      <c r="BB64" s="31">
        <v>0</v>
      </c>
      <c r="BC64" s="31">
        <v>0</v>
      </c>
      <c r="BD64" s="29" t="s">
        <v>27</v>
      </c>
      <c r="BE64" s="31">
        <v>0</v>
      </c>
      <c r="BF64" s="31">
        <v>0</v>
      </c>
      <c r="BG64" s="31">
        <v>0</v>
      </c>
      <c r="BH64" s="31">
        <v>0</v>
      </c>
      <c r="BI64" s="31">
        <v>0</v>
      </c>
      <c r="BJ64" s="31">
        <v>0</v>
      </c>
      <c r="BK64" s="31">
        <v>0</v>
      </c>
      <c r="BL64" s="29" t="s">
        <v>22</v>
      </c>
      <c r="BM64" s="31">
        <v>0</v>
      </c>
      <c r="BN64" s="31">
        <v>0</v>
      </c>
      <c r="BO64" s="31">
        <v>0</v>
      </c>
      <c r="BP64" s="31">
        <v>0</v>
      </c>
      <c r="BQ64" s="29" t="s">
        <v>23</v>
      </c>
      <c r="BR64" s="29" t="s">
        <v>23</v>
      </c>
      <c r="BS64" s="29" t="s">
        <v>23</v>
      </c>
      <c r="BT64" s="31">
        <v>0</v>
      </c>
    </row>
    <row r="65" spans="1:72" x14ac:dyDescent="0.25">
      <c r="A65" s="1">
        <v>62</v>
      </c>
      <c r="B65" s="4">
        <v>13488</v>
      </c>
      <c r="C65" s="3">
        <v>0</v>
      </c>
      <c r="D65" s="3">
        <v>0</v>
      </c>
      <c r="E65" s="3">
        <v>0</v>
      </c>
      <c r="F65" s="3">
        <v>0</v>
      </c>
      <c r="G65" s="3">
        <v>0</v>
      </c>
      <c r="H65" s="3">
        <v>0</v>
      </c>
      <c r="I65" s="3">
        <v>0</v>
      </c>
      <c r="J65" s="3">
        <v>0</v>
      </c>
      <c r="K65" s="3">
        <v>0</v>
      </c>
      <c r="L65" s="3">
        <v>0</v>
      </c>
      <c r="M65" s="3">
        <v>0</v>
      </c>
      <c r="N65" s="3">
        <v>0</v>
      </c>
      <c r="O65" s="3">
        <v>0</v>
      </c>
      <c r="P65" s="3">
        <v>0</v>
      </c>
      <c r="Q65" s="3">
        <v>0</v>
      </c>
      <c r="R65" s="3">
        <v>0</v>
      </c>
      <c r="S65" s="3">
        <v>0</v>
      </c>
      <c r="T65" s="3">
        <v>0</v>
      </c>
      <c r="U65" s="3">
        <v>0</v>
      </c>
      <c r="V65" s="3">
        <v>0</v>
      </c>
      <c r="W65" s="3">
        <v>0</v>
      </c>
      <c r="X65" s="3">
        <v>0</v>
      </c>
      <c r="Y65" s="3">
        <v>0</v>
      </c>
      <c r="Z65" s="12">
        <v>0</v>
      </c>
      <c r="AA65" s="3">
        <v>0</v>
      </c>
      <c r="AB65" s="13" t="s">
        <v>32</v>
      </c>
      <c r="AC65" s="8">
        <v>0</v>
      </c>
      <c r="AD65" s="8">
        <f>0</f>
        <v>0</v>
      </c>
      <c r="AE65" s="8">
        <f>0</f>
        <v>0</v>
      </c>
      <c r="AF65" s="8">
        <f>0</f>
        <v>0</v>
      </c>
      <c r="AG65" s="8">
        <f>0</f>
        <v>0</v>
      </c>
      <c r="AH65" s="10">
        <v>0</v>
      </c>
      <c r="AI65" s="10">
        <v>0</v>
      </c>
      <c r="AJ65" s="10">
        <v>0</v>
      </c>
      <c r="AK65" s="10">
        <v>0</v>
      </c>
      <c r="AL65" s="10">
        <v>0</v>
      </c>
      <c r="AM65" s="10">
        <v>0</v>
      </c>
      <c r="AN65" s="10">
        <v>0</v>
      </c>
      <c r="AO65" s="10">
        <v>0</v>
      </c>
      <c r="AP65" s="10">
        <v>0</v>
      </c>
      <c r="AQ65" s="10">
        <v>0</v>
      </c>
      <c r="AR65" s="10">
        <v>0</v>
      </c>
      <c r="AS65" s="10">
        <v>0</v>
      </c>
      <c r="AT65" s="26">
        <v>0</v>
      </c>
      <c r="AU65" s="26">
        <v>0</v>
      </c>
      <c r="AV65" s="25">
        <v>50000000000</v>
      </c>
      <c r="AW65" s="26">
        <v>0</v>
      </c>
      <c r="AX65" s="26">
        <v>0</v>
      </c>
      <c r="AY65" s="26">
        <v>0</v>
      </c>
      <c r="AZ65" s="26">
        <v>0</v>
      </c>
      <c r="BA65" s="26">
        <v>0</v>
      </c>
      <c r="BB65" s="26">
        <v>0</v>
      </c>
      <c r="BC65" s="26">
        <v>0</v>
      </c>
      <c r="BD65" s="25">
        <v>50000000000</v>
      </c>
      <c r="BE65" s="26">
        <v>0</v>
      </c>
      <c r="BF65" s="26">
        <v>0</v>
      </c>
      <c r="BG65" s="26">
        <v>0</v>
      </c>
      <c r="BH65" s="26">
        <v>0</v>
      </c>
      <c r="BI65" s="26">
        <v>0</v>
      </c>
      <c r="BJ65" s="26">
        <v>0</v>
      </c>
      <c r="BK65" s="26">
        <v>0</v>
      </c>
      <c r="BL65" s="26">
        <v>0</v>
      </c>
      <c r="BM65" s="26">
        <v>0</v>
      </c>
      <c r="BN65" s="26">
        <v>0</v>
      </c>
      <c r="BO65" s="26">
        <v>0</v>
      </c>
      <c r="BP65" s="26">
        <v>0</v>
      </c>
      <c r="BQ65" s="26">
        <v>0</v>
      </c>
      <c r="BR65" s="26">
        <v>0</v>
      </c>
      <c r="BS65" s="26">
        <v>0</v>
      </c>
      <c r="BT65" s="26">
        <v>0</v>
      </c>
    </row>
    <row r="66" spans="1:72" x14ac:dyDescent="0.25">
      <c r="A66" s="1">
        <v>63</v>
      </c>
      <c r="B66" s="4">
        <v>14981</v>
      </c>
      <c r="C66" s="3">
        <v>0</v>
      </c>
      <c r="D66" s="5" t="s">
        <v>14</v>
      </c>
      <c r="E66" s="3">
        <v>0</v>
      </c>
      <c r="F66" s="5" t="s">
        <v>14</v>
      </c>
      <c r="G66" s="3">
        <v>0</v>
      </c>
      <c r="H66" s="3">
        <v>0</v>
      </c>
      <c r="I66" s="3">
        <v>0</v>
      </c>
      <c r="J66" s="5" t="s">
        <v>21</v>
      </c>
      <c r="K66" s="5" t="s">
        <v>21</v>
      </c>
      <c r="L66" s="5" t="s">
        <v>21</v>
      </c>
      <c r="M66" s="5" t="s">
        <v>21</v>
      </c>
      <c r="N66" s="3">
        <v>0</v>
      </c>
      <c r="O66" s="3">
        <v>0</v>
      </c>
      <c r="P66" s="3">
        <v>0</v>
      </c>
      <c r="Q66" s="3">
        <v>0</v>
      </c>
      <c r="R66" s="3">
        <v>0</v>
      </c>
      <c r="S66" s="3">
        <v>0</v>
      </c>
      <c r="T66" s="3">
        <v>0</v>
      </c>
      <c r="U66" s="5" t="s">
        <v>21</v>
      </c>
      <c r="V66" s="3">
        <v>0</v>
      </c>
      <c r="W66" s="7">
        <v>1150000000</v>
      </c>
      <c r="X66" s="5" t="s">
        <v>14</v>
      </c>
      <c r="Y66" s="3">
        <v>0</v>
      </c>
      <c r="Z66" s="12">
        <v>0</v>
      </c>
      <c r="AA66" s="3">
        <v>0</v>
      </c>
      <c r="AB66" s="8">
        <v>0</v>
      </c>
      <c r="AC66" s="8">
        <v>0</v>
      </c>
      <c r="AD66" s="8">
        <f>0</f>
        <v>0</v>
      </c>
      <c r="AE66" s="8">
        <f>0</f>
        <v>0</v>
      </c>
      <c r="AF66" s="8">
        <f>0</f>
        <v>0</v>
      </c>
      <c r="AG66" s="8">
        <f>0</f>
        <v>0</v>
      </c>
      <c r="AH66" s="3">
        <v>0</v>
      </c>
      <c r="AI66" s="5" t="s">
        <v>21</v>
      </c>
      <c r="AJ66" s="6">
        <f>4*500*10^4</f>
        <v>20000000</v>
      </c>
      <c r="AK66" s="3">
        <v>0</v>
      </c>
      <c r="AL66" s="3">
        <v>0</v>
      </c>
      <c r="AM66" s="3">
        <v>0</v>
      </c>
      <c r="AN66" s="5" t="s">
        <v>21</v>
      </c>
      <c r="AO66" s="5" t="s">
        <v>21</v>
      </c>
      <c r="AP66" s="3">
        <v>0</v>
      </c>
      <c r="AQ66" s="5" t="s">
        <v>21</v>
      </c>
      <c r="AR66" s="5" t="s">
        <v>17</v>
      </c>
      <c r="AS66" s="3">
        <v>0</v>
      </c>
      <c r="AT66" s="13" t="s">
        <v>27</v>
      </c>
      <c r="AU66" s="9">
        <v>50000000</v>
      </c>
      <c r="AV66" s="13" t="s">
        <v>23</v>
      </c>
      <c r="AW66" s="13" t="s">
        <v>27</v>
      </c>
      <c r="AX66" s="13" t="s">
        <v>27</v>
      </c>
      <c r="AY66" s="9">
        <v>50000000</v>
      </c>
      <c r="AZ66" s="13" t="s">
        <v>27</v>
      </c>
      <c r="BA66" s="17">
        <v>500000000</v>
      </c>
      <c r="BB66" s="13" t="s">
        <v>27</v>
      </c>
      <c r="BC66" s="9">
        <v>10000000</v>
      </c>
      <c r="BD66" s="13" t="s">
        <v>32</v>
      </c>
      <c r="BE66" s="17">
        <v>3000000000</v>
      </c>
      <c r="BF66" s="17">
        <v>10000000</v>
      </c>
      <c r="BG66" s="13" t="s">
        <v>27</v>
      </c>
      <c r="BH66" s="17">
        <v>10000000000</v>
      </c>
      <c r="BI66" s="8">
        <v>0</v>
      </c>
      <c r="BJ66" s="8">
        <v>0</v>
      </c>
      <c r="BK66" s="8">
        <v>0</v>
      </c>
      <c r="BL66" s="13" t="s">
        <v>22</v>
      </c>
      <c r="BM66" s="8">
        <v>0</v>
      </c>
      <c r="BN66" s="8">
        <v>0</v>
      </c>
      <c r="BO66" s="8">
        <v>0</v>
      </c>
      <c r="BP66" s="8">
        <v>0</v>
      </c>
      <c r="BQ66" s="13" t="s">
        <v>23</v>
      </c>
      <c r="BR66" s="8">
        <v>0</v>
      </c>
      <c r="BS66" s="13" t="s">
        <v>23</v>
      </c>
      <c r="BT66" s="17">
        <v>150000000</v>
      </c>
    </row>
    <row r="67" spans="1:72" x14ac:dyDescent="0.25">
      <c r="A67" s="1">
        <v>64</v>
      </c>
      <c r="B67" s="4">
        <v>15566</v>
      </c>
      <c r="C67" s="2">
        <f>4*500*10^7</f>
        <v>20000000000</v>
      </c>
      <c r="D67" s="2">
        <f>4*500*10^5</f>
        <v>200000000</v>
      </c>
      <c r="E67" s="2">
        <f>3*500*10^6</f>
        <v>1500000000</v>
      </c>
      <c r="F67" s="2">
        <f>5*500*10^7</f>
        <v>25000000000</v>
      </c>
      <c r="G67" s="2">
        <f>1*500*10^8</f>
        <v>50000000000</v>
      </c>
      <c r="H67" s="2">
        <f>14*500*10^5</f>
        <v>700000000</v>
      </c>
      <c r="I67" s="2">
        <f>1*500*10^8</f>
        <v>50000000000</v>
      </c>
      <c r="J67" s="2">
        <f>1*500*10^8</f>
        <v>50000000000</v>
      </c>
      <c r="K67" s="2">
        <f>2*500*10^8</f>
        <v>100000000000</v>
      </c>
      <c r="L67" s="2">
        <f>3*500*10^7</f>
        <v>15000000000</v>
      </c>
      <c r="M67" s="2">
        <f>5*500*10^7</f>
        <v>25000000000</v>
      </c>
      <c r="N67" s="2">
        <f>2*500*10^8</f>
        <v>100000000000</v>
      </c>
      <c r="O67" s="2">
        <f>5*500*10^8</f>
        <v>250000000000</v>
      </c>
      <c r="P67" s="3">
        <v>0</v>
      </c>
      <c r="Q67" s="2">
        <f>5*500*10^7</f>
        <v>25000000000</v>
      </c>
      <c r="R67" s="7">
        <f>3*500*10^7</f>
        <v>15000000000</v>
      </c>
      <c r="S67" s="2">
        <f>4*500*10^8</f>
        <v>200000000000</v>
      </c>
      <c r="T67" s="7">
        <f>7*500*10^7</f>
        <v>35000000000</v>
      </c>
      <c r="U67" s="6">
        <f>4*500*10^6</f>
        <v>2000000000</v>
      </c>
      <c r="V67" s="7">
        <f>3*500*10^7</f>
        <v>15000000000</v>
      </c>
      <c r="W67" s="7">
        <v>400000000000</v>
      </c>
      <c r="X67" s="7">
        <v>130000000000</v>
      </c>
      <c r="Y67" s="3">
        <v>0</v>
      </c>
      <c r="Z67" s="12">
        <v>0</v>
      </c>
      <c r="AA67" s="2">
        <f>2*500*10^5</f>
        <v>100000000</v>
      </c>
      <c r="AB67" s="8">
        <v>0</v>
      </c>
      <c r="AC67" s="8">
        <v>0</v>
      </c>
      <c r="AD67" s="8">
        <f>0</f>
        <v>0</v>
      </c>
      <c r="AE67" s="8">
        <f>0</f>
        <v>0</v>
      </c>
      <c r="AF67" s="8">
        <f>0</f>
        <v>0</v>
      </c>
      <c r="AG67" s="8">
        <f>0</f>
        <v>0</v>
      </c>
      <c r="AH67" s="6">
        <f>4*500*10^6</f>
        <v>2000000000</v>
      </c>
      <c r="AI67" s="6">
        <f>6*500*10^7</f>
        <v>30000000000</v>
      </c>
      <c r="AJ67" s="7">
        <f>1*500*10^8</f>
        <v>50000000000</v>
      </c>
      <c r="AK67" s="6">
        <f>2*500*10^6</f>
        <v>1000000000</v>
      </c>
      <c r="AL67" s="2">
        <f>12*500*10^6</f>
        <v>6000000000</v>
      </c>
      <c r="AM67" s="6">
        <f>1*500*10^6</f>
        <v>500000000</v>
      </c>
      <c r="AN67" s="6">
        <f>5*500*10^7</f>
        <v>25000000000</v>
      </c>
      <c r="AO67" s="6">
        <f>1*500*10^7</f>
        <v>5000000000</v>
      </c>
      <c r="AP67" s="7">
        <f>4*500*10^7</f>
        <v>20000000000</v>
      </c>
      <c r="AQ67" s="7">
        <f>7*500*10^7</f>
        <v>35000000000</v>
      </c>
      <c r="AR67" s="7">
        <f>3*500*10^7</f>
        <v>15000000000</v>
      </c>
      <c r="AS67" s="3">
        <v>0</v>
      </c>
      <c r="AT67" s="17">
        <v>2500000000</v>
      </c>
      <c r="AU67" s="17">
        <v>50000000000</v>
      </c>
      <c r="AV67" s="13" t="s">
        <v>22</v>
      </c>
      <c r="AW67" s="13" t="s">
        <v>22</v>
      </c>
      <c r="AX67" s="17">
        <v>5000000000000</v>
      </c>
      <c r="AY67" s="17">
        <v>50000000000</v>
      </c>
      <c r="AZ67" s="17">
        <v>2500000000000</v>
      </c>
      <c r="BA67" s="17">
        <v>150000000000</v>
      </c>
      <c r="BB67" s="17">
        <v>10000000</v>
      </c>
      <c r="BC67" s="17">
        <v>750000000000</v>
      </c>
      <c r="BD67" s="13" t="s">
        <v>22</v>
      </c>
      <c r="BE67" s="17">
        <v>450000000000</v>
      </c>
      <c r="BF67" s="17">
        <v>350000000000</v>
      </c>
      <c r="BG67" s="17">
        <v>10000000000</v>
      </c>
      <c r="BH67" s="17">
        <v>500000000000</v>
      </c>
      <c r="BI67" s="17">
        <v>500000000000</v>
      </c>
      <c r="BJ67" s="17">
        <v>150000000000</v>
      </c>
      <c r="BK67" s="9">
        <v>50000000000</v>
      </c>
      <c r="BL67" s="9">
        <v>50000000000</v>
      </c>
      <c r="BM67" s="8">
        <v>0</v>
      </c>
      <c r="BN67" s="17">
        <v>50000000000</v>
      </c>
      <c r="BO67" s="17">
        <v>550000000000</v>
      </c>
      <c r="BP67" s="2">
        <v>500000000000</v>
      </c>
      <c r="BQ67" s="9">
        <v>50000000000</v>
      </c>
      <c r="BR67" s="8">
        <v>0</v>
      </c>
      <c r="BS67" s="9">
        <v>5000000000</v>
      </c>
      <c r="BT67" s="17">
        <v>450000000000</v>
      </c>
    </row>
    <row r="68" spans="1:72" x14ac:dyDescent="0.25">
      <c r="A68" s="1">
        <v>65</v>
      </c>
      <c r="B68" s="4">
        <v>15678</v>
      </c>
      <c r="C68" s="3">
        <v>0</v>
      </c>
      <c r="D68" s="3">
        <v>0</v>
      </c>
      <c r="E68" s="3">
        <v>0</v>
      </c>
      <c r="F68" s="5" t="s">
        <v>14</v>
      </c>
      <c r="G68" s="5" t="s">
        <v>14</v>
      </c>
      <c r="H68" s="5" t="s">
        <v>21</v>
      </c>
      <c r="I68" s="5" t="s">
        <v>14</v>
      </c>
      <c r="J68" s="6">
        <f>1*500*10^4</f>
        <v>5000000</v>
      </c>
      <c r="K68" s="3">
        <v>0</v>
      </c>
      <c r="L68" s="3">
        <v>0</v>
      </c>
      <c r="M68" s="3">
        <v>0</v>
      </c>
      <c r="N68" s="3">
        <v>0</v>
      </c>
      <c r="O68" s="5" t="s">
        <v>14</v>
      </c>
      <c r="P68" s="3">
        <v>0</v>
      </c>
      <c r="Q68" s="3">
        <v>0</v>
      </c>
      <c r="R68" s="6">
        <f>2*500*10^6</f>
        <v>1000000000</v>
      </c>
      <c r="S68" s="6">
        <f>4*500*10^2</f>
        <v>200000</v>
      </c>
      <c r="T68" s="5" t="s">
        <v>21</v>
      </c>
      <c r="U68" s="6">
        <f>2*500*10^5</f>
        <v>100000000</v>
      </c>
      <c r="V68" s="6">
        <f>2*500*10^7</f>
        <v>10000000000</v>
      </c>
      <c r="W68" s="6">
        <v>1050000000</v>
      </c>
      <c r="X68" s="7">
        <v>65000000000</v>
      </c>
      <c r="Y68" s="3">
        <v>0</v>
      </c>
      <c r="Z68" s="12">
        <v>0</v>
      </c>
      <c r="AA68" s="3">
        <v>0</v>
      </c>
      <c r="AB68" s="8">
        <v>0</v>
      </c>
      <c r="AC68" s="13" t="s">
        <v>23</v>
      </c>
      <c r="AD68" s="8">
        <f>0</f>
        <v>0</v>
      </c>
      <c r="AE68" s="8">
        <f>0</f>
        <v>0</v>
      </c>
      <c r="AF68" s="8">
        <f>0</f>
        <v>0</v>
      </c>
      <c r="AG68" s="8">
        <f>0</f>
        <v>0</v>
      </c>
      <c r="AH68" s="3">
        <v>0</v>
      </c>
      <c r="AI68" s="3">
        <v>0</v>
      </c>
      <c r="AJ68" s="6">
        <f>5*500*10^5</f>
        <v>250000000</v>
      </c>
      <c r="AK68" s="6">
        <f>4*500*10^2</f>
        <v>200000</v>
      </c>
      <c r="AL68" s="2">
        <f>6*500*10^6</f>
        <v>3000000000</v>
      </c>
      <c r="AM68" s="5" t="s">
        <v>21</v>
      </c>
      <c r="AN68" s="6">
        <f>2*500*10^5</f>
        <v>100000000</v>
      </c>
      <c r="AO68" s="5" t="s">
        <v>14</v>
      </c>
      <c r="AP68" s="6">
        <f>3*500*10^3</f>
        <v>1500000</v>
      </c>
      <c r="AQ68" s="5" t="s">
        <v>17</v>
      </c>
      <c r="AR68" s="3">
        <v>0</v>
      </c>
      <c r="AS68" s="3">
        <v>0</v>
      </c>
      <c r="AT68" s="13" t="s">
        <v>27</v>
      </c>
      <c r="AU68" s="13" t="s">
        <v>27</v>
      </c>
      <c r="AV68" s="13" t="s">
        <v>27</v>
      </c>
      <c r="AW68" s="13" t="s">
        <v>27</v>
      </c>
      <c r="AX68" s="17">
        <v>600000000000</v>
      </c>
      <c r="AY68" s="13" t="s">
        <v>27</v>
      </c>
      <c r="AZ68" s="13" t="s">
        <v>22</v>
      </c>
      <c r="BA68" s="13" t="s">
        <v>31</v>
      </c>
      <c r="BB68" s="13" t="s">
        <v>75</v>
      </c>
      <c r="BC68" s="13" t="s">
        <v>22</v>
      </c>
      <c r="BD68" s="13" t="s">
        <v>22</v>
      </c>
      <c r="BE68" s="13" t="s">
        <v>31</v>
      </c>
      <c r="BF68" s="13" t="s">
        <v>23</v>
      </c>
      <c r="BG68" s="13" t="s">
        <v>31</v>
      </c>
      <c r="BH68" s="13" t="s">
        <v>31</v>
      </c>
      <c r="BI68" s="8">
        <v>0</v>
      </c>
      <c r="BJ68" s="13" t="s">
        <v>27</v>
      </c>
      <c r="BK68" s="8">
        <v>0</v>
      </c>
      <c r="BL68" s="13" t="s">
        <v>22</v>
      </c>
      <c r="BM68" s="8">
        <v>0</v>
      </c>
      <c r="BN68" s="8">
        <v>0</v>
      </c>
      <c r="BO68" s="13" t="s">
        <v>32</v>
      </c>
      <c r="BP68" s="8">
        <v>0</v>
      </c>
      <c r="BQ68" s="13" t="s">
        <v>27</v>
      </c>
      <c r="BR68" s="13" t="s">
        <v>32</v>
      </c>
      <c r="BS68" s="13" t="s">
        <v>27</v>
      </c>
      <c r="BT68" s="13" t="s">
        <v>27</v>
      </c>
    </row>
    <row r="69" spans="1:72" x14ac:dyDescent="0.25">
      <c r="A69" s="1">
        <v>66</v>
      </c>
      <c r="B69" s="4">
        <v>15753</v>
      </c>
      <c r="C69" s="3">
        <v>0</v>
      </c>
      <c r="D69" s="2">
        <f>8*500*10^8</f>
        <v>400000000000</v>
      </c>
      <c r="E69" s="3">
        <v>0</v>
      </c>
      <c r="F69" s="3">
        <v>0</v>
      </c>
      <c r="G69" s="2">
        <f>10*500*10^7</f>
        <v>50000000000</v>
      </c>
      <c r="H69" s="2">
        <f>8*500*10^5</f>
        <v>400000000</v>
      </c>
      <c r="I69" s="2">
        <f>3*500*10^7</f>
        <v>15000000000</v>
      </c>
      <c r="J69" s="3">
        <v>0</v>
      </c>
      <c r="K69" s="3">
        <v>0</v>
      </c>
      <c r="L69" s="3">
        <v>0</v>
      </c>
      <c r="M69" s="3">
        <v>0</v>
      </c>
      <c r="N69" s="2">
        <f>6*500*10^3</f>
        <v>3000000</v>
      </c>
      <c r="O69" s="2">
        <f>7*500*10^8</f>
        <v>350000000000</v>
      </c>
      <c r="P69" s="3">
        <v>0</v>
      </c>
      <c r="Q69" s="3">
        <v>0</v>
      </c>
      <c r="R69" s="3">
        <v>0</v>
      </c>
      <c r="S69" s="3">
        <v>0</v>
      </c>
      <c r="T69" s="3">
        <v>0</v>
      </c>
      <c r="U69" s="2">
        <f>3*500*10^8</f>
        <v>150000000000</v>
      </c>
      <c r="V69" s="3">
        <v>0</v>
      </c>
      <c r="W69" s="7">
        <v>85000000000</v>
      </c>
      <c r="X69" s="7">
        <v>5000000000</v>
      </c>
      <c r="Y69" s="2">
        <f>1*500*10^5</f>
        <v>50000000</v>
      </c>
      <c r="Z69" s="2">
        <f>3*500*10^3</f>
        <v>1500000</v>
      </c>
      <c r="AA69" s="2">
        <f>6*500*10^4</f>
        <v>30000000</v>
      </c>
      <c r="AB69" s="17">
        <v>2500000000000</v>
      </c>
      <c r="AC69" s="17">
        <v>500000000000</v>
      </c>
      <c r="AD69" s="13" t="s">
        <v>18</v>
      </c>
      <c r="AE69" s="13" t="s">
        <v>18</v>
      </c>
      <c r="AF69" s="13" t="s">
        <v>18</v>
      </c>
      <c r="AG69" s="8">
        <f>0</f>
        <v>0</v>
      </c>
      <c r="AH69" s="3">
        <v>0</v>
      </c>
      <c r="AI69" s="7">
        <f>2*500*10^7</f>
        <v>10000000000</v>
      </c>
      <c r="AJ69" s="7">
        <f>1*500*10^7</f>
        <v>5000000000</v>
      </c>
      <c r="AK69" s="6">
        <f>2*500*10^5</f>
        <v>100000000</v>
      </c>
      <c r="AL69" s="3">
        <v>0</v>
      </c>
      <c r="AM69" s="6">
        <f>4*500*10^5</f>
        <v>200000000</v>
      </c>
      <c r="AN69" s="6">
        <f>4*500*10^6</f>
        <v>2000000000</v>
      </c>
      <c r="AO69" s="6">
        <f>6*500*10^6</f>
        <v>3000000000</v>
      </c>
      <c r="AP69" s="6">
        <f>1*500*10^3</f>
        <v>500000</v>
      </c>
      <c r="AQ69" s="6">
        <f>4*500*10^6</f>
        <v>2000000000</v>
      </c>
      <c r="AR69" s="3">
        <v>0</v>
      </c>
      <c r="AS69" s="3">
        <v>0</v>
      </c>
      <c r="AT69" s="13" t="s">
        <v>31</v>
      </c>
      <c r="AU69" s="17">
        <v>500000000</v>
      </c>
      <c r="AV69" s="13" t="s">
        <v>27</v>
      </c>
      <c r="AW69" s="13" t="s">
        <v>27</v>
      </c>
      <c r="AX69" s="9">
        <v>150000000000</v>
      </c>
      <c r="AY69" s="9">
        <v>5000000000</v>
      </c>
      <c r="AZ69" s="9">
        <v>100000000000</v>
      </c>
      <c r="BA69" s="17">
        <v>500000000000</v>
      </c>
      <c r="BB69" s="9">
        <v>30000000000</v>
      </c>
      <c r="BC69" s="9">
        <v>30000000000</v>
      </c>
      <c r="BD69" s="13" t="s">
        <v>75</v>
      </c>
      <c r="BE69" s="17">
        <v>50000000000</v>
      </c>
      <c r="BF69" s="17">
        <v>50000000000</v>
      </c>
      <c r="BG69" s="17">
        <v>100000000000</v>
      </c>
      <c r="BH69" s="17">
        <v>200000000000</v>
      </c>
      <c r="BI69" s="17">
        <v>150000000000</v>
      </c>
      <c r="BJ69" s="9">
        <v>25000000</v>
      </c>
      <c r="BK69" s="13" t="s">
        <v>23</v>
      </c>
      <c r="BL69" s="13" t="s">
        <v>75</v>
      </c>
      <c r="BM69" s="8">
        <v>0</v>
      </c>
      <c r="BN69" s="8">
        <v>0</v>
      </c>
      <c r="BO69" s="8">
        <v>0</v>
      </c>
      <c r="BP69" s="8">
        <v>0</v>
      </c>
      <c r="BQ69" s="13" t="s">
        <v>31</v>
      </c>
      <c r="BR69" s="8">
        <v>0</v>
      </c>
      <c r="BS69" s="13" t="s">
        <v>31</v>
      </c>
      <c r="BT69" s="17">
        <v>25000000000</v>
      </c>
    </row>
    <row r="70" spans="1:72" x14ac:dyDescent="0.25">
      <c r="A70" s="1">
        <v>67</v>
      </c>
      <c r="B70" s="4">
        <v>16344</v>
      </c>
      <c r="C70" s="3">
        <v>0</v>
      </c>
      <c r="D70" s="3">
        <v>0</v>
      </c>
      <c r="E70" s="3">
        <v>0</v>
      </c>
      <c r="F70" s="5" t="s">
        <v>14</v>
      </c>
      <c r="G70" s="2">
        <f>4*500*10^7</f>
        <v>20000000000</v>
      </c>
      <c r="H70" s="2">
        <f>4*500*10^7</f>
        <v>20000000000</v>
      </c>
      <c r="I70" s="3">
        <v>0</v>
      </c>
      <c r="J70" s="3">
        <v>0</v>
      </c>
      <c r="K70" s="3">
        <v>0</v>
      </c>
      <c r="L70" s="3">
        <v>0</v>
      </c>
      <c r="M70" s="3">
        <v>0</v>
      </c>
      <c r="N70" s="3">
        <v>0</v>
      </c>
      <c r="O70" s="2">
        <f>1*500*10^8</f>
        <v>50000000000</v>
      </c>
      <c r="P70" s="3">
        <v>0</v>
      </c>
      <c r="Q70" s="3">
        <v>0</v>
      </c>
      <c r="R70" s="3">
        <v>0</v>
      </c>
      <c r="S70" s="3">
        <v>0</v>
      </c>
      <c r="T70" s="3">
        <v>0</v>
      </c>
      <c r="U70" s="6">
        <f>6*500*10^4</f>
        <v>30000000</v>
      </c>
      <c r="V70" s="3">
        <v>0</v>
      </c>
      <c r="W70" s="7">
        <v>75000000000</v>
      </c>
      <c r="X70" s="7">
        <v>40000000000</v>
      </c>
      <c r="Y70" s="3">
        <v>0</v>
      </c>
      <c r="Z70" s="12">
        <v>0</v>
      </c>
      <c r="AA70" s="2">
        <f>4*500*10^5</f>
        <v>200000000</v>
      </c>
      <c r="AB70" s="8">
        <v>0</v>
      </c>
      <c r="AC70" s="13" t="s">
        <v>31</v>
      </c>
      <c r="AD70" s="8">
        <f>0</f>
        <v>0</v>
      </c>
      <c r="AE70" s="8">
        <f>0</f>
        <v>0</v>
      </c>
      <c r="AF70" s="8">
        <f>0</f>
        <v>0</v>
      </c>
      <c r="AG70" s="8">
        <f>0</f>
        <v>0</v>
      </c>
      <c r="AH70" s="3">
        <v>0</v>
      </c>
      <c r="AI70" s="2">
        <f>1*500*10^7</f>
        <v>5000000000</v>
      </c>
      <c r="AJ70" s="2">
        <f>15*500*10^6</f>
        <v>7500000000</v>
      </c>
      <c r="AK70" s="2">
        <f>3*500*10^5</f>
        <v>150000000</v>
      </c>
      <c r="AL70" s="2">
        <f>1*500*10^7</f>
        <v>5000000000</v>
      </c>
      <c r="AM70" s="7">
        <f>6*500*10^5</f>
        <v>300000000</v>
      </c>
      <c r="AN70" s="2">
        <f>12*500*10^6</f>
        <v>6000000000</v>
      </c>
      <c r="AO70" s="2">
        <f>7*500*10^6</f>
        <v>3500000000</v>
      </c>
      <c r="AP70" s="2">
        <f>4*500*10^2</f>
        <v>200000</v>
      </c>
      <c r="AQ70" s="2">
        <f>1*500*10^6</f>
        <v>500000000</v>
      </c>
      <c r="AR70" s="3">
        <v>0</v>
      </c>
      <c r="AS70" s="3">
        <v>0</v>
      </c>
      <c r="AT70" s="9">
        <v>600000000</v>
      </c>
      <c r="AU70" s="9">
        <v>30000000000</v>
      </c>
      <c r="AV70" s="8">
        <v>0</v>
      </c>
      <c r="AW70" s="8">
        <v>0</v>
      </c>
      <c r="AX70" s="17">
        <v>500000000000</v>
      </c>
      <c r="AY70" s="9">
        <v>250000000</v>
      </c>
      <c r="AZ70" s="17">
        <v>900000000000</v>
      </c>
      <c r="BA70" s="9">
        <v>600000000000</v>
      </c>
      <c r="BB70" s="17">
        <v>30000000</v>
      </c>
      <c r="BC70" s="9">
        <v>2500000000</v>
      </c>
      <c r="BD70" s="8">
        <v>0</v>
      </c>
      <c r="BE70" s="17">
        <v>100000000000</v>
      </c>
      <c r="BF70" s="17">
        <v>5000000000</v>
      </c>
      <c r="BG70" s="17">
        <v>50000000</v>
      </c>
      <c r="BH70" s="17">
        <v>400000000000</v>
      </c>
      <c r="BI70" s="17">
        <v>150000000000</v>
      </c>
      <c r="BJ70" s="17">
        <v>1500000000</v>
      </c>
      <c r="BK70" s="8">
        <v>0</v>
      </c>
      <c r="BL70" s="17">
        <v>5000000000</v>
      </c>
      <c r="BM70" s="8">
        <v>0</v>
      </c>
      <c r="BN70" s="13" t="s">
        <v>32</v>
      </c>
      <c r="BO70" s="13" t="s">
        <v>32</v>
      </c>
      <c r="BP70" s="13" t="s">
        <v>32</v>
      </c>
      <c r="BQ70" s="8">
        <v>0</v>
      </c>
      <c r="BR70" s="8">
        <v>0</v>
      </c>
      <c r="BS70" s="8">
        <v>0</v>
      </c>
      <c r="BT70" s="17">
        <v>50000000000</v>
      </c>
    </row>
    <row r="71" spans="1:72" x14ac:dyDescent="0.25">
      <c r="A71" s="1">
        <v>68</v>
      </c>
      <c r="B71" s="4">
        <v>16345</v>
      </c>
      <c r="C71" s="2">
        <f>9*500*10^7</f>
        <v>45000000000</v>
      </c>
      <c r="D71" s="2">
        <f>3*500*10^7</f>
        <v>15000000000</v>
      </c>
      <c r="E71" s="2">
        <f>4*500*10^7</f>
        <v>20000000000</v>
      </c>
      <c r="F71" s="2">
        <f>4*500*10^7</f>
        <v>20000000000</v>
      </c>
      <c r="G71" s="2">
        <f>4*500*10^7</f>
        <v>20000000000</v>
      </c>
      <c r="H71" s="2">
        <f>8*500*10^5</f>
        <v>400000000</v>
      </c>
      <c r="I71" s="6">
        <f>4*500*10^7</f>
        <v>20000000000</v>
      </c>
      <c r="J71" s="2">
        <f>8*500*10^8</f>
        <v>400000000000</v>
      </c>
      <c r="K71" s="2">
        <f>4*500*10^8</f>
        <v>200000000000</v>
      </c>
      <c r="L71" s="2">
        <f>3*500*10^8</f>
        <v>150000000000</v>
      </c>
      <c r="M71" s="2">
        <f>3*500*10^8</f>
        <v>150000000000</v>
      </c>
      <c r="N71" s="2">
        <f t="shared" ref="N71" si="14">1*500*10^8</f>
        <v>50000000000</v>
      </c>
      <c r="O71" s="2">
        <f>6*500*10^7</f>
        <v>30000000000</v>
      </c>
      <c r="P71" s="3">
        <v>0</v>
      </c>
      <c r="Q71" s="7">
        <f>5*500*10^7</f>
        <v>25000000000</v>
      </c>
      <c r="R71" s="6">
        <f>3*500*10^7</f>
        <v>15000000000</v>
      </c>
      <c r="S71" s="2">
        <f>5*500*10^8</f>
        <v>250000000000</v>
      </c>
      <c r="T71" s="6">
        <f>10*500*10^6</f>
        <v>5000000000</v>
      </c>
      <c r="U71" s="2">
        <f>3*500*10^8</f>
        <v>150000000000</v>
      </c>
      <c r="V71" s="6">
        <f>2*500*10^7</f>
        <v>10000000000</v>
      </c>
      <c r="W71" s="7">
        <v>450000000000</v>
      </c>
      <c r="X71" s="7">
        <v>650000000000</v>
      </c>
      <c r="Y71" s="2">
        <f>6*500*10^5</f>
        <v>300000000</v>
      </c>
      <c r="Z71" s="2">
        <f>2*500*10^4</f>
        <v>10000000</v>
      </c>
      <c r="AA71" s="2">
        <f>4*500*10^5</f>
        <v>200000000</v>
      </c>
      <c r="AB71" s="8">
        <v>0</v>
      </c>
      <c r="AC71" s="9">
        <v>2000000000</v>
      </c>
      <c r="AD71" s="8">
        <f>0</f>
        <v>0</v>
      </c>
      <c r="AE71" s="8">
        <f>0</f>
        <v>0</v>
      </c>
      <c r="AF71" s="8">
        <f>0</f>
        <v>0</v>
      </c>
      <c r="AG71" s="8">
        <f>0</f>
        <v>0</v>
      </c>
      <c r="AH71" s="6">
        <f>4*500*10^7</f>
        <v>20000000000</v>
      </c>
      <c r="AI71" s="7">
        <f>6*500*10^7</f>
        <v>30000000000</v>
      </c>
      <c r="AJ71" s="7">
        <f>3*500*10^8</f>
        <v>150000000000</v>
      </c>
      <c r="AK71" s="7">
        <f>3*500*10^6</f>
        <v>1500000000</v>
      </c>
      <c r="AL71" s="7">
        <f>14*500*10^4</f>
        <v>70000000</v>
      </c>
      <c r="AM71" s="6">
        <f>1*500*10^7</f>
        <v>5000000000</v>
      </c>
      <c r="AN71" s="7">
        <f>2*500*10^8</f>
        <v>100000000000</v>
      </c>
      <c r="AO71" s="7">
        <f>4*500*10^8</f>
        <v>200000000000</v>
      </c>
      <c r="AP71" s="6">
        <f>12*500*10^4</f>
        <v>60000000</v>
      </c>
      <c r="AQ71" s="7">
        <f>6*500*10^7</f>
        <v>30000000000</v>
      </c>
      <c r="AR71" s="2">
        <f>3*500*10^8</f>
        <v>150000000000</v>
      </c>
      <c r="AS71" s="3">
        <v>0</v>
      </c>
      <c r="AT71" s="17">
        <v>250000000000</v>
      </c>
      <c r="AU71" s="2">
        <v>600000000000</v>
      </c>
      <c r="AV71" s="9">
        <v>15000000000</v>
      </c>
      <c r="AW71" s="9">
        <v>350000000000</v>
      </c>
      <c r="AX71" s="2">
        <v>2500000000000</v>
      </c>
      <c r="AY71" s="2">
        <v>150000000000</v>
      </c>
      <c r="AZ71" s="2">
        <v>750000000000</v>
      </c>
      <c r="BA71" s="2">
        <v>2500000000000</v>
      </c>
      <c r="BB71" s="17">
        <v>750000000000</v>
      </c>
      <c r="BC71" s="2">
        <v>800000000000</v>
      </c>
      <c r="BD71" s="9">
        <v>5000000000</v>
      </c>
      <c r="BE71" s="17">
        <v>450000000000</v>
      </c>
      <c r="BF71" s="17">
        <v>200000000000</v>
      </c>
      <c r="BG71" s="2">
        <v>750000000000</v>
      </c>
      <c r="BH71" s="2">
        <v>1500000000000</v>
      </c>
      <c r="BI71" s="2">
        <v>1500000000000</v>
      </c>
      <c r="BJ71" s="2">
        <v>100000000000</v>
      </c>
      <c r="BK71" s="17">
        <v>250000000</v>
      </c>
      <c r="BL71" s="2">
        <v>700000000000</v>
      </c>
      <c r="BM71" s="8">
        <v>0</v>
      </c>
      <c r="BN71" s="2">
        <v>15000000</v>
      </c>
      <c r="BO71" s="13" t="s">
        <v>27</v>
      </c>
      <c r="BP71" s="9">
        <v>100000000</v>
      </c>
      <c r="BQ71" s="9">
        <v>15000000000</v>
      </c>
      <c r="BR71" s="8">
        <v>0</v>
      </c>
      <c r="BS71" s="9">
        <v>10000000000</v>
      </c>
      <c r="BT71" s="2">
        <v>750000000000</v>
      </c>
    </row>
    <row r="72" spans="1:72" x14ac:dyDescent="0.25">
      <c r="A72" s="1">
        <v>69</v>
      </c>
      <c r="B72" s="4">
        <v>16383</v>
      </c>
      <c r="C72" s="6">
        <f>4*500*10^6</f>
        <v>2000000000</v>
      </c>
      <c r="D72" s="3">
        <v>0</v>
      </c>
      <c r="E72" s="3">
        <v>0</v>
      </c>
      <c r="F72" s="2">
        <f>1*500*10^6</f>
        <v>500000000</v>
      </c>
      <c r="G72" s="3">
        <v>0</v>
      </c>
      <c r="H72" s="3">
        <v>0</v>
      </c>
      <c r="I72" s="3">
        <v>0</v>
      </c>
      <c r="J72" s="3">
        <v>0</v>
      </c>
      <c r="K72" s="3">
        <v>0</v>
      </c>
      <c r="L72" s="5" t="s">
        <v>21</v>
      </c>
      <c r="M72" s="5" t="s">
        <v>21</v>
      </c>
      <c r="N72" s="6">
        <f>4*500*10^6</f>
        <v>2000000000</v>
      </c>
      <c r="O72" s="6">
        <f>4*500*10^3</f>
        <v>2000000</v>
      </c>
      <c r="P72" s="3">
        <v>0</v>
      </c>
      <c r="Q72" s="6">
        <f>4*500*10^7</f>
        <v>20000000000</v>
      </c>
      <c r="R72" s="3">
        <v>0</v>
      </c>
      <c r="S72" s="6">
        <f>1*500*10^7</f>
        <v>5000000000</v>
      </c>
      <c r="T72" s="3">
        <v>0</v>
      </c>
      <c r="U72" s="3">
        <v>0</v>
      </c>
      <c r="V72" s="3">
        <v>0</v>
      </c>
      <c r="W72" s="3">
        <v>0</v>
      </c>
      <c r="X72" s="3">
        <v>0</v>
      </c>
      <c r="Y72" s="3">
        <v>0</v>
      </c>
      <c r="Z72" s="12">
        <v>0</v>
      </c>
      <c r="AA72" s="3">
        <v>0</v>
      </c>
      <c r="AB72" s="17">
        <v>2500000000000</v>
      </c>
      <c r="AC72" s="9">
        <v>150000000000</v>
      </c>
      <c r="AD72" s="8">
        <f>0</f>
        <v>0</v>
      </c>
      <c r="AE72" s="8">
        <f>0</f>
        <v>0</v>
      </c>
      <c r="AF72" s="8">
        <f>0</f>
        <v>0</v>
      </c>
      <c r="AG72" s="8">
        <f>0</f>
        <v>0</v>
      </c>
      <c r="AH72" s="3">
        <v>0</v>
      </c>
      <c r="AI72" s="3">
        <v>0</v>
      </c>
      <c r="AJ72" s="3">
        <v>0</v>
      </c>
      <c r="AK72" s="3">
        <v>0</v>
      </c>
      <c r="AL72" s="3">
        <v>0</v>
      </c>
      <c r="AM72" s="3">
        <v>0</v>
      </c>
      <c r="AN72" s="3">
        <v>0</v>
      </c>
      <c r="AO72" s="3">
        <v>0</v>
      </c>
      <c r="AP72" s="3">
        <v>0</v>
      </c>
      <c r="AQ72" s="3">
        <v>0</v>
      </c>
      <c r="AR72" s="6">
        <f>3*500*10^6</f>
        <v>1500000000</v>
      </c>
      <c r="AS72" s="3">
        <v>0</v>
      </c>
      <c r="AT72" s="18">
        <v>50000000000</v>
      </c>
      <c r="AU72" s="18">
        <v>350000000000</v>
      </c>
      <c r="AV72" s="19" t="s">
        <v>23</v>
      </c>
      <c r="AW72" s="21">
        <v>10000000</v>
      </c>
      <c r="AX72" s="18">
        <v>600000000000</v>
      </c>
      <c r="AY72" s="18">
        <v>15000000000</v>
      </c>
      <c r="AZ72" s="18">
        <v>500000000000</v>
      </c>
      <c r="BA72" s="18">
        <v>100000000000</v>
      </c>
      <c r="BB72" s="18">
        <v>30000000</v>
      </c>
      <c r="BC72" s="18">
        <v>300000000000</v>
      </c>
      <c r="BD72" s="21">
        <v>50000000</v>
      </c>
      <c r="BE72" s="18">
        <v>300000000000</v>
      </c>
      <c r="BF72" s="18">
        <v>100000000000</v>
      </c>
      <c r="BG72" s="18">
        <v>300000000000</v>
      </c>
      <c r="BH72" s="18">
        <v>500000000000</v>
      </c>
      <c r="BI72" s="18">
        <v>300000000000</v>
      </c>
      <c r="BJ72" s="18">
        <v>5000000000</v>
      </c>
      <c r="BK72" s="18">
        <v>50000000</v>
      </c>
      <c r="BL72" s="18">
        <v>300000000000</v>
      </c>
      <c r="BM72" s="20">
        <v>0</v>
      </c>
      <c r="BN72" s="18">
        <v>15000000</v>
      </c>
      <c r="BO72" s="19" t="s">
        <v>22</v>
      </c>
      <c r="BP72" s="19" t="s">
        <v>22</v>
      </c>
      <c r="BQ72" s="21">
        <v>250000000</v>
      </c>
      <c r="BR72" s="20">
        <v>0</v>
      </c>
      <c r="BS72" s="21">
        <v>50000000</v>
      </c>
      <c r="BT72" s="18">
        <v>150000000000</v>
      </c>
    </row>
    <row r="73" spans="1:72" x14ac:dyDescent="0.25">
      <c r="A73" s="1">
        <v>70</v>
      </c>
      <c r="B73" s="4">
        <v>16740</v>
      </c>
      <c r="C73" s="5" t="s">
        <v>14</v>
      </c>
      <c r="D73" s="5" t="s">
        <v>30</v>
      </c>
      <c r="E73" s="2">
        <f>1*500*10^7</f>
        <v>5000000000</v>
      </c>
      <c r="F73" s="2">
        <f>9*500*10^7</f>
        <v>45000000000</v>
      </c>
      <c r="G73" s="2">
        <f>3*500*10^7</f>
        <v>15000000000</v>
      </c>
      <c r="H73" s="2">
        <f>2*500*10^5</f>
        <v>100000000</v>
      </c>
      <c r="I73" s="5" t="s">
        <v>14</v>
      </c>
      <c r="J73" s="2">
        <f>5*500*10^8</f>
        <v>250000000000</v>
      </c>
      <c r="K73" s="2">
        <f>6*500*10^8</f>
        <v>300000000000</v>
      </c>
      <c r="L73" s="2">
        <f>10*500*10^8</f>
        <v>500000000000</v>
      </c>
      <c r="M73" s="2">
        <f>6*500*10^8</f>
        <v>300000000000</v>
      </c>
      <c r="N73" s="2">
        <f>6*500*10^7</f>
        <v>30000000000</v>
      </c>
      <c r="O73" s="2">
        <f>1*500*10^5</f>
        <v>50000000</v>
      </c>
      <c r="P73" s="3">
        <v>0</v>
      </c>
      <c r="Q73" s="2">
        <f>5*500*10^7</f>
        <v>25000000000</v>
      </c>
      <c r="R73" s="6">
        <f>3*500*10^6</f>
        <v>1500000000</v>
      </c>
      <c r="S73" s="2">
        <f>6*500*10^3</f>
        <v>3000000</v>
      </c>
      <c r="T73" s="3">
        <v>0</v>
      </c>
      <c r="U73" s="2">
        <f>2*500*10^4</f>
        <v>10000000</v>
      </c>
      <c r="V73" s="6">
        <f>3*500*10^7</f>
        <v>15000000000</v>
      </c>
      <c r="W73" s="5" t="s">
        <v>17</v>
      </c>
      <c r="X73" s="5" t="s">
        <v>17</v>
      </c>
      <c r="Y73" s="6">
        <f>10*500*10^4</f>
        <v>50000000</v>
      </c>
      <c r="Z73" s="6">
        <f>6*500*10^2</f>
        <v>300000</v>
      </c>
      <c r="AA73" s="5" t="s">
        <v>14</v>
      </c>
      <c r="AB73" s="2">
        <v>2500000000000</v>
      </c>
      <c r="AC73" s="2">
        <v>1500000000000</v>
      </c>
      <c r="AD73" s="17">
        <f>14*500*10^4</f>
        <v>70000000</v>
      </c>
      <c r="AE73" s="17">
        <f>1*500*10^7</f>
        <v>5000000000</v>
      </c>
      <c r="AF73" s="2">
        <f>2*500*10^6</f>
        <v>1000000000</v>
      </c>
      <c r="AG73" s="2">
        <f>1*500*10^5</f>
        <v>50000000</v>
      </c>
      <c r="AH73" s="6">
        <f>1*500*10^7</f>
        <v>5000000000</v>
      </c>
      <c r="AI73" s="5" t="s">
        <v>21</v>
      </c>
      <c r="AJ73" s="5" t="s">
        <v>14</v>
      </c>
      <c r="AK73" s="3">
        <v>0</v>
      </c>
      <c r="AL73" s="6">
        <f>3*500*10^3</f>
        <v>1500000</v>
      </c>
      <c r="AM73" s="3">
        <v>0</v>
      </c>
      <c r="AN73" s="5" t="s">
        <v>21</v>
      </c>
      <c r="AO73" s="5" t="s">
        <v>21</v>
      </c>
      <c r="AP73" s="3">
        <v>0</v>
      </c>
      <c r="AQ73" s="5" t="s">
        <v>21</v>
      </c>
      <c r="AR73" s="2">
        <f>1*500*10^8</f>
        <v>50000000000</v>
      </c>
      <c r="AS73" s="3">
        <v>0</v>
      </c>
      <c r="AT73" s="9">
        <v>1500000000</v>
      </c>
      <c r="AU73" s="13" t="s">
        <v>22</v>
      </c>
      <c r="AV73" s="9">
        <v>500000000</v>
      </c>
      <c r="AW73" s="9">
        <v>15000000000</v>
      </c>
      <c r="AX73" s="13" t="s">
        <v>22</v>
      </c>
      <c r="AY73" s="13" t="s">
        <v>27</v>
      </c>
      <c r="AZ73" s="13" t="s">
        <v>22</v>
      </c>
      <c r="BA73" s="13" t="s">
        <v>31</v>
      </c>
      <c r="BB73" s="8">
        <v>0</v>
      </c>
      <c r="BC73" s="13" t="s">
        <v>27</v>
      </c>
      <c r="BD73" s="13" t="s">
        <v>27</v>
      </c>
      <c r="BE73" s="9">
        <v>150000000</v>
      </c>
      <c r="BF73" s="13" t="s">
        <v>27</v>
      </c>
      <c r="BG73" s="13" t="s">
        <v>22</v>
      </c>
      <c r="BH73" s="13" t="s">
        <v>22</v>
      </c>
      <c r="BI73" s="13" t="s">
        <v>27</v>
      </c>
      <c r="BJ73" s="13" t="s">
        <v>23</v>
      </c>
      <c r="BK73" s="17">
        <v>15000000</v>
      </c>
      <c r="BL73" s="9">
        <v>2500000000000</v>
      </c>
      <c r="BM73" s="8">
        <v>0</v>
      </c>
      <c r="BN73" s="13" t="s">
        <v>32</v>
      </c>
      <c r="BO73" s="13" t="s">
        <v>23</v>
      </c>
      <c r="BP73" s="13" t="s">
        <v>32</v>
      </c>
      <c r="BQ73" s="13" t="s">
        <v>27</v>
      </c>
      <c r="BR73" s="8">
        <v>0</v>
      </c>
      <c r="BS73" s="13" t="s">
        <v>22</v>
      </c>
      <c r="BT73" s="13" t="s">
        <v>22</v>
      </c>
    </row>
    <row r="74" spans="1:72" ht="15.75" thickBot="1" x14ac:dyDescent="0.3">
      <c r="A74" s="1">
        <v>71</v>
      </c>
      <c r="B74" s="4">
        <v>16744</v>
      </c>
      <c r="C74" s="6">
        <f>2*500*10^4</f>
        <v>10000000</v>
      </c>
      <c r="D74" s="6">
        <f>20*500*10^2</f>
        <v>1000000</v>
      </c>
      <c r="E74" s="7">
        <f>1*500*10^6</f>
        <v>500000000</v>
      </c>
      <c r="F74" s="6">
        <f>3*500*10^6</f>
        <v>1500000000</v>
      </c>
      <c r="G74" s="6">
        <f>3*500*10^4</f>
        <v>15000000</v>
      </c>
      <c r="H74" s="6">
        <f>6*500*10^3</f>
        <v>3000000</v>
      </c>
      <c r="I74" s="6">
        <f>4*500*10^4</f>
        <v>20000000</v>
      </c>
      <c r="J74" s="6">
        <f>5*500*10^7</f>
        <v>25000000000</v>
      </c>
      <c r="K74" s="2">
        <f>8*500*10^7</f>
        <v>40000000000</v>
      </c>
      <c r="L74" s="2">
        <f>3*500*10^8</f>
        <v>150000000000</v>
      </c>
      <c r="M74" s="2">
        <f>18*500*10^6</f>
        <v>9000000000</v>
      </c>
      <c r="N74" s="2">
        <f>6*500*10^6</f>
        <v>3000000000</v>
      </c>
      <c r="O74" s="6">
        <f>8*500*10^6</f>
        <v>4000000000</v>
      </c>
      <c r="P74" s="3">
        <v>0</v>
      </c>
      <c r="Q74" s="2">
        <f>5*500*10^7</f>
        <v>25000000000</v>
      </c>
      <c r="R74" s="6">
        <f>2*500*10^7</f>
        <v>10000000000</v>
      </c>
      <c r="S74" s="6">
        <f>8*500*10^6</f>
        <v>4000000000</v>
      </c>
      <c r="T74" s="6">
        <f>2*500*10^7</f>
        <v>10000000000</v>
      </c>
      <c r="U74" s="5" t="s">
        <v>21</v>
      </c>
      <c r="V74" s="6">
        <f>2*500*10^7</f>
        <v>10000000000</v>
      </c>
      <c r="W74" s="6">
        <v>7000000000</v>
      </c>
      <c r="X74" s="6">
        <v>1500000000</v>
      </c>
      <c r="Y74" s="3">
        <v>0</v>
      </c>
      <c r="Z74" s="12">
        <v>0</v>
      </c>
      <c r="AA74" s="2">
        <f>9*500*10^4</f>
        <v>45000000</v>
      </c>
      <c r="AB74" s="17">
        <v>100000000000</v>
      </c>
      <c r="AC74" s="17">
        <v>1000000000000</v>
      </c>
      <c r="AD74" s="8">
        <f>0</f>
        <v>0</v>
      </c>
      <c r="AE74" s="2">
        <f>2*500*10^5</f>
        <v>100000000</v>
      </c>
      <c r="AF74" s="2">
        <f>1*500*10^7</f>
        <v>5000000000</v>
      </c>
      <c r="AG74" s="2">
        <f>3*500*10^5</f>
        <v>150000000</v>
      </c>
      <c r="AH74" s="3">
        <v>0</v>
      </c>
      <c r="AI74" s="5" t="s">
        <v>14</v>
      </c>
      <c r="AJ74" s="6">
        <f>1*500*10^6</f>
        <v>500000000</v>
      </c>
      <c r="AK74" s="3">
        <v>0</v>
      </c>
      <c r="AL74" s="6">
        <f>1*500*10^7</f>
        <v>5000000000</v>
      </c>
      <c r="AM74" s="5" t="s">
        <v>21</v>
      </c>
      <c r="AN74" s="5" t="s">
        <v>30</v>
      </c>
      <c r="AO74" s="5" t="s">
        <v>30</v>
      </c>
      <c r="AP74" s="3">
        <v>0</v>
      </c>
      <c r="AQ74" s="5" t="s">
        <v>17</v>
      </c>
      <c r="AR74" s="5" t="s">
        <v>14</v>
      </c>
      <c r="AS74" s="3">
        <v>0</v>
      </c>
      <c r="AT74" s="42">
        <v>10000000000</v>
      </c>
      <c r="AU74" s="42">
        <v>350000000000</v>
      </c>
      <c r="AV74" s="34" t="s">
        <v>32</v>
      </c>
      <c r="AW74" s="34" t="s">
        <v>32</v>
      </c>
      <c r="AX74" s="36">
        <v>550000000000</v>
      </c>
      <c r="AY74" s="36">
        <v>100000000</v>
      </c>
      <c r="AZ74" s="36">
        <v>5000000000</v>
      </c>
      <c r="BA74" s="36">
        <v>150000000000</v>
      </c>
      <c r="BB74" s="34" t="s">
        <v>31</v>
      </c>
      <c r="BC74" s="42">
        <v>300000000000</v>
      </c>
      <c r="BD74" s="35">
        <v>0</v>
      </c>
      <c r="BE74" s="36">
        <v>2000000000</v>
      </c>
      <c r="BF74" s="36">
        <v>150000000</v>
      </c>
      <c r="BG74" s="42">
        <v>10000000000</v>
      </c>
      <c r="BH74" s="36">
        <v>50000000000</v>
      </c>
      <c r="BI74" s="35">
        <v>0</v>
      </c>
      <c r="BJ74" s="42">
        <v>5000000000</v>
      </c>
      <c r="BK74" s="35">
        <v>0</v>
      </c>
      <c r="BL74" s="42">
        <v>350000000000</v>
      </c>
      <c r="BM74" s="35">
        <v>0</v>
      </c>
      <c r="BN74" s="42">
        <v>1000000</v>
      </c>
      <c r="BO74" s="35">
        <v>0</v>
      </c>
      <c r="BP74" s="35">
        <v>0</v>
      </c>
      <c r="BQ74" s="34" t="s">
        <v>23</v>
      </c>
      <c r="BR74" s="35">
        <v>0</v>
      </c>
      <c r="BS74" s="34" t="s">
        <v>23</v>
      </c>
      <c r="BT74" s="42">
        <v>200000000000</v>
      </c>
    </row>
    <row r="75" spans="1:72" ht="15.75" thickBot="1" x14ac:dyDescent="0.3">
      <c r="A75" s="1">
        <v>72</v>
      </c>
      <c r="B75" s="4">
        <v>16847</v>
      </c>
      <c r="C75" s="3">
        <v>0</v>
      </c>
      <c r="D75" s="3">
        <v>0</v>
      </c>
      <c r="E75" s="3">
        <v>0</v>
      </c>
      <c r="F75" s="3">
        <v>0</v>
      </c>
      <c r="G75" s="3">
        <v>0</v>
      </c>
      <c r="H75" s="3">
        <v>0</v>
      </c>
      <c r="I75" s="3">
        <v>0</v>
      </c>
      <c r="J75" s="3">
        <v>0</v>
      </c>
      <c r="K75" s="3">
        <v>0</v>
      </c>
      <c r="L75" s="3">
        <v>0</v>
      </c>
      <c r="M75" s="3">
        <v>0</v>
      </c>
      <c r="N75" s="3">
        <v>0</v>
      </c>
      <c r="O75" s="3">
        <v>0</v>
      </c>
      <c r="P75" s="3">
        <v>0</v>
      </c>
      <c r="Q75" s="3">
        <v>0</v>
      </c>
      <c r="R75" s="3">
        <v>0</v>
      </c>
      <c r="S75" s="3">
        <v>0</v>
      </c>
      <c r="T75" s="3">
        <v>0</v>
      </c>
      <c r="U75" s="3">
        <v>0</v>
      </c>
      <c r="V75" s="3">
        <v>0</v>
      </c>
      <c r="W75" s="3">
        <v>0</v>
      </c>
      <c r="X75" s="7">
        <v>150000000000</v>
      </c>
      <c r="Y75" s="3">
        <v>0</v>
      </c>
      <c r="Z75" s="12">
        <v>0</v>
      </c>
      <c r="AA75" s="3">
        <v>0</v>
      </c>
      <c r="AB75" s="13" t="s">
        <v>31</v>
      </c>
      <c r="AC75" s="13" t="s">
        <v>31</v>
      </c>
      <c r="AD75" s="8">
        <f>0</f>
        <v>0</v>
      </c>
      <c r="AE75" s="8">
        <f>0</f>
        <v>0</v>
      </c>
      <c r="AF75" s="8">
        <f>0</f>
        <v>0</v>
      </c>
      <c r="AG75" s="8">
        <f>0</f>
        <v>0</v>
      </c>
      <c r="AH75" s="3">
        <v>0</v>
      </c>
      <c r="AI75" s="7">
        <f>4*500*10^7</f>
        <v>20000000000</v>
      </c>
      <c r="AJ75" s="3">
        <v>0</v>
      </c>
      <c r="AK75" s="7">
        <f>1*500*10^6</f>
        <v>500000000</v>
      </c>
      <c r="AL75" s="3">
        <v>0</v>
      </c>
      <c r="AM75" s="7">
        <f>3*500*10^7</f>
        <v>15000000000</v>
      </c>
      <c r="AN75" s="2">
        <f>5*500*10^7</f>
        <v>25000000000</v>
      </c>
      <c r="AO75" s="2">
        <f>1*500*10^8</f>
        <v>50000000000</v>
      </c>
      <c r="AP75" s="6">
        <f>1*500*10^3</f>
        <v>500000</v>
      </c>
      <c r="AQ75" s="2">
        <f>2*500*10^7</f>
        <v>10000000000</v>
      </c>
      <c r="AR75" s="3">
        <v>0</v>
      </c>
      <c r="AS75" s="3">
        <v>0</v>
      </c>
      <c r="AT75" s="31">
        <v>0</v>
      </c>
      <c r="AU75" s="31">
        <v>0</v>
      </c>
      <c r="AV75" s="29" t="s">
        <v>22</v>
      </c>
      <c r="AW75" s="31">
        <v>0</v>
      </c>
      <c r="AX75" s="31">
        <v>0</v>
      </c>
      <c r="AY75" s="31">
        <v>0</v>
      </c>
      <c r="AZ75" s="31">
        <v>0</v>
      </c>
      <c r="BA75" s="31">
        <v>0</v>
      </c>
      <c r="BB75" s="37">
        <v>300000000000</v>
      </c>
      <c r="BC75" s="31">
        <v>0</v>
      </c>
      <c r="BD75" s="29" t="s">
        <v>23</v>
      </c>
      <c r="BE75" s="31">
        <v>0</v>
      </c>
      <c r="BF75" s="31">
        <v>0</v>
      </c>
      <c r="BG75" s="31">
        <v>0</v>
      </c>
      <c r="BH75" s="31">
        <v>0</v>
      </c>
      <c r="BI75" s="31">
        <v>0</v>
      </c>
      <c r="BJ75" s="31">
        <v>0</v>
      </c>
      <c r="BK75" s="31">
        <v>0</v>
      </c>
      <c r="BL75" s="29" t="s">
        <v>22</v>
      </c>
      <c r="BM75" s="31">
        <v>0</v>
      </c>
      <c r="BN75" s="31">
        <v>0</v>
      </c>
      <c r="BO75" s="31">
        <v>0</v>
      </c>
      <c r="BP75" s="31">
        <v>0</v>
      </c>
      <c r="BQ75" s="29" t="s">
        <v>27</v>
      </c>
      <c r="BR75" s="29" t="s">
        <v>27</v>
      </c>
      <c r="BS75" s="29" t="s">
        <v>27</v>
      </c>
      <c r="BT75" s="31">
        <v>0</v>
      </c>
    </row>
    <row r="76" spans="1:72" x14ac:dyDescent="0.25">
      <c r="A76" s="1">
        <v>73</v>
      </c>
      <c r="B76" s="4">
        <v>17849</v>
      </c>
      <c r="C76" s="5" t="s">
        <v>21</v>
      </c>
      <c r="D76" s="5" t="s">
        <v>17</v>
      </c>
      <c r="E76" s="3">
        <v>0</v>
      </c>
      <c r="F76" s="5" t="s">
        <v>30</v>
      </c>
      <c r="G76" s="5" t="s">
        <v>21</v>
      </c>
      <c r="H76" s="3">
        <v>0</v>
      </c>
      <c r="I76" s="5" t="s">
        <v>14</v>
      </c>
      <c r="J76" s="3">
        <v>0</v>
      </c>
      <c r="K76" s="5" t="s">
        <v>21</v>
      </c>
      <c r="L76" s="5" t="s">
        <v>21</v>
      </c>
      <c r="M76" s="5" t="s">
        <v>21</v>
      </c>
      <c r="N76" s="5" t="s">
        <v>21</v>
      </c>
      <c r="O76" s="5" t="s">
        <v>14</v>
      </c>
      <c r="P76" s="3">
        <v>0</v>
      </c>
      <c r="Q76" s="5" t="s">
        <v>21</v>
      </c>
      <c r="R76" s="5" t="s">
        <v>30</v>
      </c>
      <c r="S76" s="5" t="s">
        <v>21</v>
      </c>
      <c r="T76" s="5" t="s">
        <v>30</v>
      </c>
      <c r="U76" s="5" t="s">
        <v>17</v>
      </c>
      <c r="V76" s="5" t="s">
        <v>30</v>
      </c>
      <c r="W76" s="7">
        <v>80000000000</v>
      </c>
      <c r="X76" s="7">
        <v>75000000000</v>
      </c>
      <c r="Y76" s="3">
        <v>0</v>
      </c>
      <c r="Z76" s="12">
        <v>0</v>
      </c>
      <c r="AA76" s="3">
        <v>0</v>
      </c>
      <c r="AB76" s="9">
        <v>250000000000</v>
      </c>
      <c r="AC76" s="17">
        <v>800000000000</v>
      </c>
      <c r="AD76" s="8">
        <f>0</f>
        <v>0</v>
      </c>
      <c r="AE76" s="8">
        <f>0</f>
        <v>0</v>
      </c>
      <c r="AF76" s="8">
        <f>0</f>
        <v>0</v>
      </c>
      <c r="AG76" s="8">
        <f>0</f>
        <v>0</v>
      </c>
      <c r="AH76" s="3">
        <v>0</v>
      </c>
      <c r="AI76" s="2">
        <f>4*500*10^7</f>
        <v>20000000000</v>
      </c>
      <c r="AJ76" s="2">
        <f>6*500*10^7</f>
        <v>30000000000</v>
      </c>
      <c r="AK76" s="2">
        <f>1*500*10^5</f>
        <v>50000000</v>
      </c>
      <c r="AL76" s="3">
        <v>0</v>
      </c>
      <c r="AM76" s="7">
        <f>2*500*10^7</f>
        <v>10000000000</v>
      </c>
      <c r="AN76" s="7">
        <f>1*500*10^7</f>
        <v>5000000000</v>
      </c>
      <c r="AO76" s="2">
        <f>2*500*10^7</f>
        <v>10000000000</v>
      </c>
      <c r="AP76" s="2">
        <f>2*500*10^3</f>
        <v>1000000</v>
      </c>
      <c r="AQ76" s="7">
        <f>3*500*10^6</f>
        <v>1500000000</v>
      </c>
      <c r="AR76" s="3">
        <v>0</v>
      </c>
      <c r="AS76" s="3">
        <v>0</v>
      </c>
      <c r="AT76" s="23">
        <v>50000000000</v>
      </c>
      <c r="AU76" s="23">
        <v>150000000000</v>
      </c>
      <c r="AV76" s="23">
        <v>20000000000</v>
      </c>
      <c r="AW76" s="23">
        <v>15000000</v>
      </c>
      <c r="AX76" s="23">
        <v>1500000000000</v>
      </c>
      <c r="AY76" s="23">
        <v>25000000000</v>
      </c>
      <c r="AZ76" s="23">
        <v>450000000000</v>
      </c>
      <c r="BA76" s="23">
        <v>500000000000</v>
      </c>
      <c r="BB76" s="23">
        <v>50000000000</v>
      </c>
      <c r="BC76" s="23">
        <v>300000000000</v>
      </c>
      <c r="BD76" s="23">
        <v>500000000</v>
      </c>
      <c r="BE76" s="23">
        <v>150000000000</v>
      </c>
      <c r="BF76" s="23">
        <v>50000000000</v>
      </c>
      <c r="BG76" s="23">
        <v>50000000000</v>
      </c>
      <c r="BH76" s="23">
        <v>650000000000</v>
      </c>
      <c r="BI76" s="23">
        <v>400000000000</v>
      </c>
      <c r="BJ76" s="23">
        <v>20000000000</v>
      </c>
      <c r="BK76" s="23">
        <v>15000000000</v>
      </c>
      <c r="BL76" s="23">
        <v>30000000000</v>
      </c>
      <c r="BM76" s="24" t="s">
        <v>23</v>
      </c>
      <c r="BN76" s="23">
        <v>2000000</v>
      </c>
      <c r="BO76" s="24" t="s">
        <v>27</v>
      </c>
      <c r="BP76" s="24" t="s">
        <v>27</v>
      </c>
      <c r="BQ76" s="23">
        <v>50000000000</v>
      </c>
      <c r="BR76" s="26">
        <v>0</v>
      </c>
      <c r="BS76" s="23">
        <v>150000000000</v>
      </c>
      <c r="BT76" s="23">
        <v>300000000000</v>
      </c>
    </row>
    <row r="77" spans="1:72" x14ac:dyDescent="0.25">
      <c r="A77" s="1">
        <v>74</v>
      </c>
      <c r="B77" s="4">
        <v>18560</v>
      </c>
      <c r="C77" s="7">
        <f>5*500*10^6</f>
        <v>2500000000</v>
      </c>
      <c r="D77" s="2">
        <f>15*500*10^8</f>
        <v>750000000000</v>
      </c>
      <c r="E77" s="6">
        <f>10*500*10^6</f>
        <v>5000000000</v>
      </c>
      <c r="F77" s="6">
        <f>14*500*10^6</f>
        <v>7000000000</v>
      </c>
      <c r="G77" s="2">
        <f>20*500*10^7</f>
        <v>100000000000</v>
      </c>
      <c r="H77" s="2">
        <f>4*500*10^6</f>
        <v>2000000000</v>
      </c>
      <c r="I77" s="7">
        <f>1*500*10^8</f>
        <v>50000000000</v>
      </c>
      <c r="J77" s="6">
        <f>12*500*10^8</f>
        <v>600000000000</v>
      </c>
      <c r="K77" s="6">
        <f>1*500*10^7</f>
        <v>5000000000</v>
      </c>
      <c r="L77" s="6">
        <f>10*500*10^7</f>
        <v>50000000000</v>
      </c>
      <c r="M77" s="6">
        <f>4*500*10^7</f>
        <v>20000000000</v>
      </c>
      <c r="N77" s="6">
        <f>1*500*10^7</f>
        <v>5000000000</v>
      </c>
      <c r="O77" s="6">
        <f>1*500*10^8</f>
        <v>50000000000</v>
      </c>
      <c r="P77" s="3">
        <v>0</v>
      </c>
      <c r="Q77" s="5" t="s">
        <v>30</v>
      </c>
      <c r="R77" s="6">
        <f>2*500*10^7</f>
        <v>10000000000</v>
      </c>
      <c r="S77" s="6">
        <f>5*500*10^6</f>
        <v>2500000000</v>
      </c>
      <c r="T77" s="6">
        <f t="shared" ref="T77" si="15">8*500*10^6</f>
        <v>4000000000</v>
      </c>
      <c r="U77" s="6">
        <f>5*500*10^8</f>
        <v>250000000000</v>
      </c>
      <c r="V77" s="6">
        <f>6*500*10^7</f>
        <v>30000000000</v>
      </c>
      <c r="W77" s="7">
        <v>250000000000</v>
      </c>
      <c r="X77" s="7">
        <v>700000000000</v>
      </c>
      <c r="Y77" s="6">
        <f>20*500*10^3</f>
        <v>10000000</v>
      </c>
      <c r="Z77" s="12">
        <v>0</v>
      </c>
      <c r="AA77" s="7">
        <f>3*500*10^5</f>
        <v>150000000</v>
      </c>
      <c r="AB77" s="17">
        <v>750000000000</v>
      </c>
      <c r="AC77" s="8">
        <v>0</v>
      </c>
      <c r="AD77" s="8">
        <f>0</f>
        <v>0</v>
      </c>
      <c r="AE77" s="13" t="s">
        <v>14</v>
      </c>
      <c r="AF77" s="13" t="s">
        <v>17</v>
      </c>
      <c r="AG77" s="8">
        <f>0</f>
        <v>0</v>
      </c>
      <c r="AH77" s="6">
        <f>2*500*10^7</f>
        <v>10000000000</v>
      </c>
      <c r="AI77" s="7">
        <f>8*500*10^7</f>
        <v>40000000000</v>
      </c>
      <c r="AJ77" s="6">
        <f>6*500*10^8</f>
        <v>300000000000</v>
      </c>
      <c r="AK77" s="7">
        <f>5*500*10^6</f>
        <v>2500000000</v>
      </c>
      <c r="AL77" s="3">
        <v>0</v>
      </c>
      <c r="AM77" s="6">
        <f>2*500*10^7</f>
        <v>10000000000</v>
      </c>
      <c r="AN77" s="6">
        <f>4*500*10^7</f>
        <v>20000000000</v>
      </c>
      <c r="AO77" s="6">
        <f>2*500*10^7</f>
        <v>10000000000</v>
      </c>
      <c r="AP77" s="7">
        <f>6*500*10^3</f>
        <v>3000000</v>
      </c>
      <c r="AQ77" s="6">
        <f>2*500*10^7</f>
        <v>10000000000</v>
      </c>
      <c r="AR77" s="5" t="s">
        <v>17</v>
      </c>
      <c r="AS77" s="3">
        <v>0</v>
      </c>
      <c r="AT77" s="17">
        <v>1500000000</v>
      </c>
      <c r="AU77" s="17">
        <v>50000000000</v>
      </c>
      <c r="AV77" s="13" t="s">
        <v>22</v>
      </c>
      <c r="AW77" s="8">
        <v>0</v>
      </c>
      <c r="AX77" s="9">
        <v>500000000000</v>
      </c>
      <c r="AY77" s="17">
        <v>5000000000</v>
      </c>
      <c r="AZ77" s="17">
        <v>700000000000</v>
      </c>
      <c r="BA77" s="17">
        <v>550000000000</v>
      </c>
      <c r="BB77" s="17">
        <v>300000000000</v>
      </c>
      <c r="BC77" s="17">
        <v>600000000000</v>
      </c>
      <c r="BD77" s="13" t="s">
        <v>22</v>
      </c>
      <c r="BE77" s="17">
        <v>200000000000</v>
      </c>
      <c r="BF77" s="17">
        <v>250000000000</v>
      </c>
      <c r="BG77" s="17">
        <v>500000000000</v>
      </c>
      <c r="BH77" s="17">
        <v>850000000000</v>
      </c>
      <c r="BI77" s="17">
        <v>1000000000000</v>
      </c>
      <c r="BJ77" s="17">
        <v>1500000000</v>
      </c>
      <c r="BK77" s="8">
        <v>0</v>
      </c>
      <c r="BL77" s="13" t="s">
        <v>31</v>
      </c>
      <c r="BM77" s="8">
        <v>0</v>
      </c>
      <c r="BN77" s="17">
        <v>450000</v>
      </c>
      <c r="BO77" s="8">
        <v>0</v>
      </c>
      <c r="BP77" s="8">
        <v>0</v>
      </c>
      <c r="BQ77" s="13" t="s">
        <v>22</v>
      </c>
      <c r="BR77" s="13" t="s">
        <v>22</v>
      </c>
      <c r="BS77" s="13" t="s">
        <v>22</v>
      </c>
      <c r="BT77" s="17">
        <v>100000000000</v>
      </c>
    </row>
    <row r="78" spans="1:72" x14ac:dyDescent="0.25">
      <c r="A78" s="1">
        <v>75</v>
      </c>
      <c r="B78" s="4">
        <v>18562</v>
      </c>
      <c r="C78" s="3">
        <v>0</v>
      </c>
      <c r="D78" s="3">
        <v>0</v>
      </c>
      <c r="E78" s="3">
        <v>0</v>
      </c>
      <c r="F78" s="5" t="s">
        <v>17</v>
      </c>
      <c r="G78" s="2">
        <f>3*500*10^6</f>
        <v>1500000000</v>
      </c>
      <c r="H78" s="6">
        <f>5*500*10^5</f>
        <v>250000000</v>
      </c>
      <c r="I78" s="6">
        <f>4*500*10^6</f>
        <v>2000000000</v>
      </c>
      <c r="J78" s="3">
        <v>0</v>
      </c>
      <c r="K78" s="3">
        <v>0</v>
      </c>
      <c r="L78" s="3">
        <v>0</v>
      </c>
      <c r="M78" s="3">
        <v>0</v>
      </c>
      <c r="N78" s="3">
        <v>0</v>
      </c>
      <c r="O78" s="2">
        <f>10*500*10^6</f>
        <v>5000000000</v>
      </c>
      <c r="P78" s="3">
        <v>0</v>
      </c>
      <c r="Q78" s="3">
        <v>0</v>
      </c>
      <c r="R78" s="3">
        <v>0</v>
      </c>
      <c r="S78" s="3">
        <v>0</v>
      </c>
      <c r="T78" s="3">
        <v>0</v>
      </c>
      <c r="U78" s="3">
        <v>0</v>
      </c>
      <c r="V78" s="3">
        <v>0</v>
      </c>
      <c r="W78" s="5" t="s">
        <v>14</v>
      </c>
      <c r="X78" s="5" t="s">
        <v>21</v>
      </c>
      <c r="Y78" s="3">
        <v>0</v>
      </c>
      <c r="Z78" s="12">
        <v>0</v>
      </c>
      <c r="AA78" s="2">
        <f>2*500*10^4</f>
        <v>10000000</v>
      </c>
      <c r="AB78" s="17">
        <v>300000000000</v>
      </c>
      <c r="AC78" s="17">
        <v>450000000000</v>
      </c>
      <c r="AD78" s="2">
        <f>4*500*10^6</f>
        <v>2000000000</v>
      </c>
      <c r="AE78" s="2">
        <f>1*500*10^8</f>
        <v>50000000000</v>
      </c>
      <c r="AF78" s="2">
        <f>7*500*10^6</f>
        <v>3500000000</v>
      </c>
      <c r="AG78" s="2">
        <f>3*500*10^4</f>
        <v>15000000</v>
      </c>
      <c r="AH78" s="12">
        <v>0</v>
      </c>
      <c r="AI78" s="3">
        <v>0</v>
      </c>
      <c r="AJ78" s="5" t="s">
        <v>14</v>
      </c>
      <c r="AK78" s="3">
        <v>0</v>
      </c>
      <c r="AL78" s="2">
        <f>4*500*10^6</f>
        <v>2000000000</v>
      </c>
      <c r="AM78" s="3">
        <v>0</v>
      </c>
      <c r="AN78" s="5" t="s">
        <v>14</v>
      </c>
      <c r="AO78" s="3">
        <v>0</v>
      </c>
      <c r="AP78" s="3">
        <v>0</v>
      </c>
      <c r="AQ78" s="3">
        <v>0</v>
      </c>
      <c r="AR78" s="3">
        <v>0</v>
      </c>
      <c r="AS78" s="3">
        <v>0</v>
      </c>
      <c r="AT78" s="17">
        <v>500000000000</v>
      </c>
      <c r="AU78" s="17">
        <v>500000000000</v>
      </c>
      <c r="AV78" s="17">
        <v>500000000000</v>
      </c>
      <c r="AW78" s="17">
        <v>500000000000</v>
      </c>
      <c r="AX78" s="17">
        <v>500000000000</v>
      </c>
      <c r="AY78" s="13" t="s">
        <v>23</v>
      </c>
      <c r="AZ78" s="13" t="s">
        <v>27</v>
      </c>
      <c r="BA78" s="13" t="s">
        <v>31</v>
      </c>
      <c r="BB78" s="8">
        <v>0</v>
      </c>
      <c r="BC78" s="17">
        <v>50000000000</v>
      </c>
      <c r="BD78" s="17">
        <v>50000000000</v>
      </c>
      <c r="BE78" s="13" t="s">
        <v>23</v>
      </c>
      <c r="BF78" s="13" t="s">
        <v>23</v>
      </c>
      <c r="BG78" s="13" t="s">
        <v>27</v>
      </c>
      <c r="BH78" s="13" t="s">
        <v>22</v>
      </c>
      <c r="BI78" s="13" t="s">
        <v>27</v>
      </c>
      <c r="BJ78" s="13" t="s">
        <v>23</v>
      </c>
      <c r="BK78" s="8">
        <v>0</v>
      </c>
      <c r="BL78" s="9">
        <v>500000000000</v>
      </c>
      <c r="BM78" s="8">
        <v>0</v>
      </c>
      <c r="BN78" s="8">
        <v>0</v>
      </c>
      <c r="BO78" s="13" t="s">
        <v>23</v>
      </c>
      <c r="BP78" s="8">
        <v>0</v>
      </c>
      <c r="BQ78" s="8">
        <v>0</v>
      </c>
      <c r="BR78" s="8">
        <v>0</v>
      </c>
      <c r="BS78" s="8">
        <v>0</v>
      </c>
      <c r="BT78" s="17">
        <v>100000000</v>
      </c>
    </row>
    <row r="79" spans="1:72" x14ac:dyDescent="0.25">
      <c r="A79" s="1">
        <v>76</v>
      </c>
      <c r="B79" s="4">
        <v>18754</v>
      </c>
      <c r="C79" s="2">
        <f>6*500*10^6</f>
        <v>3000000000</v>
      </c>
      <c r="D79" s="2">
        <f>12*500*10^8</f>
        <v>600000000000</v>
      </c>
      <c r="E79" s="2">
        <f>2*500*10^6</f>
        <v>1000000000</v>
      </c>
      <c r="F79" s="2">
        <f>6*500*10^6</f>
        <v>3000000000</v>
      </c>
      <c r="G79" s="2">
        <f>3*500*10^7</f>
        <v>15000000000</v>
      </c>
      <c r="H79" s="2">
        <f>5*500*10^5</f>
        <v>250000000</v>
      </c>
      <c r="I79" s="2">
        <f>2*500*10^7</f>
        <v>10000000000</v>
      </c>
      <c r="J79" s="2">
        <f>1*500*10^8</f>
        <v>50000000000</v>
      </c>
      <c r="K79" s="2">
        <f>2*500*10^8</f>
        <v>100000000000</v>
      </c>
      <c r="L79" s="2">
        <f>4*500*10^8</f>
        <v>200000000000</v>
      </c>
      <c r="M79" s="2">
        <f>1*500*10^8</f>
        <v>50000000000</v>
      </c>
      <c r="N79" s="2">
        <f>3*500*10^7</f>
        <v>15000000000</v>
      </c>
      <c r="O79" s="2">
        <f>5*500*10^8</f>
        <v>250000000000</v>
      </c>
      <c r="P79" s="3">
        <v>0</v>
      </c>
      <c r="Q79" s="2">
        <f>1*500*10^7</f>
        <v>5000000000</v>
      </c>
      <c r="R79" s="6">
        <f>6*500*10^7</f>
        <v>30000000000</v>
      </c>
      <c r="S79" s="2">
        <f>2*500*10^7</f>
        <v>10000000000</v>
      </c>
      <c r="T79" s="6">
        <f>2*500*10^7</f>
        <v>10000000000</v>
      </c>
      <c r="U79" s="2">
        <f>6*500*10^8</f>
        <v>300000000000</v>
      </c>
      <c r="V79" s="6">
        <f>8*500*10^7</f>
        <v>40000000000</v>
      </c>
      <c r="W79" s="7">
        <v>300000000000</v>
      </c>
      <c r="X79" s="6">
        <v>150000000000</v>
      </c>
      <c r="Y79" s="2">
        <f>6*500*10^5</f>
        <v>300000000</v>
      </c>
      <c r="Z79" s="2">
        <f>3*500*10^4</f>
        <v>15000000</v>
      </c>
      <c r="AA79" s="2">
        <f>2*500*10^5</f>
        <v>100000000</v>
      </c>
      <c r="AB79" s="17">
        <v>1250000000000</v>
      </c>
      <c r="AC79" s="17">
        <v>600000000000</v>
      </c>
      <c r="AD79" s="8">
        <f>0</f>
        <v>0</v>
      </c>
      <c r="AE79" s="8">
        <f>0</f>
        <v>0</v>
      </c>
      <c r="AF79" s="8">
        <f>0</f>
        <v>0</v>
      </c>
      <c r="AG79" s="8">
        <f>0</f>
        <v>0</v>
      </c>
      <c r="AH79" s="6">
        <f>1*500*10^8</f>
        <v>50000000000</v>
      </c>
      <c r="AI79" s="7">
        <f>2*500*10^7</f>
        <v>10000000000</v>
      </c>
      <c r="AJ79" s="2">
        <f>4*500*10^8</f>
        <v>200000000000</v>
      </c>
      <c r="AK79" s="3">
        <v>0</v>
      </c>
      <c r="AL79" s="3">
        <v>0</v>
      </c>
      <c r="AM79" s="6">
        <f>4*500*10^7</f>
        <v>20000000000</v>
      </c>
      <c r="AN79" s="6">
        <f>10*500*10^7</f>
        <v>50000000000</v>
      </c>
      <c r="AO79" s="6">
        <f>6*500*10^7</f>
        <v>30000000000</v>
      </c>
      <c r="AP79" s="6">
        <f>2*500*10^4</f>
        <v>10000000</v>
      </c>
      <c r="AQ79" s="6">
        <f>4*500*10^6</f>
        <v>2000000000</v>
      </c>
      <c r="AR79" s="7">
        <f>2*500*10^7</f>
        <v>10000000000</v>
      </c>
      <c r="AS79" s="3">
        <v>0</v>
      </c>
      <c r="AT79" s="17">
        <v>5000000000</v>
      </c>
      <c r="AU79" s="2">
        <v>1300000000000</v>
      </c>
      <c r="AV79" s="9">
        <v>500000000</v>
      </c>
      <c r="AW79" s="9">
        <v>50000000000</v>
      </c>
      <c r="AX79" s="2">
        <v>2500000000000</v>
      </c>
      <c r="AY79" s="17">
        <v>200000000000</v>
      </c>
      <c r="AZ79" s="17">
        <v>950000000000</v>
      </c>
      <c r="BA79" s="17">
        <v>2500000000000</v>
      </c>
      <c r="BB79" s="2">
        <v>50000000</v>
      </c>
      <c r="BC79" s="17">
        <v>1350000000000</v>
      </c>
      <c r="BD79" s="9">
        <v>50000000000</v>
      </c>
      <c r="BE79" s="17">
        <v>500000000000</v>
      </c>
      <c r="BF79" s="2">
        <v>400000000000</v>
      </c>
      <c r="BG79" s="17">
        <v>800000000000</v>
      </c>
      <c r="BH79" s="17">
        <v>1250000000000</v>
      </c>
      <c r="BI79" s="17">
        <v>400000000000</v>
      </c>
      <c r="BJ79" s="17">
        <v>100000000000</v>
      </c>
      <c r="BK79" s="9">
        <v>500000000</v>
      </c>
      <c r="BL79" s="17">
        <v>200000000000</v>
      </c>
      <c r="BM79" s="8">
        <v>0</v>
      </c>
      <c r="BN79" s="9">
        <v>10000000</v>
      </c>
      <c r="BO79" s="13" t="s">
        <v>22</v>
      </c>
      <c r="BP79" s="13" t="s">
        <v>27</v>
      </c>
      <c r="BQ79" s="9">
        <v>5000000000</v>
      </c>
      <c r="BR79" s="8">
        <v>0</v>
      </c>
      <c r="BS79" s="9">
        <v>5000000000</v>
      </c>
      <c r="BT79" s="17">
        <v>500000000000</v>
      </c>
    </row>
    <row r="80" spans="1:72" x14ac:dyDescent="0.25">
      <c r="A80" s="1">
        <v>77</v>
      </c>
      <c r="B80" s="4">
        <v>18803</v>
      </c>
      <c r="C80" s="3">
        <v>0</v>
      </c>
      <c r="D80" s="3">
        <v>0</v>
      </c>
      <c r="E80" s="3">
        <v>0</v>
      </c>
      <c r="F80" s="3">
        <v>0</v>
      </c>
      <c r="G80" s="2">
        <f>2*500*10^5</f>
        <v>100000000</v>
      </c>
      <c r="H80" s="2">
        <f>2*500*10^5</f>
        <v>100000000</v>
      </c>
      <c r="I80" s="2">
        <f>1*500*10^7</f>
        <v>5000000000</v>
      </c>
      <c r="J80" s="3">
        <v>0</v>
      </c>
      <c r="K80" s="3">
        <v>0</v>
      </c>
      <c r="L80" s="3">
        <v>0</v>
      </c>
      <c r="M80" s="3">
        <v>0</v>
      </c>
      <c r="N80" s="3">
        <v>0</v>
      </c>
      <c r="O80" s="7">
        <f>6*500*10^3</f>
        <v>3000000</v>
      </c>
      <c r="P80" s="2">
        <f>5*500*10^4</f>
        <v>25000000</v>
      </c>
      <c r="Q80" s="3">
        <v>0</v>
      </c>
      <c r="R80" s="3">
        <v>0</v>
      </c>
      <c r="S80" s="3">
        <v>0</v>
      </c>
      <c r="T80" s="3">
        <v>0</v>
      </c>
      <c r="U80" s="7">
        <f>6*500*10^5</f>
        <v>300000000</v>
      </c>
      <c r="V80" s="3">
        <v>0</v>
      </c>
      <c r="W80" s="7">
        <v>50000000000</v>
      </c>
      <c r="X80" s="3">
        <v>0</v>
      </c>
      <c r="Y80" s="2">
        <f>3*500*10^5</f>
        <v>150000000</v>
      </c>
      <c r="Z80" s="2">
        <f>6*500*10^2</f>
        <v>300000</v>
      </c>
      <c r="AA80" s="2">
        <f>6*500*10^4</f>
        <v>30000000</v>
      </c>
      <c r="AB80" s="13" t="s">
        <v>23</v>
      </c>
      <c r="AC80" s="17">
        <v>500000000</v>
      </c>
      <c r="AD80" s="8">
        <f>0</f>
        <v>0</v>
      </c>
      <c r="AE80" s="8">
        <f>0</f>
        <v>0</v>
      </c>
      <c r="AF80" s="8">
        <f>0</f>
        <v>0</v>
      </c>
      <c r="AG80" s="8">
        <f>0</f>
        <v>0</v>
      </c>
      <c r="AH80" s="3">
        <v>0</v>
      </c>
      <c r="AI80" s="3">
        <v>0</v>
      </c>
      <c r="AJ80" s="6">
        <f t="shared" ref="AJ80" si="16">6*500*10^7</f>
        <v>30000000000</v>
      </c>
      <c r="AK80" s="6">
        <f>2*500*10^4</f>
        <v>10000000</v>
      </c>
      <c r="AL80" s="3">
        <v>0</v>
      </c>
      <c r="AM80" s="3">
        <v>0</v>
      </c>
      <c r="AN80" s="3">
        <v>0</v>
      </c>
      <c r="AO80" s="3">
        <v>0</v>
      </c>
      <c r="AP80" s="3">
        <v>0</v>
      </c>
      <c r="AQ80" s="3">
        <v>0</v>
      </c>
      <c r="AR80" s="3">
        <v>0</v>
      </c>
      <c r="AS80" s="6">
        <f>4*500*10^6</f>
        <v>2000000000</v>
      </c>
      <c r="AT80" s="9">
        <v>5000000000</v>
      </c>
      <c r="AU80" s="9">
        <v>150000000000</v>
      </c>
      <c r="AV80" s="8">
        <v>0</v>
      </c>
      <c r="AW80" s="8">
        <v>0</v>
      </c>
      <c r="AX80" s="9">
        <v>1250000000000</v>
      </c>
      <c r="AY80" s="13" t="s">
        <v>31</v>
      </c>
      <c r="AZ80" s="9">
        <v>10000000000</v>
      </c>
      <c r="BA80" s="9">
        <v>5000000000</v>
      </c>
      <c r="BB80" s="9">
        <v>5000000</v>
      </c>
      <c r="BC80" s="9">
        <v>500000000</v>
      </c>
      <c r="BD80" s="8">
        <v>0</v>
      </c>
      <c r="BE80" s="9">
        <v>30000000000</v>
      </c>
      <c r="BF80" s="9">
        <v>10000000000</v>
      </c>
      <c r="BG80" s="9">
        <v>100000000000</v>
      </c>
      <c r="BH80" s="9">
        <v>750000000000</v>
      </c>
      <c r="BI80" s="9">
        <v>150000</v>
      </c>
      <c r="BJ80" s="9">
        <v>3000000000</v>
      </c>
      <c r="BK80" s="8">
        <v>0</v>
      </c>
      <c r="BL80" s="9">
        <v>50000000000</v>
      </c>
      <c r="BM80" s="8">
        <v>0</v>
      </c>
      <c r="BN80" s="9">
        <v>450000</v>
      </c>
      <c r="BO80" s="8">
        <v>0</v>
      </c>
      <c r="BP80" s="9">
        <v>50000</v>
      </c>
      <c r="BQ80" s="8">
        <v>0</v>
      </c>
      <c r="BR80" s="8">
        <v>0</v>
      </c>
      <c r="BS80" s="8">
        <v>0</v>
      </c>
      <c r="BT80" s="17">
        <v>25000000000</v>
      </c>
    </row>
    <row r="81" spans="1:72" x14ac:dyDescent="0.25">
      <c r="A81" s="1">
        <v>78</v>
      </c>
      <c r="B81" s="4">
        <v>18855</v>
      </c>
      <c r="C81" s="6">
        <f>4*500*10^7</f>
        <v>20000000000</v>
      </c>
      <c r="D81" s="2">
        <f>8*500*10^8</f>
        <v>400000000000</v>
      </c>
      <c r="E81" s="7">
        <f>6*500*10^6</f>
        <v>3000000000</v>
      </c>
      <c r="F81" s="7">
        <f>4*500*10^7</f>
        <v>20000000000</v>
      </c>
      <c r="G81" s="2">
        <f>1*500*10^8</f>
        <v>50000000000</v>
      </c>
      <c r="H81" s="2">
        <f>1*500*10^6</f>
        <v>500000000</v>
      </c>
      <c r="I81" s="2">
        <f>2*500*10^7</f>
        <v>10000000000</v>
      </c>
      <c r="J81" s="7">
        <f>2*500*10^8</f>
        <v>100000000000</v>
      </c>
      <c r="K81" s="7">
        <f>3*500*10^8</f>
        <v>150000000000</v>
      </c>
      <c r="L81" s="7">
        <f t="shared" ref="L81" si="17">2*500*10^8</f>
        <v>100000000000</v>
      </c>
      <c r="M81" s="7">
        <f>6*500*10^8</f>
        <v>300000000000</v>
      </c>
      <c r="N81" s="2">
        <f>4*500*10^3</f>
        <v>2000000</v>
      </c>
      <c r="O81" s="2">
        <f>6*500*10^8</f>
        <v>300000000000</v>
      </c>
      <c r="P81" s="3">
        <v>0</v>
      </c>
      <c r="Q81" s="7">
        <f>2*500*10^8</f>
        <v>100000000000</v>
      </c>
      <c r="R81" s="6">
        <f>2*500*10^6</f>
        <v>1000000000</v>
      </c>
      <c r="S81" s="2">
        <f>2*500*10^8</f>
        <v>100000000000</v>
      </c>
      <c r="T81" s="6">
        <f>4*500*10^6</f>
        <v>2000000000</v>
      </c>
      <c r="U81" s="2">
        <f>8*500*10^8</f>
        <v>400000000000</v>
      </c>
      <c r="V81" s="6">
        <f>2*500*10^6</f>
        <v>1000000000</v>
      </c>
      <c r="W81" s="7">
        <v>85000000000</v>
      </c>
      <c r="X81" s="7">
        <v>200000000000</v>
      </c>
      <c r="Y81" s="2">
        <f>1*500*10^6</f>
        <v>500000000</v>
      </c>
      <c r="Z81" s="2">
        <f>4*500*10^3</f>
        <v>2000000</v>
      </c>
      <c r="AA81" s="2">
        <f>12*500*10^4</f>
        <v>60000000</v>
      </c>
      <c r="AB81" s="17">
        <v>1500000000000</v>
      </c>
      <c r="AC81" s="17">
        <v>650000000000</v>
      </c>
      <c r="AD81" s="8">
        <f>0</f>
        <v>0</v>
      </c>
      <c r="AE81" s="8">
        <f>0</f>
        <v>0</v>
      </c>
      <c r="AF81" s="8">
        <f>0</f>
        <v>0</v>
      </c>
      <c r="AG81" s="8">
        <f>0</f>
        <v>0</v>
      </c>
      <c r="AH81" s="6">
        <f>4*500*10^6</f>
        <v>2000000000</v>
      </c>
      <c r="AI81" s="6">
        <f>6*500*10^6</f>
        <v>3000000000</v>
      </c>
      <c r="AJ81" s="2">
        <f>1*500*10^8</f>
        <v>50000000000</v>
      </c>
      <c r="AK81" s="7">
        <f>2*500*10^5</f>
        <v>100000000</v>
      </c>
      <c r="AL81" s="3">
        <v>0</v>
      </c>
      <c r="AM81" s="6">
        <f>1*500*10^7</f>
        <v>5000000000</v>
      </c>
      <c r="AN81" s="6">
        <f>6*500*10^6</f>
        <v>3000000000</v>
      </c>
      <c r="AO81" s="6">
        <f>5*500*10^7</f>
        <v>25000000000</v>
      </c>
      <c r="AP81" s="6">
        <f>4*500*10^3</f>
        <v>2000000</v>
      </c>
      <c r="AQ81" s="6">
        <f>2*500*10^6</f>
        <v>1000000000</v>
      </c>
      <c r="AR81" s="6">
        <f>3*500*10^7</f>
        <v>15000000000</v>
      </c>
      <c r="AS81" s="3">
        <v>0</v>
      </c>
      <c r="AT81" s="2">
        <v>15000000000</v>
      </c>
      <c r="AU81" s="17">
        <v>650000000000</v>
      </c>
      <c r="AV81" s="13" t="s">
        <v>23</v>
      </c>
      <c r="AW81" s="13" t="s">
        <v>27</v>
      </c>
      <c r="AX81" s="17">
        <v>2000000000000</v>
      </c>
      <c r="AY81" s="17">
        <v>150000000000</v>
      </c>
      <c r="AZ81" s="17">
        <v>450000000000</v>
      </c>
      <c r="BA81" s="17">
        <v>2000000000000</v>
      </c>
      <c r="BB81" s="17">
        <v>50000000</v>
      </c>
      <c r="BC81" s="17">
        <v>300000000000</v>
      </c>
      <c r="BD81" s="13" t="s">
        <v>23</v>
      </c>
      <c r="BE81" s="17">
        <v>600000000000</v>
      </c>
      <c r="BF81" s="17">
        <v>150000000000</v>
      </c>
      <c r="BG81" s="17">
        <v>300000000000</v>
      </c>
      <c r="BH81" s="17">
        <v>750000000000</v>
      </c>
      <c r="BI81" s="17">
        <v>750000000000</v>
      </c>
      <c r="BJ81" s="17">
        <v>5000000000</v>
      </c>
      <c r="BK81" s="13" t="s">
        <v>32</v>
      </c>
      <c r="BL81" s="17">
        <v>200000000000</v>
      </c>
      <c r="BM81" s="8">
        <v>0</v>
      </c>
      <c r="BN81" s="17">
        <v>10000000</v>
      </c>
      <c r="BO81" s="13" t="s">
        <v>23</v>
      </c>
      <c r="BP81" s="13" t="s">
        <v>23</v>
      </c>
      <c r="BQ81" s="13" t="s">
        <v>27</v>
      </c>
      <c r="BR81" s="8">
        <v>0</v>
      </c>
      <c r="BS81" s="13" t="s">
        <v>22</v>
      </c>
      <c r="BT81" s="17">
        <v>400000000000</v>
      </c>
    </row>
    <row r="82" spans="1:72" x14ac:dyDescent="0.25">
      <c r="A82" s="1">
        <v>79</v>
      </c>
      <c r="B82" s="4">
        <v>18970</v>
      </c>
      <c r="C82" s="2">
        <f>2*500*10^8</f>
        <v>100000000000</v>
      </c>
      <c r="D82" s="2">
        <f>12*500*10^8</f>
        <v>600000000000</v>
      </c>
      <c r="E82" s="2">
        <f>2*500*10^7</f>
        <v>10000000000</v>
      </c>
      <c r="F82" s="2">
        <f>2*500*10^8</f>
        <v>100000000000</v>
      </c>
      <c r="G82" s="2">
        <f>1*500*10^8</f>
        <v>50000000000</v>
      </c>
      <c r="H82" s="2">
        <f>1*500*10^6</f>
        <v>500000000</v>
      </c>
      <c r="I82" s="2">
        <f>6*500*10^7</f>
        <v>30000000000</v>
      </c>
      <c r="J82" s="2">
        <f>2*500*10^8</f>
        <v>100000000000</v>
      </c>
      <c r="K82" s="2">
        <f>4*500*10^8</f>
        <v>200000000000</v>
      </c>
      <c r="L82" s="2">
        <f t="shared" ref="L82" si="18">6*500*10^8</f>
        <v>300000000000</v>
      </c>
      <c r="M82" s="2">
        <f>4*500*10^8</f>
        <v>200000000000</v>
      </c>
      <c r="N82" s="2">
        <f>5*500*10^8</f>
        <v>250000000000</v>
      </c>
      <c r="O82" s="2">
        <f>4*500*10^8</f>
        <v>200000000000</v>
      </c>
      <c r="P82" s="3">
        <v>0</v>
      </c>
      <c r="Q82" s="2">
        <f>4*500*10^8</f>
        <v>200000000000</v>
      </c>
      <c r="R82" s="6">
        <f>1*500*10^7</f>
        <v>5000000000</v>
      </c>
      <c r="S82" s="2">
        <f>2*500*10^8</f>
        <v>100000000000</v>
      </c>
      <c r="T82" s="6">
        <f>4*500*10^7</f>
        <v>20000000000</v>
      </c>
      <c r="U82" s="2">
        <f>2*500*10^8</f>
        <v>100000000000</v>
      </c>
      <c r="V82" s="6">
        <f>4*500*10^7</f>
        <v>20000000000</v>
      </c>
      <c r="W82" s="7">
        <v>35000000000</v>
      </c>
      <c r="X82" s="7">
        <v>155000000000</v>
      </c>
      <c r="Y82" s="2">
        <f>6*500*10^5</f>
        <v>300000000</v>
      </c>
      <c r="Z82" s="2">
        <f>2*500*10^4</f>
        <v>10000000</v>
      </c>
      <c r="AA82" s="2">
        <f>5*500*10^5</f>
        <v>250000000</v>
      </c>
      <c r="AB82" s="9">
        <v>5000000000</v>
      </c>
      <c r="AC82" s="9">
        <v>200000000000</v>
      </c>
      <c r="AD82" s="8">
        <f>0</f>
        <v>0</v>
      </c>
      <c r="AE82" s="8">
        <f>0</f>
        <v>0</v>
      </c>
      <c r="AF82" s="8">
        <f>0</f>
        <v>0</v>
      </c>
      <c r="AG82" s="8">
        <f>0</f>
        <v>0</v>
      </c>
      <c r="AH82" s="6">
        <f>5*500*10^7</f>
        <v>25000000000</v>
      </c>
      <c r="AI82" s="7">
        <f>6*500*10^7</f>
        <v>30000000000</v>
      </c>
      <c r="AJ82" s="2">
        <f>3*500*10^8</f>
        <v>150000000000</v>
      </c>
      <c r="AK82" s="7">
        <f>20*500*10^5</f>
        <v>1000000000</v>
      </c>
      <c r="AL82" s="6">
        <f>1*500*10^2</f>
        <v>50000</v>
      </c>
      <c r="AM82" s="6">
        <f>2*500*10^7</f>
        <v>10000000000</v>
      </c>
      <c r="AN82" s="7">
        <f>10*500*10^7</f>
        <v>50000000000</v>
      </c>
      <c r="AO82" s="6">
        <f>2*500*10^8</f>
        <v>100000000000</v>
      </c>
      <c r="AP82" s="6">
        <f>1*500*10^4</f>
        <v>5000000</v>
      </c>
      <c r="AQ82" s="6">
        <f>4*500*10^7</f>
        <v>20000000000</v>
      </c>
      <c r="AR82" s="2">
        <f>2*500*10^8</f>
        <v>100000000000</v>
      </c>
      <c r="AS82" s="3">
        <v>0</v>
      </c>
      <c r="AT82" s="9">
        <v>25000000000</v>
      </c>
      <c r="AU82" s="17">
        <v>1200000000000</v>
      </c>
      <c r="AV82" s="9">
        <v>1500000000</v>
      </c>
      <c r="AW82" s="9">
        <v>500000000</v>
      </c>
      <c r="AX82" s="17">
        <v>1500000000000</v>
      </c>
      <c r="AY82" s="17">
        <v>85000000000</v>
      </c>
      <c r="AZ82" s="17">
        <v>750000000000</v>
      </c>
      <c r="BA82" s="17">
        <v>2500000000000</v>
      </c>
      <c r="BB82" s="17">
        <v>50000000</v>
      </c>
      <c r="BC82" s="17">
        <v>750000000000</v>
      </c>
      <c r="BD82" s="9">
        <v>5000000000</v>
      </c>
      <c r="BE82" s="17">
        <v>500000000000</v>
      </c>
      <c r="BF82" s="17">
        <v>200000000000</v>
      </c>
      <c r="BG82" s="17">
        <v>600000000000</v>
      </c>
      <c r="BH82" s="17">
        <v>1500000000000</v>
      </c>
      <c r="BI82" s="17">
        <v>1250000000000</v>
      </c>
      <c r="BJ82" s="17">
        <v>50000000000</v>
      </c>
      <c r="BK82" s="13" t="s">
        <v>23</v>
      </c>
      <c r="BL82" s="17">
        <v>150000000000</v>
      </c>
      <c r="BM82" s="8">
        <v>0</v>
      </c>
      <c r="BN82" s="17">
        <v>10000000</v>
      </c>
      <c r="BO82" s="13" t="s">
        <v>27</v>
      </c>
      <c r="BP82" s="13" t="s">
        <v>27</v>
      </c>
      <c r="BQ82" s="9">
        <v>5000000000</v>
      </c>
      <c r="BR82" s="8">
        <v>0</v>
      </c>
      <c r="BS82" s="9">
        <v>50000000000</v>
      </c>
      <c r="BT82" s="17">
        <v>400000000000</v>
      </c>
    </row>
    <row r="83" spans="1:72" x14ac:dyDescent="0.25">
      <c r="A83" s="1">
        <v>80</v>
      </c>
      <c r="B83" s="4">
        <v>19711</v>
      </c>
      <c r="C83" s="2">
        <f>4*500*10^7</f>
        <v>20000000000</v>
      </c>
      <c r="D83" s="2">
        <f>4*500*10^6</f>
        <v>2000000000</v>
      </c>
      <c r="E83" s="2">
        <f>8*500*10^6</f>
        <v>4000000000</v>
      </c>
      <c r="F83" s="2">
        <f>5*500*10^7</f>
        <v>25000000000</v>
      </c>
      <c r="G83" s="2">
        <f>3*500*10^8</f>
        <v>150000000000</v>
      </c>
      <c r="H83" s="2">
        <f>6*500*10^5</f>
        <v>300000000</v>
      </c>
      <c r="I83" s="2">
        <f>5*500*10^7</f>
        <v>25000000000</v>
      </c>
      <c r="J83" s="2">
        <f>8*500*10^8</f>
        <v>400000000000</v>
      </c>
      <c r="K83" s="2">
        <f>7*500*10^8</f>
        <v>350000000000</v>
      </c>
      <c r="L83" s="2">
        <f>6*500*10^8</f>
        <v>300000000000</v>
      </c>
      <c r="M83" s="2">
        <f>3*500*10^8</f>
        <v>150000000000</v>
      </c>
      <c r="N83" s="2">
        <f>2*500*10^8</f>
        <v>100000000000</v>
      </c>
      <c r="O83" s="2">
        <f>8*500*10^8</f>
        <v>400000000000</v>
      </c>
      <c r="P83" s="7">
        <f>2*500*10^4</f>
        <v>10000000</v>
      </c>
      <c r="Q83" s="2">
        <f>6*500*10^7</f>
        <v>30000000000</v>
      </c>
      <c r="R83" s="7">
        <f>4*500*10^7</f>
        <v>20000000000</v>
      </c>
      <c r="S83" s="2">
        <f>4*500*10^8</f>
        <v>200000000000</v>
      </c>
      <c r="T83" s="7">
        <f>1*500*10^7</f>
        <v>5000000000</v>
      </c>
      <c r="U83" s="6">
        <f>2*500*10^5</f>
        <v>100000000</v>
      </c>
      <c r="V83" s="7">
        <f>4*500*10^7</f>
        <v>20000000000</v>
      </c>
      <c r="W83" s="7">
        <v>85000000000</v>
      </c>
      <c r="X83" s="7">
        <v>250000000000</v>
      </c>
      <c r="Y83" s="3">
        <v>0</v>
      </c>
      <c r="Z83" s="12">
        <v>0</v>
      </c>
      <c r="AA83" s="7">
        <f>8*500*10^4</f>
        <v>40000000</v>
      </c>
      <c r="AB83" s="17">
        <v>500000000000</v>
      </c>
      <c r="AC83" s="17">
        <v>150000000000</v>
      </c>
      <c r="AD83" s="13" t="s">
        <v>14</v>
      </c>
      <c r="AE83" s="8">
        <f>0</f>
        <v>0</v>
      </c>
      <c r="AF83" s="8">
        <f>0</f>
        <v>0</v>
      </c>
      <c r="AG83" s="8">
        <f>0</f>
        <v>0</v>
      </c>
      <c r="AH83" s="6">
        <f>2*500*10^6</f>
        <v>1000000000</v>
      </c>
      <c r="AI83" s="7">
        <f>8*500*10^7</f>
        <v>40000000000</v>
      </c>
      <c r="AJ83" s="2">
        <f>6*500*10^7</f>
        <v>30000000000</v>
      </c>
      <c r="AK83" s="7">
        <f>5*500*10^6</f>
        <v>2500000000</v>
      </c>
      <c r="AL83" s="2">
        <f>1*500*10^7</f>
        <v>5000000000</v>
      </c>
      <c r="AM83" s="3">
        <v>0</v>
      </c>
      <c r="AN83" s="7">
        <f>1*500*10^7</f>
        <v>5000000000</v>
      </c>
      <c r="AO83" s="5" t="s">
        <v>14</v>
      </c>
      <c r="AP83" s="7">
        <f>1*500*10^7</f>
        <v>5000000000</v>
      </c>
      <c r="AQ83" s="5" t="s">
        <v>14</v>
      </c>
      <c r="AR83" s="2">
        <f>2*500*10^8</f>
        <v>100000000000</v>
      </c>
      <c r="AS83" s="3">
        <v>0</v>
      </c>
      <c r="AT83" s="17">
        <v>500000000</v>
      </c>
      <c r="AU83" s="17">
        <v>100000000000</v>
      </c>
      <c r="AV83" s="13" t="s">
        <v>23</v>
      </c>
      <c r="AW83" s="8">
        <v>0</v>
      </c>
      <c r="AX83" s="17">
        <v>2500000000000</v>
      </c>
      <c r="AY83" s="17">
        <v>30000000000</v>
      </c>
      <c r="AZ83" s="17">
        <v>500000000000</v>
      </c>
      <c r="BA83" s="17">
        <v>1000000000000</v>
      </c>
      <c r="BB83" s="17">
        <v>15000000</v>
      </c>
      <c r="BC83" s="17">
        <v>1000000000000</v>
      </c>
      <c r="BD83" s="13" t="s">
        <v>27</v>
      </c>
      <c r="BE83" s="17">
        <v>200000000000</v>
      </c>
      <c r="BF83" s="17">
        <v>100000000000</v>
      </c>
      <c r="BG83" s="17">
        <v>500000000000</v>
      </c>
      <c r="BH83" s="17">
        <v>400000000000</v>
      </c>
      <c r="BI83" s="17">
        <v>600000000000</v>
      </c>
      <c r="BJ83" s="17">
        <v>5000000000</v>
      </c>
      <c r="BK83" s="8">
        <v>0</v>
      </c>
      <c r="BL83" s="13" t="s">
        <v>23</v>
      </c>
      <c r="BM83" s="8">
        <v>0</v>
      </c>
      <c r="BN83" s="17">
        <v>10000000000</v>
      </c>
      <c r="BO83" s="17">
        <v>100000000000</v>
      </c>
      <c r="BP83" s="17">
        <v>50000000000</v>
      </c>
      <c r="BQ83" s="13" t="s">
        <v>27</v>
      </c>
      <c r="BR83" s="8">
        <v>0</v>
      </c>
      <c r="BS83" s="13" t="s">
        <v>27</v>
      </c>
      <c r="BT83" s="17">
        <v>100000000000</v>
      </c>
    </row>
    <row r="84" spans="1:72" x14ac:dyDescent="0.25">
      <c r="A84" s="1">
        <v>81</v>
      </c>
      <c r="B84" s="4">
        <v>20176</v>
      </c>
      <c r="C84" s="6">
        <f>1*500*10^6</f>
        <v>500000000</v>
      </c>
      <c r="D84" s="5" t="s">
        <v>21</v>
      </c>
      <c r="E84" s="6">
        <f>2*500*10^6</f>
        <v>1000000000</v>
      </c>
      <c r="F84" s="5" t="s">
        <v>21</v>
      </c>
      <c r="G84" s="3">
        <v>0</v>
      </c>
      <c r="H84" s="3">
        <v>0</v>
      </c>
      <c r="I84" s="3">
        <v>0</v>
      </c>
      <c r="J84" s="5" t="s">
        <v>14</v>
      </c>
      <c r="K84" s="6">
        <f>12*500*10^7</f>
        <v>60000000000</v>
      </c>
      <c r="L84" s="6">
        <f>2*500*10^8</f>
        <v>100000000000</v>
      </c>
      <c r="M84" s="6">
        <f>1*500*10^8</f>
        <v>50000000000</v>
      </c>
      <c r="N84" s="5" t="s">
        <v>21</v>
      </c>
      <c r="O84" s="3">
        <v>0</v>
      </c>
      <c r="P84" s="3">
        <v>0</v>
      </c>
      <c r="Q84" s="5" t="s">
        <v>21</v>
      </c>
      <c r="R84" s="6">
        <f>6*500*10^6</f>
        <v>3000000000</v>
      </c>
      <c r="S84" s="6">
        <f>1*500*10^7</f>
        <v>5000000000</v>
      </c>
      <c r="T84" s="6">
        <f>6*500*10^6</f>
        <v>3000000000</v>
      </c>
      <c r="U84" s="6">
        <f>2*500*10^4</f>
        <v>10000000</v>
      </c>
      <c r="V84" s="6">
        <f>4*500*10^6</f>
        <v>2000000000</v>
      </c>
      <c r="W84" s="3">
        <v>0</v>
      </c>
      <c r="X84" s="3">
        <v>0</v>
      </c>
      <c r="Y84" s="3">
        <v>0</v>
      </c>
      <c r="Z84" s="12">
        <v>0</v>
      </c>
      <c r="AA84" s="3">
        <v>0</v>
      </c>
      <c r="AB84" s="17">
        <v>1500000000000</v>
      </c>
      <c r="AC84" s="17">
        <v>400000000000</v>
      </c>
      <c r="AD84" s="13" t="s">
        <v>17</v>
      </c>
      <c r="AE84" s="13" t="s">
        <v>14</v>
      </c>
      <c r="AF84" s="13" t="s">
        <v>14</v>
      </c>
      <c r="AG84" s="8">
        <f>0</f>
        <v>0</v>
      </c>
      <c r="AH84" s="3">
        <v>0</v>
      </c>
      <c r="AI84" s="3">
        <v>0</v>
      </c>
      <c r="AJ84" s="3">
        <v>0</v>
      </c>
      <c r="AK84" s="3">
        <v>0</v>
      </c>
      <c r="AL84" s="3">
        <v>0</v>
      </c>
      <c r="AM84" s="3">
        <v>0</v>
      </c>
      <c r="AN84" s="3">
        <v>0</v>
      </c>
      <c r="AO84" s="3">
        <v>0</v>
      </c>
      <c r="AP84" s="3">
        <v>0</v>
      </c>
      <c r="AQ84" s="3">
        <v>0</v>
      </c>
      <c r="AR84" s="3">
        <v>0</v>
      </c>
      <c r="AS84" s="3">
        <v>0</v>
      </c>
      <c r="AT84" s="8">
        <v>0</v>
      </c>
      <c r="AU84" s="8">
        <v>0</v>
      </c>
      <c r="AV84" s="13" t="s">
        <v>22</v>
      </c>
      <c r="AW84" s="13" t="s">
        <v>27</v>
      </c>
      <c r="AX84" s="8">
        <v>0</v>
      </c>
      <c r="AY84" s="8">
        <v>0</v>
      </c>
      <c r="AZ84" s="8">
        <v>0</v>
      </c>
      <c r="BA84" s="8">
        <v>0</v>
      </c>
      <c r="BB84" s="8">
        <v>0</v>
      </c>
      <c r="BC84" s="8">
        <v>0</v>
      </c>
      <c r="BD84" s="13" t="s">
        <v>23</v>
      </c>
      <c r="BE84" s="8">
        <v>0</v>
      </c>
      <c r="BF84" s="8">
        <v>0</v>
      </c>
      <c r="BG84" s="8">
        <v>0</v>
      </c>
      <c r="BH84" s="8">
        <v>0</v>
      </c>
      <c r="BI84" s="8">
        <v>0</v>
      </c>
      <c r="BJ84" s="8">
        <v>0</v>
      </c>
      <c r="BK84" s="8">
        <v>0</v>
      </c>
      <c r="BL84" s="8">
        <v>0</v>
      </c>
      <c r="BM84" s="13" t="s">
        <v>75</v>
      </c>
      <c r="BN84" s="8">
        <v>0</v>
      </c>
      <c r="BO84" s="8">
        <v>0</v>
      </c>
      <c r="BP84" s="8">
        <v>0</v>
      </c>
      <c r="BQ84" s="13" t="s">
        <v>23</v>
      </c>
      <c r="BR84" s="13" t="s">
        <v>32</v>
      </c>
      <c r="BS84" s="13" t="s">
        <v>23</v>
      </c>
      <c r="BT84" s="8">
        <v>0</v>
      </c>
    </row>
    <row r="85" spans="1:72" x14ac:dyDescent="0.25">
      <c r="A85" s="1">
        <v>82</v>
      </c>
      <c r="B85" s="4">
        <v>20190</v>
      </c>
      <c r="C85" s="3">
        <v>0</v>
      </c>
      <c r="D85" s="3">
        <v>0</v>
      </c>
      <c r="E85" s="3">
        <v>0</v>
      </c>
      <c r="F85" s="2">
        <f>2*500*10^5</f>
        <v>100000000</v>
      </c>
      <c r="G85" s="3">
        <v>0</v>
      </c>
      <c r="H85" s="3">
        <v>0</v>
      </c>
      <c r="I85" s="3">
        <v>0</v>
      </c>
      <c r="J85" s="3">
        <v>0</v>
      </c>
      <c r="K85" s="3">
        <v>0</v>
      </c>
      <c r="L85" s="3">
        <v>0</v>
      </c>
      <c r="M85" s="3">
        <v>0</v>
      </c>
      <c r="N85" s="3">
        <v>0</v>
      </c>
      <c r="O85" s="3">
        <v>0</v>
      </c>
      <c r="P85" s="3">
        <v>0</v>
      </c>
      <c r="Q85" s="3">
        <v>0</v>
      </c>
      <c r="R85" s="3">
        <v>0</v>
      </c>
      <c r="S85" s="3">
        <v>0</v>
      </c>
      <c r="T85" s="3">
        <v>0</v>
      </c>
      <c r="U85" s="3">
        <v>0</v>
      </c>
      <c r="V85" s="3">
        <v>0</v>
      </c>
      <c r="W85" s="3">
        <v>0</v>
      </c>
      <c r="X85" s="3">
        <v>0</v>
      </c>
      <c r="Y85" s="3">
        <v>0</v>
      </c>
      <c r="Z85" s="12">
        <v>0</v>
      </c>
      <c r="AA85" s="3">
        <v>0</v>
      </c>
      <c r="AB85" s="17">
        <v>2500000000000</v>
      </c>
      <c r="AC85" s="17">
        <v>500000000000</v>
      </c>
      <c r="AD85" s="13" t="s">
        <v>14</v>
      </c>
      <c r="AE85" s="13" t="s">
        <v>14</v>
      </c>
      <c r="AF85" s="13" t="s">
        <v>21</v>
      </c>
      <c r="AG85" s="8">
        <f>0</f>
        <v>0</v>
      </c>
      <c r="AH85" s="5" t="s">
        <v>44</v>
      </c>
      <c r="AI85" s="5" t="s">
        <v>45</v>
      </c>
      <c r="AJ85" s="3">
        <v>0</v>
      </c>
      <c r="AK85" s="3">
        <v>0</v>
      </c>
      <c r="AL85" s="3">
        <v>0</v>
      </c>
      <c r="AM85" s="3">
        <v>0</v>
      </c>
      <c r="AN85" s="3">
        <v>0</v>
      </c>
      <c r="AO85" s="3">
        <v>0</v>
      </c>
      <c r="AP85" s="3">
        <v>0</v>
      </c>
      <c r="AQ85" s="3">
        <v>0</v>
      </c>
      <c r="AR85" s="3">
        <v>0</v>
      </c>
      <c r="AS85" s="3">
        <v>0</v>
      </c>
      <c r="AT85" s="8">
        <v>0</v>
      </c>
      <c r="AU85" s="8">
        <v>0</v>
      </c>
      <c r="AV85" s="8">
        <v>0</v>
      </c>
      <c r="AW85" s="8">
        <v>0</v>
      </c>
      <c r="AX85" s="8">
        <v>0</v>
      </c>
      <c r="AY85" s="8">
        <v>0</v>
      </c>
      <c r="AZ85" s="8">
        <v>0</v>
      </c>
      <c r="BA85" s="8">
        <v>0</v>
      </c>
      <c r="BB85" s="8">
        <v>0</v>
      </c>
      <c r="BC85" s="8">
        <v>0</v>
      </c>
      <c r="BD85" s="8">
        <v>0</v>
      </c>
      <c r="BE85" s="8">
        <v>0</v>
      </c>
      <c r="BF85" s="8">
        <v>0</v>
      </c>
      <c r="BG85" s="13" t="s">
        <v>32</v>
      </c>
      <c r="BH85" s="13" t="s">
        <v>32</v>
      </c>
      <c r="BI85" s="13" t="s">
        <v>32</v>
      </c>
      <c r="BJ85" s="13" t="s">
        <v>32</v>
      </c>
      <c r="BK85" s="8">
        <v>0</v>
      </c>
      <c r="BL85" s="8">
        <v>0</v>
      </c>
      <c r="BM85" s="8">
        <v>0</v>
      </c>
      <c r="BN85" s="8">
        <v>0</v>
      </c>
      <c r="BO85" s="8">
        <v>0</v>
      </c>
      <c r="BP85" s="8">
        <v>0</v>
      </c>
      <c r="BQ85" s="2">
        <v>500000000</v>
      </c>
      <c r="BR85" s="8">
        <v>0</v>
      </c>
      <c r="BS85" s="8">
        <v>0</v>
      </c>
      <c r="BT85" s="13" t="s">
        <v>32</v>
      </c>
    </row>
    <row r="86" spans="1:72" x14ac:dyDescent="0.25">
      <c r="A86" s="1">
        <v>83</v>
      </c>
      <c r="B86" s="4">
        <v>23861</v>
      </c>
      <c r="C86" s="3">
        <v>0</v>
      </c>
      <c r="D86" s="6">
        <f>20*500*10^8</f>
        <v>1000000000000</v>
      </c>
      <c r="E86" s="3">
        <v>0</v>
      </c>
      <c r="F86" s="6">
        <f>15*500*10^8</f>
        <v>750000000000</v>
      </c>
      <c r="G86" s="5" t="s">
        <v>21</v>
      </c>
      <c r="H86" s="7">
        <f>3*500*10^4</f>
        <v>15000000</v>
      </c>
      <c r="I86" s="2">
        <f>1*500*10^6</f>
        <v>500000000</v>
      </c>
      <c r="J86" s="3">
        <v>0</v>
      </c>
      <c r="K86" s="3">
        <v>0</v>
      </c>
      <c r="L86" s="3">
        <v>0</v>
      </c>
      <c r="M86" s="3">
        <v>0</v>
      </c>
      <c r="N86" s="7">
        <f>6*500*10^2</f>
        <v>300000</v>
      </c>
      <c r="O86" s="7">
        <f>5*500*10^7</f>
        <v>25000000000</v>
      </c>
      <c r="P86" s="3">
        <v>0</v>
      </c>
      <c r="Q86" s="3">
        <v>0</v>
      </c>
      <c r="R86" s="3">
        <v>0</v>
      </c>
      <c r="S86" s="3">
        <v>0</v>
      </c>
      <c r="T86" s="3">
        <v>0</v>
      </c>
      <c r="U86" s="7">
        <f>1*500*10^7</f>
        <v>5000000000</v>
      </c>
      <c r="V86" s="3">
        <v>0</v>
      </c>
      <c r="W86" s="6">
        <v>5000000000</v>
      </c>
      <c r="X86" s="5" t="s">
        <v>17</v>
      </c>
      <c r="Y86" s="7">
        <f>1*500*10^5</f>
        <v>50000000</v>
      </c>
      <c r="Z86" s="2">
        <f>4*500*10^3</f>
        <v>2000000</v>
      </c>
      <c r="AA86" s="2">
        <f>8*500*10^4</f>
        <v>40000000</v>
      </c>
      <c r="AB86" s="8">
        <v>0</v>
      </c>
      <c r="AC86" s="8">
        <v>0</v>
      </c>
      <c r="AD86" s="8">
        <f>0</f>
        <v>0</v>
      </c>
      <c r="AE86" s="8">
        <f>0</f>
        <v>0</v>
      </c>
      <c r="AF86" s="8">
        <f>0</f>
        <v>0</v>
      </c>
      <c r="AG86" s="8">
        <f>0</f>
        <v>0</v>
      </c>
      <c r="AH86" s="10">
        <v>0</v>
      </c>
      <c r="AI86" s="10">
        <v>0</v>
      </c>
      <c r="AJ86" s="43" t="s">
        <v>17</v>
      </c>
      <c r="AK86" s="10">
        <v>0</v>
      </c>
      <c r="AL86" s="10">
        <v>0</v>
      </c>
      <c r="AM86" s="10">
        <v>0</v>
      </c>
      <c r="AN86" s="10">
        <v>0</v>
      </c>
      <c r="AO86" s="10">
        <v>0</v>
      </c>
      <c r="AP86" s="10">
        <v>0</v>
      </c>
      <c r="AQ86" s="10">
        <v>0</v>
      </c>
      <c r="AR86" s="10">
        <v>0</v>
      </c>
      <c r="AS86" s="10">
        <v>0</v>
      </c>
      <c r="AT86" s="9">
        <v>1500000000</v>
      </c>
      <c r="AU86" s="17">
        <v>10000000000</v>
      </c>
      <c r="AV86" s="9">
        <v>5000000000</v>
      </c>
      <c r="AW86" s="9">
        <v>30000000000</v>
      </c>
      <c r="AX86" s="17">
        <v>200000000000</v>
      </c>
      <c r="AY86" s="17">
        <v>1500000000</v>
      </c>
      <c r="AZ86" s="17">
        <v>50000000000</v>
      </c>
      <c r="BA86" s="17">
        <v>250000000000</v>
      </c>
      <c r="BB86" s="17">
        <v>400000</v>
      </c>
      <c r="BC86" s="17">
        <v>4000000000</v>
      </c>
      <c r="BD86" s="9">
        <v>2500000000</v>
      </c>
      <c r="BE86" s="9">
        <v>3500000000</v>
      </c>
      <c r="BF86" s="9">
        <v>750000000</v>
      </c>
      <c r="BG86" s="17">
        <v>50000000000</v>
      </c>
      <c r="BH86" s="9">
        <v>5000000000</v>
      </c>
      <c r="BI86" s="13" t="s">
        <v>27</v>
      </c>
      <c r="BJ86" s="17">
        <v>1000000</v>
      </c>
      <c r="BK86" s="9">
        <v>500000000</v>
      </c>
      <c r="BL86" s="9">
        <v>150000000000</v>
      </c>
      <c r="BM86" s="8">
        <v>0</v>
      </c>
      <c r="BN86" s="8">
        <v>0</v>
      </c>
      <c r="BO86" s="8">
        <v>0</v>
      </c>
      <c r="BP86" s="8">
        <v>0</v>
      </c>
      <c r="BQ86" s="9">
        <v>25000000000</v>
      </c>
      <c r="BR86" s="9">
        <v>5000000000</v>
      </c>
      <c r="BS86" s="9">
        <v>2500000000</v>
      </c>
      <c r="BT86" s="17">
        <v>10000000000</v>
      </c>
    </row>
    <row r="87" spans="1:72" x14ac:dyDescent="0.25">
      <c r="A87" s="1">
        <v>84</v>
      </c>
      <c r="B87" s="4">
        <v>25623</v>
      </c>
      <c r="C87" s="5" t="s">
        <v>21</v>
      </c>
      <c r="D87" s="3">
        <v>0</v>
      </c>
      <c r="E87" s="3">
        <v>0</v>
      </c>
      <c r="F87" s="5" t="s">
        <v>17</v>
      </c>
      <c r="G87" s="5" t="s">
        <v>14</v>
      </c>
      <c r="H87" s="3">
        <v>0</v>
      </c>
      <c r="I87" s="5" t="s">
        <v>14</v>
      </c>
      <c r="J87" s="7">
        <f>4*500*10^4</f>
        <v>20000000</v>
      </c>
      <c r="K87" s="5" t="s">
        <v>21</v>
      </c>
      <c r="L87" s="5" t="s">
        <v>21</v>
      </c>
      <c r="M87" s="5" t="s">
        <v>21</v>
      </c>
      <c r="N87" s="5" t="s">
        <v>21</v>
      </c>
      <c r="O87" s="5" t="s">
        <v>14</v>
      </c>
      <c r="P87" s="6">
        <f>6*500*10^3</f>
        <v>3000000</v>
      </c>
      <c r="Q87" s="5" t="s">
        <v>14</v>
      </c>
      <c r="R87" s="5" t="s">
        <v>21</v>
      </c>
      <c r="S87" s="5" t="s">
        <v>14</v>
      </c>
      <c r="T87" s="3">
        <v>0</v>
      </c>
      <c r="U87" s="3">
        <v>0</v>
      </c>
      <c r="V87" s="3">
        <v>0</v>
      </c>
      <c r="W87" s="7">
        <v>50000000000</v>
      </c>
      <c r="X87" s="6">
        <v>5000000000</v>
      </c>
      <c r="Y87" s="3">
        <v>0</v>
      </c>
      <c r="Z87" s="12">
        <v>0</v>
      </c>
      <c r="AA87" s="3">
        <v>0</v>
      </c>
      <c r="AB87" s="8">
        <v>0</v>
      </c>
      <c r="AC87" s="8">
        <v>0</v>
      </c>
      <c r="AD87" s="8">
        <f>0</f>
        <v>0</v>
      </c>
      <c r="AE87" s="9">
        <f>10*500*10^3</f>
        <v>5000000</v>
      </c>
      <c r="AF87" s="2">
        <f>5*500*10^5</f>
        <v>250000000</v>
      </c>
      <c r="AG87" s="2">
        <f>2*500*10^4</f>
        <v>10000000</v>
      </c>
      <c r="AH87" s="10">
        <v>0</v>
      </c>
      <c r="AI87" s="10">
        <v>0</v>
      </c>
      <c r="AJ87" s="10">
        <v>0</v>
      </c>
      <c r="AK87" s="10">
        <v>0</v>
      </c>
      <c r="AL87" s="10">
        <v>0</v>
      </c>
      <c r="AM87" s="10">
        <v>0</v>
      </c>
      <c r="AN87" s="10">
        <v>0</v>
      </c>
      <c r="AO87" s="10">
        <v>0</v>
      </c>
      <c r="AP87" s="10">
        <v>0</v>
      </c>
      <c r="AQ87" s="10">
        <v>0</v>
      </c>
      <c r="AR87" s="10">
        <v>0</v>
      </c>
      <c r="AS87" s="10">
        <v>0</v>
      </c>
      <c r="AT87" s="17">
        <v>500000000</v>
      </c>
      <c r="AU87" s="17">
        <v>50000000000</v>
      </c>
      <c r="AV87" s="17">
        <v>1000000000000</v>
      </c>
      <c r="AW87" s="17">
        <v>100000000</v>
      </c>
      <c r="AX87" s="9">
        <v>500000000000</v>
      </c>
      <c r="AY87" s="17">
        <v>35000000000</v>
      </c>
      <c r="AZ87" s="17">
        <v>5000000000</v>
      </c>
      <c r="BA87" s="17">
        <v>450000000000</v>
      </c>
      <c r="BB87" s="13" t="s">
        <v>22</v>
      </c>
      <c r="BC87" s="17">
        <v>350000000000</v>
      </c>
      <c r="BD87" s="17">
        <v>50000000000</v>
      </c>
      <c r="BE87" s="17">
        <v>50000000000</v>
      </c>
      <c r="BF87" s="17">
        <v>100000000000</v>
      </c>
      <c r="BG87" s="13" t="s">
        <v>31</v>
      </c>
      <c r="BH87" s="17">
        <v>500000000000</v>
      </c>
      <c r="BI87" s="17">
        <v>15000</v>
      </c>
      <c r="BJ87" s="17">
        <v>5000000000</v>
      </c>
      <c r="BK87" s="8">
        <v>0</v>
      </c>
      <c r="BL87" s="17">
        <v>1000000000000</v>
      </c>
      <c r="BM87" s="9">
        <v>50000000000</v>
      </c>
      <c r="BN87" s="13" t="s">
        <v>23</v>
      </c>
      <c r="BO87" s="13" t="s">
        <v>27</v>
      </c>
      <c r="BP87" s="8">
        <v>0</v>
      </c>
      <c r="BQ87" s="17">
        <v>200000000000</v>
      </c>
      <c r="BR87" s="17">
        <v>250000000000</v>
      </c>
      <c r="BS87" s="17">
        <v>300000000000</v>
      </c>
      <c r="BT87" s="17">
        <v>75000000000</v>
      </c>
    </row>
    <row r="88" spans="1:72" x14ac:dyDescent="0.25">
      <c r="A88" s="1">
        <v>85</v>
      </c>
      <c r="B88" s="4">
        <v>25678</v>
      </c>
      <c r="C88" s="3">
        <v>0</v>
      </c>
      <c r="D88" s="3">
        <v>0</v>
      </c>
      <c r="E88" s="3">
        <v>0</v>
      </c>
      <c r="F88" s="3">
        <v>0</v>
      </c>
      <c r="G88" s="3">
        <v>0</v>
      </c>
      <c r="H88" s="3">
        <v>0</v>
      </c>
      <c r="I88" s="3">
        <v>0</v>
      </c>
      <c r="J88" s="3">
        <v>0</v>
      </c>
      <c r="K88" s="3">
        <v>0</v>
      </c>
      <c r="L88" s="3">
        <v>0</v>
      </c>
      <c r="M88" s="3">
        <v>0</v>
      </c>
      <c r="N88" s="3">
        <v>0</v>
      </c>
      <c r="O88" s="3">
        <v>0</v>
      </c>
      <c r="P88" s="3">
        <v>0</v>
      </c>
      <c r="Q88" s="3">
        <v>0</v>
      </c>
      <c r="R88" s="3">
        <v>0</v>
      </c>
      <c r="S88" s="3">
        <v>0</v>
      </c>
      <c r="T88" s="3">
        <v>0</v>
      </c>
      <c r="U88" s="3">
        <v>0</v>
      </c>
      <c r="V88" s="3">
        <v>0</v>
      </c>
      <c r="W88" s="3">
        <v>0</v>
      </c>
      <c r="X88" s="3">
        <v>0</v>
      </c>
      <c r="Y88" s="3">
        <v>0</v>
      </c>
      <c r="Z88" s="12">
        <f>0</f>
        <v>0</v>
      </c>
      <c r="AA88" s="3">
        <v>0</v>
      </c>
      <c r="AB88" s="17">
        <v>5000000000</v>
      </c>
      <c r="AC88" s="9">
        <v>500000000</v>
      </c>
      <c r="AD88" s="17">
        <f>3*500*10^7</f>
        <v>15000000000</v>
      </c>
      <c r="AE88" s="17">
        <f>7*500*10^6</f>
        <v>3500000000</v>
      </c>
      <c r="AF88" s="17">
        <f>5*500*10^6</f>
        <v>2500000000</v>
      </c>
      <c r="AG88" s="9">
        <f>2*500*10^4</f>
        <v>10000000</v>
      </c>
      <c r="AH88" s="43" t="s">
        <v>21</v>
      </c>
      <c r="AI88" s="44">
        <f>10*500*10^3</f>
        <v>5000000</v>
      </c>
      <c r="AJ88" s="45">
        <f>10*500*10^7</f>
        <v>50000000000</v>
      </c>
      <c r="AK88" s="45">
        <f>3*500*10^4</f>
        <v>15000000</v>
      </c>
      <c r="AL88" s="45">
        <f>5*500*10^6</f>
        <v>2500000000</v>
      </c>
      <c r="AM88" s="43" t="s">
        <v>17</v>
      </c>
      <c r="AN88" s="44">
        <f>10*500*10^6</f>
        <v>5000000000</v>
      </c>
      <c r="AO88" s="44">
        <f>10*500*10^6</f>
        <v>5000000000</v>
      </c>
      <c r="AP88" s="44">
        <f>3*500*10^3</f>
        <v>1500000</v>
      </c>
      <c r="AQ88" s="43" t="s">
        <v>25</v>
      </c>
      <c r="AR88" s="43" t="s">
        <v>17</v>
      </c>
      <c r="AS88" s="10">
        <v>0</v>
      </c>
      <c r="AT88" s="8">
        <v>0</v>
      </c>
      <c r="AU88" s="8">
        <v>0</v>
      </c>
      <c r="AV88" s="8">
        <v>0</v>
      </c>
      <c r="AW88" s="8">
        <v>0</v>
      </c>
      <c r="AX88" s="8">
        <v>0</v>
      </c>
      <c r="AY88" s="8">
        <v>0</v>
      </c>
      <c r="AZ88" s="8">
        <v>0</v>
      </c>
      <c r="BA88" s="8">
        <v>0</v>
      </c>
      <c r="BB88" s="8">
        <v>0</v>
      </c>
      <c r="BC88" s="8">
        <v>0</v>
      </c>
      <c r="BD88" s="8">
        <v>0</v>
      </c>
      <c r="BE88" s="8">
        <v>0</v>
      </c>
      <c r="BF88" s="8">
        <v>0</v>
      </c>
      <c r="BG88" s="8">
        <v>0</v>
      </c>
      <c r="BH88" s="8">
        <v>0</v>
      </c>
      <c r="BI88" s="8">
        <v>0</v>
      </c>
      <c r="BJ88" s="8">
        <v>0</v>
      </c>
      <c r="BK88" s="8">
        <v>0</v>
      </c>
      <c r="BL88" s="8">
        <v>0</v>
      </c>
      <c r="BM88" s="8">
        <v>0</v>
      </c>
      <c r="BN88" s="8">
        <v>0</v>
      </c>
      <c r="BO88" s="8">
        <v>0</v>
      </c>
      <c r="BP88" s="8">
        <v>0</v>
      </c>
      <c r="BQ88" s="8">
        <v>0</v>
      </c>
      <c r="BR88" s="8">
        <v>0</v>
      </c>
      <c r="BS88" s="8">
        <v>0</v>
      </c>
      <c r="BT88" s="8">
        <v>0</v>
      </c>
    </row>
    <row r="89" spans="1:72" x14ac:dyDescent="0.25">
      <c r="A89" s="1">
        <v>86</v>
      </c>
      <c r="B89" s="4">
        <v>25762</v>
      </c>
      <c r="C89" s="3">
        <v>0</v>
      </c>
      <c r="D89" s="3">
        <v>0</v>
      </c>
      <c r="E89" s="3">
        <v>0</v>
      </c>
      <c r="F89" s="5" t="s">
        <v>21</v>
      </c>
      <c r="G89" s="3">
        <v>0</v>
      </c>
      <c r="H89" s="3">
        <v>0</v>
      </c>
      <c r="I89" s="3">
        <v>0</v>
      </c>
      <c r="J89" s="3">
        <v>0</v>
      </c>
      <c r="K89" s="3">
        <v>0</v>
      </c>
      <c r="L89" s="3">
        <v>0</v>
      </c>
      <c r="M89" s="3">
        <v>0</v>
      </c>
      <c r="N89" s="3">
        <v>0</v>
      </c>
      <c r="O89" s="3">
        <v>0</v>
      </c>
      <c r="P89" s="3">
        <v>0</v>
      </c>
      <c r="Q89" s="3">
        <v>0</v>
      </c>
      <c r="R89" s="3">
        <v>0</v>
      </c>
      <c r="S89" s="3">
        <v>0</v>
      </c>
      <c r="T89" s="3">
        <v>0</v>
      </c>
      <c r="U89" s="3">
        <v>0</v>
      </c>
      <c r="V89" s="3">
        <v>0</v>
      </c>
      <c r="W89" s="3">
        <v>0</v>
      </c>
      <c r="X89" s="3">
        <v>0</v>
      </c>
      <c r="Y89" s="3">
        <v>0</v>
      </c>
      <c r="Z89" s="12">
        <f>0</f>
        <v>0</v>
      </c>
      <c r="AA89" s="3">
        <v>0</v>
      </c>
      <c r="AB89" s="17">
        <v>50000000000</v>
      </c>
      <c r="AC89" s="17">
        <v>100000000000</v>
      </c>
      <c r="AD89" s="8">
        <f>0</f>
        <v>0</v>
      </c>
      <c r="AE89" s="8">
        <f>0</f>
        <v>0</v>
      </c>
      <c r="AF89" s="8">
        <f>0</f>
        <v>0</v>
      </c>
      <c r="AG89" s="8">
        <f>0</f>
        <v>0</v>
      </c>
      <c r="AH89" s="10">
        <v>0</v>
      </c>
      <c r="AI89" s="10">
        <v>0</v>
      </c>
      <c r="AJ89" s="10">
        <v>0</v>
      </c>
      <c r="AK89" s="10">
        <v>0</v>
      </c>
      <c r="AL89" s="10">
        <v>0</v>
      </c>
      <c r="AM89" s="10">
        <v>0</v>
      </c>
      <c r="AN89" s="10">
        <v>0</v>
      </c>
      <c r="AO89" s="10">
        <v>0</v>
      </c>
      <c r="AP89" s="10">
        <v>0</v>
      </c>
      <c r="AQ89" s="10">
        <v>0</v>
      </c>
      <c r="AR89" s="10">
        <v>0</v>
      </c>
      <c r="AS89" s="10">
        <v>0</v>
      </c>
      <c r="AT89" s="8">
        <v>0</v>
      </c>
      <c r="AU89" s="8">
        <v>0</v>
      </c>
      <c r="AV89" s="8">
        <v>0</v>
      </c>
      <c r="AW89" s="8">
        <v>0</v>
      </c>
      <c r="AX89" s="8">
        <v>0</v>
      </c>
      <c r="AY89" s="8">
        <v>0</v>
      </c>
      <c r="AZ89" s="8">
        <v>0</v>
      </c>
      <c r="BA89" s="8">
        <v>0</v>
      </c>
      <c r="BB89" s="8">
        <v>0</v>
      </c>
      <c r="BC89" s="8">
        <v>0</v>
      </c>
      <c r="BD89" s="8">
        <v>0</v>
      </c>
      <c r="BE89" s="8">
        <v>0</v>
      </c>
      <c r="BF89" s="8">
        <v>0</v>
      </c>
      <c r="BG89" s="8">
        <v>0</v>
      </c>
      <c r="BH89" s="8">
        <v>0</v>
      </c>
      <c r="BI89" s="8">
        <v>0</v>
      </c>
      <c r="BJ89" s="8">
        <v>0</v>
      </c>
      <c r="BK89" s="8">
        <v>0</v>
      </c>
      <c r="BL89" s="8">
        <v>0</v>
      </c>
      <c r="BM89" s="8">
        <v>0</v>
      </c>
      <c r="BN89" s="13" t="s">
        <v>23</v>
      </c>
      <c r="BO89" s="8">
        <v>0</v>
      </c>
      <c r="BP89" s="13" t="s">
        <v>23</v>
      </c>
      <c r="BQ89" s="8">
        <v>0</v>
      </c>
      <c r="BR89" s="8">
        <v>0</v>
      </c>
      <c r="BS89" s="8">
        <v>0</v>
      </c>
      <c r="BT89" s="8">
        <v>0</v>
      </c>
    </row>
    <row r="90" spans="1:72" x14ac:dyDescent="0.25">
      <c r="A90" s="1">
        <v>87</v>
      </c>
      <c r="B90" s="4">
        <v>26263</v>
      </c>
      <c r="C90" s="3">
        <v>0</v>
      </c>
      <c r="D90" s="3">
        <v>0</v>
      </c>
      <c r="E90" s="3">
        <v>0</v>
      </c>
      <c r="F90" s="3">
        <v>0</v>
      </c>
      <c r="G90" s="3">
        <v>0</v>
      </c>
      <c r="H90" s="3">
        <v>0</v>
      </c>
      <c r="I90" s="3">
        <v>0</v>
      </c>
      <c r="J90" s="3">
        <v>0</v>
      </c>
      <c r="K90" s="3">
        <v>0</v>
      </c>
      <c r="L90" s="3">
        <v>0</v>
      </c>
      <c r="M90" s="3">
        <v>0</v>
      </c>
      <c r="N90" s="3">
        <v>0</v>
      </c>
      <c r="O90" s="3">
        <v>0</v>
      </c>
      <c r="P90" s="7">
        <f>6*500*10^3</f>
        <v>3000000</v>
      </c>
      <c r="Q90" s="3">
        <v>0</v>
      </c>
      <c r="R90" s="3">
        <v>0</v>
      </c>
      <c r="S90" s="3">
        <v>0</v>
      </c>
      <c r="T90" s="3">
        <v>0</v>
      </c>
      <c r="U90" s="3">
        <v>0</v>
      </c>
      <c r="V90" s="3">
        <v>0</v>
      </c>
      <c r="W90" s="3">
        <v>0</v>
      </c>
      <c r="X90" s="3">
        <v>0</v>
      </c>
      <c r="Y90" s="3">
        <v>0</v>
      </c>
      <c r="Z90" s="12">
        <f>0</f>
        <v>0</v>
      </c>
      <c r="AA90" s="3">
        <v>0</v>
      </c>
      <c r="AB90" s="8">
        <v>0</v>
      </c>
      <c r="AC90" s="8">
        <v>0</v>
      </c>
      <c r="AD90" s="8">
        <f>0</f>
        <v>0</v>
      </c>
      <c r="AE90" s="8">
        <f>0</f>
        <v>0</v>
      </c>
      <c r="AF90" s="8">
        <f>0</f>
        <v>0</v>
      </c>
      <c r="AG90" s="8">
        <f>0</f>
        <v>0</v>
      </c>
      <c r="AH90" s="10">
        <v>0</v>
      </c>
      <c r="AI90" s="10">
        <v>0</v>
      </c>
      <c r="AJ90" s="10">
        <v>0</v>
      </c>
      <c r="AK90" s="10">
        <v>0</v>
      </c>
      <c r="AL90" s="10">
        <v>0</v>
      </c>
      <c r="AM90" s="10">
        <v>0</v>
      </c>
      <c r="AN90" s="10">
        <v>0</v>
      </c>
      <c r="AO90" s="10">
        <v>0</v>
      </c>
      <c r="AP90" s="10">
        <v>0</v>
      </c>
      <c r="AQ90" s="10">
        <v>0</v>
      </c>
      <c r="AR90" s="10">
        <v>0</v>
      </c>
      <c r="AS90" s="10">
        <v>0</v>
      </c>
      <c r="AT90" s="8">
        <v>0</v>
      </c>
      <c r="AU90" s="8">
        <v>0</v>
      </c>
      <c r="AV90" s="8">
        <v>0</v>
      </c>
      <c r="AW90" s="8">
        <v>0</v>
      </c>
      <c r="AX90" s="8">
        <v>0</v>
      </c>
      <c r="AY90" s="8">
        <v>0</v>
      </c>
      <c r="AZ90" s="8">
        <v>0</v>
      </c>
      <c r="BA90" s="8">
        <v>0</v>
      </c>
      <c r="BB90" s="8">
        <v>0</v>
      </c>
      <c r="BC90" s="8">
        <v>0</v>
      </c>
      <c r="BD90" s="8">
        <v>0</v>
      </c>
      <c r="BE90" s="8">
        <v>0</v>
      </c>
      <c r="BF90" s="8">
        <v>0</v>
      </c>
      <c r="BG90" s="8">
        <v>0</v>
      </c>
      <c r="BH90" s="8">
        <v>0</v>
      </c>
      <c r="BI90" s="8">
        <v>0</v>
      </c>
      <c r="BJ90" s="8">
        <v>0</v>
      </c>
      <c r="BK90" s="8">
        <v>0</v>
      </c>
      <c r="BL90" s="8">
        <v>0</v>
      </c>
      <c r="BM90" s="8">
        <v>0</v>
      </c>
      <c r="BN90" s="8">
        <v>0</v>
      </c>
      <c r="BO90" s="8">
        <v>0</v>
      </c>
      <c r="BP90" s="8">
        <v>0</v>
      </c>
      <c r="BQ90" s="8">
        <v>0</v>
      </c>
      <c r="BR90" s="8">
        <v>0</v>
      </c>
      <c r="BS90" s="8">
        <v>0</v>
      </c>
      <c r="BT90" s="8">
        <v>0</v>
      </c>
    </row>
    <row r="91" spans="1:72" x14ac:dyDescent="0.25">
      <c r="A91" s="1">
        <v>88</v>
      </c>
      <c r="B91" s="4">
        <v>29192</v>
      </c>
      <c r="C91" s="7">
        <f>3*500*10^4</f>
        <v>15000000</v>
      </c>
      <c r="D91" s="5" t="s">
        <v>17</v>
      </c>
      <c r="E91" s="3">
        <v>0</v>
      </c>
      <c r="F91" s="5" t="s">
        <v>17</v>
      </c>
      <c r="G91" s="6">
        <f>10*500*10^1</f>
        <v>50000</v>
      </c>
      <c r="H91" s="7">
        <f>3*500*10^4</f>
        <v>15000000</v>
      </c>
      <c r="I91" s="6">
        <f>8*500*10^7</f>
        <v>40000000000</v>
      </c>
      <c r="J91" s="5" t="s">
        <v>21</v>
      </c>
      <c r="K91" s="3">
        <v>0</v>
      </c>
      <c r="L91" s="3">
        <v>0</v>
      </c>
      <c r="M91" s="6">
        <f>6*500*10^6</f>
        <v>3000000000</v>
      </c>
      <c r="N91" s="6">
        <f>2*500*10^7</f>
        <v>10000000000</v>
      </c>
      <c r="O91" s="7">
        <f>5*500*10^8</f>
        <v>250000000000</v>
      </c>
      <c r="P91" s="3">
        <v>0</v>
      </c>
      <c r="Q91" s="7">
        <f>2*500*10^6</f>
        <v>1000000000</v>
      </c>
      <c r="R91" s="3">
        <v>0</v>
      </c>
      <c r="S91" s="7">
        <f>3*500*10^8</f>
        <v>150000000000</v>
      </c>
      <c r="T91" s="3">
        <v>0</v>
      </c>
      <c r="U91" s="5" t="s">
        <v>21</v>
      </c>
      <c r="V91" s="3">
        <v>0</v>
      </c>
      <c r="W91" s="7">
        <v>200000000000</v>
      </c>
      <c r="X91" s="7">
        <v>75000000000</v>
      </c>
      <c r="Y91" s="3">
        <v>0</v>
      </c>
      <c r="Z91" s="12">
        <v>0</v>
      </c>
      <c r="AA91" s="3">
        <v>0</v>
      </c>
      <c r="AB91" s="8">
        <v>0</v>
      </c>
      <c r="AC91" s="8">
        <v>0</v>
      </c>
      <c r="AD91" s="8">
        <f>0</f>
        <v>0</v>
      </c>
      <c r="AE91" s="8">
        <f>0</f>
        <v>0</v>
      </c>
      <c r="AF91" s="8">
        <f>0</f>
        <v>0</v>
      </c>
      <c r="AG91" s="8">
        <f>0</f>
        <v>0</v>
      </c>
      <c r="AH91" s="44">
        <f>10*500*10^4</f>
        <v>50000000</v>
      </c>
      <c r="AI91" s="46">
        <f>6*500*10^8</f>
        <v>300000000000</v>
      </c>
      <c r="AJ91" s="46">
        <f>8*500*10^8</f>
        <v>400000000000</v>
      </c>
      <c r="AK91" s="46">
        <f>3*500*10^5</f>
        <v>150000000</v>
      </c>
      <c r="AL91" s="10">
        <v>0</v>
      </c>
      <c r="AM91" s="46">
        <f>7*500*10^5</f>
        <v>350000000</v>
      </c>
      <c r="AN91" s="46">
        <f>10*500*10^6</f>
        <v>5000000000</v>
      </c>
      <c r="AO91" s="46">
        <f>10*500*10^6</f>
        <v>5000000000</v>
      </c>
      <c r="AP91" s="46">
        <f>2*500*10^3</f>
        <v>1000000</v>
      </c>
      <c r="AQ91" s="43" t="s">
        <v>25</v>
      </c>
      <c r="AR91" s="43" t="s">
        <v>17</v>
      </c>
      <c r="AS91" s="10">
        <v>0</v>
      </c>
      <c r="AT91" s="9">
        <v>2000000000</v>
      </c>
      <c r="AU91" s="17">
        <v>100000000000</v>
      </c>
      <c r="AV91" s="13" t="s">
        <v>32</v>
      </c>
      <c r="AW91" s="8">
        <v>0</v>
      </c>
      <c r="AX91" s="17">
        <v>1250000000000</v>
      </c>
      <c r="AY91" s="9">
        <v>50000000000</v>
      </c>
      <c r="AZ91" s="13" t="s">
        <v>22</v>
      </c>
      <c r="BA91" s="17">
        <v>1500000000000</v>
      </c>
      <c r="BB91" s="17">
        <v>100000000</v>
      </c>
      <c r="BC91" s="9">
        <v>500000000000</v>
      </c>
      <c r="BD91" s="13" t="s">
        <v>23</v>
      </c>
      <c r="BE91" s="17">
        <v>200000000000</v>
      </c>
      <c r="BF91" s="17">
        <v>150000000000</v>
      </c>
      <c r="BG91" s="13" t="s">
        <v>75</v>
      </c>
      <c r="BH91" s="17">
        <v>1250000000000</v>
      </c>
      <c r="BI91" s="17">
        <v>250000000000</v>
      </c>
      <c r="BJ91" s="17">
        <v>15000000000</v>
      </c>
      <c r="BK91" s="13" t="s">
        <v>23</v>
      </c>
      <c r="BL91" s="13" t="s">
        <v>27</v>
      </c>
      <c r="BM91" s="8">
        <v>0</v>
      </c>
      <c r="BN91" s="17">
        <v>10000000</v>
      </c>
      <c r="BO91" s="8">
        <v>0</v>
      </c>
      <c r="BP91" s="17">
        <v>20000</v>
      </c>
      <c r="BQ91" s="13" t="s">
        <v>27</v>
      </c>
      <c r="BR91" s="8">
        <v>0</v>
      </c>
      <c r="BS91" s="13" t="s">
        <v>22</v>
      </c>
      <c r="BT91" s="17">
        <v>200000000000</v>
      </c>
    </row>
    <row r="92" spans="1:72" x14ac:dyDescent="0.25">
      <c r="A92" s="1">
        <v>89</v>
      </c>
      <c r="B92" s="4">
        <v>30858</v>
      </c>
      <c r="C92" s="2">
        <f>12*500*10^4</f>
        <v>60000000</v>
      </c>
      <c r="D92" s="2">
        <f>4*500*10^6</f>
        <v>2000000000</v>
      </c>
      <c r="E92" s="2">
        <f>14*500*10^8</f>
        <v>700000000000</v>
      </c>
      <c r="F92" s="5" t="s">
        <v>30</v>
      </c>
      <c r="G92" s="6">
        <f>4*500*10^4</f>
        <v>20000000</v>
      </c>
      <c r="H92" s="2">
        <f>12*500*10^4</f>
        <v>60000000</v>
      </c>
      <c r="I92" s="5" t="s">
        <v>14</v>
      </c>
      <c r="J92" s="6">
        <f>12*500*10^8</f>
        <v>600000000000</v>
      </c>
      <c r="K92" s="2">
        <f>5*500*10^8</f>
        <v>250000000000</v>
      </c>
      <c r="L92" s="2">
        <f>14*500*10^8</f>
        <v>700000000000</v>
      </c>
      <c r="M92" s="2">
        <f>5*500*10^8</f>
        <v>250000000000</v>
      </c>
      <c r="N92" s="2">
        <f>2*500*10^8</f>
        <v>100000000000</v>
      </c>
      <c r="O92" s="2">
        <f>2*500*10^8</f>
        <v>100000000000</v>
      </c>
      <c r="P92" s="3">
        <v>0</v>
      </c>
      <c r="Q92" s="6">
        <f>2*500*10^8</f>
        <v>100000000000</v>
      </c>
      <c r="R92" s="6">
        <f>3*500*10^7</f>
        <v>15000000000</v>
      </c>
      <c r="S92" s="2">
        <f>3*500*10^8</f>
        <v>150000000000</v>
      </c>
      <c r="T92" s="3">
        <v>0</v>
      </c>
      <c r="U92" s="3">
        <v>0</v>
      </c>
      <c r="V92" s="3">
        <v>0</v>
      </c>
      <c r="W92" s="7">
        <v>20000000000</v>
      </c>
      <c r="X92" s="6">
        <v>15000000000</v>
      </c>
      <c r="Y92" s="3">
        <v>0</v>
      </c>
      <c r="Z92" s="12">
        <v>0</v>
      </c>
      <c r="AA92" s="3">
        <v>0</v>
      </c>
      <c r="AB92" s="8">
        <v>0</v>
      </c>
      <c r="AC92" s="8">
        <v>0</v>
      </c>
      <c r="AD92" s="8">
        <f>0</f>
        <v>0</v>
      </c>
      <c r="AE92" s="8">
        <f>0</f>
        <v>0</v>
      </c>
      <c r="AF92" s="8">
        <f>0</f>
        <v>0</v>
      </c>
      <c r="AG92" s="8">
        <f>0</f>
        <v>0</v>
      </c>
      <c r="AH92" s="10">
        <v>0</v>
      </c>
      <c r="AI92" s="43" t="s">
        <v>21</v>
      </c>
      <c r="AJ92" s="46">
        <f>10*500*10^5</f>
        <v>500000000</v>
      </c>
      <c r="AK92" s="46">
        <f>7*500*10^3</f>
        <v>3500000</v>
      </c>
      <c r="AL92" s="46">
        <f>8*500*10^2</f>
        <v>400000</v>
      </c>
      <c r="AM92" s="43" t="s">
        <v>21</v>
      </c>
      <c r="AN92" s="43" t="s">
        <v>19</v>
      </c>
      <c r="AO92" s="43" t="s">
        <v>17</v>
      </c>
      <c r="AP92" s="10">
        <v>0</v>
      </c>
      <c r="AQ92" s="43" t="s">
        <v>14</v>
      </c>
      <c r="AR92" s="45">
        <f>4*500*10^8</f>
        <v>200000000000</v>
      </c>
      <c r="AS92" s="10">
        <v>0</v>
      </c>
      <c r="AT92" s="17">
        <v>150000000</v>
      </c>
      <c r="AU92" s="17">
        <v>2000000000</v>
      </c>
      <c r="AV92" s="13" t="s">
        <v>27</v>
      </c>
      <c r="AW92" s="8">
        <v>0</v>
      </c>
      <c r="AX92" s="17">
        <v>5500000000</v>
      </c>
      <c r="AY92" s="17">
        <v>5000000000</v>
      </c>
      <c r="AZ92" s="17">
        <v>50000000000</v>
      </c>
      <c r="BA92" s="17">
        <v>100000000000</v>
      </c>
      <c r="BB92" s="13" t="s">
        <v>31</v>
      </c>
      <c r="BC92" s="2">
        <v>1100000000000</v>
      </c>
      <c r="BD92" s="13" t="s">
        <v>22</v>
      </c>
      <c r="BE92" s="17">
        <v>5000000000</v>
      </c>
      <c r="BF92" s="17">
        <v>20000000000</v>
      </c>
      <c r="BG92" s="17">
        <v>300000000000</v>
      </c>
      <c r="BH92" s="47">
        <v>200000000000</v>
      </c>
      <c r="BI92" s="8">
        <v>0</v>
      </c>
      <c r="BJ92" s="2">
        <v>15000000000</v>
      </c>
      <c r="BK92" s="8">
        <v>0</v>
      </c>
      <c r="BL92" s="13" t="s">
        <v>22</v>
      </c>
      <c r="BM92" s="8">
        <v>0</v>
      </c>
      <c r="BN92" s="2">
        <v>1500000</v>
      </c>
      <c r="BO92" s="8">
        <v>0</v>
      </c>
      <c r="BP92" s="2">
        <v>50000</v>
      </c>
      <c r="BQ92" s="13" t="s">
        <v>31</v>
      </c>
      <c r="BR92" s="13" t="s">
        <v>23</v>
      </c>
      <c r="BS92" s="13" t="s">
        <v>22</v>
      </c>
      <c r="BT92" s="17">
        <v>5000000000</v>
      </c>
    </row>
    <row r="93" spans="1:72" x14ac:dyDescent="0.25">
      <c r="A93" s="1">
        <v>90</v>
      </c>
      <c r="B93" s="4">
        <v>346179</v>
      </c>
      <c r="C93" s="2">
        <f>3*500*10^6</f>
        <v>1500000000</v>
      </c>
      <c r="D93" s="2">
        <f>15*500*10^8</f>
        <v>750000000000</v>
      </c>
      <c r="E93" s="2">
        <f>10*500*10^8</f>
        <v>500000000000</v>
      </c>
      <c r="F93" s="2">
        <f>12*500*10^8</f>
        <v>600000000000</v>
      </c>
      <c r="G93" s="2">
        <f>15*500*10^8</f>
        <v>750000000000</v>
      </c>
      <c r="H93" s="2">
        <f>3*500*10^6</f>
        <v>1500000000</v>
      </c>
      <c r="I93" s="2">
        <f>1*500*10^8</f>
        <v>50000000000</v>
      </c>
      <c r="J93" s="2">
        <f>15*500*10^8</f>
        <v>750000000000</v>
      </c>
      <c r="K93" s="2">
        <f>10*500*10^8</f>
        <v>500000000000</v>
      </c>
      <c r="L93" s="2">
        <f>14*500*10^8</f>
        <v>700000000000</v>
      </c>
      <c r="M93" s="2">
        <f>2*500*10^8</f>
        <v>100000000000</v>
      </c>
      <c r="N93" s="2">
        <f>12*500*10^6</f>
        <v>6000000000</v>
      </c>
      <c r="O93" s="2">
        <f>6*500*10^8</f>
        <v>300000000000</v>
      </c>
      <c r="P93" s="3">
        <v>0</v>
      </c>
      <c r="Q93" s="2">
        <f>3*500*10^8</f>
        <v>150000000000</v>
      </c>
      <c r="R93" s="6">
        <f>10*500*10^6</f>
        <v>5000000000</v>
      </c>
      <c r="S93" s="2">
        <f>2*500*10^8</f>
        <v>100000000000</v>
      </c>
      <c r="T93" s="6">
        <f>8*500*10^6</f>
        <v>4000000000</v>
      </c>
      <c r="U93" s="2">
        <f>4*500*10^8</f>
        <v>200000000000</v>
      </c>
      <c r="V93" s="6">
        <f>1*500*10^7</f>
        <v>5000000000</v>
      </c>
      <c r="W93" s="7">
        <v>700000000000</v>
      </c>
      <c r="X93" s="7">
        <v>1000000000000</v>
      </c>
      <c r="Y93" s="2">
        <f>4*500*10^4</f>
        <v>20000000</v>
      </c>
      <c r="Z93" s="2">
        <f>4*500*10^3</f>
        <v>2000000</v>
      </c>
      <c r="AA93" s="2">
        <f>4*500*10^5</f>
        <v>200000000</v>
      </c>
      <c r="AB93" s="17">
        <v>150000000000</v>
      </c>
      <c r="AC93" s="17">
        <v>550000000000</v>
      </c>
      <c r="AD93" s="8">
        <f>0</f>
        <v>0</v>
      </c>
      <c r="AE93" s="13" t="s">
        <v>14</v>
      </c>
      <c r="AF93" s="13" t="s">
        <v>14</v>
      </c>
      <c r="AG93" s="13" t="s">
        <v>21</v>
      </c>
      <c r="AH93" s="46">
        <f>10*500*10^6</f>
        <v>5000000000</v>
      </c>
      <c r="AI93" s="46">
        <f>8*500*10^7</f>
        <v>40000000000</v>
      </c>
      <c r="AJ93" s="46">
        <f>5*500*10^8</f>
        <v>250000000000</v>
      </c>
      <c r="AK93" s="46">
        <f>5*500*10^5</f>
        <v>250000000</v>
      </c>
      <c r="AL93" s="10">
        <v>0</v>
      </c>
      <c r="AM93" s="46">
        <f>10*500*10^6</f>
        <v>5000000000</v>
      </c>
      <c r="AN93" s="46">
        <f>10*500*10^7</f>
        <v>50000000000</v>
      </c>
      <c r="AO93" s="46">
        <f>5*500*10^8</f>
        <v>250000000000</v>
      </c>
      <c r="AP93" s="46">
        <f>5*500*10^3</f>
        <v>2500000</v>
      </c>
      <c r="AQ93" s="46">
        <f>3*500*10^7</f>
        <v>15000000000</v>
      </c>
      <c r="AR93" s="46">
        <f>10*500*10^7</f>
        <v>50000000000</v>
      </c>
      <c r="AS93" s="10">
        <v>0</v>
      </c>
      <c r="AT93" s="9">
        <v>2500000000</v>
      </c>
      <c r="AU93" s="17">
        <v>50000000000</v>
      </c>
      <c r="AV93" s="13" t="s">
        <v>23</v>
      </c>
      <c r="AW93" s="8">
        <v>0</v>
      </c>
      <c r="AX93" s="2">
        <v>2500000000000</v>
      </c>
      <c r="AY93" s="17">
        <v>40000000000</v>
      </c>
      <c r="AZ93" s="17">
        <v>1000000000000</v>
      </c>
      <c r="BA93" s="17">
        <v>2500000000000</v>
      </c>
      <c r="BB93" s="17">
        <v>250000000</v>
      </c>
      <c r="BC93" s="17">
        <v>1000000000000</v>
      </c>
      <c r="BD93" s="13" t="s">
        <v>32</v>
      </c>
      <c r="BE93" s="17">
        <v>250000000000</v>
      </c>
      <c r="BF93" s="17">
        <v>100000000000</v>
      </c>
      <c r="BG93" s="17">
        <v>700000000000</v>
      </c>
      <c r="BH93" s="17">
        <v>1200000000000</v>
      </c>
      <c r="BI93" s="17">
        <v>750000000000</v>
      </c>
      <c r="BJ93" s="17">
        <v>100000000000</v>
      </c>
      <c r="BK93" s="17">
        <v>50000</v>
      </c>
      <c r="BL93" s="8">
        <v>0</v>
      </c>
      <c r="BM93" s="8">
        <v>0</v>
      </c>
      <c r="BN93" s="13" t="s">
        <v>27</v>
      </c>
      <c r="BO93" s="13" t="s">
        <v>27</v>
      </c>
      <c r="BP93" s="13" t="s">
        <v>27</v>
      </c>
      <c r="BQ93" s="13" t="s">
        <v>27</v>
      </c>
      <c r="BR93" s="8">
        <v>0</v>
      </c>
      <c r="BS93" s="13" t="s">
        <v>75</v>
      </c>
      <c r="BT93" s="17">
        <v>250000000000</v>
      </c>
    </row>
    <row r="94" spans="1:72" x14ac:dyDescent="0.25">
      <c r="A94" s="1">
        <v>91</v>
      </c>
      <c r="B94" s="4">
        <v>351791</v>
      </c>
      <c r="C94" s="2">
        <f>6*500*10^4</f>
        <v>30000000</v>
      </c>
      <c r="D94" s="6">
        <f>4500*10^5</f>
        <v>450000000</v>
      </c>
      <c r="E94" s="6">
        <f>5*500*10^7</f>
        <v>25000000000</v>
      </c>
      <c r="F94" s="6">
        <f>4*500*10^8</f>
        <v>200000000000</v>
      </c>
      <c r="G94" s="6">
        <f>1*500*10^4</f>
        <v>5000000</v>
      </c>
      <c r="H94" s="2">
        <f>6*500*10^4</f>
        <v>30000000</v>
      </c>
      <c r="I94" s="3">
        <v>0</v>
      </c>
      <c r="J94" s="6">
        <f>5*500*10^8</f>
        <v>250000000000</v>
      </c>
      <c r="K94" s="2">
        <f>1*500*10^8</f>
        <v>50000000000</v>
      </c>
      <c r="L94" s="2">
        <f>5*500*10^8</f>
        <v>250000000000</v>
      </c>
      <c r="M94" s="2">
        <f>1*500*10^8</f>
        <v>50000000000</v>
      </c>
      <c r="N94" s="2">
        <f>1*500*10^7</f>
        <v>5000000000</v>
      </c>
      <c r="O94" s="2">
        <f>2*500*10^3</f>
        <v>1000000</v>
      </c>
      <c r="P94" s="3">
        <v>0</v>
      </c>
      <c r="Q94" s="2">
        <f>1*500*10^8</f>
        <v>50000000000</v>
      </c>
      <c r="R94" s="5" t="s">
        <v>14</v>
      </c>
      <c r="S94" s="2">
        <f>5*500*10^8</f>
        <v>250000000000</v>
      </c>
      <c r="T94" s="5" t="s">
        <v>21</v>
      </c>
      <c r="U94" s="6">
        <f>1*500*10^7</f>
        <v>5000000000</v>
      </c>
      <c r="V94" s="5" t="s">
        <v>17</v>
      </c>
      <c r="W94" s="6">
        <v>200000000000</v>
      </c>
      <c r="X94" s="7">
        <v>200000000000</v>
      </c>
      <c r="Y94" s="2">
        <f>4*500*10^1</f>
        <v>20000</v>
      </c>
      <c r="Z94" s="2">
        <f>8*500*10^1</f>
        <v>40000</v>
      </c>
      <c r="AA94" s="2">
        <f>2*500*10^2</f>
        <v>100000</v>
      </c>
      <c r="AB94" s="17">
        <v>800000000000</v>
      </c>
      <c r="AC94" s="2">
        <v>500000000000</v>
      </c>
      <c r="AD94" s="13" t="s">
        <v>14</v>
      </c>
      <c r="AE94" s="13" t="s">
        <v>14</v>
      </c>
      <c r="AF94" s="13" t="s">
        <v>14</v>
      </c>
      <c r="AG94" s="8">
        <f>0</f>
        <v>0</v>
      </c>
      <c r="AH94" s="10">
        <v>0</v>
      </c>
      <c r="AI94" s="44">
        <f>4*500*10^6</f>
        <v>2000000000</v>
      </c>
      <c r="AJ94" s="44">
        <f>10*500*10^6</f>
        <v>5000000000</v>
      </c>
      <c r="AK94" s="44">
        <f>10*500*10^4</f>
        <v>50000000</v>
      </c>
      <c r="AL94" s="44">
        <f>10*500*10^3</f>
        <v>5000000</v>
      </c>
      <c r="AM94" s="44">
        <f>10*500*10^5</f>
        <v>500000000</v>
      </c>
      <c r="AN94" s="46">
        <f>10*500*10^6</f>
        <v>5000000000</v>
      </c>
      <c r="AO94" s="46">
        <f>9*500*10^7</f>
        <v>45000000000</v>
      </c>
      <c r="AP94" s="46">
        <f>10*500*10^2</f>
        <v>500000</v>
      </c>
      <c r="AQ94" s="46">
        <f>10*500*10^5</f>
        <v>500000000</v>
      </c>
      <c r="AR94" s="44">
        <f>1*500*10^8</f>
        <v>50000000000</v>
      </c>
      <c r="AS94" s="10">
        <v>0</v>
      </c>
      <c r="AT94" s="17">
        <v>1500000000</v>
      </c>
      <c r="AU94" s="17">
        <v>20000000000</v>
      </c>
      <c r="AV94" s="13" t="s">
        <v>27</v>
      </c>
      <c r="AW94" s="8">
        <v>0</v>
      </c>
      <c r="AX94" s="9">
        <v>15000000000</v>
      </c>
      <c r="AY94" s="17">
        <v>5000000000</v>
      </c>
      <c r="AZ94" s="9">
        <v>1000000000</v>
      </c>
      <c r="BA94" s="17">
        <v>250000000000</v>
      </c>
      <c r="BB94" s="17">
        <v>50000000000</v>
      </c>
      <c r="BC94" s="17">
        <v>250000000000</v>
      </c>
      <c r="BD94" s="9">
        <v>50000000000</v>
      </c>
      <c r="BE94" s="17">
        <v>50000000000</v>
      </c>
      <c r="BF94" s="17">
        <v>50000000000</v>
      </c>
      <c r="BG94" s="17">
        <v>1000000000</v>
      </c>
      <c r="BH94" s="17">
        <v>400000000000</v>
      </c>
      <c r="BI94" s="17">
        <v>25000000000</v>
      </c>
      <c r="BJ94" s="17">
        <v>5000000000</v>
      </c>
      <c r="BK94" s="13" t="s">
        <v>32</v>
      </c>
      <c r="BL94" s="9">
        <v>5000000000</v>
      </c>
      <c r="BM94" s="8">
        <v>0</v>
      </c>
      <c r="BN94" s="17">
        <v>350000</v>
      </c>
      <c r="BO94" s="13" t="s">
        <v>23</v>
      </c>
      <c r="BP94" s="13" t="s">
        <v>32</v>
      </c>
      <c r="BQ94" s="9">
        <v>50000000000</v>
      </c>
      <c r="BR94" s="8">
        <v>0</v>
      </c>
      <c r="BS94" s="9">
        <v>50000000000</v>
      </c>
      <c r="BT94" s="17">
        <v>50000000000</v>
      </c>
    </row>
    <row r="95" spans="1:72" x14ac:dyDescent="0.25">
      <c r="A95" s="1">
        <v>92</v>
      </c>
      <c r="B95" s="4">
        <v>358800</v>
      </c>
      <c r="C95" s="3">
        <v>0</v>
      </c>
      <c r="D95" s="3">
        <v>0</v>
      </c>
      <c r="E95" s="3">
        <v>0</v>
      </c>
      <c r="F95" s="5" t="s">
        <v>21</v>
      </c>
      <c r="G95" s="3">
        <v>0</v>
      </c>
      <c r="H95" s="3">
        <v>0</v>
      </c>
      <c r="I95" s="3">
        <v>0</v>
      </c>
      <c r="J95" s="3">
        <v>0</v>
      </c>
      <c r="K95" s="3">
        <v>0</v>
      </c>
      <c r="L95" s="3">
        <v>0</v>
      </c>
      <c r="M95" s="3">
        <v>0</v>
      </c>
      <c r="N95" s="3">
        <v>0</v>
      </c>
      <c r="O95" s="3">
        <v>0</v>
      </c>
      <c r="P95" s="3">
        <v>0</v>
      </c>
      <c r="Q95" s="3">
        <v>0</v>
      </c>
      <c r="R95" s="3">
        <v>0</v>
      </c>
      <c r="S95" s="3">
        <v>0</v>
      </c>
      <c r="T95" s="3">
        <v>0</v>
      </c>
      <c r="U95" s="5" t="s">
        <v>17</v>
      </c>
      <c r="V95" s="5" t="s">
        <v>21</v>
      </c>
      <c r="W95" s="7">
        <v>600000000000</v>
      </c>
      <c r="X95" s="7">
        <v>500000000000</v>
      </c>
      <c r="Y95" s="3">
        <v>0</v>
      </c>
      <c r="Z95" s="12">
        <f>0</f>
        <v>0</v>
      </c>
      <c r="AA95" s="3">
        <v>0</v>
      </c>
      <c r="AB95" s="17">
        <v>2500000000000</v>
      </c>
      <c r="AC95" s="2">
        <v>250000000000</v>
      </c>
      <c r="AD95" s="13" t="s">
        <v>14</v>
      </c>
      <c r="AE95" s="13" t="s">
        <v>14</v>
      </c>
      <c r="AF95" s="13" t="s">
        <v>14</v>
      </c>
      <c r="AG95" s="8">
        <f>0</f>
        <v>0</v>
      </c>
      <c r="AH95" s="10">
        <v>0</v>
      </c>
      <c r="AI95" s="43" t="s">
        <v>25</v>
      </c>
      <c r="AJ95" s="43" t="s">
        <v>30</v>
      </c>
      <c r="AK95" s="43" t="s">
        <v>18</v>
      </c>
      <c r="AL95" s="10">
        <v>0</v>
      </c>
      <c r="AM95" s="43" t="s">
        <v>30</v>
      </c>
      <c r="AN95" s="43" t="s">
        <v>25</v>
      </c>
      <c r="AO95" s="43" t="s">
        <v>46</v>
      </c>
      <c r="AP95" s="43" t="s">
        <v>21</v>
      </c>
      <c r="AQ95" s="43" t="s">
        <v>25</v>
      </c>
      <c r="AR95" s="10">
        <v>0</v>
      </c>
      <c r="AS95" s="10">
        <v>0</v>
      </c>
      <c r="AT95" s="9">
        <v>500000000</v>
      </c>
      <c r="AU95" s="17">
        <v>20000000000</v>
      </c>
      <c r="AV95" s="9">
        <v>250000000</v>
      </c>
      <c r="AW95" s="8">
        <v>0</v>
      </c>
      <c r="AX95" s="17">
        <v>20000000000</v>
      </c>
      <c r="AY95" s="17">
        <v>5000000000</v>
      </c>
      <c r="AZ95" s="9">
        <v>400000000</v>
      </c>
      <c r="BA95" s="17">
        <v>100000000000</v>
      </c>
      <c r="BB95" s="17">
        <v>50000000000</v>
      </c>
      <c r="BC95" s="17">
        <v>50000000000</v>
      </c>
      <c r="BD95" s="9">
        <v>50000000000</v>
      </c>
      <c r="BE95" s="17">
        <v>50000000000</v>
      </c>
      <c r="BF95" s="17">
        <v>15000000000</v>
      </c>
      <c r="BG95" s="17">
        <v>25000000000</v>
      </c>
      <c r="BH95" s="17">
        <v>750000000000</v>
      </c>
      <c r="BI95" s="17">
        <v>100000000000</v>
      </c>
      <c r="BJ95" s="17">
        <v>3000000000</v>
      </c>
      <c r="BK95" s="13" t="s">
        <v>32</v>
      </c>
      <c r="BL95" s="9">
        <v>50000000000</v>
      </c>
      <c r="BM95" s="8">
        <v>0</v>
      </c>
      <c r="BN95" s="17">
        <v>500000</v>
      </c>
      <c r="BO95" s="13" t="s">
        <v>23</v>
      </c>
      <c r="BP95" s="9">
        <v>100000000</v>
      </c>
      <c r="BQ95" s="9">
        <v>50000000000</v>
      </c>
      <c r="BR95" s="8">
        <v>0</v>
      </c>
      <c r="BS95" s="9">
        <v>100000000</v>
      </c>
      <c r="BT95" s="17">
        <v>150000000000</v>
      </c>
    </row>
    <row r="96" spans="1:72" ht="15.75" thickBot="1" x14ac:dyDescent="0.3">
      <c r="A96" s="1">
        <v>93</v>
      </c>
      <c r="B96" s="4">
        <v>369569</v>
      </c>
      <c r="C96" s="3">
        <v>0</v>
      </c>
      <c r="D96" s="2">
        <f>15*500*10^8</f>
        <v>750000000000</v>
      </c>
      <c r="E96" s="3">
        <v>0</v>
      </c>
      <c r="F96" s="3">
        <v>0</v>
      </c>
      <c r="G96" s="2">
        <f>15*500*10^8</f>
        <v>750000000000</v>
      </c>
      <c r="H96" s="2">
        <f>3*500*10^6</f>
        <v>1500000000</v>
      </c>
      <c r="I96" s="2">
        <f>4*500*10^7</f>
        <v>20000000000</v>
      </c>
      <c r="J96" s="3">
        <v>0</v>
      </c>
      <c r="K96" s="3">
        <v>0</v>
      </c>
      <c r="L96" s="3">
        <v>0</v>
      </c>
      <c r="M96" s="3">
        <v>0</v>
      </c>
      <c r="N96" s="7">
        <f>3*500*10^3</f>
        <v>1500000</v>
      </c>
      <c r="O96" s="2">
        <f>7*500*10^8</f>
        <v>350000000000</v>
      </c>
      <c r="P96" s="3">
        <v>0</v>
      </c>
      <c r="Q96" s="3">
        <v>0</v>
      </c>
      <c r="R96" s="5" t="s">
        <v>14</v>
      </c>
      <c r="S96" s="3">
        <v>0</v>
      </c>
      <c r="T96" s="3">
        <v>0</v>
      </c>
      <c r="U96" s="2">
        <f>4*500*10^8</f>
        <v>200000000000</v>
      </c>
      <c r="V96" s="3">
        <v>0</v>
      </c>
      <c r="W96" s="5" t="s">
        <v>30</v>
      </c>
      <c r="X96" s="5" t="s">
        <v>25</v>
      </c>
      <c r="Y96" s="2">
        <f>5*500*10^4</f>
        <v>25000000</v>
      </c>
      <c r="Z96" s="7">
        <f>2*500*10^2</f>
        <v>100000</v>
      </c>
      <c r="AA96" s="3">
        <v>0</v>
      </c>
      <c r="AB96" s="17">
        <v>20000000000</v>
      </c>
      <c r="AC96" s="17">
        <v>150000000000</v>
      </c>
      <c r="AD96" s="2">
        <f>1*500*10^6</f>
        <v>500000000</v>
      </c>
      <c r="AE96" s="9">
        <f>2*500*10^4</f>
        <v>10000000</v>
      </c>
      <c r="AF96" s="9">
        <f>4*500*10^5</f>
        <v>200000000</v>
      </c>
      <c r="AG96" s="9">
        <f>10*500*10^3</f>
        <v>5000000</v>
      </c>
      <c r="AH96" s="10">
        <v>0</v>
      </c>
      <c r="AI96" s="43" t="s">
        <v>14</v>
      </c>
      <c r="AJ96" s="43" t="s">
        <v>14</v>
      </c>
      <c r="AK96" s="10">
        <v>0</v>
      </c>
      <c r="AL96" s="10">
        <v>0</v>
      </c>
      <c r="AM96" s="43" t="s">
        <v>21</v>
      </c>
      <c r="AN96" s="43" t="s">
        <v>14</v>
      </c>
      <c r="AO96" s="43" t="s">
        <v>14</v>
      </c>
      <c r="AP96" s="10">
        <v>0</v>
      </c>
      <c r="AQ96" s="43" t="s">
        <v>21</v>
      </c>
      <c r="AR96" s="10">
        <v>0</v>
      </c>
      <c r="AS96" s="10">
        <v>0</v>
      </c>
      <c r="AT96" s="19" t="s">
        <v>27</v>
      </c>
      <c r="AU96" s="19" t="s">
        <v>22</v>
      </c>
      <c r="AV96" s="19" t="s">
        <v>32</v>
      </c>
      <c r="AW96" s="20">
        <v>0</v>
      </c>
      <c r="AX96" s="19" t="s">
        <v>27</v>
      </c>
      <c r="AY96" s="19" t="s">
        <v>27</v>
      </c>
      <c r="AZ96" s="19" t="s">
        <v>22</v>
      </c>
      <c r="BA96" s="19" t="s">
        <v>31</v>
      </c>
      <c r="BB96" s="19" t="s">
        <v>23</v>
      </c>
      <c r="BC96" s="19" t="s">
        <v>27</v>
      </c>
      <c r="BD96" s="20">
        <v>0</v>
      </c>
      <c r="BE96" s="19" t="s">
        <v>22</v>
      </c>
      <c r="BF96" s="19" t="s">
        <v>22</v>
      </c>
      <c r="BG96" s="19" t="s">
        <v>22</v>
      </c>
      <c r="BH96" s="19" t="s">
        <v>31</v>
      </c>
      <c r="BI96" s="19" t="s">
        <v>22</v>
      </c>
      <c r="BJ96" s="19" t="s">
        <v>23</v>
      </c>
      <c r="BK96" s="20">
        <v>0</v>
      </c>
      <c r="BL96" s="19" t="s">
        <v>32</v>
      </c>
      <c r="BM96" s="20">
        <v>0</v>
      </c>
      <c r="BN96" s="20">
        <v>0</v>
      </c>
      <c r="BO96" s="20">
        <v>0</v>
      </c>
      <c r="BP96" s="20">
        <v>0</v>
      </c>
      <c r="BQ96" s="19" t="s">
        <v>23</v>
      </c>
      <c r="BR96" s="20">
        <v>0</v>
      </c>
      <c r="BS96" s="19" t="s">
        <v>23</v>
      </c>
      <c r="BT96" s="19" t="s">
        <v>22</v>
      </c>
    </row>
    <row r="97" spans="1:72" ht="15.75" thickBot="1" x14ac:dyDescent="0.3">
      <c r="A97" s="1">
        <v>94</v>
      </c>
      <c r="B97" s="4">
        <v>373401</v>
      </c>
      <c r="C97" s="3">
        <v>0</v>
      </c>
      <c r="D97" s="3">
        <v>0</v>
      </c>
      <c r="E97" s="3">
        <v>0</v>
      </c>
      <c r="F97" s="3">
        <v>0</v>
      </c>
      <c r="G97" s="3">
        <v>0</v>
      </c>
      <c r="H97" s="3">
        <v>0</v>
      </c>
      <c r="I97" s="3">
        <v>0</v>
      </c>
      <c r="J97" s="3">
        <v>0</v>
      </c>
      <c r="K97" s="5" t="s">
        <v>21</v>
      </c>
      <c r="L97" s="5" t="s">
        <v>21</v>
      </c>
      <c r="M97" s="5" t="s">
        <v>21</v>
      </c>
      <c r="N97" s="3">
        <v>0</v>
      </c>
      <c r="O97" s="5" t="s">
        <v>21</v>
      </c>
      <c r="P97" s="3">
        <v>0</v>
      </c>
      <c r="Q97" s="5" t="s">
        <v>21</v>
      </c>
      <c r="R97" s="3">
        <v>0</v>
      </c>
      <c r="S97" s="5" t="s">
        <v>21</v>
      </c>
      <c r="T97" s="3">
        <v>0</v>
      </c>
      <c r="U97" s="5" t="s">
        <v>21</v>
      </c>
      <c r="V97" s="3">
        <v>0</v>
      </c>
      <c r="W97" s="5" t="s">
        <v>14</v>
      </c>
      <c r="X97" s="5" t="s">
        <v>14</v>
      </c>
      <c r="Y97" s="3">
        <v>0</v>
      </c>
      <c r="Z97" s="12">
        <f>0</f>
        <v>0</v>
      </c>
      <c r="AA97" s="3">
        <v>0</v>
      </c>
      <c r="AB97" s="17">
        <v>20000000000</v>
      </c>
      <c r="AC97" s="17">
        <v>250000000000</v>
      </c>
      <c r="AD97" s="13" t="s">
        <v>21</v>
      </c>
      <c r="AE97" s="13" t="s">
        <v>21</v>
      </c>
      <c r="AF97" s="13" t="s">
        <v>14</v>
      </c>
      <c r="AG97" s="8">
        <f>0</f>
        <v>0</v>
      </c>
      <c r="AH97" s="43" t="s">
        <v>21</v>
      </c>
      <c r="AI97" s="43" t="s">
        <v>21</v>
      </c>
      <c r="AJ97" s="43" t="s">
        <v>21</v>
      </c>
      <c r="AK97" s="10">
        <v>0</v>
      </c>
      <c r="AL97" s="10">
        <v>0</v>
      </c>
      <c r="AM97" s="10">
        <v>0</v>
      </c>
      <c r="AN97" s="43" t="s">
        <v>14</v>
      </c>
      <c r="AO97" s="43" t="s">
        <v>14</v>
      </c>
      <c r="AP97" s="10">
        <v>0</v>
      </c>
      <c r="AQ97" s="43" t="s">
        <v>21</v>
      </c>
      <c r="AR97" s="43" t="s">
        <v>14</v>
      </c>
      <c r="AS97" s="10">
        <v>0</v>
      </c>
      <c r="AT97" s="31">
        <v>0</v>
      </c>
      <c r="AU97" s="29" t="s">
        <v>32</v>
      </c>
      <c r="AV97" s="29" t="s">
        <v>23</v>
      </c>
      <c r="AW97" s="31">
        <v>0</v>
      </c>
      <c r="AX97" s="29" t="s">
        <v>23</v>
      </c>
      <c r="AY97" s="31">
        <v>0</v>
      </c>
      <c r="AZ97" s="29" t="s">
        <v>23</v>
      </c>
      <c r="BA97" s="29" t="s">
        <v>27</v>
      </c>
      <c r="BB97" s="31">
        <v>0</v>
      </c>
      <c r="BC97" s="29" t="s">
        <v>23</v>
      </c>
      <c r="BD97" s="29" t="s">
        <v>32</v>
      </c>
      <c r="BE97" s="29" t="s">
        <v>32</v>
      </c>
      <c r="BF97" s="29" t="s">
        <v>32</v>
      </c>
      <c r="BG97" s="29" t="s">
        <v>23</v>
      </c>
      <c r="BH97" s="29" t="s">
        <v>27</v>
      </c>
      <c r="BI97" s="29" t="s">
        <v>32</v>
      </c>
      <c r="BJ97" s="31">
        <v>0</v>
      </c>
      <c r="BK97" s="31">
        <v>0</v>
      </c>
      <c r="BL97" s="29" t="s">
        <v>23</v>
      </c>
      <c r="BM97" s="31">
        <v>0</v>
      </c>
      <c r="BN97" s="31">
        <v>0</v>
      </c>
      <c r="BO97" s="31">
        <v>0</v>
      </c>
      <c r="BP97" s="31">
        <v>0</v>
      </c>
      <c r="BQ97" s="29" t="s">
        <v>23</v>
      </c>
      <c r="BR97" s="29" t="s">
        <v>23</v>
      </c>
      <c r="BS97" s="29" t="s">
        <v>23</v>
      </c>
      <c r="BT97" s="29" t="s">
        <v>23</v>
      </c>
    </row>
    <row r="98" spans="1:72" x14ac:dyDescent="0.25">
      <c r="A98" s="1">
        <v>95</v>
      </c>
      <c r="B98" s="4">
        <v>390231</v>
      </c>
      <c r="C98" s="7">
        <f>4*500*10^5</f>
        <v>200000000</v>
      </c>
      <c r="D98" s="3">
        <v>0</v>
      </c>
      <c r="E98" s="3">
        <v>0</v>
      </c>
      <c r="F98" s="6">
        <f>8*500*10^2</f>
        <v>400000</v>
      </c>
      <c r="G98" s="6">
        <f>4*500*10^2</f>
        <v>200000</v>
      </c>
      <c r="H98" s="7">
        <f>2*500*10^4</f>
        <v>10000000</v>
      </c>
      <c r="I98" s="3">
        <v>0</v>
      </c>
      <c r="J98" s="3">
        <v>0</v>
      </c>
      <c r="K98" s="6">
        <f>5*500*10^5</f>
        <v>250000000</v>
      </c>
      <c r="L98" s="6">
        <f>2*500*10^6</f>
        <v>1000000000</v>
      </c>
      <c r="M98" s="6">
        <f>1*500*10^5</f>
        <v>50000000</v>
      </c>
      <c r="N98" s="6">
        <f>1*500*10^5</f>
        <v>50000000</v>
      </c>
      <c r="O98" s="3">
        <v>0</v>
      </c>
      <c r="P98" s="2">
        <f>6*500*10^4</f>
        <v>30000000</v>
      </c>
      <c r="Q98" s="6">
        <f>1*500*10^6</f>
        <v>500000000</v>
      </c>
      <c r="R98" s="3">
        <v>0</v>
      </c>
      <c r="S98" s="7">
        <f>2*500*10^5</f>
        <v>100000000</v>
      </c>
      <c r="T98" s="3">
        <v>0</v>
      </c>
      <c r="U98" s="3">
        <v>0</v>
      </c>
      <c r="V98" s="3">
        <v>0</v>
      </c>
      <c r="W98" s="6">
        <v>500000000000</v>
      </c>
      <c r="X98" s="3">
        <v>0</v>
      </c>
      <c r="Y98" s="3">
        <v>0</v>
      </c>
      <c r="Z98" s="12">
        <f>0</f>
        <v>0</v>
      </c>
      <c r="AA98" s="3">
        <v>0</v>
      </c>
      <c r="AB98" s="13" t="s">
        <v>31</v>
      </c>
      <c r="AC98" s="13" t="s">
        <v>22</v>
      </c>
      <c r="AD98" s="8">
        <f>0</f>
        <v>0</v>
      </c>
      <c r="AE98" s="8">
        <f>0</f>
        <v>0</v>
      </c>
      <c r="AF98" s="8">
        <f>0</f>
        <v>0</v>
      </c>
      <c r="AG98" s="8">
        <f>0</f>
        <v>0</v>
      </c>
      <c r="AH98" s="10">
        <v>0</v>
      </c>
      <c r="AI98" s="10">
        <v>0</v>
      </c>
      <c r="AJ98" s="43" t="s">
        <v>21</v>
      </c>
      <c r="AK98" s="10">
        <v>0</v>
      </c>
      <c r="AL98" s="10">
        <v>0</v>
      </c>
      <c r="AM98" s="10">
        <v>0</v>
      </c>
      <c r="AN98" s="10">
        <v>0</v>
      </c>
      <c r="AO98" s="10">
        <v>0</v>
      </c>
      <c r="AP98" s="10">
        <v>0</v>
      </c>
      <c r="AQ98" s="10">
        <v>0</v>
      </c>
      <c r="AR98" s="10">
        <v>0</v>
      </c>
      <c r="AS98" s="10">
        <v>0</v>
      </c>
      <c r="AT98" s="26">
        <v>0</v>
      </c>
      <c r="AU98" s="24" t="s">
        <v>23</v>
      </c>
      <c r="AV98" s="26">
        <v>0</v>
      </c>
      <c r="AW98" s="26">
        <v>0</v>
      </c>
      <c r="AX98" s="24" t="s">
        <v>27</v>
      </c>
      <c r="AY98" s="26">
        <v>0</v>
      </c>
      <c r="AZ98" s="24" t="s">
        <v>22</v>
      </c>
      <c r="BA98" s="24" t="s">
        <v>22</v>
      </c>
      <c r="BB98" s="26">
        <v>0</v>
      </c>
      <c r="BC98" s="24" t="s">
        <v>22</v>
      </c>
      <c r="BD98" s="26">
        <v>0</v>
      </c>
      <c r="BE98" s="24" t="s">
        <v>22</v>
      </c>
      <c r="BF98" s="24" t="s">
        <v>31</v>
      </c>
      <c r="BG98" s="24" t="s">
        <v>27</v>
      </c>
      <c r="BH98" s="25">
        <v>50000000000</v>
      </c>
      <c r="BI98" s="26">
        <v>0</v>
      </c>
      <c r="BJ98" s="24" t="s">
        <v>22</v>
      </c>
      <c r="BK98" s="26">
        <v>0</v>
      </c>
      <c r="BL98" s="26">
        <v>0</v>
      </c>
      <c r="BM98" s="26">
        <v>0</v>
      </c>
      <c r="BN98" s="26">
        <v>0</v>
      </c>
      <c r="BO98" s="24" t="s">
        <v>32</v>
      </c>
      <c r="BP98" s="24" t="s">
        <v>32</v>
      </c>
      <c r="BQ98" s="26">
        <v>0</v>
      </c>
      <c r="BR98" s="26">
        <v>0</v>
      </c>
      <c r="BS98" s="26">
        <v>0</v>
      </c>
      <c r="BT98" s="24" t="s">
        <v>22</v>
      </c>
    </row>
    <row r="99" spans="1:72" x14ac:dyDescent="0.25">
      <c r="A99" s="1">
        <v>96</v>
      </c>
      <c r="B99" s="4">
        <v>401528</v>
      </c>
      <c r="C99" s="3">
        <v>0</v>
      </c>
      <c r="D99" s="3">
        <v>0</v>
      </c>
      <c r="E99" s="7">
        <f>4*500*10^2</f>
        <v>200000</v>
      </c>
      <c r="F99" s="2">
        <f>15*500*10^8</f>
        <v>750000000000</v>
      </c>
      <c r="G99" s="3">
        <v>0</v>
      </c>
      <c r="H99" s="3">
        <v>0</v>
      </c>
      <c r="I99" s="3">
        <v>0</v>
      </c>
      <c r="J99" s="3">
        <v>0</v>
      </c>
      <c r="K99" s="3">
        <v>0</v>
      </c>
      <c r="L99" s="3">
        <v>0</v>
      </c>
      <c r="M99" s="3">
        <v>0</v>
      </c>
      <c r="N99" s="3">
        <v>0</v>
      </c>
      <c r="O99" s="3">
        <v>0</v>
      </c>
      <c r="P99" s="3">
        <v>0</v>
      </c>
      <c r="Q99" s="3">
        <v>0</v>
      </c>
      <c r="R99" s="3">
        <v>0</v>
      </c>
      <c r="S99" s="3">
        <v>0</v>
      </c>
      <c r="T99" s="3">
        <v>0</v>
      </c>
      <c r="U99" s="6">
        <f>10*500*10^5</f>
        <v>500000000</v>
      </c>
      <c r="V99" s="3">
        <v>0</v>
      </c>
      <c r="W99" s="3">
        <v>0</v>
      </c>
      <c r="X99" s="3">
        <v>0</v>
      </c>
      <c r="Y99" s="3">
        <v>0</v>
      </c>
      <c r="Z99" s="12" t="s">
        <v>21</v>
      </c>
      <c r="AA99" s="3">
        <v>0</v>
      </c>
      <c r="AB99" s="13" t="s">
        <v>27</v>
      </c>
      <c r="AC99" s="13" t="s">
        <v>23</v>
      </c>
      <c r="AD99" s="8">
        <f>0</f>
        <v>0</v>
      </c>
      <c r="AE99" s="8">
        <f>0</f>
        <v>0</v>
      </c>
      <c r="AF99" s="8">
        <f>0</f>
        <v>0</v>
      </c>
      <c r="AG99" s="8">
        <f>0</f>
        <v>0</v>
      </c>
      <c r="AH99" s="10">
        <v>0</v>
      </c>
      <c r="AI99" s="10">
        <v>0</v>
      </c>
      <c r="AJ99" s="10">
        <v>0</v>
      </c>
      <c r="AK99" s="10">
        <v>0</v>
      </c>
      <c r="AL99" s="10">
        <v>0</v>
      </c>
      <c r="AM99" s="10">
        <v>0</v>
      </c>
      <c r="AN99" s="10">
        <v>0</v>
      </c>
      <c r="AO99" s="10">
        <v>0</v>
      </c>
      <c r="AP99" s="10">
        <v>0</v>
      </c>
      <c r="AQ99" s="10">
        <v>0</v>
      </c>
      <c r="AR99" s="10">
        <v>0</v>
      </c>
      <c r="AS99" s="10">
        <v>0</v>
      </c>
      <c r="AT99" s="17">
        <v>150000000000</v>
      </c>
      <c r="AU99" s="17">
        <v>150000000000</v>
      </c>
      <c r="AV99" s="17">
        <v>5000000000</v>
      </c>
      <c r="AW99" s="17">
        <v>25000000</v>
      </c>
      <c r="AX99" s="17">
        <v>15000</v>
      </c>
      <c r="AY99" s="8">
        <v>0</v>
      </c>
      <c r="AZ99" s="8">
        <v>0</v>
      </c>
      <c r="BA99" s="17">
        <v>5000</v>
      </c>
      <c r="BB99" s="17">
        <v>5000000000</v>
      </c>
      <c r="BC99" s="8">
        <v>0</v>
      </c>
      <c r="BD99" s="17">
        <v>10000000000</v>
      </c>
      <c r="BE99" s="8">
        <v>0</v>
      </c>
      <c r="BF99" s="8">
        <v>0</v>
      </c>
      <c r="BG99" s="8">
        <v>0</v>
      </c>
      <c r="BH99" s="17">
        <v>150000000</v>
      </c>
      <c r="BI99" s="8">
        <v>0</v>
      </c>
      <c r="BJ99" s="17">
        <v>150000000000</v>
      </c>
      <c r="BK99" s="17">
        <v>10000000000</v>
      </c>
      <c r="BL99" s="17">
        <v>100000000000</v>
      </c>
      <c r="BM99" s="8">
        <v>0</v>
      </c>
      <c r="BN99" s="17">
        <v>5000</v>
      </c>
      <c r="BO99" s="8">
        <v>0</v>
      </c>
      <c r="BP99" s="8">
        <v>0</v>
      </c>
      <c r="BQ99" s="2">
        <v>50000000000</v>
      </c>
      <c r="BR99" s="8">
        <v>0</v>
      </c>
      <c r="BS99" s="2">
        <v>250000000000</v>
      </c>
      <c r="BT99" s="8">
        <v>0</v>
      </c>
    </row>
    <row r="100" spans="1:72" x14ac:dyDescent="0.25">
      <c r="A100" s="1">
        <v>97</v>
      </c>
      <c r="B100" s="4">
        <v>409937</v>
      </c>
      <c r="C100" s="2">
        <f>4*500*10^8</f>
        <v>200000000000</v>
      </c>
      <c r="D100" s="2" t="e">
        <f>12*500*10^W6</f>
        <v>#NUM!</v>
      </c>
      <c r="E100" s="2">
        <f>14*500*10^8</f>
        <v>700000000000</v>
      </c>
      <c r="F100" s="2" t="e">
        <f>15*500*10^W6</f>
        <v>#NUM!</v>
      </c>
      <c r="G100" s="2">
        <f>15*500*10^8</f>
        <v>750000000000</v>
      </c>
      <c r="H100" s="2">
        <f>2*500*10^6</f>
        <v>1000000000</v>
      </c>
      <c r="I100" s="2">
        <f>4*500*10^7</f>
        <v>20000000000</v>
      </c>
      <c r="J100" s="2">
        <f>20*500*10^8</f>
        <v>1000000000000</v>
      </c>
      <c r="K100" s="2">
        <f>8*500*10^8</f>
        <v>400000000000</v>
      </c>
      <c r="L100" s="2">
        <f>12*500*10^8</f>
        <v>600000000000</v>
      </c>
      <c r="M100" s="2">
        <f>4*500*10^8</f>
        <v>200000000000</v>
      </c>
      <c r="N100" s="2">
        <f>1*500*10^8</f>
        <v>50000000000</v>
      </c>
      <c r="O100" s="2">
        <f>5*500*10^8</f>
        <v>250000000000</v>
      </c>
      <c r="P100" s="2">
        <f>5*500*10^1</f>
        <v>25000</v>
      </c>
      <c r="Q100" s="2">
        <f>8*500*10^8</f>
        <v>400000000000</v>
      </c>
      <c r="R100" s="6">
        <f>6*500*10^7</f>
        <v>30000000000</v>
      </c>
      <c r="S100" s="2">
        <f>2*500*10^8</f>
        <v>100000000000</v>
      </c>
      <c r="T100" s="6">
        <f>2*500*10^7</f>
        <v>10000000000</v>
      </c>
      <c r="U100" s="2">
        <f>2*500*10^8</f>
        <v>100000000000</v>
      </c>
      <c r="V100" s="6">
        <f>3*500*10^7</f>
        <v>15000000000</v>
      </c>
      <c r="W100" s="6">
        <v>550000000000</v>
      </c>
      <c r="X100" s="7">
        <v>400000</v>
      </c>
      <c r="Y100" s="2">
        <f>6*500*10^6</f>
        <v>3000000000</v>
      </c>
      <c r="Z100" s="2">
        <f>2*500*10^4</f>
        <v>10000000</v>
      </c>
      <c r="AA100" s="2">
        <f>2*500*10^5</f>
        <v>100000000</v>
      </c>
      <c r="AB100" s="13" t="s">
        <v>27</v>
      </c>
      <c r="AC100" s="9">
        <v>5000000000</v>
      </c>
      <c r="AD100" s="8">
        <f>0</f>
        <v>0</v>
      </c>
      <c r="AE100" s="17">
        <f>2*500*10^5</f>
        <v>100000000</v>
      </c>
      <c r="AF100" s="17">
        <f>6*500*10^6</f>
        <v>3000000000</v>
      </c>
      <c r="AG100" s="9">
        <f>4*500*10^4</f>
        <v>20000000</v>
      </c>
      <c r="AH100" s="44">
        <f>6*500*10^5</f>
        <v>300000000</v>
      </c>
      <c r="AI100" s="43" t="s">
        <v>14</v>
      </c>
      <c r="AJ100" s="46">
        <f>9*500*10^7</f>
        <v>45000000000</v>
      </c>
      <c r="AK100" s="46">
        <f>10*500*10^6</f>
        <v>5000000000</v>
      </c>
      <c r="AL100" s="43" t="s">
        <v>21</v>
      </c>
      <c r="AM100" s="43" t="s">
        <v>17</v>
      </c>
      <c r="AN100" s="44">
        <f>10*500*10^6</f>
        <v>5000000000</v>
      </c>
      <c r="AO100" s="43" t="s">
        <v>25</v>
      </c>
      <c r="AP100" s="10">
        <v>0</v>
      </c>
      <c r="AQ100" s="43" t="s">
        <v>30</v>
      </c>
      <c r="AR100" s="44">
        <f>3*500*10^8</f>
        <v>150000000000</v>
      </c>
      <c r="AS100" s="10">
        <v>0</v>
      </c>
      <c r="AT100" s="13" t="s">
        <v>22</v>
      </c>
      <c r="AU100" s="13" t="s">
        <v>31</v>
      </c>
      <c r="AV100" s="13" t="s">
        <v>31</v>
      </c>
      <c r="AW100" s="8">
        <v>0</v>
      </c>
      <c r="AX100" s="17">
        <v>1000000000000</v>
      </c>
      <c r="AY100" s="17">
        <v>5000000000</v>
      </c>
      <c r="AZ100" s="17">
        <v>1250000000000</v>
      </c>
      <c r="BA100" s="17">
        <v>1250000000000</v>
      </c>
      <c r="BB100" s="17">
        <v>20000000</v>
      </c>
      <c r="BC100" s="17">
        <v>150000000000</v>
      </c>
      <c r="BD100" s="13" t="s">
        <v>27</v>
      </c>
      <c r="BE100" s="17">
        <v>100000000000</v>
      </c>
      <c r="BF100" s="17">
        <v>50000000000</v>
      </c>
      <c r="BG100" s="17">
        <v>750000000000</v>
      </c>
      <c r="BH100" s="17">
        <v>800000000000</v>
      </c>
      <c r="BI100" s="9">
        <v>50000000000</v>
      </c>
      <c r="BJ100" s="17">
        <v>2500000000</v>
      </c>
      <c r="BK100" s="13" t="s">
        <v>23</v>
      </c>
      <c r="BL100" s="13" t="s">
        <v>31</v>
      </c>
      <c r="BM100" s="17">
        <v>750000000000</v>
      </c>
      <c r="BN100" s="8">
        <v>0</v>
      </c>
      <c r="BO100" s="13" t="s">
        <v>32</v>
      </c>
      <c r="BP100" s="8">
        <v>0</v>
      </c>
      <c r="BQ100" s="13" t="s">
        <v>27</v>
      </c>
      <c r="BR100" s="13" t="s">
        <v>27</v>
      </c>
      <c r="BS100" s="13" t="s">
        <v>27</v>
      </c>
      <c r="BT100" s="17">
        <v>1500000000</v>
      </c>
    </row>
    <row r="101" spans="1:72" x14ac:dyDescent="0.25">
      <c r="A101" s="1">
        <v>98</v>
      </c>
      <c r="B101" s="4">
        <v>435288</v>
      </c>
      <c r="C101" s="3">
        <v>0</v>
      </c>
      <c r="D101" s="5" t="s">
        <v>17</v>
      </c>
      <c r="E101" s="5" t="s">
        <v>17</v>
      </c>
      <c r="F101" s="6">
        <f>2*500*10^5</f>
        <v>100000000</v>
      </c>
      <c r="G101" s="5" t="s">
        <v>21</v>
      </c>
      <c r="H101" s="3">
        <v>0</v>
      </c>
      <c r="I101" s="3">
        <v>0</v>
      </c>
      <c r="J101" s="5" t="s">
        <v>30</v>
      </c>
      <c r="K101" s="5" t="s">
        <v>17</v>
      </c>
      <c r="L101" s="5" t="s">
        <v>17</v>
      </c>
      <c r="M101" s="5" t="s">
        <v>17</v>
      </c>
      <c r="N101" s="5" t="s">
        <v>17</v>
      </c>
      <c r="O101" s="3">
        <v>0</v>
      </c>
      <c r="P101" s="2">
        <f>6*500*10^3</f>
        <v>3000000</v>
      </c>
      <c r="Q101" s="5" t="s">
        <v>14</v>
      </c>
      <c r="R101" s="5" t="s">
        <v>14</v>
      </c>
      <c r="S101" s="5" t="s">
        <v>14</v>
      </c>
      <c r="T101" s="5" t="s">
        <v>14</v>
      </c>
      <c r="U101" s="6">
        <f>6*500*10^6</f>
        <v>3000000000</v>
      </c>
      <c r="V101" s="3">
        <v>0</v>
      </c>
      <c r="W101" s="5" t="s">
        <v>30</v>
      </c>
      <c r="X101" s="5" t="s">
        <v>14</v>
      </c>
      <c r="Y101" s="3">
        <v>0</v>
      </c>
      <c r="Z101" s="12">
        <f>0</f>
        <v>0</v>
      </c>
      <c r="AA101" s="3">
        <v>0</v>
      </c>
      <c r="AB101" s="17">
        <v>5000</v>
      </c>
      <c r="AC101" s="8">
        <v>0</v>
      </c>
      <c r="AD101" s="2">
        <f>3*500*10^7</f>
        <v>15000000000</v>
      </c>
      <c r="AE101" s="2">
        <f t="shared" ref="AE101:AF101" si="19">1*500*10^6</f>
        <v>500000000</v>
      </c>
      <c r="AF101" s="2">
        <f t="shared" si="19"/>
        <v>500000000</v>
      </c>
      <c r="AG101" s="2">
        <f>2*500*10^4</f>
        <v>10000000</v>
      </c>
      <c r="AH101" s="43" t="s">
        <v>14</v>
      </c>
      <c r="AI101" s="10">
        <v>0</v>
      </c>
      <c r="AJ101" s="43" t="s">
        <v>17</v>
      </c>
      <c r="AK101" s="10">
        <v>0</v>
      </c>
      <c r="AL101" s="10">
        <v>0</v>
      </c>
      <c r="AM101" s="10">
        <v>0</v>
      </c>
      <c r="AN101" s="43" t="s">
        <v>21</v>
      </c>
      <c r="AO101" s="43" t="s">
        <v>14</v>
      </c>
      <c r="AP101" s="43" t="s">
        <v>21</v>
      </c>
      <c r="AQ101" s="43" t="s">
        <v>21</v>
      </c>
      <c r="AR101" s="43" t="s">
        <v>14</v>
      </c>
      <c r="AS101" s="44">
        <f>5*500*10^5</f>
        <v>250000000</v>
      </c>
      <c r="AT101" s="8">
        <v>0</v>
      </c>
      <c r="AU101" s="13" t="s">
        <v>22</v>
      </c>
      <c r="AV101" s="8">
        <v>0</v>
      </c>
      <c r="AW101" s="8">
        <v>0</v>
      </c>
      <c r="AX101" s="13" t="s">
        <v>22</v>
      </c>
      <c r="AY101" s="8">
        <v>0</v>
      </c>
      <c r="AZ101" s="13" t="s">
        <v>32</v>
      </c>
      <c r="BA101" s="13" t="s">
        <v>27</v>
      </c>
      <c r="BB101" s="13" t="s">
        <v>27</v>
      </c>
      <c r="BC101" s="13" t="s">
        <v>23</v>
      </c>
      <c r="BD101" s="8">
        <v>0</v>
      </c>
      <c r="BE101" s="13" t="s">
        <v>22</v>
      </c>
      <c r="BF101" s="13" t="s">
        <v>27</v>
      </c>
      <c r="BG101" s="13" t="s">
        <v>32</v>
      </c>
      <c r="BH101" s="17">
        <v>3000000000</v>
      </c>
      <c r="BI101" s="8">
        <v>0</v>
      </c>
      <c r="BJ101" s="8">
        <v>0</v>
      </c>
      <c r="BK101" s="8">
        <v>0</v>
      </c>
      <c r="BL101" s="8">
        <v>0</v>
      </c>
      <c r="BM101" s="8">
        <v>0</v>
      </c>
      <c r="BN101" s="13" t="s">
        <v>23</v>
      </c>
      <c r="BO101" s="13" t="s">
        <v>23</v>
      </c>
      <c r="BP101" s="13" t="s">
        <v>23</v>
      </c>
      <c r="BQ101" s="8">
        <v>0</v>
      </c>
      <c r="BR101" s="8">
        <v>0</v>
      </c>
      <c r="BS101" s="8">
        <v>0</v>
      </c>
      <c r="BT101" s="13" t="s">
        <v>22</v>
      </c>
    </row>
    <row r="102" spans="1:72" x14ac:dyDescent="0.25">
      <c r="A102" s="1">
        <v>99</v>
      </c>
      <c r="B102" s="4">
        <v>436311</v>
      </c>
      <c r="C102" s="6">
        <f>4*500*10^7</f>
        <v>20000000000</v>
      </c>
      <c r="D102" s="3">
        <v>0</v>
      </c>
      <c r="E102" s="3">
        <v>0</v>
      </c>
      <c r="F102" s="5" t="s">
        <v>17</v>
      </c>
      <c r="G102" s="3">
        <v>0</v>
      </c>
      <c r="H102" s="6">
        <f>4*500*10^5</f>
        <v>200000000</v>
      </c>
      <c r="I102" s="3">
        <v>0</v>
      </c>
      <c r="J102" s="3">
        <v>0</v>
      </c>
      <c r="K102" s="3">
        <v>0</v>
      </c>
      <c r="L102" s="3">
        <v>0</v>
      </c>
      <c r="M102" s="3">
        <v>0</v>
      </c>
      <c r="N102" s="3">
        <v>0</v>
      </c>
      <c r="O102" s="3">
        <v>0</v>
      </c>
      <c r="P102" s="3">
        <v>0</v>
      </c>
      <c r="Q102" s="3">
        <v>0</v>
      </c>
      <c r="R102" s="3">
        <v>0</v>
      </c>
      <c r="S102" s="3">
        <v>0</v>
      </c>
      <c r="T102" s="3">
        <v>0</v>
      </c>
      <c r="U102" s="3">
        <v>0</v>
      </c>
      <c r="V102" s="3">
        <v>0</v>
      </c>
      <c r="W102" s="6">
        <v>40000000000</v>
      </c>
      <c r="X102" s="3">
        <v>0</v>
      </c>
      <c r="Y102" s="3">
        <v>0</v>
      </c>
      <c r="Z102" s="12">
        <f>0</f>
        <v>0</v>
      </c>
      <c r="AA102" s="3">
        <v>0</v>
      </c>
      <c r="AB102" s="17">
        <v>50000000000</v>
      </c>
      <c r="AC102" s="9">
        <v>15000000000</v>
      </c>
      <c r="AD102" s="8">
        <f>0</f>
        <v>0</v>
      </c>
      <c r="AE102" s="9">
        <f>4*500*10^4</f>
        <v>20000000</v>
      </c>
      <c r="AF102" s="9">
        <f>2*500*10^4</f>
        <v>10000000</v>
      </c>
      <c r="AG102" s="9">
        <f>1*500*10^4</f>
        <v>5000000</v>
      </c>
      <c r="AH102" s="10">
        <v>0</v>
      </c>
      <c r="AI102" s="10">
        <v>0</v>
      </c>
      <c r="AJ102" s="10">
        <v>0</v>
      </c>
      <c r="AK102" s="10">
        <v>0</v>
      </c>
      <c r="AL102" s="10">
        <v>0</v>
      </c>
      <c r="AM102" s="10">
        <v>0</v>
      </c>
      <c r="AN102" s="10">
        <v>0</v>
      </c>
      <c r="AO102" s="10">
        <v>0</v>
      </c>
      <c r="AP102" s="10">
        <v>0</v>
      </c>
      <c r="AQ102" s="10">
        <v>0</v>
      </c>
      <c r="AR102" s="10">
        <v>0</v>
      </c>
      <c r="AS102" s="10">
        <v>0</v>
      </c>
      <c r="AT102" s="9">
        <v>5000000</v>
      </c>
      <c r="AU102" s="9">
        <v>300000000</v>
      </c>
      <c r="AV102" s="13" t="s">
        <v>27</v>
      </c>
      <c r="AW102" s="8">
        <v>0</v>
      </c>
      <c r="AX102" s="9">
        <v>500000000000</v>
      </c>
      <c r="AY102" s="9">
        <v>5000000000</v>
      </c>
      <c r="AZ102" s="9">
        <v>40000000000</v>
      </c>
      <c r="BA102" s="9">
        <v>50000000000</v>
      </c>
      <c r="BB102" s="8">
        <v>0</v>
      </c>
      <c r="BC102" s="9">
        <v>1000000000</v>
      </c>
      <c r="BD102" s="13" t="s">
        <v>23</v>
      </c>
      <c r="BE102" s="9">
        <v>10000000000</v>
      </c>
      <c r="BF102" s="13" t="s">
        <v>27</v>
      </c>
      <c r="BG102" s="9">
        <v>500000000</v>
      </c>
      <c r="BH102" s="9">
        <v>75000000000</v>
      </c>
      <c r="BI102" s="8">
        <v>0</v>
      </c>
      <c r="BJ102" s="9">
        <v>5000000000</v>
      </c>
      <c r="BK102" s="13" t="s">
        <v>23</v>
      </c>
      <c r="BL102" s="13" t="s">
        <v>22</v>
      </c>
      <c r="BM102" s="8">
        <v>0</v>
      </c>
      <c r="BN102" s="17">
        <v>500000</v>
      </c>
      <c r="BO102" s="17">
        <v>1000000</v>
      </c>
      <c r="BP102" s="17">
        <v>100000</v>
      </c>
      <c r="BQ102" s="9">
        <v>50000000</v>
      </c>
      <c r="BR102" s="8">
        <v>0</v>
      </c>
      <c r="BS102" s="9">
        <v>100000000</v>
      </c>
      <c r="BT102" s="9">
        <v>150000000</v>
      </c>
    </row>
    <row r="103" spans="1:72" x14ac:dyDescent="0.25">
      <c r="A103" s="1">
        <v>100</v>
      </c>
      <c r="B103" s="4">
        <v>443463</v>
      </c>
      <c r="C103" s="2">
        <f>5*500*10^7</f>
        <v>25000000000</v>
      </c>
      <c r="D103" s="7">
        <f>14*500*10^5</f>
        <v>700000000</v>
      </c>
      <c r="E103" s="7">
        <f>15*500*10^8</f>
        <v>750000000000</v>
      </c>
      <c r="F103" s="2">
        <f>10*500*10^8</f>
        <v>500000000000</v>
      </c>
      <c r="G103" s="7">
        <f>1*500*10^5</f>
        <v>50000000</v>
      </c>
      <c r="H103" s="3">
        <v>0</v>
      </c>
      <c r="I103" s="3">
        <v>0</v>
      </c>
      <c r="J103" s="7">
        <f>15*500*10^8</f>
        <v>750000000000</v>
      </c>
      <c r="K103" s="2">
        <f>3*500*10^8</f>
        <v>150000000000</v>
      </c>
      <c r="L103" s="2">
        <f t="shared" ref="L103" si="20">8*500*10^8</f>
        <v>400000000000</v>
      </c>
      <c r="M103" s="2">
        <f>3*500*10^8</f>
        <v>150000000000</v>
      </c>
      <c r="N103" s="2">
        <f>4*500*10^8</f>
        <v>200000000000</v>
      </c>
      <c r="O103" s="6">
        <f>1*500*10^8</f>
        <v>50000000000</v>
      </c>
      <c r="P103" s="3">
        <v>0</v>
      </c>
      <c r="Q103" s="6">
        <f>3*500*10^7</f>
        <v>15000000000</v>
      </c>
      <c r="R103" s="5" t="s">
        <v>14</v>
      </c>
      <c r="S103" s="7">
        <f>6*500*10^7</f>
        <v>30000000000</v>
      </c>
      <c r="T103" s="5" t="s">
        <v>14</v>
      </c>
      <c r="U103" s="6">
        <f>2*500*10^7</f>
        <v>10000000000</v>
      </c>
      <c r="V103" s="5" t="s">
        <v>14</v>
      </c>
      <c r="W103" s="5" t="s">
        <v>25</v>
      </c>
      <c r="X103" s="3" t="s">
        <v>30</v>
      </c>
      <c r="Y103" s="3">
        <v>0</v>
      </c>
      <c r="Z103" s="7">
        <f>4*500*10^3</f>
        <v>2000000</v>
      </c>
      <c r="AA103" s="3">
        <v>0</v>
      </c>
      <c r="AB103" s="13" t="s">
        <v>27</v>
      </c>
      <c r="AC103" s="13" t="s">
        <v>32</v>
      </c>
      <c r="AD103" s="13" t="s">
        <v>21</v>
      </c>
      <c r="AE103" s="9">
        <f>3*500*10^4</f>
        <v>15000000</v>
      </c>
      <c r="AF103" s="9">
        <f>1*500*10^5</f>
        <v>50000000</v>
      </c>
      <c r="AG103" s="17">
        <f>3*500*10^3</f>
        <v>1500000</v>
      </c>
      <c r="AH103" s="10">
        <v>0</v>
      </c>
      <c r="AI103" s="10">
        <v>0</v>
      </c>
      <c r="AJ103" s="10">
        <v>0</v>
      </c>
      <c r="AK103" s="10">
        <v>0</v>
      </c>
      <c r="AL103" s="10">
        <v>0</v>
      </c>
      <c r="AM103" s="10">
        <v>0</v>
      </c>
      <c r="AN103" s="10">
        <v>0</v>
      </c>
      <c r="AO103" s="10">
        <v>0</v>
      </c>
      <c r="AP103" s="10">
        <v>0</v>
      </c>
      <c r="AQ103" s="10">
        <v>0</v>
      </c>
      <c r="AR103" s="10">
        <v>0</v>
      </c>
      <c r="AS103" s="10">
        <v>0</v>
      </c>
      <c r="AT103" s="9">
        <v>50000000000</v>
      </c>
      <c r="AU103" s="9">
        <v>200000000000</v>
      </c>
      <c r="AV103" s="9">
        <v>10000000000</v>
      </c>
      <c r="AW103" s="9">
        <v>500000</v>
      </c>
      <c r="AX103" s="9">
        <v>50000000000</v>
      </c>
      <c r="AY103" s="17">
        <v>20000000000</v>
      </c>
      <c r="AZ103" s="17">
        <v>750000000000</v>
      </c>
      <c r="BA103" s="17">
        <v>700000000000</v>
      </c>
      <c r="BB103" s="17">
        <v>5000000</v>
      </c>
      <c r="BC103" s="9">
        <v>50000000000</v>
      </c>
      <c r="BD103" s="9">
        <v>2000000000</v>
      </c>
      <c r="BE103" s="17">
        <v>50000000000</v>
      </c>
      <c r="BF103" s="9">
        <v>50000000000</v>
      </c>
      <c r="BG103" s="17">
        <v>65000000000</v>
      </c>
      <c r="BH103" s="17">
        <v>300000000000</v>
      </c>
      <c r="BI103" s="13" t="s">
        <v>22</v>
      </c>
      <c r="BJ103" s="9">
        <v>10000000000</v>
      </c>
      <c r="BK103" s="13" t="s">
        <v>22</v>
      </c>
      <c r="BL103" s="9">
        <v>10000000000</v>
      </c>
      <c r="BM103" s="13" t="s">
        <v>32</v>
      </c>
      <c r="BN103" s="8">
        <v>0</v>
      </c>
      <c r="BO103" s="13" t="s">
        <v>32</v>
      </c>
      <c r="BP103" s="13" t="s">
        <v>32</v>
      </c>
      <c r="BQ103" s="9">
        <v>20000000000</v>
      </c>
      <c r="BR103" s="13" t="s">
        <v>23</v>
      </c>
      <c r="BS103" s="9">
        <v>20000000000</v>
      </c>
      <c r="BT103" s="9">
        <v>1000000000</v>
      </c>
    </row>
    <row r="105" spans="1:72" x14ac:dyDescent="0.25">
      <c r="B105" s="3">
        <v>0</v>
      </c>
      <c r="C105" t="s">
        <v>94</v>
      </c>
    </row>
    <row r="106" spans="1:72" x14ac:dyDescent="0.25">
      <c r="B106" s="52" t="s">
        <v>95</v>
      </c>
      <c r="C106" t="s">
        <v>96</v>
      </c>
    </row>
    <row r="107" spans="1:72" x14ac:dyDescent="0.25">
      <c r="B107" s="53" t="s">
        <v>97</v>
      </c>
      <c r="C107" t="s">
        <v>98</v>
      </c>
    </row>
    <row r="108" spans="1:72" x14ac:dyDescent="0.25">
      <c r="B108" s="54" t="s">
        <v>99</v>
      </c>
      <c r="C108" t="s">
        <v>100</v>
      </c>
    </row>
    <row r="109" spans="1:72" x14ac:dyDescent="0.25">
      <c r="B109" s="55" t="s">
        <v>101</v>
      </c>
      <c r="C109" t="s">
        <v>102</v>
      </c>
    </row>
  </sheetData>
  <conditionalFormatting sqref="K5:T5 K12:V12 P39:V40 K45:V45 P53:V53 K53:O54 P54:Q54 O61:P61 K65:V65 N66:T66 K75:V75 K85:V85 K88:V89 K95:T95 P99:T99 K99:O100 O34:T34 K36:V36 P38:T38 K38:O40 K60:T60 K62:V62 P100:Q100 K102:V102 D4:E4 G4">
    <cfRule type="containsText" dxfId="3075" priority="3089" operator="containsText" text="LFW">
      <formula>NOT(ISERROR(SEARCH("LFW",D4)))</formula>
    </cfRule>
    <cfRule type="cellIs" dxfId="3074" priority="3090" operator="equal">
      <formula>0</formula>
    </cfRule>
  </conditionalFormatting>
  <conditionalFormatting sqref="E10">
    <cfRule type="containsText" dxfId="3073" priority="3087" operator="containsText" text="LFW">
      <formula>NOT(ISERROR(SEARCH("LFW",E10)))</formula>
    </cfRule>
    <cfRule type="cellIs" dxfId="3072" priority="3088" operator="equal">
      <formula>0</formula>
    </cfRule>
  </conditionalFormatting>
  <conditionalFormatting sqref="E13">
    <cfRule type="containsText" dxfId="3071" priority="3065" operator="containsText" text="LFW">
      <formula>NOT(ISERROR(SEARCH("LFW",E13)))</formula>
    </cfRule>
    <cfRule type="cellIs" dxfId="3070" priority="3066" operator="equal">
      <formula>0</formula>
    </cfRule>
  </conditionalFormatting>
  <conditionalFormatting sqref="D13">
    <cfRule type="containsText" dxfId="3069" priority="3085" operator="containsText" text="LFW">
      <formula>NOT(ISERROR(SEARCH("LFW",D13)))</formula>
    </cfRule>
    <cfRule type="cellIs" dxfId="3068" priority="3086" operator="equal">
      <formula>0</formula>
    </cfRule>
  </conditionalFormatting>
  <conditionalFormatting sqref="D21">
    <cfRule type="containsText" dxfId="3067" priority="3083" operator="containsText" text="LFW">
      <formula>NOT(ISERROR(SEARCH("LFW",D21)))</formula>
    </cfRule>
    <cfRule type="cellIs" dxfId="3066" priority="3084" operator="equal">
      <formula>0</formula>
    </cfRule>
  </conditionalFormatting>
  <conditionalFormatting sqref="D22:D23">
    <cfRule type="containsText" dxfId="3065" priority="3081" operator="containsText" text="LFW">
      <formula>NOT(ISERROR(SEARCH("LFW",D22)))</formula>
    </cfRule>
    <cfRule type="cellIs" dxfId="3064" priority="3082" operator="equal">
      <formula>0</formula>
    </cfRule>
  </conditionalFormatting>
  <conditionalFormatting sqref="E21">
    <cfRule type="containsText" dxfId="3063" priority="3079" operator="containsText" text="LFW">
      <formula>NOT(ISERROR(SEARCH("LFW",E21)))</formula>
    </cfRule>
    <cfRule type="cellIs" dxfId="3062" priority="3080" operator="equal">
      <formula>0</formula>
    </cfRule>
  </conditionalFormatting>
  <conditionalFormatting sqref="E22:E23">
    <cfRule type="containsText" dxfId="3061" priority="3077" operator="containsText" text="LFW">
      <formula>NOT(ISERROR(SEARCH("LFW",E22)))</formula>
    </cfRule>
    <cfRule type="cellIs" dxfId="3060" priority="3078" operator="equal">
      <formula>0</formula>
    </cfRule>
  </conditionalFormatting>
  <conditionalFormatting sqref="E11">
    <cfRule type="containsText" dxfId="3059" priority="3075" operator="containsText" text="LFW">
      <formula>NOT(ISERROR(SEARCH("LFW",E11)))</formula>
    </cfRule>
    <cfRule type="cellIs" dxfId="3058" priority="3076" operator="equal">
      <formula>0</formula>
    </cfRule>
  </conditionalFormatting>
  <conditionalFormatting sqref="E6">
    <cfRule type="containsText" dxfId="3057" priority="3073" operator="containsText" text="LFW">
      <formula>NOT(ISERROR(SEARCH("LFW",E6)))</formula>
    </cfRule>
    <cfRule type="cellIs" dxfId="3056" priority="3074" operator="equal">
      <formula>0</formula>
    </cfRule>
  </conditionalFormatting>
  <conditionalFormatting sqref="D10:D12 D7 D5">
    <cfRule type="containsText" dxfId="3055" priority="3071" operator="containsText" text="LFW">
      <formula>NOT(ISERROR(SEARCH("LFW",D5)))</formula>
    </cfRule>
    <cfRule type="cellIs" dxfId="3054" priority="3072" operator="equal">
      <formula>0</formula>
    </cfRule>
  </conditionalFormatting>
  <conditionalFormatting sqref="E12 E7 E5">
    <cfRule type="containsText" dxfId="3053" priority="3069" operator="containsText" text="LFW">
      <formula>NOT(ISERROR(SEARCH("LFW",E5)))</formula>
    </cfRule>
    <cfRule type="cellIs" dxfId="3052" priority="3070" operator="equal">
      <formula>0</formula>
    </cfRule>
  </conditionalFormatting>
  <conditionalFormatting sqref="D19">
    <cfRule type="containsText" dxfId="3051" priority="3067" operator="containsText" text="LFW">
      <formula>NOT(ISERROR(SEARCH("LFW",D19)))</formula>
    </cfRule>
    <cfRule type="cellIs" dxfId="3050" priority="3068" operator="equal">
      <formula>0</formula>
    </cfRule>
  </conditionalFormatting>
  <conditionalFormatting sqref="J21:J23">
    <cfRule type="containsText" dxfId="3049" priority="3035" operator="containsText" text="LFW">
      <formula>NOT(ISERROR(SEARCH("LFW",J21)))</formula>
    </cfRule>
    <cfRule type="cellIs" dxfId="3048" priority="3036" operator="equal">
      <formula>0</formula>
    </cfRule>
  </conditionalFormatting>
  <conditionalFormatting sqref="D15:D18 D8:D9">
    <cfRule type="containsText" dxfId="3047" priority="3063" operator="containsText" text="LFW">
      <formula>NOT(ISERROR(SEARCH("LFW",D8)))</formula>
    </cfRule>
    <cfRule type="cellIs" dxfId="3046" priority="3064" operator="equal">
      <formula>0</formula>
    </cfRule>
  </conditionalFormatting>
  <conditionalFormatting sqref="D14">
    <cfRule type="containsText" dxfId="3045" priority="3061" operator="containsText" text="LFW">
      <formula>NOT(ISERROR(SEARCH("LFW",D14)))</formula>
    </cfRule>
    <cfRule type="cellIs" dxfId="3044" priority="3062" operator="equal">
      <formula>0</formula>
    </cfRule>
  </conditionalFormatting>
  <conditionalFormatting sqref="E20 E15:E18 E8:E9">
    <cfRule type="containsText" dxfId="3043" priority="3059" operator="containsText" text="LFW">
      <formula>NOT(ISERROR(SEARCH("LFW",E8)))</formula>
    </cfRule>
    <cfRule type="cellIs" dxfId="3042" priority="3060" operator="equal">
      <formula>0</formula>
    </cfRule>
  </conditionalFormatting>
  <conditionalFormatting sqref="E19 E14">
    <cfRule type="containsText" dxfId="3041" priority="3057" operator="containsText" text="LFW">
      <formula>NOT(ISERROR(SEARCH("LFW",E14)))</formula>
    </cfRule>
    <cfRule type="cellIs" dxfId="3040" priority="3058" operator="equal">
      <formula>0</formula>
    </cfRule>
  </conditionalFormatting>
  <conditionalFormatting sqref="F13 F7 F5">
    <cfRule type="containsText" dxfId="3039" priority="3055" operator="containsText" text="LFW">
      <formula>NOT(ISERROR(SEARCH("LFW",F5)))</formula>
    </cfRule>
    <cfRule type="cellIs" dxfId="3038" priority="3056" operator="equal">
      <formula>0</formula>
    </cfRule>
  </conditionalFormatting>
  <conditionalFormatting sqref="F23 F20 F14:F18 F6 F4 F9">
    <cfRule type="containsText" dxfId="3037" priority="3053" operator="containsText" text="LFW">
      <formula>NOT(ISERROR(SEARCH("LFW",F4)))</formula>
    </cfRule>
    <cfRule type="cellIs" dxfId="3036" priority="3054" operator="equal">
      <formula>0</formula>
    </cfRule>
  </conditionalFormatting>
  <conditionalFormatting sqref="F21:F22 F8">
    <cfRule type="containsText" dxfId="3035" priority="3051" operator="containsText" text="LFW">
      <formula>NOT(ISERROR(SEARCH("LFW",F8)))</formula>
    </cfRule>
    <cfRule type="cellIs" dxfId="3034" priority="3052" operator="equal">
      <formula>0</formula>
    </cfRule>
  </conditionalFormatting>
  <conditionalFormatting sqref="F11">
    <cfRule type="containsText" dxfId="3033" priority="3049" operator="containsText" text="LFW">
      <formula>NOT(ISERROR(SEARCH("LFW",F11)))</formula>
    </cfRule>
    <cfRule type="cellIs" dxfId="3032" priority="3050" operator="equal">
      <formula>0</formula>
    </cfRule>
  </conditionalFormatting>
  <conditionalFormatting sqref="F10">
    <cfRule type="containsText" dxfId="3031" priority="3047" operator="containsText" text="LFW">
      <formula>NOT(ISERROR(SEARCH("LFW",F10)))</formula>
    </cfRule>
    <cfRule type="cellIs" dxfId="3030" priority="3048" operator="equal">
      <formula>0</formula>
    </cfRule>
  </conditionalFormatting>
  <conditionalFormatting sqref="F19 F12">
    <cfRule type="containsText" dxfId="3029" priority="3045" operator="containsText" text="LFW">
      <formula>NOT(ISERROR(SEARCH("LFW",F12)))</formula>
    </cfRule>
    <cfRule type="cellIs" dxfId="3028" priority="3046" operator="equal">
      <formula>0</formula>
    </cfRule>
  </conditionalFormatting>
  <conditionalFormatting sqref="G5">
    <cfRule type="containsText" dxfId="3027" priority="3043" operator="containsText" text="LFW">
      <formula>NOT(ISERROR(SEARCH("LFW",G5)))</formula>
    </cfRule>
    <cfRule type="cellIs" dxfId="3026" priority="3044" operator="equal">
      <formula>0</formula>
    </cfRule>
  </conditionalFormatting>
  <conditionalFormatting sqref="G23 G20 G13:G18 G11 G9 G6">
    <cfRule type="containsText" dxfId="3025" priority="3041" operator="containsText" text="LFW">
      <formula>NOT(ISERROR(SEARCH("LFW",G6)))</formula>
    </cfRule>
    <cfRule type="cellIs" dxfId="3024" priority="3042" operator="equal">
      <formula>0</formula>
    </cfRule>
  </conditionalFormatting>
  <conditionalFormatting sqref="G10 G21:G22 G8">
    <cfRule type="containsText" dxfId="3023" priority="3039" operator="containsText" text="LFW">
      <formula>NOT(ISERROR(SEARCH("LFW",G8)))</formula>
    </cfRule>
    <cfRule type="cellIs" dxfId="3022" priority="3040" operator="equal">
      <formula>0</formula>
    </cfRule>
  </conditionalFormatting>
  <conditionalFormatting sqref="G19 G7 G12">
    <cfRule type="containsText" dxfId="3021" priority="3037" operator="containsText" text="LFW">
      <formula>NOT(ISERROR(SEARCH("LFW",G7)))</formula>
    </cfRule>
    <cfRule type="cellIs" dxfId="3020" priority="3038" operator="equal">
      <formula>0</formula>
    </cfRule>
  </conditionalFormatting>
  <conditionalFormatting sqref="J7 J11 J5">
    <cfRule type="containsText" dxfId="3019" priority="3033" operator="containsText" text="LFW">
      <formula>NOT(ISERROR(SEARCH("LFW",J5)))</formula>
    </cfRule>
    <cfRule type="cellIs" dxfId="3018" priority="3034" operator="equal">
      <formula>0</formula>
    </cfRule>
  </conditionalFormatting>
  <conditionalFormatting sqref="J20 J9 J4 J6 J13:J18">
    <cfRule type="containsText" dxfId="3017" priority="3029" operator="containsText" text="LFW">
      <formula>NOT(ISERROR(SEARCH("LFW",J4)))</formula>
    </cfRule>
    <cfRule type="cellIs" dxfId="3016" priority="3030" operator="equal">
      <formula>0</formula>
    </cfRule>
  </conditionalFormatting>
  <conditionalFormatting sqref="J10 J8">
    <cfRule type="containsText" dxfId="3015" priority="3027" operator="containsText" text="LFW">
      <formula>NOT(ISERROR(SEARCH("LFW",J8)))</formula>
    </cfRule>
    <cfRule type="cellIs" dxfId="3014" priority="3028" operator="equal">
      <formula>0</formula>
    </cfRule>
  </conditionalFormatting>
  <conditionalFormatting sqref="J19 J12">
    <cfRule type="containsText" dxfId="3013" priority="3025" operator="containsText" text="LFW">
      <formula>NOT(ISERROR(SEARCH("LFW",J12)))</formula>
    </cfRule>
    <cfRule type="cellIs" dxfId="3012" priority="3026" operator="equal">
      <formula>0</formula>
    </cfRule>
  </conditionalFormatting>
  <conditionalFormatting sqref="D45:G45 D48:E48 D49:F50 J48:J50 E51:F51 J45">
    <cfRule type="containsText" dxfId="3011" priority="3023" operator="containsText" text="LFW">
      <formula>NOT(ISERROR(SEARCH("LFW",D45)))</formula>
    </cfRule>
    <cfRule type="cellIs" dxfId="3010" priority="3024" operator="equal">
      <formula>0</formula>
    </cfRule>
  </conditionalFormatting>
  <conditionalFormatting sqref="G84">
    <cfRule type="containsText" dxfId="3009" priority="3021" operator="containsText" text="LFW">
      <formula>NOT(ISERROR(SEARCH("LFW",G84)))</formula>
    </cfRule>
    <cfRule type="cellIs" dxfId="3008" priority="3022" operator="equal">
      <formula>0</formula>
    </cfRule>
  </conditionalFormatting>
  <conditionalFormatting sqref="D84 J84 F84">
    <cfRule type="containsText" dxfId="3007" priority="3019" operator="containsText" text="LFW">
      <formula>NOT(ISERROR(SEARCH("LFW",D84)))</formula>
    </cfRule>
    <cfRule type="cellIs" dxfId="3006" priority="3020" operator="equal">
      <formula>0</formula>
    </cfRule>
  </conditionalFormatting>
  <conditionalFormatting sqref="E84">
    <cfRule type="containsText" dxfId="3005" priority="3017" operator="containsText" text="LFW">
      <formula>NOT(ISERROR(SEARCH("LFW",E84)))</formula>
    </cfRule>
    <cfRule type="cellIs" dxfId="3004" priority="3018" operator="equal">
      <formula>0</formula>
    </cfRule>
  </conditionalFormatting>
  <conditionalFormatting sqref="D80:F80 J80 J78 D78:E78">
    <cfRule type="containsText" dxfId="3003" priority="3015" operator="containsText" text="LFW">
      <formula>NOT(ISERROR(SEARCH("LFW",D78)))</formula>
    </cfRule>
    <cfRule type="cellIs" dxfId="3002" priority="3016" operator="equal">
      <formula>0</formula>
    </cfRule>
  </conditionalFormatting>
  <conditionalFormatting sqref="J81 E81:F81">
    <cfRule type="containsText" dxfId="3001" priority="3013" operator="containsText" text="LFW">
      <formula>NOT(ISERROR(SEARCH("LFW",E81)))</formula>
    </cfRule>
    <cfRule type="cellIs" dxfId="3000" priority="3014" operator="equal">
      <formula>0</formula>
    </cfRule>
  </conditionalFormatting>
  <conditionalFormatting sqref="D79:G79 G78 E82:G83 D81:D83 G80:G81 J82:J83 J79">
    <cfRule type="containsText" dxfId="2999" priority="3011" operator="containsText" text="LFW">
      <formula>NOT(ISERROR(SEARCH("LFW",D78)))</formula>
    </cfRule>
    <cfRule type="cellIs" dxfId="2998" priority="3012" operator="equal">
      <formula>0</formula>
    </cfRule>
  </conditionalFormatting>
  <conditionalFormatting sqref="D68 D70 F69 J69:J70 D75:G75 G66 E66 E68:E70 G72 D72:E72 E76 J72 J75:J76">
    <cfRule type="containsText" dxfId="2997" priority="3009" operator="containsText" text="LFW">
      <formula>NOT(ISERROR(SEARCH("LFW",D66)))</formula>
    </cfRule>
    <cfRule type="cellIs" dxfId="2996" priority="3010" operator="equal">
      <formula>0</formula>
    </cfRule>
  </conditionalFormatting>
  <conditionalFormatting sqref="J68 F74:G74 D74 J74">
    <cfRule type="containsText" dxfId="2995" priority="3007" operator="containsText" text="LFW">
      <formula>NOT(ISERROR(SEARCH("LFW",D68)))</formula>
    </cfRule>
    <cfRule type="cellIs" dxfId="2994" priority="3008" operator="equal">
      <formula>0</formula>
    </cfRule>
  </conditionalFormatting>
  <conditionalFormatting sqref="F70 D66 F66 J66 F68:G68 D76 F76:G76">
    <cfRule type="containsText" dxfId="2993" priority="3005" operator="containsText" text="LFW">
      <formula>NOT(ISERROR(SEARCH("LFW",D66)))</formula>
    </cfRule>
    <cfRule type="cellIs" dxfId="2992" priority="3006" operator="equal">
      <formula>0</formula>
    </cfRule>
  </conditionalFormatting>
  <conditionalFormatting sqref="D73">
    <cfRule type="containsText" dxfId="2991" priority="3003" operator="containsText" text="LFW">
      <formula>NOT(ISERROR(SEARCH("LFW",D73)))</formula>
    </cfRule>
    <cfRule type="cellIs" dxfId="2990" priority="3004" operator="equal">
      <formula>0</formula>
    </cfRule>
  </conditionalFormatting>
  <conditionalFormatting sqref="E74">
    <cfRule type="containsText" dxfId="2989" priority="3001" operator="containsText" text="LFW">
      <formula>NOT(ISERROR(SEARCH("LFW",E74)))</formula>
    </cfRule>
    <cfRule type="cellIs" dxfId="2988" priority="3002" operator="equal">
      <formula>0</formula>
    </cfRule>
  </conditionalFormatting>
  <conditionalFormatting sqref="E73:F73 J73 J71 G69:G71 F71:F72 D69 D71:E71 D67:G67 J67">
    <cfRule type="containsText" dxfId="2987" priority="2999" operator="containsText" text="LFW">
      <formula>NOT(ISERROR(SEARCH("LFW",D67)))</formula>
    </cfRule>
    <cfRule type="cellIs" dxfId="2986" priority="3000" operator="equal">
      <formula>0</formula>
    </cfRule>
  </conditionalFormatting>
  <conditionalFormatting sqref="G50">
    <cfRule type="containsText" dxfId="2985" priority="2997" operator="containsText" text="LFW">
      <formula>NOT(ISERROR(SEARCH("LFW",G50)))</formula>
    </cfRule>
    <cfRule type="cellIs" dxfId="2984" priority="2998" operator="equal">
      <formula>0</formula>
    </cfRule>
  </conditionalFormatting>
  <conditionalFormatting sqref="D46:D47">
    <cfRule type="containsText" dxfId="2983" priority="2995" operator="containsText" text="LFW">
      <formula>NOT(ISERROR(SEARCH("LFW",D46)))</formula>
    </cfRule>
    <cfRule type="cellIs" dxfId="2982" priority="2996" operator="equal">
      <formula>0</formula>
    </cfRule>
  </conditionalFormatting>
  <conditionalFormatting sqref="G48:G49">
    <cfRule type="containsText" dxfId="2981" priority="2993" operator="containsText" text="LFW">
      <formula>NOT(ISERROR(SEARCH("LFW",G48)))</formula>
    </cfRule>
    <cfRule type="cellIs" dxfId="2980" priority="2994" operator="equal">
      <formula>0</formula>
    </cfRule>
  </conditionalFormatting>
  <conditionalFormatting sqref="E46:G47 J46:J47">
    <cfRule type="containsText" dxfId="2979" priority="2991" operator="containsText" text="LFW">
      <formula>NOT(ISERROR(SEARCH("LFW",E46)))</formula>
    </cfRule>
    <cfRule type="cellIs" dxfId="2978" priority="2992" operator="equal">
      <formula>0</formula>
    </cfRule>
  </conditionalFormatting>
  <conditionalFormatting sqref="F48">
    <cfRule type="containsText" dxfId="2977" priority="2989" operator="containsText" text="LFW">
      <formula>NOT(ISERROR(SEARCH("LFW",F48)))</formula>
    </cfRule>
    <cfRule type="cellIs" dxfId="2976" priority="2990" operator="equal">
      <formula>0</formula>
    </cfRule>
  </conditionalFormatting>
  <conditionalFormatting sqref="D57:F57 J57">
    <cfRule type="containsText" dxfId="2975" priority="2987" operator="containsText" text="LFW">
      <formula>NOT(ISERROR(SEARCH("LFW",D57)))</formula>
    </cfRule>
    <cfRule type="cellIs" dxfId="2974" priority="2988" operator="equal">
      <formula>0</formula>
    </cfRule>
  </conditionalFormatting>
  <conditionalFormatting sqref="G57">
    <cfRule type="containsText" dxfId="2973" priority="2985" operator="containsText" text="LFW">
      <formula>NOT(ISERROR(SEARCH("LFW",G57)))</formula>
    </cfRule>
    <cfRule type="cellIs" dxfId="2972" priority="2986" operator="equal">
      <formula>0</formula>
    </cfRule>
  </conditionalFormatting>
  <conditionalFormatting sqref="D52:G53 J52:J53">
    <cfRule type="containsText" dxfId="2971" priority="2983" operator="containsText" text="LFW">
      <formula>NOT(ISERROR(SEARCH("LFW",D52)))</formula>
    </cfRule>
    <cfRule type="cellIs" dxfId="2970" priority="2984" operator="equal">
      <formula>0</formula>
    </cfRule>
  </conditionalFormatting>
  <conditionalFormatting sqref="D54:G55 J54:J55">
    <cfRule type="containsText" dxfId="2969" priority="2981" operator="containsText" text="LFW">
      <formula>NOT(ISERROR(SEARCH("LFW",D54)))</formula>
    </cfRule>
    <cfRule type="cellIs" dxfId="2968" priority="2982" operator="equal">
      <formula>0</formula>
    </cfRule>
  </conditionalFormatting>
  <conditionalFormatting sqref="D56:G56 J56">
    <cfRule type="containsText" dxfId="2967" priority="2979" operator="containsText" text="LFW">
      <formula>NOT(ISERROR(SEARCH("LFW",D56)))</formula>
    </cfRule>
    <cfRule type="cellIs" dxfId="2966" priority="2980" operator="equal">
      <formula>0</formula>
    </cfRule>
  </conditionalFormatting>
  <conditionalFormatting sqref="G60 E60 D62:G62 D65:G65 J62 J65">
    <cfRule type="containsText" dxfId="2965" priority="2977" operator="containsText" text="LFW">
      <formula>NOT(ISERROR(SEARCH("LFW",D60)))</formula>
    </cfRule>
    <cfRule type="cellIs" dxfId="2964" priority="2978" operator="equal">
      <formula>0</formula>
    </cfRule>
  </conditionalFormatting>
  <conditionalFormatting sqref="D64:G64 D58 J64">
    <cfRule type="containsText" dxfId="2963" priority="2975" operator="containsText" text="LFW">
      <formula>NOT(ISERROR(SEARCH("LFW",D58)))</formula>
    </cfRule>
    <cfRule type="cellIs" dxfId="2962" priority="2976" operator="equal">
      <formula>0</formula>
    </cfRule>
  </conditionalFormatting>
  <conditionalFormatting sqref="F63:G63 J58:J59 F61 F59 E58:E59 D61 J63">
    <cfRule type="containsText" dxfId="2961" priority="2973" operator="containsText" text="LFW">
      <formula>NOT(ISERROR(SEARCH("LFW",D58)))</formula>
    </cfRule>
    <cfRule type="cellIs" dxfId="2960" priority="2974" operator="equal">
      <formula>0</formula>
    </cfRule>
  </conditionalFormatting>
  <conditionalFormatting sqref="G61">
    <cfRule type="containsText" dxfId="2959" priority="2971" operator="containsText" text="LFW">
      <formula>NOT(ISERROR(SEARCH("LFW",G61)))</formula>
    </cfRule>
    <cfRule type="cellIs" dxfId="2958" priority="2972" operator="equal">
      <formula>0</formula>
    </cfRule>
  </conditionalFormatting>
  <conditionalFormatting sqref="D60 F60 J60 E61">
    <cfRule type="containsText" dxfId="2957" priority="2969" operator="containsText" text="LFW">
      <formula>NOT(ISERROR(SEARCH("LFW",D60)))</formula>
    </cfRule>
    <cfRule type="cellIs" dxfId="2956" priority="2970" operator="equal">
      <formula>0</formula>
    </cfRule>
  </conditionalFormatting>
  <conditionalFormatting sqref="D63 D59 G59 F58:G58">
    <cfRule type="containsText" dxfId="2955" priority="2967" operator="containsText" text="LFW">
      <formula>NOT(ISERROR(SEARCH("LFW",D58)))</formula>
    </cfRule>
    <cfRule type="cellIs" dxfId="2954" priority="2968" operator="equal">
      <formula>0</formula>
    </cfRule>
  </conditionalFormatting>
  <conditionalFormatting sqref="E63">
    <cfRule type="containsText" dxfId="2953" priority="2965" operator="containsText" text="LFW">
      <formula>NOT(ISERROR(SEARCH("LFW",E63)))</formula>
    </cfRule>
    <cfRule type="cellIs" dxfId="2952" priority="2966" operator="equal">
      <formula>0</formula>
    </cfRule>
  </conditionalFormatting>
  <conditionalFormatting sqref="J61">
    <cfRule type="containsText" dxfId="2951" priority="2963" operator="containsText" text="LFW">
      <formula>NOT(ISERROR(SEARCH("LFW",J61)))</formula>
    </cfRule>
    <cfRule type="cellIs" dxfId="2950" priority="2964" operator="equal">
      <formula>0</formula>
    </cfRule>
  </conditionalFormatting>
  <conditionalFormatting sqref="G43 D43:E43 J43">
    <cfRule type="containsText" dxfId="2949" priority="2961" operator="containsText" text="LFW">
      <formula>NOT(ISERROR(SEARCH("LFW",D43)))</formula>
    </cfRule>
    <cfRule type="cellIs" dxfId="2948" priority="2962" operator="equal">
      <formula>0</formula>
    </cfRule>
  </conditionalFormatting>
  <conditionalFormatting sqref="J34:J42">
    <cfRule type="containsText" dxfId="2947" priority="2959" operator="containsText" text="LFW">
      <formula>NOT(ISERROR(SEARCH("LFW",J34)))</formula>
    </cfRule>
    <cfRule type="cellIs" dxfId="2946" priority="2960" operator="equal">
      <formula>0</formula>
    </cfRule>
  </conditionalFormatting>
  <conditionalFormatting sqref="G36:G40">
    <cfRule type="containsText" dxfId="2945" priority="2957" operator="containsText" text="LFW">
      <formula>NOT(ISERROR(SEARCH("LFW",G36)))</formula>
    </cfRule>
    <cfRule type="cellIs" dxfId="2944" priority="2958" operator="equal">
      <formula>0</formula>
    </cfRule>
  </conditionalFormatting>
  <conditionalFormatting sqref="F36:F40">
    <cfRule type="containsText" dxfId="2943" priority="2955" operator="containsText" text="LFW">
      <formula>NOT(ISERROR(SEARCH("LFW",F36)))</formula>
    </cfRule>
    <cfRule type="cellIs" dxfId="2942" priority="2956" operator="equal">
      <formula>0</formula>
    </cfRule>
  </conditionalFormatting>
  <conditionalFormatting sqref="E34:E42">
    <cfRule type="containsText" dxfId="2941" priority="2953" operator="containsText" text="LFW">
      <formula>NOT(ISERROR(SEARCH("LFW",E34)))</formula>
    </cfRule>
    <cfRule type="cellIs" dxfId="2940" priority="2954" operator="equal">
      <formula>0</formula>
    </cfRule>
  </conditionalFormatting>
  <conditionalFormatting sqref="D35:D40">
    <cfRule type="containsText" dxfId="2939" priority="2951" operator="containsText" text="LFW">
      <formula>NOT(ISERROR(SEARCH("LFW",D35)))</formula>
    </cfRule>
    <cfRule type="cellIs" dxfId="2938" priority="2952" operator="equal">
      <formula>0</formula>
    </cfRule>
  </conditionalFormatting>
  <conditionalFormatting sqref="D33:E33">
    <cfRule type="containsText" dxfId="2937" priority="2947" operator="containsText" text="LFW">
      <formula>NOT(ISERROR(SEARCH("LFW",D33)))</formula>
    </cfRule>
    <cfRule type="cellIs" dxfId="2936" priority="2948" operator="equal">
      <formula>0</formula>
    </cfRule>
  </conditionalFormatting>
  <conditionalFormatting sqref="F35:G35 F43 F41">
    <cfRule type="containsText" dxfId="2935" priority="2949" operator="containsText" text="LFW">
      <formula>NOT(ISERROR(SEARCH("LFW",F35)))</formula>
    </cfRule>
    <cfRule type="cellIs" dxfId="2934" priority="2950" operator="equal">
      <formula>0</formula>
    </cfRule>
  </conditionalFormatting>
  <conditionalFormatting sqref="D41:D42 G42 D34 D32:G32 J32">
    <cfRule type="containsText" dxfId="2933" priority="2943" operator="containsText" text="LFW">
      <formula>NOT(ISERROR(SEARCH("LFW",D32)))</formula>
    </cfRule>
    <cfRule type="cellIs" dxfId="2932" priority="2944" operator="equal">
      <formula>0</formula>
    </cfRule>
  </conditionalFormatting>
  <conditionalFormatting sqref="G41 F33:G33 J33">
    <cfRule type="containsText" dxfId="2931" priority="2945" operator="containsText" text="LFW">
      <formula>NOT(ISERROR(SEARCH("LFW",F33)))</formula>
    </cfRule>
    <cfRule type="cellIs" dxfId="2930" priority="2946" operator="equal">
      <formula>0</formula>
    </cfRule>
  </conditionalFormatting>
  <conditionalFormatting sqref="G28:G29 F28:F30 E29 D28 J29:J30">
    <cfRule type="containsText" dxfId="2929" priority="2935" operator="containsText" text="LFW">
      <formula>NOT(ISERROR(SEARCH("LFW",D28)))</formula>
    </cfRule>
    <cfRule type="cellIs" dxfId="2928" priority="2936" operator="equal">
      <formula>0</formula>
    </cfRule>
  </conditionalFormatting>
  <conditionalFormatting sqref="F42 F34:G34">
    <cfRule type="containsText" dxfId="2927" priority="2941" operator="containsText" text="LFW">
      <formula>NOT(ISERROR(SEARCH("LFW",F34)))</formula>
    </cfRule>
    <cfRule type="cellIs" dxfId="2926" priority="2942" operator="equal">
      <formula>0</formula>
    </cfRule>
  </conditionalFormatting>
  <conditionalFormatting sqref="J28">
    <cfRule type="containsText" dxfId="2925" priority="2939" operator="containsText" text="LFW">
      <formula>NOT(ISERROR(SEARCH("LFW",J28)))</formula>
    </cfRule>
    <cfRule type="cellIs" dxfId="2924" priority="2940" operator="equal">
      <formula>0</formula>
    </cfRule>
  </conditionalFormatting>
  <conditionalFormatting sqref="E28 D30">
    <cfRule type="containsText" dxfId="2923" priority="2937" operator="containsText" text="LFW">
      <formula>NOT(ISERROR(SEARCH("LFW",D28)))</formula>
    </cfRule>
    <cfRule type="cellIs" dxfId="2922" priority="2938" operator="equal">
      <formula>0</formula>
    </cfRule>
  </conditionalFormatting>
  <conditionalFormatting sqref="E25">
    <cfRule type="containsText" dxfId="2921" priority="2925" operator="containsText" text="LFW">
      <formula>NOT(ISERROR(SEARCH("LFW",E25)))</formula>
    </cfRule>
    <cfRule type="cellIs" dxfId="2920" priority="2926" operator="equal">
      <formula>0</formula>
    </cfRule>
  </conditionalFormatting>
  <conditionalFormatting sqref="G30 D29">
    <cfRule type="containsText" dxfId="2919" priority="2933" operator="containsText" text="LFW">
      <formula>NOT(ISERROR(SEARCH("LFW",D29)))</formula>
    </cfRule>
    <cfRule type="cellIs" dxfId="2918" priority="2934" operator="equal">
      <formula>0</formula>
    </cfRule>
  </conditionalFormatting>
  <conditionalFormatting sqref="E26:F27 E24:F24 G24:G27 J26:J27 J24 D31:G31 D24:D27 E30 J31">
    <cfRule type="containsText" dxfId="2917" priority="2931" operator="containsText" text="LFW">
      <formula>NOT(ISERROR(SEARCH("LFW",D24)))</formula>
    </cfRule>
    <cfRule type="cellIs" dxfId="2916" priority="2932" operator="equal">
      <formula>0</formula>
    </cfRule>
  </conditionalFormatting>
  <conditionalFormatting sqref="J25">
    <cfRule type="containsText" dxfId="2915" priority="2929" operator="containsText" text="LFW">
      <formula>NOT(ISERROR(SEARCH("LFW",J25)))</formula>
    </cfRule>
    <cfRule type="cellIs" dxfId="2914" priority="2930" operator="equal">
      <formula>0</formula>
    </cfRule>
  </conditionalFormatting>
  <conditionalFormatting sqref="F25">
    <cfRule type="containsText" dxfId="2913" priority="2927" operator="containsText" text="LFW">
      <formula>NOT(ISERROR(SEARCH("LFW",F25)))</formula>
    </cfRule>
    <cfRule type="cellIs" dxfId="2912" priority="2928" operator="equal">
      <formula>0</formula>
    </cfRule>
  </conditionalFormatting>
  <conditionalFormatting sqref="E44">
    <cfRule type="containsText" dxfId="2911" priority="2923" operator="containsText" text="LFW">
      <formula>NOT(ISERROR(SEARCH("LFW",E44)))</formula>
    </cfRule>
    <cfRule type="cellIs" dxfId="2910" priority="2924" operator="equal">
      <formula>0</formula>
    </cfRule>
  </conditionalFormatting>
  <conditionalFormatting sqref="D44">
    <cfRule type="containsText" dxfId="2909" priority="2921" operator="containsText" text="LFW">
      <formula>NOT(ISERROR(SEARCH("LFW",D44)))</formula>
    </cfRule>
    <cfRule type="cellIs" dxfId="2908" priority="2922" operator="equal">
      <formula>0</formula>
    </cfRule>
  </conditionalFormatting>
  <conditionalFormatting sqref="F44">
    <cfRule type="containsText" dxfId="2907" priority="2919" operator="containsText" text="LFW">
      <formula>NOT(ISERROR(SEARCH("LFW",F44)))</formula>
    </cfRule>
    <cfRule type="cellIs" dxfId="2906" priority="2920" operator="equal">
      <formula>0</formula>
    </cfRule>
  </conditionalFormatting>
  <conditionalFormatting sqref="G44">
    <cfRule type="containsText" dxfId="2905" priority="2917" operator="containsText" text="LFW">
      <formula>NOT(ISERROR(SEARCH("LFW",G44)))</formula>
    </cfRule>
    <cfRule type="cellIs" dxfId="2904" priority="2918" operator="equal">
      <formula>0</formula>
    </cfRule>
  </conditionalFormatting>
  <conditionalFormatting sqref="J44">
    <cfRule type="containsText" dxfId="2903" priority="2915" operator="containsText" text="LFW">
      <formula>NOT(ISERROR(SEARCH("LFW",J44)))</formula>
    </cfRule>
    <cfRule type="cellIs" dxfId="2902" priority="2916" operator="equal">
      <formula>0</formula>
    </cfRule>
  </conditionalFormatting>
  <conditionalFormatting sqref="D20">
    <cfRule type="containsText" dxfId="2901" priority="2913" operator="containsText" text="LFW">
      <formula>NOT(ISERROR(SEARCH("LFW",D20)))</formula>
    </cfRule>
    <cfRule type="cellIs" dxfId="2900" priority="2914" operator="equal">
      <formula>0</formula>
    </cfRule>
  </conditionalFormatting>
  <conditionalFormatting sqref="D6">
    <cfRule type="containsText" dxfId="2899" priority="2911" operator="containsText" text="LFW">
      <formula>NOT(ISERROR(SEARCH("LFW",D6)))</formula>
    </cfRule>
    <cfRule type="cellIs" dxfId="2898" priority="2912" operator="equal">
      <formula>0</formula>
    </cfRule>
  </conditionalFormatting>
  <conditionalFormatting sqref="D51">
    <cfRule type="containsText" dxfId="2897" priority="2909" operator="containsText" text="LFW">
      <formula>NOT(ISERROR(SEARCH("LFW",D51)))</formula>
    </cfRule>
    <cfRule type="cellIs" dxfId="2896" priority="2910" operator="equal">
      <formula>0</formula>
    </cfRule>
  </conditionalFormatting>
  <conditionalFormatting sqref="G51">
    <cfRule type="containsText" dxfId="2895" priority="2907" operator="containsText" text="LFW">
      <formula>NOT(ISERROR(SEARCH("LFW",G51)))</formula>
    </cfRule>
    <cfRule type="cellIs" dxfId="2894" priority="2908" operator="equal">
      <formula>0</formula>
    </cfRule>
  </conditionalFormatting>
  <conditionalFormatting sqref="J51">
    <cfRule type="containsText" dxfId="2893" priority="2905" operator="containsText" text="LFW">
      <formula>NOT(ISERROR(SEARCH("LFW",J51)))</formula>
    </cfRule>
    <cfRule type="cellIs" dxfId="2892" priority="2906" operator="equal">
      <formula>0</formula>
    </cfRule>
  </conditionalFormatting>
  <conditionalFormatting sqref="F78">
    <cfRule type="containsText" dxfId="2891" priority="2899" operator="containsText" text="LFW">
      <formula>NOT(ISERROR(SEARCH("LFW",F78)))</formula>
    </cfRule>
    <cfRule type="cellIs" dxfId="2890" priority="2900" operator="equal">
      <formula>0</formula>
    </cfRule>
  </conditionalFormatting>
  <conditionalFormatting sqref="J77 E77:F77">
    <cfRule type="containsText" dxfId="2889" priority="2901" operator="containsText" text="LFW">
      <formula>NOT(ISERROR(SEARCH("LFW",E77)))</formula>
    </cfRule>
    <cfRule type="cellIs" dxfId="2888" priority="2902" operator="equal">
      <formula>0</formula>
    </cfRule>
  </conditionalFormatting>
  <conditionalFormatting sqref="G77 D77">
    <cfRule type="containsText" dxfId="2887" priority="2903" operator="containsText" text="LFW">
      <formula>NOT(ISERROR(SEARCH("LFW",D77)))</formula>
    </cfRule>
    <cfRule type="cellIs" dxfId="2886" priority="2904" operator="equal">
      <formula>0</formula>
    </cfRule>
  </conditionalFormatting>
  <conditionalFormatting sqref="E99">
    <cfRule type="containsText" dxfId="2885" priority="2875" operator="containsText" text="LFW">
      <formula>NOT(ISERROR(SEARCH("LFW",E99)))</formula>
    </cfRule>
    <cfRule type="cellIs" dxfId="2884" priority="2876" operator="equal">
      <formula>0</formula>
    </cfRule>
  </conditionalFormatting>
  <conditionalFormatting sqref="J100 D100:G100">
    <cfRule type="containsText" dxfId="2883" priority="2837" operator="containsText" text="LFW">
      <formula>NOT(ISERROR(SEARCH("LFW",D100)))</formula>
    </cfRule>
    <cfRule type="cellIs" dxfId="2882" priority="2838" operator="equal">
      <formula>0</formula>
    </cfRule>
  </conditionalFormatting>
  <conditionalFormatting sqref="D85:E85 G85 J85:J86">
    <cfRule type="containsText" dxfId="2881" priority="2897" operator="containsText" text="LFW">
      <formula>NOT(ISERROR(SEARCH("LFW",D85)))</formula>
    </cfRule>
    <cfRule type="cellIs" dxfId="2880" priority="2898" operator="equal">
      <formula>0</formula>
    </cfRule>
  </conditionalFormatting>
  <conditionalFormatting sqref="F85">
    <cfRule type="containsText" dxfId="2879" priority="2895" operator="containsText" text="LFW">
      <formula>NOT(ISERROR(SEARCH("LFW",F85)))</formula>
    </cfRule>
    <cfRule type="cellIs" dxfId="2878" priority="2896" operator="equal">
      <formula>0</formula>
    </cfRule>
  </conditionalFormatting>
  <conditionalFormatting sqref="D97:D99 E97:E98 F97:G97 D95:E95 G95 G99 E96:F96 J95:J99">
    <cfRule type="containsText" dxfId="2877" priority="2893" operator="containsText" text="LFW">
      <formula>NOT(ISERROR(SEARCH("LFW",D95)))</formula>
    </cfRule>
    <cfRule type="cellIs" dxfId="2876" priority="2894" operator="equal">
      <formula>0</formula>
    </cfRule>
  </conditionalFormatting>
  <conditionalFormatting sqref="E86:E91 F88:G88 F90:G90 G89 J88:J90">
    <cfRule type="containsText" dxfId="2875" priority="2891" operator="containsText" text="LFW">
      <formula>NOT(ISERROR(SEARCH("LFW",E86)))</formula>
    </cfRule>
    <cfRule type="cellIs" dxfId="2874" priority="2892" operator="equal">
      <formula>0</formula>
    </cfRule>
  </conditionalFormatting>
  <conditionalFormatting sqref="D87:D90">
    <cfRule type="containsText" dxfId="2873" priority="2889" operator="containsText" text="LFW">
      <formula>NOT(ISERROR(SEARCH("LFW",D87)))</formula>
    </cfRule>
    <cfRule type="cellIs" dxfId="2872" priority="2890" operator="equal">
      <formula>0</formula>
    </cfRule>
  </conditionalFormatting>
  <conditionalFormatting sqref="F89">
    <cfRule type="containsText" dxfId="2871" priority="2887" operator="containsText" text="LFW">
      <formula>NOT(ISERROR(SEARCH("LFW",F89)))</formula>
    </cfRule>
    <cfRule type="cellIs" dxfId="2870" priority="2888" operator="equal">
      <formula>0</formula>
    </cfRule>
  </conditionalFormatting>
  <conditionalFormatting sqref="F87:G87 G86">
    <cfRule type="containsText" dxfId="2869" priority="2885" operator="containsText" text="LFW">
      <formula>NOT(ISERROR(SEARCH("LFW",F86)))</formula>
    </cfRule>
    <cfRule type="cellIs" dxfId="2868" priority="2886" operator="equal">
      <formula>0</formula>
    </cfRule>
  </conditionalFormatting>
  <conditionalFormatting sqref="J87">
    <cfRule type="containsText" dxfId="2867" priority="2883" operator="containsText" text="LFW">
      <formula>NOT(ISERROR(SEARCH("LFW",J87)))</formula>
    </cfRule>
    <cfRule type="cellIs" dxfId="2866" priority="2884" operator="equal">
      <formula>0</formula>
    </cfRule>
  </conditionalFormatting>
  <conditionalFormatting sqref="G96 D96">
    <cfRule type="containsText" dxfId="2865" priority="2873" operator="containsText" text="LFW">
      <formula>NOT(ISERROR(SEARCH("LFW",D96)))</formula>
    </cfRule>
    <cfRule type="cellIs" dxfId="2864" priority="2874" operator="equal">
      <formula>0</formula>
    </cfRule>
  </conditionalFormatting>
  <conditionalFormatting sqref="F95">
    <cfRule type="containsText" dxfId="2863" priority="2881" operator="containsText" text="LFW">
      <formula>NOT(ISERROR(SEARCH("LFW",F95)))</formula>
    </cfRule>
    <cfRule type="cellIs" dxfId="2862" priority="2882" operator="equal">
      <formula>0</formula>
    </cfRule>
  </conditionalFormatting>
  <conditionalFormatting sqref="F98:G98">
    <cfRule type="containsText" dxfId="2861" priority="2879" operator="containsText" text="LFW">
      <formula>NOT(ISERROR(SEARCH("LFW",F98)))</formula>
    </cfRule>
    <cfRule type="cellIs" dxfId="2860" priority="2880" operator="equal">
      <formula>0</formula>
    </cfRule>
  </conditionalFormatting>
  <conditionalFormatting sqref="F99">
    <cfRule type="containsText" dxfId="2859" priority="2877" operator="containsText" text="LFW">
      <formula>NOT(ISERROR(SEARCH("LFW",F99)))</formula>
    </cfRule>
    <cfRule type="cellIs" dxfId="2858" priority="2878" operator="equal">
      <formula>0</formula>
    </cfRule>
  </conditionalFormatting>
  <conditionalFormatting sqref="F103">
    <cfRule type="containsText" dxfId="2857" priority="2843" operator="containsText" text="LFW">
      <formula>NOT(ISERROR(SEARCH("LFW",F103)))</formula>
    </cfRule>
    <cfRule type="cellIs" dxfId="2856" priority="2844" operator="equal">
      <formula>0</formula>
    </cfRule>
  </conditionalFormatting>
  <conditionalFormatting sqref="D103:E103">
    <cfRule type="containsText" dxfId="2855" priority="2841" operator="containsText" text="LFW">
      <formula>NOT(ISERROR(SEARCH("LFW",D103)))</formula>
    </cfRule>
    <cfRule type="cellIs" dxfId="2854" priority="2842" operator="equal">
      <formula>0</formula>
    </cfRule>
  </conditionalFormatting>
  <conditionalFormatting sqref="D86">
    <cfRule type="containsText" dxfId="2853" priority="2871" operator="containsText" text="LFW">
      <formula>NOT(ISERROR(SEARCH("LFW",D86)))</formula>
    </cfRule>
    <cfRule type="cellIs" dxfId="2852" priority="2872" operator="equal">
      <formula>0</formula>
    </cfRule>
  </conditionalFormatting>
  <conditionalFormatting sqref="F86">
    <cfRule type="containsText" dxfId="2851" priority="2869" operator="containsText" text="LFW">
      <formula>NOT(ISERROR(SEARCH("LFW",F86)))</formula>
    </cfRule>
    <cfRule type="cellIs" dxfId="2850" priority="2870" operator="equal">
      <formula>0</formula>
    </cfRule>
  </conditionalFormatting>
  <conditionalFormatting sqref="D93:G93 D92:E92 J93">
    <cfRule type="containsText" dxfId="2849" priority="2867" operator="containsText" text="LFW">
      <formula>NOT(ISERROR(SEARCH("LFW",D92)))</formula>
    </cfRule>
    <cfRule type="cellIs" dxfId="2848" priority="2868" operator="equal">
      <formula>0</formula>
    </cfRule>
  </conditionalFormatting>
  <conditionalFormatting sqref="D94:G94 J94">
    <cfRule type="containsText" dxfId="2847" priority="2865" operator="containsText" text="LFW">
      <formula>NOT(ISERROR(SEARCH("LFW",D94)))</formula>
    </cfRule>
    <cfRule type="cellIs" dxfId="2846" priority="2866" operator="equal">
      <formula>0</formula>
    </cfRule>
  </conditionalFormatting>
  <conditionalFormatting sqref="D91">
    <cfRule type="containsText" dxfId="2845" priority="2863" operator="containsText" text="LFW">
      <formula>NOT(ISERROR(SEARCH("LFW",D91)))</formula>
    </cfRule>
    <cfRule type="cellIs" dxfId="2844" priority="2864" operator="equal">
      <formula>0</formula>
    </cfRule>
  </conditionalFormatting>
  <conditionalFormatting sqref="F91:F92">
    <cfRule type="containsText" dxfId="2843" priority="2861" operator="containsText" text="LFW">
      <formula>NOT(ISERROR(SEARCH("LFW",F91)))</formula>
    </cfRule>
    <cfRule type="cellIs" dxfId="2842" priority="2862" operator="equal">
      <formula>0</formula>
    </cfRule>
  </conditionalFormatting>
  <conditionalFormatting sqref="G91">
    <cfRule type="containsText" dxfId="2841" priority="2859" operator="containsText" text="LFW">
      <formula>NOT(ISERROR(SEARCH("LFW",G91)))</formula>
    </cfRule>
    <cfRule type="cellIs" dxfId="2840" priority="2860" operator="equal">
      <formula>0</formula>
    </cfRule>
  </conditionalFormatting>
  <conditionalFormatting sqref="G92">
    <cfRule type="containsText" dxfId="2839" priority="2857" operator="containsText" text="LFW">
      <formula>NOT(ISERROR(SEARCH("LFW",G92)))</formula>
    </cfRule>
    <cfRule type="cellIs" dxfId="2838" priority="2858" operator="equal">
      <formula>0</formula>
    </cfRule>
  </conditionalFormatting>
  <conditionalFormatting sqref="J92">
    <cfRule type="containsText" dxfId="2837" priority="2855" operator="containsText" text="LFW">
      <formula>NOT(ISERROR(SEARCH("LFW",J92)))</formula>
    </cfRule>
    <cfRule type="cellIs" dxfId="2836" priority="2856" operator="equal">
      <formula>0</formula>
    </cfRule>
  </conditionalFormatting>
  <conditionalFormatting sqref="D102:E102 G102 J102:V102">
    <cfRule type="containsText" dxfId="2835" priority="2853" operator="containsText" text="LFW">
      <formula>NOT(ISERROR(SEARCH("LFW",D102)))</formula>
    </cfRule>
    <cfRule type="cellIs" dxfId="2834" priority="2854" operator="equal">
      <formula>0</formula>
    </cfRule>
  </conditionalFormatting>
  <conditionalFormatting sqref="F102">
    <cfRule type="containsText" dxfId="2833" priority="2851" operator="containsText" text="LFW">
      <formula>NOT(ISERROR(SEARCH("LFW",F102)))</formula>
    </cfRule>
    <cfRule type="cellIs" dxfId="2832" priority="2852" operator="equal">
      <formula>0</formula>
    </cfRule>
  </conditionalFormatting>
  <conditionalFormatting sqref="D101:E101">
    <cfRule type="containsText" dxfId="2831" priority="2849" operator="containsText" text="LFW">
      <formula>NOT(ISERROR(SEARCH("LFW",D101)))</formula>
    </cfRule>
    <cfRule type="cellIs" dxfId="2830" priority="2850" operator="equal">
      <formula>0</formula>
    </cfRule>
  </conditionalFormatting>
  <conditionalFormatting sqref="G101 J101">
    <cfRule type="containsText" dxfId="2829" priority="2847" operator="containsText" text="LFW">
      <formula>NOT(ISERROR(SEARCH("LFW",G101)))</formula>
    </cfRule>
    <cfRule type="cellIs" dxfId="2828" priority="2848" operator="equal">
      <formula>0</formula>
    </cfRule>
  </conditionalFormatting>
  <conditionalFormatting sqref="F101">
    <cfRule type="containsText" dxfId="2827" priority="2845" operator="containsText" text="LFW">
      <formula>NOT(ISERROR(SEARCH("LFW",F101)))</formula>
    </cfRule>
    <cfRule type="cellIs" dxfId="2826" priority="2846" operator="equal">
      <formula>0</formula>
    </cfRule>
  </conditionalFormatting>
  <conditionalFormatting sqref="G103 J103:V103">
    <cfRule type="containsText" dxfId="2825" priority="2839" operator="containsText" text="LFW">
      <formula>NOT(ISERROR(SEARCH("LFW",G103)))</formula>
    </cfRule>
    <cfRule type="cellIs" dxfId="2824" priority="2840" operator="equal">
      <formula>0</formula>
    </cfRule>
  </conditionalFormatting>
  <conditionalFormatting sqref="G73">
    <cfRule type="containsText" dxfId="2823" priority="2835" operator="containsText" text="LFW">
      <formula>NOT(ISERROR(SEARCH("LFW",G73)))</formula>
    </cfRule>
    <cfRule type="cellIs" dxfId="2822" priority="2836" operator="equal">
      <formula>0</formula>
    </cfRule>
  </conditionalFormatting>
  <conditionalFormatting sqref="C13">
    <cfRule type="containsText" dxfId="2821" priority="2833" operator="containsText" text="LFW">
      <formula>NOT(ISERROR(SEARCH("LFW",C13)))</formula>
    </cfRule>
    <cfRule type="cellIs" dxfId="2820" priority="2834" operator="equal">
      <formula>0</formula>
    </cfRule>
  </conditionalFormatting>
  <conditionalFormatting sqref="C11:C12 C7 C5">
    <cfRule type="containsText" dxfId="2819" priority="2831" operator="containsText" text="LFW">
      <formula>NOT(ISERROR(SEARCH("LFW",C5)))</formula>
    </cfRule>
    <cfRule type="cellIs" dxfId="2818" priority="2832" operator="equal">
      <formula>0</formula>
    </cfRule>
  </conditionalFormatting>
  <conditionalFormatting sqref="C15:C18 C8:C9 C4">
    <cfRule type="containsText" dxfId="2817" priority="2829" operator="containsText" text="LFW">
      <formula>NOT(ISERROR(SEARCH("LFW",C4)))</formula>
    </cfRule>
    <cfRule type="cellIs" dxfId="2816" priority="2830" operator="equal">
      <formula>0</formula>
    </cfRule>
  </conditionalFormatting>
  <conditionalFormatting sqref="C20">
    <cfRule type="containsText" dxfId="2815" priority="2827" operator="containsText" text="LFW">
      <formula>NOT(ISERROR(SEARCH("LFW",C20)))</formula>
    </cfRule>
    <cfRule type="cellIs" dxfId="2814" priority="2828" operator="equal">
      <formula>0</formula>
    </cfRule>
  </conditionalFormatting>
  <conditionalFormatting sqref="C6">
    <cfRule type="containsText" dxfId="2813" priority="2825" operator="containsText" text="LFW">
      <formula>NOT(ISERROR(SEARCH("LFW",C6)))</formula>
    </cfRule>
    <cfRule type="cellIs" dxfId="2812" priority="2826" operator="equal">
      <formula>0</formula>
    </cfRule>
  </conditionalFormatting>
  <conditionalFormatting sqref="C10">
    <cfRule type="containsText" dxfId="2811" priority="2823" operator="containsText" text="LFW">
      <formula>NOT(ISERROR(SEARCH("LFW",C10)))</formula>
    </cfRule>
    <cfRule type="cellIs" dxfId="2810" priority="2824" operator="equal">
      <formula>0</formula>
    </cfRule>
  </conditionalFormatting>
  <conditionalFormatting sqref="C14">
    <cfRule type="containsText" dxfId="2809" priority="2821" operator="containsText" text="LFW">
      <formula>NOT(ISERROR(SEARCH("LFW",C14)))</formula>
    </cfRule>
    <cfRule type="cellIs" dxfId="2808" priority="2822" operator="equal">
      <formula>0</formula>
    </cfRule>
  </conditionalFormatting>
  <conditionalFormatting sqref="C19">
    <cfRule type="containsText" dxfId="2807" priority="2819" operator="containsText" text="LFW">
      <formula>NOT(ISERROR(SEARCH("LFW",C19)))</formula>
    </cfRule>
    <cfRule type="cellIs" dxfId="2806" priority="2820" operator="equal">
      <formula>0</formula>
    </cfRule>
  </conditionalFormatting>
  <conditionalFormatting sqref="C21">
    <cfRule type="containsText" dxfId="2805" priority="2817" operator="containsText" text="LFW">
      <formula>NOT(ISERROR(SEARCH("LFW",C21)))</formula>
    </cfRule>
    <cfRule type="cellIs" dxfId="2804" priority="2818" operator="equal">
      <formula>0</formula>
    </cfRule>
  </conditionalFormatting>
  <conditionalFormatting sqref="C22">
    <cfRule type="containsText" dxfId="2803" priority="2815" operator="containsText" text="LFW">
      <formula>NOT(ISERROR(SEARCH("LFW",C22)))</formula>
    </cfRule>
    <cfRule type="cellIs" dxfId="2802" priority="2816" operator="equal">
      <formula>0</formula>
    </cfRule>
  </conditionalFormatting>
  <conditionalFormatting sqref="C23">
    <cfRule type="containsText" dxfId="2801" priority="2813" operator="containsText" text="LFW">
      <formula>NOT(ISERROR(SEARCH("LFW",C23)))</formula>
    </cfRule>
    <cfRule type="cellIs" dxfId="2800" priority="2814" operator="equal">
      <formula>0</formula>
    </cfRule>
  </conditionalFormatting>
  <conditionalFormatting sqref="C45 C48:C50">
    <cfRule type="containsText" dxfId="2799" priority="2811" operator="containsText" text="LFW">
      <formula>NOT(ISERROR(SEARCH("LFW",C45)))</formula>
    </cfRule>
    <cfRule type="cellIs" dxfId="2798" priority="2812" operator="equal">
      <formula>0</formula>
    </cfRule>
  </conditionalFormatting>
  <conditionalFormatting sqref="C35 C37:C40">
    <cfRule type="containsText" dxfId="2797" priority="2809" operator="containsText" text="LFW">
      <formula>NOT(ISERROR(SEARCH("LFW",C35)))</formula>
    </cfRule>
    <cfRule type="cellIs" dxfId="2796" priority="2810" operator="equal">
      <formula>0</formula>
    </cfRule>
  </conditionalFormatting>
  <conditionalFormatting sqref="C33">
    <cfRule type="containsText" dxfId="2795" priority="2807" operator="containsText" text="LFW">
      <formula>NOT(ISERROR(SEARCH("LFW",C33)))</formula>
    </cfRule>
    <cfRule type="cellIs" dxfId="2794" priority="2808" operator="equal">
      <formula>0</formula>
    </cfRule>
  </conditionalFormatting>
  <conditionalFormatting sqref="C32">
    <cfRule type="containsText" dxfId="2793" priority="2805" operator="containsText" text="LFW">
      <formula>NOT(ISERROR(SEARCH("LFW",C32)))</formula>
    </cfRule>
    <cfRule type="cellIs" dxfId="2792" priority="2806" operator="equal">
      <formula>0</formula>
    </cfRule>
  </conditionalFormatting>
  <conditionalFormatting sqref="C31 C24 C26:C27">
    <cfRule type="containsText" dxfId="2791" priority="2803" operator="containsText" text="LFW">
      <formula>NOT(ISERROR(SEARCH("LFW",C24)))</formula>
    </cfRule>
    <cfRule type="cellIs" dxfId="2790" priority="2804" operator="equal">
      <formula>0</formula>
    </cfRule>
  </conditionalFormatting>
  <conditionalFormatting sqref="C44">
    <cfRule type="containsText" dxfId="2789" priority="2801" operator="containsText" text="LFW">
      <formula>NOT(ISERROR(SEARCH("LFW",C44)))</formula>
    </cfRule>
    <cfRule type="cellIs" dxfId="2788" priority="2802" operator="equal">
      <formula>0</formula>
    </cfRule>
  </conditionalFormatting>
  <conditionalFormatting sqref="C25">
    <cfRule type="containsText" dxfId="2787" priority="2799" operator="containsText" text="LFW">
      <formula>NOT(ISERROR(SEARCH("LFW",C25)))</formula>
    </cfRule>
    <cfRule type="cellIs" dxfId="2786" priority="2800" operator="equal">
      <formula>0</formula>
    </cfRule>
  </conditionalFormatting>
  <conditionalFormatting sqref="C28">
    <cfRule type="containsText" dxfId="2785" priority="2797" operator="containsText" text="LFW">
      <formula>NOT(ISERROR(SEARCH("LFW",C28)))</formula>
    </cfRule>
    <cfRule type="cellIs" dxfId="2784" priority="2798" operator="equal">
      <formula>0</formula>
    </cfRule>
  </conditionalFormatting>
  <conditionalFormatting sqref="C29">
    <cfRule type="containsText" dxfId="2783" priority="2795" operator="containsText" text="LFW">
      <formula>NOT(ISERROR(SEARCH("LFW",C29)))</formula>
    </cfRule>
    <cfRule type="cellIs" dxfId="2782" priority="2796" operator="equal">
      <formula>0</formula>
    </cfRule>
  </conditionalFormatting>
  <conditionalFormatting sqref="C30">
    <cfRule type="containsText" dxfId="2781" priority="2793" operator="containsText" text="LFW">
      <formula>NOT(ISERROR(SEARCH("LFW",C30)))</formula>
    </cfRule>
    <cfRule type="cellIs" dxfId="2780" priority="2794" operator="equal">
      <formula>0</formula>
    </cfRule>
  </conditionalFormatting>
  <conditionalFormatting sqref="C34">
    <cfRule type="containsText" dxfId="2779" priority="2791" operator="containsText" text="LFW">
      <formula>NOT(ISERROR(SEARCH("LFW",C34)))</formula>
    </cfRule>
    <cfRule type="cellIs" dxfId="2778" priority="2792" operator="equal">
      <formula>0</formula>
    </cfRule>
  </conditionalFormatting>
  <conditionalFormatting sqref="C41:C42">
    <cfRule type="containsText" dxfId="2777" priority="2789" operator="containsText" text="LFW">
      <formula>NOT(ISERROR(SEARCH("LFW",C41)))</formula>
    </cfRule>
    <cfRule type="cellIs" dxfId="2776" priority="2790" operator="equal">
      <formula>0</formula>
    </cfRule>
  </conditionalFormatting>
  <conditionalFormatting sqref="C43">
    <cfRule type="containsText" dxfId="2775" priority="2787" operator="containsText" text="LFW">
      <formula>NOT(ISERROR(SEARCH("LFW",C43)))</formula>
    </cfRule>
    <cfRule type="cellIs" dxfId="2774" priority="2788" operator="equal">
      <formula>0</formula>
    </cfRule>
  </conditionalFormatting>
  <conditionalFormatting sqref="C46">
    <cfRule type="containsText" dxfId="2773" priority="2785" operator="containsText" text="LFW">
      <formula>NOT(ISERROR(SEARCH("LFW",C46)))</formula>
    </cfRule>
    <cfRule type="cellIs" dxfId="2772" priority="2786" operator="equal">
      <formula>0</formula>
    </cfRule>
  </conditionalFormatting>
  <conditionalFormatting sqref="C47">
    <cfRule type="containsText" dxfId="2771" priority="2783" operator="containsText" text="LFW">
      <formula>NOT(ISERROR(SEARCH("LFW",C47)))</formula>
    </cfRule>
    <cfRule type="cellIs" dxfId="2770" priority="2784" operator="equal">
      <formula>0</formula>
    </cfRule>
  </conditionalFormatting>
  <conditionalFormatting sqref="C36">
    <cfRule type="containsText" dxfId="2769" priority="2781" operator="containsText" text="LFW">
      <formula>NOT(ISERROR(SEARCH("LFW",C36)))</formula>
    </cfRule>
    <cfRule type="cellIs" dxfId="2768" priority="2782" operator="equal">
      <formula>0</formula>
    </cfRule>
  </conditionalFormatting>
  <conditionalFormatting sqref="C51">
    <cfRule type="containsText" dxfId="2767" priority="2779" operator="containsText" text="LFW">
      <formula>NOT(ISERROR(SEARCH("LFW",C51)))</formula>
    </cfRule>
    <cfRule type="cellIs" dxfId="2766" priority="2780" operator="equal">
      <formula>0</formula>
    </cfRule>
  </conditionalFormatting>
  <conditionalFormatting sqref="C80 C78">
    <cfRule type="containsText" dxfId="2765" priority="2777" operator="containsText" text="LFW">
      <formula>NOT(ISERROR(SEARCH("LFW",C78)))</formula>
    </cfRule>
    <cfRule type="cellIs" dxfId="2764" priority="2778" operator="equal">
      <formula>0</formula>
    </cfRule>
  </conditionalFormatting>
  <conditionalFormatting sqref="C82:C83">
    <cfRule type="containsText" dxfId="2763" priority="2775" operator="containsText" text="LFW">
      <formula>NOT(ISERROR(SEARCH("LFW",C82)))</formula>
    </cfRule>
    <cfRule type="cellIs" dxfId="2762" priority="2776" operator="equal">
      <formula>0</formula>
    </cfRule>
  </conditionalFormatting>
  <conditionalFormatting sqref="C70">
    <cfRule type="containsText" dxfId="2761" priority="2773" operator="containsText" text="LFW">
      <formula>NOT(ISERROR(SEARCH("LFW",C70)))</formula>
    </cfRule>
    <cfRule type="cellIs" dxfId="2760" priority="2774" operator="equal">
      <formula>0</formula>
    </cfRule>
  </conditionalFormatting>
  <conditionalFormatting sqref="C71 C67">
    <cfRule type="containsText" dxfId="2759" priority="2771" operator="containsText" text="LFW">
      <formula>NOT(ISERROR(SEARCH("LFW",C67)))</formula>
    </cfRule>
    <cfRule type="cellIs" dxfId="2758" priority="2772" operator="equal">
      <formula>0</formula>
    </cfRule>
  </conditionalFormatting>
  <conditionalFormatting sqref="C57">
    <cfRule type="containsText" dxfId="2757" priority="2769" operator="containsText" text="LFW">
      <formula>NOT(ISERROR(SEARCH("LFW",C57)))</formula>
    </cfRule>
    <cfRule type="cellIs" dxfId="2756" priority="2770" operator="equal">
      <formula>0</formula>
    </cfRule>
  </conditionalFormatting>
  <conditionalFormatting sqref="C52:C53">
    <cfRule type="containsText" dxfId="2755" priority="2767" operator="containsText" text="LFW">
      <formula>NOT(ISERROR(SEARCH("LFW",C52)))</formula>
    </cfRule>
    <cfRule type="cellIs" dxfId="2754" priority="2768" operator="equal">
      <formula>0</formula>
    </cfRule>
  </conditionalFormatting>
  <conditionalFormatting sqref="C54:C55">
    <cfRule type="containsText" dxfId="2753" priority="2765" operator="containsText" text="LFW">
      <formula>NOT(ISERROR(SEARCH("LFW",C54)))</formula>
    </cfRule>
    <cfRule type="cellIs" dxfId="2752" priority="2766" operator="equal">
      <formula>0</formula>
    </cfRule>
  </conditionalFormatting>
  <conditionalFormatting sqref="C56">
    <cfRule type="containsText" dxfId="2751" priority="2763" operator="containsText" text="LFW">
      <formula>NOT(ISERROR(SEARCH("LFW",C56)))</formula>
    </cfRule>
    <cfRule type="cellIs" dxfId="2750" priority="2764" operator="equal">
      <formula>0</formula>
    </cfRule>
  </conditionalFormatting>
  <conditionalFormatting sqref="C62 C65">
    <cfRule type="containsText" dxfId="2749" priority="2761" operator="containsText" text="LFW">
      <formula>NOT(ISERROR(SEARCH("LFW",C62)))</formula>
    </cfRule>
    <cfRule type="cellIs" dxfId="2748" priority="2762" operator="equal">
      <formula>0</formula>
    </cfRule>
  </conditionalFormatting>
  <conditionalFormatting sqref="C64 C58">
    <cfRule type="containsText" dxfId="2747" priority="2759" operator="containsText" text="LFW">
      <formula>NOT(ISERROR(SEARCH("LFW",C58)))</formula>
    </cfRule>
    <cfRule type="cellIs" dxfId="2746" priority="2760" operator="equal">
      <formula>0</formula>
    </cfRule>
  </conditionalFormatting>
  <conditionalFormatting sqref="C61">
    <cfRule type="containsText" dxfId="2745" priority="2757" operator="containsText" text="LFW">
      <formula>NOT(ISERROR(SEARCH("LFW",C61)))</formula>
    </cfRule>
    <cfRule type="cellIs" dxfId="2744" priority="2758" operator="equal">
      <formula>0</formula>
    </cfRule>
  </conditionalFormatting>
  <conditionalFormatting sqref="C60">
    <cfRule type="containsText" dxfId="2743" priority="2755" operator="containsText" text="LFW">
      <formula>NOT(ISERROR(SEARCH("LFW",C60)))</formula>
    </cfRule>
    <cfRule type="cellIs" dxfId="2742" priority="2756" operator="equal">
      <formula>0</formula>
    </cfRule>
  </conditionalFormatting>
  <conditionalFormatting sqref="C63 C58:C61">
    <cfRule type="containsText" dxfId="2741" priority="2753" operator="containsText" text="LFW">
      <formula>NOT(ISERROR(SEARCH("LFW",C58)))</formula>
    </cfRule>
    <cfRule type="cellIs" dxfId="2740" priority="2754" operator="equal">
      <formula>0</formula>
    </cfRule>
  </conditionalFormatting>
  <conditionalFormatting sqref="C100">
    <cfRule type="containsText" dxfId="2739" priority="2743" operator="containsText" text="LFW">
      <formula>NOT(ISERROR(SEARCH("LFW",C100)))</formula>
    </cfRule>
    <cfRule type="cellIs" dxfId="2738" priority="2744" operator="equal">
      <formula>0</formula>
    </cfRule>
  </conditionalFormatting>
  <conditionalFormatting sqref="C85">
    <cfRule type="containsText" dxfId="2737" priority="2751" operator="containsText" text="LFW">
      <formula>NOT(ISERROR(SEARCH("LFW",C85)))</formula>
    </cfRule>
    <cfRule type="cellIs" dxfId="2736" priority="2752" operator="equal">
      <formula>0</formula>
    </cfRule>
  </conditionalFormatting>
  <conditionalFormatting sqref="C97">
    <cfRule type="containsText" dxfId="2735" priority="2749" operator="containsText" text="LFW">
      <formula>NOT(ISERROR(SEARCH("LFW",C97)))</formula>
    </cfRule>
    <cfRule type="cellIs" dxfId="2734" priority="2750" operator="equal">
      <formula>0</formula>
    </cfRule>
  </conditionalFormatting>
  <conditionalFormatting sqref="C88:C90">
    <cfRule type="containsText" dxfId="2733" priority="2747" operator="containsText" text="LFW">
      <formula>NOT(ISERROR(SEARCH("LFW",C88)))</formula>
    </cfRule>
    <cfRule type="cellIs" dxfId="2732" priority="2748" operator="equal">
      <formula>0</formula>
    </cfRule>
  </conditionalFormatting>
  <conditionalFormatting sqref="C92:C93">
    <cfRule type="containsText" dxfId="2731" priority="2745" operator="containsText" text="LFW">
      <formula>NOT(ISERROR(SEARCH("LFW",C92)))</formula>
    </cfRule>
    <cfRule type="cellIs" dxfId="2730" priority="2746" operator="equal">
      <formula>0</formula>
    </cfRule>
  </conditionalFormatting>
  <conditionalFormatting sqref="C66">
    <cfRule type="containsText" dxfId="2729" priority="2741" operator="containsText" text="LFW">
      <formula>NOT(ISERROR(SEARCH("LFW",C66)))</formula>
    </cfRule>
    <cfRule type="cellIs" dxfId="2728" priority="2742" operator="equal">
      <formula>0</formula>
    </cfRule>
  </conditionalFormatting>
  <conditionalFormatting sqref="C68">
    <cfRule type="containsText" dxfId="2727" priority="2739" operator="containsText" text="LFW">
      <formula>NOT(ISERROR(SEARCH("LFW",C68)))</formula>
    </cfRule>
    <cfRule type="cellIs" dxfId="2726" priority="2740" operator="equal">
      <formula>0</formula>
    </cfRule>
  </conditionalFormatting>
  <conditionalFormatting sqref="C69">
    <cfRule type="containsText" dxfId="2725" priority="2737" operator="containsText" text="LFW">
      <formula>NOT(ISERROR(SEARCH("LFW",C69)))</formula>
    </cfRule>
    <cfRule type="cellIs" dxfId="2724" priority="2738" operator="equal">
      <formula>0</formula>
    </cfRule>
  </conditionalFormatting>
  <conditionalFormatting sqref="C72">
    <cfRule type="containsText" dxfId="2723" priority="2735" operator="containsText" text="LFW">
      <formula>NOT(ISERROR(SEARCH("LFW",C72)))</formula>
    </cfRule>
    <cfRule type="cellIs" dxfId="2722" priority="2736" operator="equal">
      <formula>0</formula>
    </cfRule>
  </conditionalFormatting>
  <conditionalFormatting sqref="C77">
    <cfRule type="containsText" dxfId="2721" priority="2733" operator="containsText" text="LFW">
      <formula>NOT(ISERROR(SEARCH("LFW",C77)))</formula>
    </cfRule>
    <cfRule type="cellIs" dxfId="2720" priority="2734" operator="equal">
      <formula>0</formula>
    </cfRule>
  </conditionalFormatting>
  <conditionalFormatting sqref="C79">
    <cfRule type="containsText" dxfId="2719" priority="2731" operator="containsText" text="LFW">
      <formula>NOT(ISERROR(SEARCH("LFW",C79)))</formula>
    </cfRule>
    <cfRule type="cellIs" dxfId="2718" priority="2732" operator="equal">
      <formula>0</formula>
    </cfRule>
  </conditionalFormatting>
  <conditionalFormatting sqref="C81">
    <cfRule type="containsText" dxfId="2717" priority="2729" operator="containsText" text="LFW">
      <formula>NOT(ISERROR(SEARCH("LFW",C81)))</formula>
    </cfRule>
    <cfRule type="cellIs" dxfId="2716" priority="2730" operator="equal">
      <formula>0</formula>
    </cfRule>
  </conditionalFormatting>
  <conditionalFormatting sqref="C84">
    <cfRule type="containsText" dxfId="2715" priority="2727" operator="containsText" text="LFW">
      <formula>NOT(ISERROR(SEARCH("LFW",C84)))</formula>
    </cfRule>
    <cfRule type="cellIs" dxfId="2714" priority="2728" operator="equal">
      <formula>0</formula>
    </cfRule>
  </conditionalFormatting>
  <conditionalFormatting sqref="C86">
    <cfRule type="containsText" dxfId="2713" priority="2725" operator="containsText" text="LFW">
      <formula>NOT(ISERROR(SEARCH("LFW",C86)))</formula>
    </cfRule>
    <cfRule type="cellIs" dxfId="2712" priority="2726" operator="equal">
      <formula>0</formula>
    </cfRule>
  </conditionalFormatting>
  <conditionalFormatting sqref="C87">
    <cfRule type="containsText" dxfId="2711" priority="2723" operator="containsText" text="LFW">
      <formula>NOT(ISERROR(SEARCH("LFW",C87)))</formula>
    </cfRule>
    <cfRule type="cellIs" dxfId="2710" priority="2724" operator="equal">
      <formula>0</formula>
    </cfRule>
  </conditionalFormatting>
  <conditionalFormatting sqref="C91">
    <cfRule type="containsText" dxfId="2709" priority="2721" operator="containsText" text="LFW">
      <formula>NOT(ISERROR(SEARCH("LFW",C91)))</formula>
    </cfRule>
    <cfRule type="cellIs" dxfId="2708" priority="2722" operator="equal">
      <formula>0</formula>
    </cfRule>
  </conditionalFormatting>
  <conditionalFormatting sqref="C94">
    <cfRule type="containsText" dxfId="2707" priority="2719" operator="containsText" text="LFW">
      <formula>NOT(ISERROR(SEARCH("LFW",C94)))</formula>
    </cfRule>
    <cfRule type="cellIs" dxfId="2706" priority="2720" operator="equal">
      <formula>0</formula>
    </cfRule>
  </conditionalFormatting>
  <conditionalFormatting sqref="C99">
    <cfRule type="containsText" dxfId="2705" priority="2717" operator="containsText" text="LFW">
      <formula>NOT(ISERROR(SEARCH("LFW",C99)))</formula>
    </cfRule>
    <cfRule type="cellIs" dxfId="2704" priority="2718" operator="equal">
      <formula>0</formula>
    </cfRule>
  </conditionalFormatting>
  <conditionalFormatting sqref="C98">
    <cfRule type="containsText" dxfId="2703" priority="2715" operator="containsText" text="LFW">
      <formula>NOT(ISERROR(SEARCH("LFW",C98)))</formula>
    </cfRule>
    <cfRule type="cellIs" dxfId="2702" priority="2716" operator="equal">
      <formula>0</formula>
    </cfRule>
  </conditionalFormatting>
  <conditionalFormatting sqref="C101">
    <cfRule type="containsText" dxfId="2701" priority="2713" operator="containsText" text="LFW">
      <formula>NOT(ISERROR(SEARCH("LFW",C101)))</formula>
    </cfRule>
    <cfRule type="cellIs" dxfId="2700" priority="2714" operator="equal">
      <formula>0</formula>
    </cfRule>
  </conditionalFormatting>
  <conditionalFormatting sqref="C102">
    <cfRule type="containsText" dxfId="2699" priority="2711" operator="containsText" text="LFW">
      <formula>NOT(ISERROR(SEARCH("LFW",C102)))</formula>
    </cfRule>
    <cfRule type="cellIs" dxfId="2698" priority="2712" operator="equal">
      <formula>0</formula>
    </cfRule>
  </conditionalFormatting>
  <conditionalFormatting sqref="C103">
    <cfRule type="containsText" dxfId="2697" priority="2709" operator="containsText" text="LFW">
      <formula>NOT(ISERROR(SEARCH("LFW",C103)))</formula>
    </cfRule>
    <cfRule type="cellIs" dxfId="2696" priority="2710" operator="equal">
      <formula>0</formula>
    </cfRule>
  </conditionalFormatting>
  <conditionalFormatting sqref="C73">
    <cfRule type="containsText" dxfId="2695" priority="2707" operator="containsText" text="LFW">
      <formula>NOT(ISERROR(SEARCH("LFW",C73)))</formula>
    </cfRule>
    <cfRule type="cellIs" dxfId="2694" priority="2708" operator="equal">
      <formula>0</formula>
    </cfRule>
  </conditionalFormatting>
  <conditionalFormatting sqref="C74">
    <cfRule type="containsText" dxfId="2693" priority="2705" operator="containsText" text="LFW">
      <formula>NOT(ISERROR(SEARCH("LFW",C74)))</formula>
    </cfRule>
    <cfRule type="cellIs" dxfId="2692" priority="2706" operator="equal">
      <formula>0</formula>
    </cfRule>
  </conditionalFormatting>
  <conditionalFormatting sqref="C76">
    <cfRule type="containsText" dxfId="2691" priority="2703" operator="containsText" text="LFW">
      <formula>NOT(ISERROR(SEARCH("LFW",C76)))</formula>
    </cfRule>
    <cfRule type="cellIs" dxfId="2690" priority="2704" operator="equal">
      <formula>0</formula>
    </cfRule>
  </conditionalFormatting>
  <conditionalFormatting sqref="C75">
    <cfRule type="containsText" dxfId="2689" priority="2701" operator="containsText" text="LFW">
      <formula>NOT(ISERROR(SEARCH("LFW",C75)))</formula>
    </cfRule>
    <cfRule type="cellIs" dxfId="2688" priority="2702" operator="equal">
      <formula>0</formula>
    </cfRule>
  </conditionalFormatting>
  <conditionalFormatting sqref="C95">
    <cfRule type="containsText" dxfId="2687" priority="2699" operator="containsText" text="LFW">
      <formula>NOT(ISERROR(SEARCH("LFW",C95)))</formula>
    </cfRule>
    <cfRule type="cellIs" dxfId="2686" priority="2700" operator="equal">
      <formula>0</formula>
    </cfRule>
  </conditionalFormatting>
  <conditionalFormatting sqref="C96">
    <cfRule type="containsText" dxfId="2685" priority="2697" operator="containsText" text="LFW">
      <formula>NOT(ISERROR(SEARCH("LFW",C96)))</formula>
    </cfRule>
    <cfRule type="cellIs" dxfId="2684" priority="2698" operator="equal">
      <formula>0</formula>
    </cfRule>
  </conditionalFormatting>
  <conditionalFormatting sqref="I4">
    <cfRule type="containsText" dxfId="2683" priority="2673" operator="containsText" text="LFW">
      <formula>NOT(ISERROR(SEARCH("LFW",I4)))</formula>
    </cfRule>
    <cfRule type="cellIs" dxfId="2682" priority="2674" operator="equal">
      <formula>0</formula>
    </cfRule>
  </conditionalFormatting>
  <conditionalFormatting sqref="H5">
    <cfRule type="containsText" dxfId="2681" priority="2691" operator="containsText" text="LFW">
      <formula>NOT(ISERROR(SEARCH("LFW",H5)))</formula>
    </cfRule>
    <cfRule type="cellIs" dxfId="2680" priority="2692" operator="equal">
      <formula>0</formula>
    </cfRule>
  </conditionalFormatting>
  <conditionalFormatting sqref="H20 H13:H18 H9 H6 H4">
    <cfRule type="containsText" dxfId="2679" priority="2689" operator="containsText" text="LFW">
      <formula>NOT(ISERROR(SEARCH("LFW",H4)))</formula>
    </cfRule>
    <cfRule type="cellIs" dxfId="2678" priority="2690" operator="equal">
      <formula>0</formula>
    </cfRule>
  </conditionalFormatting>
  <conditionalFormatting sqref="H19 H7">
    <cfRule type="containsText" dxfId="2677" priority="2687" operator="containsText" text="LFW">
      <formula>NOT(ISERROR(SEARCH("LFW",H7)))</formula>
    </cfRule>
    <cfRule type="cellIs" dxfId="2676" priority="2688" operator="equal">
      <formula>0</formula>
    </cfRule>
  </conditionalFormatting>
  <conditionalFormatting sqref="I11 I5">
    <cfRule type="containsText" dxfId="2675" priority="2685" operator="containsText" text="LFW">
      <formula>NOT(ISERROR(SEARCH("LFW",I5)))</formula>
    </cfRule>
    <cfRule type="cellIs" dxfId="2674" priority="2686" operator="equal">
      <formula>0</formula>
    </cfRule>
  </conditionalFormatting>
  <conditionalFormatting sqref="I6 I16:I17">
    <cfRule type="containsText" dxfId="2673" priority="2683" operator="containsText" text="LFW">
      <formula>NOT(ISERROR(SEARCH("LFW",I6)))</formula>
    </cfRule>
    <cfRule type="cellIs" dxfId="2672" priority="2684" operator="equal">
      <formula>0</formula>
    </cfRule>
  </conditionalFormatting>
  <conditionalFormatting sqref="H8">
    <cfRule type="containsText" dxfId="2671" priority="2681" operator="containsText" text="LFW">
      <formula>NOT(ISERROR(SEARCH("LFW",H8)))</formula>
    </cfRule>
    <cfRule type="cellIs" dxfId="2670" priority="2682" operator="equal">
      <formula>0</formula>
    </cfRule>
  </conditionalFormatting>
  <conditionalFormatting sqref="H10">
    <cfRule type="containsText" dxfId="2669" priority="2679" operator="containsText" text="LFW">
      <formula>NOT(ISERROR(SEARCH("LFW",H10)))</formula>
    </cfRule>
    <cfRule type="cellIs" dxfId="2668" priority="2680" operator="equal">
      <formula>0</formula>
    </cfRule>
  </conditionalFormatting>
  <conditionalFormatting sqref="H11:H12">
    <cfRule type="containsText" dxfId="2667" priority="2677" operator="containsText" text="LFW">
      <formula>NOT(ISERROR(SEARCH("LFW",H11)))</formula>
    </cfRule>
    <cfRule type="cellIs" dxfId="2666" priority="2678" operator="equal">
      <formula>0</formula>
    </cfRule>
  </conditionalFormatting>
  <conditionalFormatting sqref="H21:H23">
    <cfRule type="containsText" dxfId="2665" priority="2675" operator="containsText" text="LFW">
      <formula>NOT(ISERROR(SEARCH("LFW",H21)))</formula>
    </cfRule>
    <cfRule type="cellIs" dxfId="2664" priority="2676" operator="equal">
      <formula>0</formula>
    </cfRule>
  </conditionalFormatting>
  <conditionalFormatting sqref="H45">
    <cfRule type="containsText" dxfId="2663" priority="2643" operator="containsText" text="LFW">
      <formula>NOT(ISERROR(SEARCH("LFW",H45)))</formula>
    </cfRule>
    <cfRule type="cellIs" dxfId="2662" priority="2644" operator="equal">
      <formula>0</formula>
    </cfRule>
  </conditionalFormatting>
  <conditionalFormatting sqref="I7">
    <cfRule type="containsText" dxfId="2661" priority="2671" operator="containsText" text="LFW">
      <formula>NOT(ISERROR(SEARCH("LFW",I7)))</formula>
    </cfRule>
    <cfRule type="cellIs" dxfId="2660" priority="2672" operator="equal">
      <formula>0</formula>
    </cfRule>
  </conditionalFormatting>
  <conditionalFormatting sqref="I8">
    <cfRule type="containsText" dxfId="2659" priority="2669" operator="containsText" text="LFW">
      <formula>NOT(ISERROR(SEARCH("LFW",I8)))</formula>
    </cfRule>
    <cfRule type="cellIs" dxfId="2658" priority="2670" operator="equal">
      <formula>0</formula>
    </cfRule>
  </conditionalFormatting>
  <conditionalFormatting sqref="I9">
    <cfRule type="containsText" dxfId="2657" priority="2667" operator="containsText" text="LFW">
      <formula>NOT(ISERROR(SEARCH("LFW",I9)))</formula>
    </cfRule>
    <cfRule type="cellIs" dxfId="2656" priority="2668" operator="equal">
      <formula>0</formula>
    </cfRule>
  </conditionalFormatting>
  <conditionalFormatting sqref="I10">
    <cfRule type="containsText" dxfId="2655" priority="2665" operator="containsText" text="LFW">
      <formula>NOT(ISERROR(SEARCH("LFW",I10)))</formula>
    </cfRule>
    <cfRule type="cellIs" dxfId="2654" priority="2666" operator="equal">
      <formula>0</formula>
    </cfRule>
  </conditionalFormatting>
  <conditionalFormatting sqref="I12">
    <cfRule type="containsText" dxfId="2653" priority="2663" operator="containsText" text="LFW">
      <formula>NOT(ISERROR(SEARCH("LFW",I12)))</formula>
    </cfRule>
    <cfRule type="cellIs" dxfId="2652" priority="2664" operator="equal">
      <formula>0</formula>
    </cfRule>
  </conditionalFormatting>
  <conditionalFormatting sqref="I13">
    <cfRule type="containsText" dxfId="2651" priority="2661" operator="containsText" text="LFW">
      <formula>NOT(ISERROR(SEARCH("LFW",I13)))</formula>
    </cfRule>
    <cfRule type="cellIs" dxfId="2650" priority="2662" operator="equal">
      <formula>0</formula>
    </cfRule>
  </conditionalFormatting>
  <conditionalFormatting sqref="I14">
    <cfRule type="containsText" dxfId="2649" priority="2659" operator="containsText" text="LFW">
      <formula>NOT(ISERROR(SEARCH("LFW",I14)))</formula>
    </cfRule>
    <cfRule type="cellIs" dxfId="2648" priority="2660" operator="equal">
      <formula>0</formula>
    </cfRule>
  </conditionalFormatting>
  <conditionalFormatting sqref="I15">
    <cfRule type="containsText" dxfId="2647" priority="2657" operator="containsText" text="LFW">
      <formula>NOT(ISERROR(SEARCH("LFW",I15)))</formula>
    </cfRule>
    <cfRule type="cellIs" dxfId="2646" priority="2658" operator="equal">
      <formula>0</formula>
    </cfRule>
  </conditionalFormatting>
  <conditionalFormatting sqref="I18">
    <cfRule type="containsText" dxfId="2645" priority="2655" operator="containsText" text="LFW">
      <formula>NOT(ISERROR(SEARCH("LFW",I18)))</formula>
    </cfRule>
    <cfRule type="cellIs" dxfId="2644" priority="2656" operator="equal">
      <formula>0</formula>
    </cfRule>
  </conditionalFormatting>
  <conditionalFormatting sqref="I21">
    <cfRule type="containsText" dxfId="2643" priority="2653" operator="containsText" text="LFW">
      <formula>NOT(ISERROR(SEARCH("LFW",I21)))</formula>
    </cfRule>
    <cfRule type="cellIs" dxfId="2642" priority="2654" operator="equal">
      <formula>0</formula>
    </cfRule>
  </conditionalFormatting>
  <conditionalFormatting sqref="I20">
    <cfRule type="containsText" dxfId="2641" priority="2651" operator="containsText" text="LFW">
      <formula>NOT(ISERROR(SEARCH("LFW",I20)))</formula>
    </cfRule>
    <cfRule type="cellIs" dxfId="2640" priority="2652" operator="equal">
      <formula>0</formula>
    </cfRule>
  </conditionalFormatting>
  <conditionalFormatting sqref="I19">
    <cfRule type="containsText" dxfId="2639" priority="2649" operator="containsText" text="LFW">
      <formula>NOT(ISERROR(SEARCH("LFW",I19)))</formula>
    </cfRule>
    <cfRule type="cellIs" dxfId="2638" priority="2650" operator="equal">
      <formula>0</formula>
    </cfRule>
  </conditionalFormatting>
  <conditionalFormatting sqref="I22">
    <cfRule type="containsText" dxfId="2637" priority="2647" operator="containsText" text="LFW">
      <formula>NOT(ISERROR(SEARCH("LFW",I22)))</formula>
    </cfRule>
    <cfRule type="cellIs" dxfId="2636" priority="2648" operator="equal">
      <formula>0</formula>
    </cfRule>
  </conditionalFormatting>
  <conditionalFormatting sqref="I23">
    <cfRule type="containsText" dxfId="2635" priority="2645" operator="containsText" text="LFW">
      <formula>NOT(ISERROR(SEARCH("LFW",I23)))</formula>
    </cfRule>
    <cfRule type="cellIs" dxfId="2634" priority="2646" operator="equal">
      <formula>0</formula>
    </cfRule>
  </conditionalFormatting>
  <conditionalFormatting sqref="H50">
    <cfRule type="containsText" dxfId="2633" priority="2641" operator="containsText" text="LFW">
      <formula>NOT(ISERROR(SEARCH("LFW",H50)))</formula>
    </cfRule>
    <cfRule type="cellIs" dxfId="2632" priority="2642" operator="equal">
      <formula>0</formula>
    </cfRule>
  </conditionalFormatting>
  <conditionalFormatting sqref="H48">
    <cfRule type="containsText" dxfId="2631" priority="2639" operator="containsText" text="LFW">
      <formula>NOT(ISERROR(SEARCH("LFW",H48)))</formula>
    </cfRule>
    <cfRule type="cellIs" dxfId="2630" priority="2640" operator="equal">
      <formula>0</formula>
    </cfRule>
  </conditionalFormatting>
  <conditionalFormatting sqref="H43">
    <cfRule type="containsText" dxfId="2629" priority="2637" operator="containsText" text="LFW">
      <formula>NOT(ISERROR(SEARCH("LFW",H43)))</formula>
    </cfRule>
    <cfRule type="cellIs" dxfId="2628" priority="2638" operator="equal">
      <formula>0</formula>
    </cfRule>
  </conditionalFormatting>
  <conditionalFormatting sqref="H37:H40">
    <cfRule type="containsText" dxfId="2627" priority="2635" operator="containsText" text="LFW">
      <formula>NOT(ISERROR(SEARCH("LFW",H37)))</formula>
    </cfRule>
    <cfRule type="cellIs" dxfId="2626" priority="2636" operator="equal">
      <formula>0</formula>
    </cfRule>
  </conditionalFormatting>
  <conditionalFormatting sqref="H42 H32">
    <cfRule type="containsText" dxfId="2625" priority="2631" operator="containsText" text="LFW">
      <formula>NOT(ISERROR(SEARCH("LFW",H32)))</formula>
    </cfRule>
    <cfRule type="cellIs" dxfId="2624" priority="2632" operator="equal">
      <formula>0</formula>
    </cfRule>
  </conditionalFormatting>
  <conditionalFormatting sqref="H41 H33">
    <cfRule type="containsText" dxfId="2623" priority="2633" operator="containsText" text="LFW">
      <formula>NOT(ISERROR(SEARCH("LFW",H33)))</formula>
    </cfRule>
    <cfRule type="cellIs" dxfId="2622" priority="2634" operator="equal">
      <formula>0</formula>
    </cfRule>
  </conditionalFormatting>
  <conditionalFormatting sqref="H24:H27 H31">
    <cfRule type="containsText" dxfId="2621" priority="2629" operator="containsText" text="LFW">
      <formula>NOT(ISERROR(SEARCH("LFW",H24)))</formula>
    </cfRule>
    <cfRule type="cellIs" dxfId="2620" priority="2630" operator="equal">
      <formula>0</formula>
    </cfRule>
  </conditionalFormatting>
  <conditionalFormatting sqref="H44">
    <cfRule type="containsText" dxfId="2619" priority="2627" operator="containsText" text="LFW">
      <formula>NOT(ISERROR(SEARCH("LFW",H44)))</formula>
    </cfRule>
    <cfRule type="cellIs" dxfId="2618" priority="2628" operator="equal">
      <formula>0</formula>
    </cfRule>
  </conditionalFormatting>
  <conditionalFormatting sqref="H28:H30">
    <cfRule type="containsText" dxfId="2617" priority="2625" operator="containsText" text="LFW">
      <formula>NOT(ISERROR(SEARCH("LFW",H28)))</formula>
    </cfRule>
    <cfRule type="cellIs" dxfId="2616" priority="2626" operator="equal">
      <formula>0</formula>
    </cfRule>
  </conditionalFormatting>
  <conditionalFormatting sqref="H34:H35">
    <cfRule type="containsText" dxfId="2615" priority="2623" operator="containsText" text="LFW">
      <formula>NOT(ISERROR(SEARCH("LFW",H34)))</formula>
    </cfRule>
    <cfRule type="cellIs" dxfId="2614" priority="2624" operator="equal">
      <formula>0</formula>
    </cfRule>
  </conditionalFormatting>
  <conditionalFormatting sqref="H46">
    <cfRule type="containsText" dxfId="2613" priority="2621" operator="containsText" text="LFW">
      <formula>NOT(ISERROR(SEARCH("LFW",H46)))</formula>
    </cfRule>
    <cfRule type="cellIs" dxfId="2612" priority="2622" operator="equal">
      <formula>0</formula>
    </cfRule>
  </conditionalFormatting>
  <conditionalFormatting sqref="H47">
    <cfRule type="containsText" dxfId="2611" priority="2619" operator="containsText" text="LFW">
      <formula>NOT(ISERROR(SEARCH("LFW",H47)))</formula>
    </cfRule>
    <cfRule type="cellIs" dxfId="2610" priority="2620" operator="equal">
      <formula>0</formula>
    </cfRule>
  </conditionalFormatting>
  <conditionalFormatting sqref="H49">
    <cfRule type="containsText" dxfId="2609" priority="2617" operator="containsText" text="LFW">
      <formula>NOT(ISERROR(SEARCH("LFW",H49)))</formula>
    </cfRule>
    <cfRule type="cellIs" dxfId="2608" priority="2618" operator="equal">
      <formula>0</formula>
    </cfRule>
  </conditionalFormatting>
  <conditionalFormatting sqref="I45">
    <cfRule type="containsText" dxfId="2607" priority="2615" operator="containsText" text="LFW">
      <formula>NOT(ISERROR(SEARCH("LFW",I45)))</formula>
    </cfRule>
    <cfRule type="cellIs" dxfId="2606" priority="2616" operator="equal">
      <formula>0</formula>
    </cfRule>
  </conditionalFormatting>
  <conditionalFormatting sqref="I43">
    <cfRule type="containsText" dxfId="2605" priority="2613" operator="containsText" text="LFW">
      <formula>NOT(ISERROR(SEARCH("LFW",I43)))</formula>
    </cfRule>
    <cfRule type="cellIs" dxfId="2604" priority="2614" operator="equal">
      <formula>0</formula>
    </cfRule>
  </conditionalFormatting>
  <conditionalFormatting sqref="I34 I37:I40">
    <cfRule type="containsText" dxfId="2603" priority="2611" operator="containsText" text="LFW">
      <formula>NOT(ISERROR(SEARCH("LFW",I34)))</formula>
    </cfRule>
    <cfRule type="cellIs" dxfId="2602" priority="2612" operator="equal">
      <formula>0</formula>
    </cfRule>
  </conditionalFormatting>
  <conditionalFormatting sqref="I32">
    <cfRule type="containsText" dxfId="2601" priority="2609" operator="containsText" text="LFW">
      <formula>NOT(ISERROR(SEARCH("LFW",I32)))</formula>
    </cfRule>
    <cfRule type="cellIs" dxfId="2600" priority="2610" operator="equal">
      <formula>0</formula>
    </cfRule>
  </conditionalFormatting>
  <conditionalFormatting sqref="I31">
    <cfRule type="containsText" dxfId="2599" priority="2607" operator="containsText" text="LFW">
      <formula>NOT(ISERROR(SEARCH("LFW",I31)))</formula>
    </cfRule>
    <cfRule type="cellIs" dxfId="2598" priority="2608" operator="equal">
      <formula>0</formula>
    </cfRule>
  </conditionalFormatting>
  <conditionalFormatting sqref="I44">
    <cfRule type="containsText" dxfId="2597" priority="2605" operator="containsText" text="LFW">
      <formula>NOT(ISERROR(SEARCH("LFW",I44)))</formula>
    </cfRule>
    <cfRule type="cellIs" dxfId="2596" priority="2606" operator="equal">
      <formula>0</formula>
    </cfRule>
  </conditionalFormatting>
  <conditionalFormatting sqref="I24">
    <cfRule type="containsText" dxfId="2595" priority="2603" operator="containsText" text="LFW">
      <formula>NOT(ISERROR(SEARCH("LFW",I24)))</formula>
    </cfRule>
    <cfRule type="cellIs" dxfId="2594" priority="2604" operator="equal">
      <formula>0</formula>
    </cfRule>
  </conditionalFormatting>
  <conditionalFormatting sqref="I25">
    <cfRule type="containsText" dxfId="2593" priority="2601" operator="containsText" text="LFW">
      <formula>NOT(ISERROR(SEARCH("LFW",I25)))</formula>
    </cfRule>
    <cfRule type="cellIs" dxfId="2592" priority="2602" operator="equal">
      <formula>0</formula>
    </cfRule>
  </conditionalFormatting>
  <conditionalFormatting sqref="I26">
    <cfRule type="containsText" dxfId="2591" priority="2599" operator="containsText" text="LFW">
      <formula>NOT(ISERROR(SEARCH("LFW",I26)))</formula>
    </cfRule>
    <cfRule type="cellIs" dxfId="2590" priority="2600" operator="equal">
      <formula>0</formula>
    </cfRule>
  </conditionalFormatting>
  <conditionalFormatting sqref="I27">
    <cfRule type="containsText" dxfId="2589" priority="2597" operator="containsText" text="LFW">
      <formula>NOT(ISERROR(SEARCH("LFW",I27)))</formula>
    </cfRule>
    <cfRule type="cellIs" dxfId="2588" priority="2598" operator="equal">
      <formula>0</formula>
    </cfRule>
  </conditionalFormatting>
  <conditionalFormatting sqref="I28">
    <cfRule type="containsText" dxfId="2587" priority="2595" operator="containsText" text="LFW">
      <formula>NOT(ISERROR(SEARCH("LFW",I28)))</formula>
    </cfRule>
    <cfRule type="cellIs" dxfId="2586" priority="2596" operator="equal">
      <formula>0</formula>
    </cfRule>
  </conditionalFormatting>
  <conditionalFormatting sqref="I33">
    <cfRule type="containsText" dxfId="2585" priority="2593" operator="containsText" text="LFW">
      <formula>NOT(ISERROR(SEARCH("LFW",I33)))</formula>
    </cfRule>
    <cfRule type="cellIs" dxfId="2584" priority="2594" operator="equal">
      <formula>0</formula>
    </cfRule>
  </conditionalFormatting>
  <conditionalFormatting sqref="I29">
    <cfRule type="containsText" dxfId="2583" priority="2591" operator="containsText" text="LFW">
      <formula>NOT(ISERROR(SEARCH("LFW",I29)))</formula>
    </cfRule>
    <cfRule type="cellIs" dxfId="2582" priority="2592" operator="equal">
      <formula>0</formula>
    </cfRule>
  </conditionalFormatting>
  <conditionalFormatting sqref="I30">
    <cfRule type="containsText" dxfId="2581" priority="2589" operator="containsText" text="LFW">
      <formula>NOT(ISERROR(SEARCH("LFW",I30)))</formula>
    </cfRule>
    <cfRule type="cellIs" dxfId="2580" priority="2590" operator="equal">
      <formula>0</formula>
    </cfRule>
  </conditionalFormatting>
  <conditionalFormatting sqref="I35">
    <cfRule type="containsText" dxfId="2579" priority="2587" operator="containsText" text="LFW">
      <formula>NOT(ISERROR(SEARCH("LFW",I35)))</formula>
    </cfRule>
    <cfRule type="cellIs" dxfId="2578" priority="2588" operator="equal">
      <formula>0</formula>
    </cfRule>
  </conditionalFormatting>
  <conditionalFormatting sqref="I41">
    <cfRule type="containsText" dxfId="2577" priority="2585" operator="containsText" text="LFW">
      <formula>NOT(ISERROR(SEARCH("LFW",I41)))</formula>
    </cfRule>
    <cfRule type="cellIs" dxfId="2576" priority="2586" operator="equal">
      <formula>0</formula>
    </cfRule>
  </conditionalFormatting>
  <conditionalFormatting sqref="I42">
    <cfRule type="containsText" dxfId="2575" priority="2583" operator="containsText" text="LFW">
      <formula>NOT(ISERROR(SEARCH("LFW",I42)))</formula>
    </cfRule>
    <cfRule type="cellIs" dxfId="2574" priority="2584" operator="equal">
      <formula>0</formula>
    </cfRule>
  </conditionalFormatting>
  <conditionalFormatting sqref="I46">
    <cfRule type="containsText" dxfId="2573" priority="2581" operator="containsText" text="LFW">
      <formula>NOT(ISERROR(SEARCH("LFW",I46)))</formula>
    </cfRule>
    <cfRule type="cellIs" dxfId="2572" priority="2582" operator="equal">
      <formula>0</formula>
    </cfRule>
  </conditionalFormatting>
  <conditionalFormatting sqref="I47">
    <cfRule type="containsText" dxfId="2571" priority="2579" operator="containsText" text="LFW">
      <formula>NOT(ISERROR(SEARCH("LFW",I47)))</formula>
    </cfRule>
    <cfRule type="cellIs" dxfId="2570" priority="2580" operator="equal">
      <formula>0</formula>
    </cfRule>
  </conditionalFormatting>
  <conditionalFormatting sqref="I48:I49">
    <cfRule type="containsText" dxfId="2569" priority="2577" operator="containsText" text="LFW">
      <formula>NOT(ISERROR(SEARCH("LFW",I48)))</formula>
    </cfRule>
    <cfRule type="cellIs" dxfId="2568" priority="2578" operator="equal">
      <formula>0</formula>
    </cfRule>
  </conditionalFormatting>
  <conditionalFormatting sqref="I50">
    <cfRule type="containsText" dxfId="2567" priority="2575" operator="containsText" text="LFW">
      <formula>NOT(ISERROR(SEARCH("LFW",I50)))</formula>
    </cfRule>
    <cfRule type="cellIs" dxfId="2566" priority="2576" operator="equal">
      <formula>0</formula>
    </cfRule>
  </conditionalFormatting>
  <conditionalFormatting sqref="H36:I36">
    <cfRule type="containsText" dxfId="2565" priority="2573" operator="containsText" text="LFW">
      <formula>NOT(ISERROR(SEARCH("LFW",H36)))</formula>
    </cfRule>
    <cfRule type="cellIs" dxfId="2564" priority="2574" operator="equal">
      <formula>0</formula>
    </cfRule>
  </conditionalFormatting>
  <conditionalFormatting sqref="H51">
    <cfRule type="containsText" dxfId="2563" priority="2571" operator="containsText" text="LFW">
      <formula>NOT(ISERROR(SEARCH("LFW",H51)))</formula>
    </cfRule>
    <cfRule type="cellIs" dxfId="2562" priority="2572" operator="equal">
      <formula>0</formula>
    </cfRule>
  </conditionalFormatting>
  <conditionalFormatting sqref="I51">
    <cfRule type="containsText" dxfId="2561" priority="2569" operator="containsText" text="LFW">
      <formula>NOT(ISERROR(SEARCH("LFW",I51)))</formula>
    </cfRule>
    <cfRule type="cellIs" dxfId="2560" priority="2570" operator="equal">
      <formula>0</formula>
    </cfRule>
  </conditionalFormatting>
  <conditionalFormatting sqref="H79:H83">
    <cfRule type="containsText" dxfId="2559" priority="2567" operator="containsText" text="LFW">
      <formula>NOT(ISERROR(SEARCH("LFW",H79)))</formula>
    </cfRule>
    <cfRule type="cellIs" dxfId="2558" priority="2568" operator="equal">
      <formula>0</formula>
    </cfRule>
  </conditionalFormatting>
  <conditionalFormatting sqref="H75 H66 H72">
    <cfRule type="containsText" dxfId="2557" priority="2565" operator="containsText" text="LFW">
      <formula>NOT(ISERROR(SEARCH("LFW",H66)))</formula>
    </cfRule>
    <cfRule type="cellIs" dxfId="2556" priority="2566" operator="equal">
      <formula>0</formula>
    </cfRule>
  </conditionalFormatting>
  <conditionalFormatting sqref="H74">
    <cfRule type="containsText" dxfId="2555" priority="2563" operator="containsText" text="LFW">
      <formula>NOT(ISERROR(SEARCH("LFW",H74)))</formula>
    </cfRule>
    <cfRule type="cellIs" dxfId="2554" priority="2564" operator="equal">
      <formula>0</formula>
    </cfRule>
  </conditionalFormatting>
  <conditionalFormatting sqref="H68">
    <cfRule type="containsText" dxfId="2553" priority="2561" operator="containsText" text="LFW">
      <formula>NOT(ISERROR(SEARCH("LFW",H68)))</formula>
    </cfRule>
    <cfRule type="cellIs" dxfId="2552" priority="2562" operator="equal">
      <formula>0</formula>
    </cfRule>
  </conditionalFormatting>
  <conditionalFormatting sqref="H69:H71 H67">
    <cfRule type="containsText" dxfId="2551" priority="2559" operator="containsText" text="LFW">
      <formula>NOT(ISERROR(SEARCH("LFW",H67)))</formula>
    </cfRule>
    <cfRule type="cellIs" dxfId="2550" priority="2560" operator="equal">
      <formula>0</formula>
    </cfRule>
  </conditionalFormatting>
  <conditionalFormatting sqref="H53">
    <cfRule type="containsText" dxfId="2549" priority="2557" operator="containsText" text="LFW">
      <formula>NOT(ISERROR(SEARCH("LFW",H53)))</formula>
    </cfRule>
    <cfRule type="cellIs" dxfId="2548" priority="2558" operator="equal">
      <formula>0</formula>
    </cfRule>
  </conditionalFormatting>
  <conditionalFormatting sqref="H54:H55">
    <cfRule type="containsText" dxfId="2547" priority="2555" operator="containsText" text="LFW">
      <formula>NOT(ISERROR(SEARCH("LFW",H54)))</formula>
    </cfRule>
    <cfRule type="cellIs" dxfId="2546" priority="2556" operator="equal">
      <formula>0</formula>
    </cfRule>
  </conditionalFormatting>
  <conditionalFormatting sqref="H56">
    <cfRule type="containsText" dxfId="2545" priority="2553" operator="containsText" text="LFW">
      <formula>NOT(ISERROR(SEARCH("LFW",H56)))</formula>
    </cfRule>
    <cfRule type="cellIs" dxfId="2544" priority="2554" operator="equal">
      <formula>0</formula>
    </cfRule>
  </conditionalFormatting>
  <conditionalFormatting sqref="H62 H65">
    <cfRule type="containsText" dxfId="2543" priority="2551" operator="containsText" text="LFW">
      <formula>NOT(ISERROR(SEARCH("LFW",H62)))</formula>
    </cfRule>
    <cfRule type="cellIs" dxfId="2542" priority="2552" operator="equal">
      <formula>0</formula>
    </cfRule>
  </conditionalFormatting>
  <conditionalFormatting sqref="H64">
    <cfRule type="containsText" dxfId="2541" priority="2549" operator="containsText" text="LFW">
      <formula>NOT(ISERROR(SEARCH("LFW",H64)))</formula>
    </cfRule>
    <cfRule type="cellIs" dxfId="2540" priority="2550" operator="equal">
      <formula>0</formula>
    </cfRule>
  </conditionalFormatting>
  <conditionalFormatting sqref="H63">
    <cfRule type="containsText" dxfId="2539" priority="2547" operator="containsText" text="LFW">
      <formula>NOT(ISERROR(SEARCH("LFW",H63)))</formula>
    </cfRule>
    <cfRule type="cellIs" dxfId="2538" priority="2548" operator="equal">
      <formula>0</formula>
    </cfRule>
  </conditionalFormatting>
  <conditionalFormatting sqref="H58:H59">
    <cfRule type="containsText" dxfId="2537" priority="2545" operator="containsText" text="LFW">
      <formula>NOT(ISERROR(SEARCH("LFW",H58)))</formula>
    </cfRule>
    <cfRule type="cellIs" dxfId="2536" priority="2546" operator="equal">
      <formula>0</formula>
    </cfRule>
  </conditionalFormatting>
  <conditionalFormatting sqref="H77">
    <cfRule type="containsText" dxfId="2535" priority="2543" operator="containsText" text="LFW">
      <formula>NOT(ISERROR(SEARCH("LFW",H77)))</formula>
    </cfRule>
    <cfRule type="cellIs" dxfId="2534" priority="2544" operator="equal">
      <formula>0</formula>
    </cfRule>
  </conditionalFormatting>
  <conditionalFormatting sqref="H100">
    <cfRule type="containsText" dxfId="2533" priority="2531" operator="containsText" text="LFW">
      <formula>NOT(ISERROR(SEARCH("LFW",H100)))</formula>
    </cfRule>
    <cfRule type="cellIs" dxfId="2532" priority="2532" operator="equal">
      <formula>0</formula>
    </cfRule>
  </conditionalFormatting>
  <conditionalFormatting sqref="H85">
    <cfRule type="containsText" dxfId="2531" priority="2541" operator="containsText" text="LFW">
      <formula>NOT(ISERROR(SEARCH("LFW",H85)))</formula>
    </cfRule>
    <cfRule type="cellIs" dxfId="2530" priority="2542" operator="equal">
      <formula>0</formula>
    </cfRule>
  </conditionalFormatting>
  <conditionalFormatting sqref="H97 H95 H99">
    <cfRule type="containsText" dxfId="2529" priority="2539" operator="containsText" text="LFW">
      <formula>NOT(ISERROR(SEARCH("LFW",H95)))</formula>
    </cfRule>
    <cfRule type="cellIs" dxfId="2528" priority="2540" operator="equal">
      <formula>0</formula>
    </cfRule>
  </conditionalFormatting>
  <conditionalFormatting sqref="H89:H90">
    <cfRule type="containsText" dxfId="2527" priority="2537" operator="containsText" text="LFW">
      <formula>NOT(ISERROR(SEARCH("LFW",H89)))</formula>
    </cfRule>
    <cfRule type="cellIs" dxfId="2526" priority="2538" operator="equal">
      <formula>0</formula>
    </cfRule>
  </conditionalFormatting>
  <conditionalFormatting sqref="H96">
    <cfRule type="containsText" dxfId="2525" priority="2535" operator="containsText" text="LFW">
      <formula>NOT(ISERROR(SEARCH("LFW",H96)))</formula>
    </cfRule>
    <cfRule type="cellIs" dxfId="2524" priority="2536" operator="equal">
      <formula>0</formula>
    </cfRule>
  </conditionalFormatting>
  <conditionalFormatting sqref="H93">
    <cfRule type="containsText" dxfId="2523" priority="2533" operator="containsText" text="LFW">
      <formula>NOT(ISERROR(SEARCH("LFW",H93)))</formula>
    </cfRule>
    <cfRule type="cellIs" dxfId="2522" priority="2534" operator="equal">
      <formula>0</formula>
    </cfRule>
  </conditionalFormatting>
  <conditionalFormatting sqref="H73">
    <cfRule type="containsText" dxfId="2521" priority="2529" operator="containsText" text="LFW">
      <formula>NOT(ISERROR(SEARCH("LFW",H73)))</formula>
    </cfRule>
    <cfRule type="cellIs" dxfId="2520" priority="2530" operator="equal">
      <formula>0</formula>
    </cfRule>
  </conditionalFormatting>
  <conditionalFormatting sqref="H52">
    <cfRule type="containsText" dxfId="2519" priority="2527" operator="containsText" text="LFW">
      <formula>NOT(ISERROR(SEARCH("LFW",H52)))</formula>
    </cfRule>
    <cfRule type="cellIs" dxfId="2518" priority="2528" operator="equal">
      <formula>0</formula>
    </cfRule>
  </conditionalFormatting>
  <conditionalFormatting sqref="H57">
    <cfRule type="containsText" dxfId="2517" priority="2525" operator="containsText" text="LFW">
      <formula>NOT(ISERROR(SEARCH("LFW",H57)))</formula>
    </cfRule>
    <cfRule type="cellIs" dxfId="2516" priority="2526" operator="equal">
      <formula>0</formula>
    </cfRule>
  </conditionalFormatting>
  <conditionalFormatting sqref="H60">
    <cfRule type="containsText" dxfId="2515" priority="2523" operator="containsText" text="LFW">
      <formula>NOT(ISERROR(SEARCH("LFW",H60)))</formula>
    </cfRule>
    <cfRule type="cellIs" dxfId="2514" priority="2524" operator="equal">
      <formula>0</formula>
    </cfRule>
  </conditionalFormatting>
  <conditionalFormatting sqref="H61">
    <cfRule type="containsText" dxfId="2513" priority="2521" operator="containsText" text="LFW">
      <formula>NOT(ISERROR(SEARCH("LFW",H61)))</formula>
    </cfRule>
    <cfRule type="cellIs" dxfId="2512" priority="2522" operator="equal">
      <formula>0</formula>
    </cfRule>
  </conditionalFormatting>
  <conditionalFormatting sqref="H76">
    <cfRule type="containsText" dxfId="2511" priority="2519" operator="containsText" text="LFW">
      <formula>NOT(ISERROR(SEARCH("LFW",H76)))</formula>
    </cfRule>
    <cfRule type="cellIs" dxfId="2510" priority="2520" operator="equal">
      <formula>0</formula>
    </cfRule>
  </conditionalFormatting>
  <conditionalFormatting sqref="H78">
    <cfRule type="containsText" dxfId="2509" priority="2517" operator="containsText" text="LFW">
      <formula>NOT(ISERROR(SEARCH("LFW",H78)))</formula>
    </cfRule>
    <cfRule type="cellIs" dxfId="2508" priority="2518" operator="equal">
      <formula>0</formula>
    </cfRule>
  </conditionalFormatting>
  <conditionalFormatting sqref="H84">
    <cfRule type="containsText" dxfId="2507" priority="2515" operator="containsText" text="LFW">
      <formula>NOT(ISERROR(SEARCH("LFW",H84)))</formula>
    </cfRule>
    <cfRule type="cellIs" dxfId="2506" priority="2516" operator="equal">
      <formula>0</formula>
    </cfRule>
  </conditionalFormatting>
  <conditionalFormatting sqref="H86">
    <cfRule type="containsText" dxfId="2505" priority="2513" operator="containsText" text="LFW">
      <formula>NOT(ISERROR(SEARCH("LFW",H86)))</formula>
    </cfRule>
    <cfRule type="cellIs" dxfId="2504" priority="2514" operator="equal">
      <formula>0</formula>
    </cfRule>
  </conditionalFormatting>
  <conditionalFormatting sqref="H86">
    <cfRule type="containsText" dxfId="2503" priority="2511" operator="containsText" text="LFW">
      <formula>NOT(ISERROR(SEARCH("LFW",H86)))</formula>
    </cfRule>
    <cfRule type="cellIs" dxfId="2502" priority="2512" operator="equal">
      <formula>0</formula>
    </cfRule>
  </conditionalFormatting>
  <conditionalFormatting sqref="H87:H88">
    <cfRule type="containsText" dxfId="2501" priority="2509" operator="containsText" text="LFW">
      <formula>NOT(ISERROR(SEARCH("LFW",H87)))</formula>
    </cfRule>
    <cfRule type="cellIs" dxfId="2500" priority="2510" operator="equal">
      <formula>0</formula>
    </cfRule>
  </conditionalFormatting>
  <conditionalFormatting sqref="H91">
    <cfRule type="containsText" dxfId="2499" priority="2507" operator="containsText" text="LFW">
      <formula>NOT(ISERROR(SEARCH("LFW",H91)))</formula>
    </cfRule>
    <cfRule type="cellIs" dxfId="2498" priority="2508" operator="equal">
      <formula>0</formula>
    </cfRule>
  </conditionalFormatting>
  <conditionalFormatting sqref="H94">
    <cfRule type="containsText" dxfId="2497" priority="2505" operator="containsText" text="LFW">
      <formula>NOT(ISERROR(SEARCH("LFW",H94)))</formula>
    </cfRule>
    <cfRule type="cellIs" dxfId="2496" priority="2506" operator="equal">
      <formula>0</formula>
    </cfRule>
  </conditionalFormatting>
  <conditionalFormatting sqref="H92">
    <cfRule type="containsText" dxfId="2495" priority="2503" operator="containsText" text="LFW">
      <formula>NOT(ISERROR(SEARCH("LFW",H92)))</formula>
    </cfRule>
    <cfRule type="cellIs" dxfId="2494" priority="2504" operator="equal">
      <formula>0</formula>
    </cfRule>
  </conditionalFormatting>
  <conditionalFormatting sqref="H98">
    <cfRule type="containsText" dxfId="2493" priority="2501" operator="containsText" text="LFW">
      <formula>NOT(ISERROR(SEARCH("LFW",H98)))</formula>
    </cfRule>
    <cfRule type="cellIs" dxfId="2492" priority="2502" operator="equal">
      <formula>0</formula>
    </cfRule>
  </conditionalFormatting>
  <conditionalFormatting sqref="H101">
    <cfRule type="containsText" dxfId="2491" priority="2499" operator="containsText" text="LFW">
      <formula>NOT(ISERROR(SEARCH("LFW",H101)))</formula>
    </cfRule>
    <cfRule type="cellIs" dxfId="2490" priority="2500" operator="equal">
      <formula>0</formula>
    </cfRule>
  </conditionalFormatting>
  <conditionalFormatting sqref="H102">
    <cfRule type="containsText" dxfId="2489" priority="2497" operator="containsText" text="LFW">
      <formula>NOT(ISERROR(SEARCH("LFW",H102)))</formula>
    </cfRule>
    <cfRule type="cellIs" dxfId="2488" priority="2498" operator="equal">
      <formula>0</formula>
    </cfRule>
  </conditionalFormatting>
  <conditionalFormatting sqref="H103">
    <cfRule type="containsText" dxfId="2487" priority="2495" operator="containsText" text="LFW">
      <formula>NOT(ISERROR(SEARCH("LFW",H103)))</formula>
    </cfRule>
    <cfRule type="cellIs" dxfId="2486" priority="2496" operator="equal">
      <formula>0</formula>
    </cfRule>
  </conditionalFormatting>
  <conditionalFormatting sqref="I79 I82:I83">
    <cfRule type="containsText" dxfId="2485" priority="2493" operator="containsText" text="LFW">
      <formula>NOT(ISERROR(SEARCH("LFW",I79)))</formula>
    </cfRule>
    <cfRule type="cellIs" dxfId="2484" priority="2494" operator="equal">
      <formula>0</formula>
    </cfRule>
  </conditionalFormatting>
  <conditionalFormatting sqref="I70 I75 I72">
    <cfRule type="containsText" dxfId="2483" priority="2491" operator="containsText" text="LFW">
      <formula>NOT(ISERROR(SEARCH("LFW",I70)))</formula>
    </cfRule>
    <cfRule type="cellIs" dxfId="2482" priority="2492" operator="equal">
      <formula>0</formula>
    </cfRule>
  </conditionalFormatting>
  <conditionalFormatting sqref="I74">
    <cfRule type="containsText" dxfId="2481" priority="2489" operator="containsText" text="LFW">
      <formula>NOT(ISERROR(SEARCH("LFW",I74)))</formula>
    </cfRule>
    <cfRule type="cellIs" dxfId="2480" priority="2490" operator="equal">
      <formula>0</formula>
    </cfRule>
  </conditionalFormatting>
  <conditionalFormatting sqref="I67">
    <cfRule type="containsText" dxfId="2479" priority="2487" operator="containsText" text="LFW">
      <formula>NOT(ISERROR(SEARCH("LFW",I67)))</formula>
    </cfRule>
    <cfRule type="cellIs" dxfId="2478" priority="2488" operator="equal">
      <formula>0</formula>
    </cfRule>
  </conditionalFormatting>
  <conditionalFormatting sqref="I53">
    <cfRule type="containsText" dxfId="2477" priority="2485" operator="containsText" text="LFW">
      <formula>NOT(ISERROR(SEARCH("LFW",I53)))</formula>
    </cfRule>
    <cfRule type="cellIs" dxfId="2476" priority="2486" operator="equal">
      <formula>0</formula>
    </cfRule>
  </conditionalFormatting>
  <conditionalFormatting sqref="I54">
    <cfRule type="containsText" dxfId="2475" priority="2483" operator="containsText" text="LFW">
      <formula>NOT(ISERROR(SEARCH("LFW",I54)))</formula>
    </cfRule>
    <cfRule type="cellIs" dxfId="2474" priority="2484" operator="equal">
      <formula>0</formula>
    </cfRule>
  </conditionalFormatting>
  <conditionalFormatting sqref="I65">
    <cfRule type="containsText" dxfId="2473" priority="2481" operator="containsText" text="LFW">
      <formula>NOT(ISERROR(SEARCH("LFW",I65)))</formula>
    </cfRule>
    <cfRule type="cellIs" dxfId="2472" priority="2482" operator="equal">
      <formula>0</formula>
    </cfRule>
  </conditionalFormatting>
  <conditionalFormatting sqref="I100">
    <cfRule type="containsText" dxfId="2471" priority="2465" operator="containsText" text="LFW">
      <formula>NOT(ISERROR(SEARCH("LFW",I100)))</formula>
    </cfRule>
    <cfRule type="cellIs" dxfId="2470" priority="2466" operator="equal">
      <formula>0</formula>
    </cfRule>
  </conditionalFormatting>
  <conditionalFormatting sqref="I85">
    <cfRule type="containsText" dxfId="2469" priority="2479" operator="containsText" text="LFW">
      <formula>NOT(ISERROR(SEARCH("LFW",I85)))</formula>
    </cfRule>
    <cfRule type="cellIs" dxfId="2468" priority="2480" operator="equal">
      <formula>0</formula>
    </cfRule>
  </conditionalFormatting>
  <conditionalFormatting sqref="I95 I97:I99">
    <cfRule type="containsText" dxfId="2467" priority="2477" operator="containsText" text="LFW">
      <formula>NOT(ISERROR(SEARCH("LFW",I95)))</formula>
    </cfRule>
    <cfRule type="cellIs" dxfId="2466" priority="2478" operator="equal">
      <formula>0</formula>
    </cfRule>
  </conditionalFormatting>
  <conditionalFormatting sqref="I88:I90">
    <cfRule type="containsText" dxfId="2465" priority="2475" operator="containsText" text="LFW">
      <formula>NOT(ISERROR(SEARCH("LFW",I88)))</formula>
    </cfRule>
    <cfRule type="cellIs" dxfId="2464" priority="2476" operator="equal">
      <formula>0</formula>
    </cfRule>
  </conditionalFormatting>
  <conditionalFormatting sqref="I93">
    <cfRule type="containsText" dxfId="2463" priority="2473" operator="containsText" text="LFW">
      <formula>NOT(ISERROR(SEARCH("LFW",I93)))</formula>
    </cfRule>
    <cfRule type="cellIs" dxfId="2462" priority="2474" operator="equal">
      <formula>0</formula>
    </cfRule>
  </conditionalFormatting>
  <conditionalFormatting sqref="I101:I103">
    <cfRule type="containsText" dxfId="2461" priority="2471" operator="containsText" text="LFW">
      <formula>NOT(ISERROR(SEARCH("LFW",I101)))</formula>
    </cfRule>
    <cfRule type="cellIs" dxfId="2460" priority="2472" operator="equal">
      <formula>0</formula>
    </cfRule>
  </conditionalFormatting>
  <conditionalFormatting sqref="I101">
    <cfRule type="containsText" dxfId="2459" priority="2469" operator="containsText" text="LFW">
      <formula>NOT(ISERROR(SEARCH("LFW",I101)))</formula>
    </cfRule>
    <cfRule type="cellIs" dxfId="2458" priority="2470" operator="equal">
      <formula>0</formula>
    </cfRule>
  </conditionalFormatting>
  <conditionalFormatting sqref="I103">
    <cfRule type="containsText" dxfId="2457" priority="2467" operator="containsText" text="LFW">
      <formula>NOT(ISERROR(SEARCH("LFW",I103)))</formula>
    </cfRule>
    <cfRule type="cellIs" dxfId="2456" priority="2468" operator="equal">
      <formula>0</formula>
    </cfRule>
  </conditionalFormatting>
  <conditionalFormatting sqref="I52">
    <cfRule type="containsText" dxfId="2455" priority="2463" operator="containsText" text="LFW">
      <formula>NOT(ISERROR(SEARCH("LFW",I52)))</formula>
    </cfRule>
    <cfRule type="cellIs" dxfId="2454" priority="2464" operator="equal">
      <formula>0</formula>
    </cfRule>
  </conditionalFormatting>
  <conditionalFormatting sqref="I55:I56">
    <cfRule type="containsText" dxfId="2453" priority="2461" operator="containsText" text="LFW">
      <formula>NOT(ISERROR(SEARCH("LFW",I55)))</formula>
    </cfRule>
    <cfRule type="cellIs" dxfId="2452" priority="2462" operator="equal">
      <formula>0</formula>
    </cfRule>
  </conditionalFormatting>
  <conditionalFormatting sqref="I57">
    <cfRule type="containsText" dxfId="2451" priority="2459" operator="containsText" text="LFW">
      <formula>NOT(ISERROR(SEARCH("LFW",I57)))</formula>
    </cfRule>
    <cfRule type="cellIs" dxfId="2450" priority="2460" operator="equal">
      <formula>0</formula>
    </cfRule>
  </conditionalFormatting>
  <conditionalFormatting sqref="I58:I59">
    <cfRule type="containsText" dxfId="2449" priority="2457" operator="containsText" text="LFW">
      <formula>NOT(ISERROR(SEARCH("LFW",I58)))</formula>
    </cfRule>
    <cfRule type="cellIs" dxfId="2448" priority="2458" operator="equal">
      <formula>0</formula>
    </cfRule>
  </conditionalFormatting>
  <conditionalFormatting sqref="I60">
    <cfRule type="containsText" dxfId="2447" priority="2455" operator="containsText" text="LFW">
      <formula>NOT(ISERROR(SEARCH("LFW",I60)))</formula>
    </cfRule>
    <cfRule type="cellIs" dxfId="2446" priority="2456" operator="equal">
      <formula>0</formula>
    </cfRule>
  </conditionalFormatting>
  <conditionalFormatting sqref="I61:I64">
    <cfRule type="containsText" dxfId="2445" priority="2453" operator="containsText" text="LFW">
      <formula>NOT(ISERROR(SEARCH("LFW",I61)))</formula>
    </cfRule>
    <cfRule type="cellIs" dxfId="2444" priority="2454" operator="equal">
      <formula>0</formula>
    </cfRule>
  </conditionalFormatting>
  <conditionalFormatting sqref="I66">
    <cfRule type="containsText" dxfId="2443" priority="2451" operator="containsText" text="LFW">
      <formula>NOT(ISERROR(SEARCH("LFW",I66)))</formula>
    </cfRule>
    <cfRule type="cellIs" dxfId="2442" priority="2452" operator="equal">
      <formula>0</formula>
    </cfRule>
  </conditionalFormatting>
  <conditionalFormatting sqref="I68">
    <cfRule type="containsText" dxfId="2441" priority="2449" operator="containsText" text="LFW">
      <formula>NOT(ISERROR(SEARCH("LFW",I68)))</formula>
    </cfRule>
    <cfRule type="cellIs" dxfId="2440" priority="2450" operator="equal">
      <formula>0</formula>
    </cfRule>
  </conditionalFormatting>
  <conditionalFormatting sqref="I69">
    <cfRule type="containsText" dxfId="2439" priority="2447" operator="containsText" text="LFW">
      <formula>NOT(ISERROR(SEARCH("LFW",I69)))</formula>
    </cfRule>
    <cfRule type="cellIs" dxfId="2438" priority="2448" operator="equal">
      <formula>0</formula>
    </cfRule>
  </conditionalFormatting>
  <conditionalFormatting sqref="I71">
    <cfRule type="containsText" dxfId="2437" priority="2445" operator="containsText" text="LFW">
      <formula>NOT(ISERROR(SEARCH("LFW",I71)))</formula>
    </cfRule>
    <cfRule type="cellIs" dxfId="2436" priority="2446" operator="equal">
      <formula>0</formula>
    </cfRule>
  </conditionalFormatting>
  <conditionalFormatting sqref="I73">
    <cfRule type="containsText" dxfId="2435" priority="2443" operator="containsText" text="LFW">
      <formula>NOT(ISERROR(SEARCH("LFW",I73)))</formula>
    </cfRule>
    <cfRule type="cellIs" dxfId="2434" priority="2444" operator="equal">
      <formula>0</formula>
    </cfRule>
  </conditionalFormatting>
  <conditionalFormatting sqref="I76">
    <cfRule type="containsText" dxfId="2433" priority="2441" operator="containsText" text="LFW">
      <formula>NOT(ISERROR(SEARCH("LFW",I76)))</formula>
    </cfRule>
    <cfRule type="cellIs" dxfId="2432" priority="2442" operator="equal">
      <formula>0</formula>
    </cfRule>
  </conditionalFormatting>
  <conditionalFormatting sqref="I77">
    <cfRule type="containsText" dxfId="2431" priority="2439" operator="containsText" text="LFW">
      <formula>NOT(ISERROR(SEARCH("LFW",I77)))</formula>
    </cfRule>
    <cfRule type="cellIs" dxfId="2430" priority="2440" operator="equal">
      <formula>0</formula>
    </cfRule>
  </conditionalFormatting>
  <conditionalFormatting sqref="I78">
    <cfRule type="containsText" dxfId="2429" priority="2437" operator="containsText" text="LFW">
      <formula>NOT(ISERROR(SEARCH("LFW",I78)))</formula>
    </cfRule>
    <cfRule type="cellIs" dxfId="2428" priority="2438" operator="equal">
      <formula>0</formula>
    </cfRule>
  </conditionalFormatting>
  <conditionalFormatting sqref="I80:I81">
    <cfRule type="containsText" dxfId="2427" priority="2435" operator="containsText" text="LFW">
      <formula>NOT(ISERROR(SEARCH("LFW",I80)))</formula>
    </cfRule>
    <cfRule type="cellIs" dxfId="2426" priority="2436" operator="equal">
      <formula>0</formula>
    </cfRule>
  </conditionalFormatting>
  <conditionalFormatting sqref="I84">
    <cfRule type="containsText" dxfId="2425" priority="2433" operator="containsText" text="LFW">
      <formula>NOT(ISERROR(SEARCH("LFW",I84)))</formula>
    </cfRule>
    <cfRule type="cellIs" dxfId="2424" priority="2434" operator="equal">
      <formula>0</formula>
    </cfRule>
  </conditionalFormatting>
  <conditionalFormatting sqref="I86">
    <cfRule type="containsText" dxfId="2423" priority="2431" operator="containsText" text="LFW">
      <formula>NOT(ISERROR(SEARCH("LFW",I86)))</formula>
    </cfRule>
    <cfRule type="cellIs" dxfId="2422" priority="2432" operator="equal">
      <formula>0</formula>
    </cfRule>
  </conditionalFormatting>
  <conditionalFormatting sqref="I87">
    <cfRule type="containsText" dxfId="2421" priority="2429" operator="containsText" text="LFW">
      <formula>NOT(ISERROR(SEARCH("LFW",I87)))</formula>
    </cfRule>
    <cfRule type="cellIs" dxfId="2420" priority="2430" operator="equal">
      <formula>0</formula>
    </cfRule>
  </conditionalFormatting>
  <conditionalFormatting sqref="I91">
    <cfRule type="containsText" dxfId="2419" priority="2427" operator="containsText" text="LFW">
      <formula>NOT(ISERROR(SEARCH("LFW",I91)))</formula>
    </cfRule>
    <cfRule type="cellIs" dxfId="2418" priority="2428" operator="equal">
      <formula>0</formula>
    </cfRule>
  </conditionalFormatting>
  <conditionalFormatting sqref="I92">
    <cfRule type="containsText" dxfId="2417" priority="2425" operator="containsText" text="LFW">
      <formula>NOT(ISERROR(SEARCH("LFW",I92)))</formula>
    </cfRule>
    <cfRule type="cellIs" dxfId="2416" priority="2426" operator="equal">
      <formula>0</formula>
    </cfRule>
  </conditionalFormatting>
  <conditionalFormatting sqref="I94">
    <cfRule type="containsText" dxfId="2415" priority="2423" operator="containsText" text="LFW">
      <formula>NOT(ISERROR(SEARCH("LFW",I94)))</formula>
    </cfRule>
    <cfRule type="cellIs" dxfId="2414" priority="2424" operator="equal">
      <formula>0</formula>
    </cfRule>
  </conditionalFormatting>
  <conditionalFormatting sqref="I96">
    <cfRule type="containsText" dxfId="2413" priority="2421" operator="containsText" text="LFW">
      <formula>NOT(ISERROR(SEARCH("LFW",I96)))</formula>
    </cfRule>
    <cfRule type="cellIs" dxfId="2412" priority="2422" operator="equal">
      <formula>0</formula>
    </cfRule>
  </conditionalFormatting>
  <conditionalFormatting sqref="W53">
    <cfRule type="containsText" dxfId="2411" priority="2395" operator="containsText" text="LFW">
      <formula>NOT(ISERROR(SEARCH("LFW",W53)))</formula>
    </cfRule>
    <cfRule type="cellIs" dxfId="2410" priority="2396" operator="equal">
      <formula>0</formula>
    </cfRule>
  </conditionalFormatting>
  <conditionalFormatting sqref="W62">
    <cfRule type="containsText" dxfId="2409" priority="2391" operator="containsText" text="LFW">
      <formula>NOT(ISERROR(SEARCH("LFW",W62)))</formula>
    </cfRule>
    <cfRule type="cellIs" dxfId="2408" priority="2392" operator="equal">
      <formula>0</formula>
    </cfRule>
  </conditionalFormatting>
  <conditionalFormatting sqref="W103">
    <cfRule type="containsText" dxfId="2407" priority="2411" operator="containsText" text="LFW">
      <formula>NOT(ISERROR(SEARCH("LFW",W103)))</formula>
    </cfRule>
    <cfRule type="cellIs" dxfId="2406" priority="2412" operator="equal">
      <formula>0</formula>
    </cfRule>
  </conditionalFormatting>
  <conditionalFormatting sqref="W101">
    <cfRule type="containsText" dxfId="2405" priority="2409" operator="containsText" text="LFW">
      <formula>NOT(ISERROR(SEARCH("LFW",W101)))</formula>
    </cfRule>
    <cfRule type="cellIs" dxfId="2404" priority="2410" operator="equal">
      <formula>0</formula>
    </cfRule>
  </conditionalFormatting>
  <conditionalFormatting sqref="W96:W97">
    <cfRule type="containsText" dxfId="2403" priority="2407" operator="containsText" text="LFW">
      <formula>NOT(ISERROR(SEARCH("LFW",W96)))</formula>
    </cfRule>
    <cfRule type="cellIs" dxfId="2402" priority="2408" operator="equal">
      <formula>0</formula>
    </cfRule>
  </conditionalFormatting>
  <conditionalFormatting sqref="W78">
    <cfRule type="containsText" dxfId="2401" priority="2405" operator="containsText" text="LFW">
      <formula>NOT(ISERROR(SEARCH("LFW",W78)))</formula>
    </cfRule>
    <cfRule type="cellIs" dxfId="2400" priority="2406" operator="equal">
      <formula>0</formula>
    </cfRule>
  </conditionalFormatting>
  <conditionalFormatting sqref="W63">
    <cfRule type="containsText" dxfId="2399" priority="2403" operator="containsText" text="LFW">
      <formula>NOT(ISERROR(SEARCH("LFW",W63)))</formula>
    </cfRule>
    <cfRule type="cellIs" dxfId="2398" priority="2404" operator="equal">
      <formula>0</formula>
    </cfRule>
  </conditionalFormatting>
  <conditionalFormatting sqref="W55:W57">
    <cfRule type="containsText" dxfId="2397" priority="2401" operator="containsText" text="LFW">
      <formula>NOT(ISERROR(SEARCH("LFW",W55)))</formula>
    </cfRule>
    <cfRule type="cellIs" dxfId="2396" priority="2402" operator="equal">
      <formula>0</formula>
    </cfRule>
  </conditionalFormatting>
  <conditionalFormatting sqref="W52">
    <cfRule type="containsText" dxfId="2395" priority="2399" operator="containsText" text="LFW">
      <formula>NOT(ISERROR(SEARCH("LFW",W52)))</formula>
    </cfRule>
    <cfRule type="cellIs" dxfId="2394" priority="2400" operator="equal">
      <formula>0</formula>
    </cfRule>
  </conditionalFormatting>
  <conditionalFormatting sqref="W50:W51">
    <cfRule type="containsText" dxfId="2393" priority="2397" operator="containsText" text="LFW">
      <formula>NOT(ISERROR(SEARCH("LFW",W50)))</formula>
    </cfRule>
    <cfRule type="cellIs" dxfId="2392" priority="2398" operator="equal">
      <formula>0</formula>
    </cfRule>
  </conditionalFormatting>
  <conditionalFormatting sqref="J91">
    <cfRule type="containsText" dxfId="2391" priority="2365" operator="containsText" text="LFW">
      <formula>NOT(ISERROR(SEARCH("LFW",J91)))</formula>
    </cfRule>
    <cfRule type="cellIs" dxfId="2390" priority="2366" operator="equal">
      <formula>0</formula>
    </cfRule>
  </conditionalFormatting>
  <conditionalFormatting sqref="W60">
    <cfRule type="containsText" dxfId="2389" priority="2393" operator="containsText" text="LFW">
      <formula>NOT(ISERROR(SEARCH("LFW",W60)))</formula>
    </cfRule>
    <cfRule type="cellIs" dxfId="2388" priority="2394" operator="equal">
      <formula>0</formula>
    </cfRule>
  </conditionalFormatting>
  <conditionalFormatting sqref="X78">
    <cfRule type="containsText" dxfId="2387" priority="2361" operator="containsText" text="LFW">
      <formula>NOT(ISERROR(SEARCH("LFW",X78)))</formula>
    </cfRule>
    <cfRule type="cellIs" dxfId="2386" priority="2362" operator="equal">
      <formula>0</formula>
    </cfRule>
  </conditionalFormatting>
  <conditionalFormatting sqref="W64:W65">
    <cfRule type="containsText" dxfId="2385" priority="2389" operator="containsText" text="LFW">
      <formula>NOT(ISERROR(SEARCH("LFW",W64)))</formula>
    </cfRule>
    <cfRule type="cellIs" dxfId="2384" priority="2390" operator="equal">
      <formula>0</formula>
    </cfRule>
  </conditionalFormatting>
  <conditionalFormatting sqref="W73">
    <cfRule type="containsText" dxfId="2383" priority="2387" operator="containsText" text="LFW">
      <formula>NOT(ISERROR(SEARCH("LFW",W73)))</formula>
    </cfRule>
    <cfRule type="cellIs" dxfId="2382" priority="2388" operator="equal">
      <formula>0</formula>
    </cfRule>
  </conditionalFormatting>
  <conditionalFormatting sqref="W72">
    <cfRule type="containsText" dxfId="2381" priority="2385" operator="containsText" text="LFW">
      <formula>NOT(ISERROR(SEARCH("LFW",W72)))</formula>
    </cfRule>
    <cfRule type="cellIs" dxfId="2380" priority="2386" operator="equal">
      <formula>0</formula>
    </cfRule>
  </conditionalFormatting>
  <conditionalFormatting sqref="W75">
    <cfRule type="containsText" dxfId="2379" priority="2383" operator="containsText" text="LFW">
      <formula>NOT(ISERROR(SEARCH("LFW",W75)))</formula>
    </cfRule>
    <cfRule type="cellIs" dxfId="2378" priority="2384" operator="equal">
      <formula>0</formula>
    </cfRule>
  </conditionalFormatting>
  <conditionalFormatting sqref="W84:W85">
    <cfRule type="containsText" dxfId="2377" priority="2381" operator="containsText" text="LFW">
      <formula>NOT(ISERROR(SEARCH("LFW",W84)))</formula>
    </cfRule>
    <cfRule type="cellIs" dxfId="2376" priority="2382" operator="equal">
      <formula>0</formula>
    </cfRule>
  </conditionalFormatting>
  <conditionalFormatting sqref="W88:W90">
    <cfRule type="containsText" dxfId="2375" priority="2379" operator="containsText" text="LFW">
      <formula>NOT(ISERROR(SEARCH("LFW",W88)))</formula>
    </cfRule>
    <cfRule type="cellIs" dxfId="2374" priority="2380" operator="equal">
      <formula>0</formula>
    </cfRule>
  </conditionalFormatting>
  <conditionalFormatting sqref="W99">
    <cfRule type="containsText" dxfId="2373" priority="2377" operator="containsText" text="LFW">
      <formula>NOT(ISERROR(SEARCH("LFW",W99)))</formula>
    </cfRule>
    <cfRule type="cellIs" dxfId="2372" priority="2378" operator="equal">
      <formula>0</formula>
    </cfRule>
  </conditionalFormatting>
  <conditionalFormatting sqref="X98:X99">
    <cfRule type="containsText" dxfId="2371" priority="2375" operator="containsText" text="LFW">
      <formula>NOT(ISERROR(SEARCH("LFW",X98)))</formula>
    </cfRule>
    <cfRule type="cellIs" dxfId="2370" priority="2376" operator="equal">
      <formula>0</formula>
    </cfRule>
  </conditionalFormatting>
  <conditionalFormatting sqref="X102:X103">
    <cfRule type="containsText" dxfId="2369" priority="2373" operator="containsText" text="LFW">
      <formula>NOT(ISERROR(SEARCH("LFW",X102)))</formula>
    </cfRule>
    <cfRule type="cellIs" dxfId="2368" priority="2374" operator="equal">
      <formula>0</formula>
    </cfRule>
  </conditionalFormatting>
  <conditionalFormatting sqref="X56:X57">
    <cfRule type="containsText" dxfId="2367" priority="2347" operator="containsText" text="LFW">
      <formula>NOT(ISERROR(SEARCH("LFW",X56)))</formula>
    </cfRule>
    <cfRule type="cellIs" dxfId="2366" priority="2348" operator="equal">
      <formula>0</formula>
    </cfRule>
  </conditionalFormatting>
  <conditionalFormatting sqref="X88:X90">
    <cfRule type="containsText" dxfId="2365" priority="2371" operator="containsText" text="LFW">
      <formula>NOT(ISERROR(SEARCH("LFW",X88)))</formula>
    </cfRule>
    <cfRule type="cellIs" dxfId="2364" priority="2372" operator="equal">
      <formula>0</formula>
    </cfRule>
  </conditionalFormatting>
  <conditionalFormatting sqref="X84:X85">
    <cfRule type="containsText" dxfId="2363" priority="2369" operator="containsText" text="LFW">
      <formula>NOT(ISERROR(SEARCH("LFW",X84)))</formula>
    </cfRule>
    <cfRule type="cellIs" dxfId="2362" priority="2370" operator="equal">
      <formula>0</formula>
    </cfRule>
  </conditionalFormatting>
  <conditionalFormatting sqref="X80">
    <cfRule type="containsText" dxfId="2361" priority="2367" operator="containsText" text="LFW">
      <formula>NOT(ISERROR(SEARCH("LFW",X80)))</formula>
    </cfRule>
    <cfRule type="cellIs" dxfId="2360" priority="2368" operator="equal">
      <formula>0</formula>
    </cfRule>
  </conditionalFormatting>
  <conditionalFormatting sqref="X86">
    <cfRule type="containsText" dxfId="2359" priority="2363" operator="containsText" text="LFW">
      <formula>NOT(ISERROR(SEARCH("LFW",X86)))</formula>
    </cfRule>
    <cfRule type="cellIs" dxfId="2358" priority="2364" operator="equal">
      <formula>0</formula>
    </cfRule>
  </conditionalFormatting>
  <conditionalFormatting sqref="X96:X97">
    <cfRule type="containsText" dxfId="2357" priority="2359" operator="containsText" text="LFW">
      <formula>NOT(ISERROR(SEARCH("LFW",X96)))</formula>
    </cfRule>
    <cfRule type="cellIs" dxfId="2356" priority="2360" operator="equal">
      <formula>0</formula>
    </cfRule>
  </conditionalFormatting>
  <conditionalFormatting sqref="X101">
    <cfRule type="containsText" dxfId="2355" priority="2357" operator="containsText" text="LFW">
      <formula>NOT(ISERROR(SEARCH("LFW",X101)))</formula>
    </cfRule>
    <cfRule type="cellIs" dxfId="2354" priority="2358" operator="equal">
      <formula>0</formula>
    </cfRule>
  </conditionalFormatting>
  <conditionalFormatting sqref="X73">
    <cfRule type="containsText" dxfId="2353" priority="2355" operator="containsText" text="LFW">
      <formula>NOT(ISERROR(SEARCH("LFW",X73)))</formula>
    </cfRule>
    <cfRule type="cellIs" dxfId="2352" priority="2356" operator="equal">
      <formula>0</formula>
    </cfRule>
  </conditionalFormatting>
  <conditionalFormatting sqref="X66">
    <cfRule type="containsText" dxfId="2351" priority="2353" operator="containsText" text="LFW">
      <formula>NOT(ISERROR(SEARCH("LFW",X66)))</formula>
    </cfRule>
    <cfRule type="cellIs" dxfId="2350" priority="2354" operator="equal">
      <formula>0</formula>
    </cfRule>
  </conditionalFormatting>
  <conditionalFormatting sqref="X63">
    <cfRule type="containsText" dxfId="2349" priority="2351" operator="containsText" text="LFW">
      <formula>NOT(ISERROR(SEARCH("LFW",X63)))</formula>
    </cfRule>
    <cfRule type="cellIs" dxfId="2348" priority="2352" operator="equal">
      <formula>0</formula>
    </cfRule>
  </conditionalFormatting>
  <conditionalFormatting sqref="X52">
    <cfRule type="containsText" dxfId="2347" priority="2349" operator="containsText" text="LFW">
      <formula>NOT(ISERROR(SEARCH("LFW",X52)))</formula>
    </cfRule>
    <cfRule type="cellIs" dxfId="2346" priority="2350" operator="equal">
      <formula>0</formula>
    </cfRule>
  </conditionalFormatting>
  <conditionalFormatting sqref="Y15:Y19 Y8:Y12 Y6 Y4 Y22:Y23">
    <cfRule type="containsText" dxfId="2345" priority="2345" operator="containsText" text="LFW">
      <formula>NOT(ISERROR(SEARCH("LFW",Y4)))</formula>
    </cfRule>
    <cfRule type="cellIs" dxfId="2344" priority="2346" operator="equal">
      <formula>0</formula>
    </cfRule>
  </conditionalFormatting>
  <conditionalFormatting sqref="Y7">
    <cfRule type="containsText" dxfId="2343" priority="2343" operator="containsText" text="LFW">
      <formula>NOT(ISERROR(SEARCH("LFW",Y7)))</formula>
    </cfRule>
    <cfRule type="cellIs" dxfId="2342" priority="2344" operator="equal">
      <formula>0</formula>
    </cfRule>
  </conditionalFormatting>
  <conditionalFormatting sqref="Y5">
    <cfRule type="containsText" dxfId="2341" priority="2341" operator="containsText" text="LFW">
      <formula>NOT(ISERROR(SEARCH("LFW",Y5)))</formula>
    </cfRule>
    <cfRule type="cellIs" dxfId="2340" priority="2342" operator="equal">
      <formula>0</formula>
    </cfRule>
  </conditionalFormatting>
  <conditionalFormatting sqref="Y13">
    <cfRule type="containsText" dxfId="2339" priority="2339" operator="containsText" text="LFW">
      <formula>NOT(ISERROR(SEARCH("LFW",Y13)))</formula>
    </cfRule>
    <cfRule type="cellIs" dxfId="2338" priority="2340" operator="equal">
      <formula>0</formula>
    </cfRule>
  </conditionalFormatting>
  <conditionalFormatting sqref="Y14">
    <cfRule type="containsText" dxfId="2337" priority="2337" operator="containsText" text="LFW">
      <formula>NOT(ISERROR(SEARCH("LFW",Y14)))</formula>
    </cfRule>
    <cfRule type="cellIs" dxfId="2336" priority="2338" operator="equal">
      <formula>0</formula>
    </cfRule>
  </conditionalFormatting>
  <conditionalFormatting sqref="Y20">
    <cfRule type="containsText" dxfId="2335" priority="2335" operator="containsText" text="LFW">
      <formula>NOT(ISERROR(SEARCH("LFW",Y20)))</formula>
    </cfRule>
    <cfRule type="cellIs" dxfId="2334" priority="2336" operator="equal">
      <formula>0</formula>
    </cfRule>
  </conditionalFormatting>
  <conditionalFormatting sqref="Y21">
    <cfRule type="containsText" dxfId="2333" priority="2333" operator="containsText" text="LFW">
      <formula>NOT(ISERROR(SEARCH("LFW",Y21)))</formula>
    </cfRule>
    <cfRule type="cellIs" dxfId="2332" priority="2334" operator="equal">
      <formula>0</formula>
    </cfRule>
  </conditionalFormatting>
  <conditionalFormatting sqref="Y44">
    <cfRule type="containsText" dxfId="2331" priority="2331" operator="containsText" text="LFW">
      <formula>NOT(ISERROR(SEARCH("LFW",Y44)))</formula>
    </cfRule>
    <cfRule type="cellIs" dxfId="2330" priority="2332" operator="equal">
      <formula>0</formula>
    </cfRule>
  </conditionalFormatting>
  <conditionalFormatting sqref="Y45:Y50">
    <cfRule type="containsText" dxfId="2329" priority="2329" operator="containsText" text="LFW">
      <formula>NOT(ISERROR(SEARCH("LFW",Y45)))</formula>
    </cfRule>
    <cfRule type="cellIs" dxfId="2328" priority="2330" operator="equal">
      <formula>0</formula>
    </cfRule>
  </conditionalFormatting>
  <conditionalFormatting sqref="Y27 Y29:Y35 Y37:Y40">
    <cfRule type="containsText" dxfId="2327" priority="2327" operator="containsText" text="LFW">
      <formula>NOT(ISERROR(SEARCH("LFW",Y27)))</formula>
    </cfRule>
    <cfRule type="cellIs" dxfId="2326" priority="2328" operator="equal">
      <formula>0</formula>
    </cfRule>
  </conditionalFormatting>
  <conditionalFormatting sqref="Y26">
    <cfRule type="containsText" dxfId="2325" priority="2325" operator="containsText" text="LFW">
      <formula>NOT(ISERROR(SEARCH("LFW",Y26)))</formula>
    </cfRule>
    <cfRule type="cellIs" dxfId="2324" priority="2326" operator="equal">
      <formula>0</formula>
    </cfRule>
  </conditionalFormatting>
  <conditionalFormatting sqref="Y24:Y25">
    <cfRule type="containsText" dxfId="2323" priority="2323" operator="containsText" text="LFW">
      <formula>NOT(ISERROR(SEARCH("LFW",Y24)))</formula>
    </cfRule>
    <cfRule type="cellIs" dxfId="2322" priority="2324" operator="equal">
      <formula>0</formula>
    </cfRule>
  </conditionalFormatting>
  <conditionalFormatting sqref="Y43">
    <cfRule type="containsText" dxfId="2321" priority="2321" operator="containsText" text="LFW">
      <formula>NOT(ISERROR(SEARCH("LFW",Y43)))</formula>
    </cfRule>
    <cfRule type="cellIs" dxfId="2320" priority="2322" operator="equal">
      <formula>0</formula>
    </cfRule>
  </conditionalFormatting>
  <conditionalFormatting sqref="Y28">
    <cfRule type="containsText" dxfId="2319" priority="2319" operator="containsText" text="LFW">
      <formula>NOT(ISERROR(SEARCH("LFW",Y28)))</formula>
    </cfRule>
    <cfRule type="cellIs" dxfId="2318" priority="2320" operator="equal">
      <formula>0</formula>
    </cfRule>
  </conditionalFormatting>
  <conditionalFormatting sqref="Y41:Y42">
    <cfRule type="containsText" dxfId="2317" priority="2317" operator="containsText" text="LFW">
      <formula>NOT(ISERROR(SEARCH("LFW",Y41)))</formula>
    </cfRule>
    <cfRule type="cellIs" dxfId="2316" priority="2318" operator="equal">
      <formula>0</formula>
    </cfRule>
  </conditionalFormatting>
  <conditionalFormatting sqref="Y36">
    <cfRule type="containsText" dxfId="2315" priority="2315" operator="containsText" text="LFW">
      <formula>NOT(ISERROR(SEARCH("LFW",Y36)))</formula>
    </cfRule>
    <cfRule type="cellIs" dxfId="2314" priority="2316" operator="equal">
      <formula>0</formula>
    </cfRule>
  </conditionalFormatting>
  <conditionalFormatting sqref="Y51">
    <cfRule type="containsText" dxfId="2313" priority="2313" operator="containsText" text="LFW">
      <formula>NOT(ISERROR(SEARCH("LFW",Y51)))</formula>
    </cfRule>
    <cfRule type="cellIs" dxfId="2312" priority="2314" operator="equal">
      <formula>0</formula>
    </cfRule>
  </conditionalFormatting>
  <conditionalFormatting sqref="Y84">
    <cfRule type="containsText" dxfId="2311" priority="2311" operator="containsText" text="LFW">
      <formula>NOT(ISERROR(SEARCH("LFW",Y84)))</formula>
    </cfRule>
    <cfRule type="cellIs" dxfId="2310" priority="2312" operator="equal">
      <formula>0</formula>
    </cfRule>
  </conditionalFormatting>
  <conditionalFormatting sqref="Y83 Y78">
    <cfRule type="containsText" dxfId="2309" priority="2309" operator="containsText" text="LFW">
      <formula>NOT(ISERROR(SEARCH("LFW",Y78)))</formula>
    </cfRule>
    <cfRule type="cellIs" dxfId="2308" priority="2310" operator="equal">
      <formula>0</formula>
    </cfRule>
  </conditionalFormatting>
  <conditionalFormatting sqref="Y79:Y82">
    <cfRule type="containsText" dxfId="2307" priority="2307" operator="containsText" text="LFW">
      <formula>NOT(ISERROR(SEARCH("LFW",Y79)))</formula>
    </cfRule>
    <cfRule type="cellIs" dxfId="2306" priority="2308" operator="equal">
      <formula>0</formula>
    </cfRule>
  </conditionalFormatting>
  <conditionalFormatting sqref="Y74:Y76 Y70 Y66:Y68 Y72">
    <cfRule type="containsText" dxfId="2305" priority="2305" operator="containsText" text="LFW">
      <formula>NOT(ISERROR(SEARCH("LFW",Y66)))</formula>
    </cfRule>
    <cfRule type="cellIs" dxfId="2304" priority="2306" operator="equal">
      <formula>0</formula>
    </cfRule>
  </conditionalFormatting>
  <conditionalFormatting sqref="Y69 Y71">
    <cfRule type="containsText" dxfId="2303" priority="2303" operator="containsText" text="LFW">
      <formula>NOT(ISERROR(SEARCH("LFW",Y69)))</formula>
    </cfRule>
    <cfRule type="cellIs" dxfId="2302" priority="2304" operator="equal">
      <formula>0</formula>
    </cfRule>
  </conditionalFormatting>
  <conditionalFormatting sqref="Y57">
    <cfRule type="containsText" dxfId="2301" priority="2301" operator="containsText" text="LFW">
      <formula>NOT(ISERROR(SEARCH("LFW",Y57)))</formula>
    </cfRule>
    <cfRule type="cellIs" dxfId="2300" priority="2302" operator="equal">
      <formula>0</formula>
    </cfRule>
  </conditionalFormatting>
  <conditionalFormatting sqref="Y55:Y56 Y52:Y53">
    <cfRule type="containsText" dxfId="2299" priority="2299" operator="containsText" text="LFW">
      <formula>NOT(ISERROR(SEARCH("LFW",Y52)))</formula>
    </cfRule>
    <cfRule type="cellIs" dxfId="2298" priority="2300" operator="equal">
      <formula>0</formula>
    </cfRule>
  </conditionalFormatting>
  <conditionalFormatting sqref="Y54">
    <cfRule type="containsText" dxfId="2297" priority="2297" operator="containsText" text="LFW">
      <formula>NOT(ISERROR(SEARCH("LFW",Y54)))</formula>
    </cfRule>
    <cfRule type="cellIs" dxfId="2296" priority="2298" operator="equal">
      <formula>0</formula>
    </cfRule>
  </conditionalFormatting>
  <conditionalFormatting sqref="Y62:Y65">
    <cfRule type="containsText" dxfId="2295" priority="2295" operator="containsText" text="LFW">
      <formula>NOT(ISERROR(SEARCH("LFW",Y62)))</formula>
    </cfRule>
    <cfRule type="cellIs" dxfId="2294" priority="2296" operator="equal">
      <formula>0</formula>
    </cfRule>
  </conditionalFormatting>
  <conditionalFormatting sqref="Y59:Y61">
    <cfRule type="containsText" dxfId="2293" priority="2293" operator="containsText" text="LFW">
      <formula>NOT(ISERROR(SEARCH("LFW",Y59)))</formula>
    </cfRule>
    <cfRule type="cellIs" dxfId="2292" priority="2294" operator="equal">
      <formula>0</formula>
    </cfRule>
  </conditionalFormatting>
  <conditionalFormatting sqref="Y77">
    <cfRule type="containsText" dxfId="2291" priority="2291" operator="containsText" text="LFW">
      <formula>NOT(ISERROR(SEARCH("LFW",Y77)))</formula>
    </cfRule>
    <cfRule type="cellIs" dxfId="2290" priority="2292" operator="equal">
      <formula>0</formula>
    </cfRule>
  </conditionalFormatting>
  <conditionalFormatting sqref="Y85">
    <cfRule type="containsText" dxfId="2289" priority="2289" operator="containsText" text="LFW">
      <formula>NOT(ISERROR(SEARCH("LFW",Y85)))</formula>
    </cfRule>
    <cfRule type="cellIs" dxfId="2288" priority="2290" operator="equal">
      <formula>0</formula>
    </cfRule>
  </conditionalFormatting>
  <conditionalFormatting sqref="Y87:Y92 Y95">
    <cfRule type="containsText" dxfId="2287" priority="2287" operator="containsText" text="LFW">
      <formula>NOT(ISERROR(SEARCH("LFW",Y87)))</formula>
    </cfRule>
    <cfRule type="cellIs" dxfId="2286" priority="2288" operator="equal">
      <formula>0</formula>
    </cfRule>
  </conditionalFormatting>
  <conditionalFormatting sqref="Y97:Y99">
    <cfRule type="containsText" dxfId="2285" priority="2285" operator="containsText" text="LFW">
      <formula>NOT(ISERROR(SEARCH("LFW",Y97)))</formula>
    </cfRule>
    <cfRule type="cellIs" dxfId="2284" priority="2286" operator="equal">
      <formula>0</formula>
    </cfRule>
  </conditionalFormatting>
  <conditionalFormatting sqref="Y86">
    <cfRule type="containsText" dxfId="2283" priority="2283" operator="containsText" text="LFW">
      <formula>NOT(ISERROR(SEARCH("LFW",Y86)))</formula>
    </cfRule>
    <cfRule type="cellIs" dxfId="2282" priority="2284" operator="equal">
      <formula>0</formula>
    </cfRule>
  </conditionalFormatting>
  <conditionalFormatting sqref="Y93">
    <cfRule type="containsText" dxfId="2281" priority="2281" operator="containsText" text="LFW">
      <formula>NOT(ISERROR(SEARCH("LFW",Y93)))</formula>
    </cfRule>
    <cfRule type="cellIs" dxfId="2280" priority="2282" operator="equal">
      <formula>0</formula>
    </cfRule>
  </conditionalFormatting>
  <conditionalFormatting sqref="Y101:Y103">
    <cfRule type="containsText" dxfId="2279" priority="2279" operator="containsText" text="LFW">
      <formula>NOT(ISERROR(SEARCH("LFW",Y101)))</formula>
    </cfRule>
    <cfRule type="cellIs" dxfId="2278" priority="2280" operator="equal">
      <formula>0</formula>
    </cfRule>
  </conditionalFormatting>
  <conditionalFormatting sqref="Y100">
    <cfRule type="containsText" dxfId="2277" priority="2277" operator="containsText" text="LFW">
      <formula>NOT(ISERROR(SEARCH("LFW",Y100)))</formula>
    </cfRule>
    <cfRule type="cellIs" dxfId="2276" priority="2278" operator="equal">
      <formula>0</formula>
    </cfRule>
  </conditionalFormatting>
  <conditionalFormatting sqref="Y58">
    <cfRule type="containsText" dxfId="2275" priority="2275" operator="containsText" text="LFW">
      <formula>NOT(ISERROR(SEARCH("LFW",Y58)))</formula>
    </cfRule>
    <cfRule type="cellIs" dxfId="2274" priority="2276" operator="equal">
      <formula>0</formula>
    </cfRule>
  </conditionalFormatting>
  <conditionalFormatting sqref="Y73">
    <cfRule type="containsText" dxfId="2273" priority="2273" operator="containsText" text="LFW">
      <formula>NOT(ISERROR(SEARCH("LFW",Y73)))</formula>
    </cfRule>
    <cfRule type="cellIs" dxfId="2272" priority="2274" operator="equal">
      <formula>0</formula>
    </cfRule>
  </conditionalFormatting>
  <conditionalFormatting sqref="Y94">
    <cfRule type="containsText" dxfId="2271" priority="2271" operator="containsText" text="LFW">
      <formula>NOT(ISERROR(SEARCH("LFW",Y94)))</formula>
    </cfRule>
    <cfRule type="cellIs" dxfId="2270" priority="2272" operator="equal">
      <formula>0</formula>
    </cfRule>
  </conditionalFormatting>
  <conditionalFormatting sqref="Y96">
    <cfRule type="containsText" dxfId="2269" priority="2269" operator="containsText" text="LFW">
      <formula>NOT(ISERROR(SEARCH("LFW",Y96)))</formula>
    </cfRule>
    <cfRule type="cellIs" dxfId="2268" priority="2270" operator="equal">
      <formula>0</formula>
    </cfRule>
  </conditionalFormatting>
  <conditionalFormatting sqref="Z4:Z23">
    <cfRule type="containsText" dxfId="2267" priority="2267" operator="containsText" text="LFW">
      <formula>NOT(ISERROR(SEARCH("LFW",Z4)))</formula>
    </cfRule>
    <cfRule type="cellIs" dxfId="2266" priority="2268" operator="equal">
      <formula>0</formula>
    </cfRule>
  </conditionalFormatting>
  <conditionalFormatting sqref="Z43:Z50">
    <cfRule type="containsText" dxfId="2265" priority="2265" operator="containsText" text="LFW">
      <formula>NOT(ISERROR(SEARCH("LFW",Z43)))</formula>
    </cfRule>
    <cfRule type="cellIs" dxfId="2264" priority="2266" operator="equal">
      <formula>0</formula>
    </cfRule>
  </conditionalFormatting>
  <conditionalFormatting sqref="Z24:Z25">
    <cfRule type="containsText" dxfId="2263" priority="2263" operator="containsText" text="LFW">
      <formula>NOT(ISERROR(SEARCH("LFW",Z24)))</formula>
    </cfRule>
    <cfRule type="cellIs" dxfId="2262" priority="2264" operator="equal">
      <formula>0</formula>
    </cfRule>
  </conditionalFormatting>
  <conditionalFormatting sqref="Z26">
    <cfRule type="containsText" dxfId="2261" priority="2261" operator="containsText" text="LFW">
      <formula>NOT(ISERROR(SEARCH("LFW",Z26)))</formula>
    </cfRule>
    <cfRule type="cellIs" dxfId="2260" priority="2262" operator="equal">
      <formula>0</formula>
    </cfRule>
  </conditionalFormatting>
  <conditionalFormatting sqref="Z28">
    <cfRule type="containsText" dxfId="2259" priority="2259" operator="containsText" text="LFW">
      <formula>NOT(ISERROR(SEARCH("LFW",Z28)))</formula>
    </cfRule>
    <cfRule type="cellIs" dxfId="2258" priority="2260" operator="equal">
      <formula>0</formula>
    </cfRule>
  </conditionalFormatting>
  <conditionalFormatting sqref="Z27">
    <cfRule type="containsText" dxfId="2257" priority="2257" operator="containsText" text="LFW">
      <formula>NOT(ISERROR(SEARCH("LFW",Z27)))</formula>
    </cfRule>
    <cfRule type="cellIs" dxfId="2256" priority="2258" operator="equal">
      <formula>0</formula>
    </cfRule>
  </conditionalFormatting>
  <conditionalFormatting sqref="Z29:Z32">
    <cfRule type="containsText" dxfId="2255" priority="2255" operator="containsText" text="LFW">
      <formula>NOT(ISERROR(SEARCH("LFW",Z29)))</formula>
    </cfRule>
    <cfRule type="cellIs" dxfId="2254" priority="2256" operator="equal">
      <formula>0</formula>
    </cfRule>
  </conditionalFormatting>
  <conditionalFormatting sqref="Z33:Z35 Z37:Z40">
    <cfRule type="containsText" dxfId="2253" priority="2253" operator="containsText" text="LFW">
      <formula>NOT(ISERROR(SEARCH("LFW",Z33)))</formula>
    </cfRule>
    <cfRule type="cellIs" dxfId="2252" priority="2254" operator="equal">
      <formula>0</formula>
    </cfRule>
  </conditionalFormatting>
  <conditionalFormatting sqref="Z41:Z42">
    <cfRule type="containsText" dxfId="2251" priority="2251" operator="containsText" text="LFW">
      <formula>NOT(ISERROR(SEARCH("LFW",Z41)))</formula>
    </cfRule>
    <cfRule type="cellIs" dxfId="2250" priority="2252" operator="equal">
      <formula>0</formula>
    </cfRule>
  </conditionalFormatting>
  <conditionalFormatting sqref="Z36">
    <cfRule type="containsText" dxfId="2249" priority="2249" operator="containsText" text="LFW">
      <formula>NOT(ISERROR(SEARCH("LFW",Z36)))</formula>
    </cfRule>
    <cfRule type="cellIs" dxfId="2248" priority="2250" operator="equal">
      <formula>0</formula>
    </cfRule>
  </conditionalFormatting>
  <conditionalFormatting sqref="Z51">
    <cfRule type="containsText" dxfId="2247" priority="2247" operator="containsText" text="LFW">
      <formula>NOT(ISERROR(SEARCH("LFW",Z51)))</formula>
    </cfRule>
    <cfRule type="cellIs" dxfId="2246" priority="2248" operator="equal">
      <formula>0</formula>
    </cfRule>
  </conditionalFormatting>
  <conditionalFormatting sqref="Z52:Z78">
    <cfRule type="containsText" dxfId="2245" priority="2245" operator="containsText" text="LFW">
      <formula>NOT(ISERROR(SEARCH("LFW",Z52)))</formula>
    </cfRule>
    <cfRule type="cellIs" dxfId="2244" priority="2246" stopIfTrue="1" operator="equal">
      <formula>0</formula>
    </cfRule>
  </conditionalFormatting>
  <conditionalFormatting sqref="Z52:Z79 Z82:Z91">
    <cfRule type="containsText" dxfId="2243" priority="2243" operator="containsText" text="LFW">
      <formula>NOT(ISERROR(SEARCH("LFW",Z52)))</formula>
    </cfRule>
    <cfRule type="cellIs" dxfId="2242" priority="2244" operator="equal">
      <formula>0</formula>
    </cfRule>
  </conditionalFormatting>
  <conditionalFormatting sqref="Z92">
    <cfRule type="containsText" dxfId="2241" priority="2241" operator="containsText" text="LFW">
      <formula>NOT(ISERROR(SEARCH("LFW",Z92)))</formula>
    </cfRule>
    <cfRule type="cellIs" dxfId="2240" priority="2242" operator="equal">
      <formula>0</formula>
    </cfRule>
  </conditionalFormatting>
  <conditionalFormatting sqref="Z93">
    <cfRule type="containsText" dxfId="2239" priority="2239" operator="containsText" text="LFW">
      <formula>NOT(ISERROR(SEARCH("LFW",Z93)))</formula>
    </cfRule>
    <cfRule type="cellIs" dxfId="2238" priority="2240" operator="equal">
      <formula>0</formula>
    </cfRule>
  </conditionalFormatting>
  <conditionalFormatting sqref="Z94">
    <cfRule type="containsText" dxfId="2237" priority="2237" operator="containsText" text="LFW">
      <formula>NOT(ISERROR(SEARCH("LFW",Z94)))</formula>
    </cfRule>
    <cfRule type="cellIs" dxfId="2236" priority="2238" operator="equal">
      <formula>0</formula>
    </cfRule>
  </conditionalFormatting>
  <conditionalFormatting sqref="Z95">
    <cfRule type="containsText" dxfId="2235" priority="2235" operator="containsText" text="LFW">
      <formula>NOT(ISERROR(SEARCH("LFW",Z95)))</formula>
    </cfRule>
    <cfRule type="cellIs" dxfId="2234" priority="2236" operator="equal">
      <formula>0</formula>
    </cfRule>
  </conditionalFormatting>
  <conditionalFormatting sqref="Z96">
    <cfRule type="containsText" dxfId="2233" priority="2233" operator="containsText" text="LFW">
      <formula>NOT(ISERROR(SEARCH("LFW",Z96)))</formula>
    </cfRule>
    <cfRule type="cellIs" dxfId="2232" priority="2234" operator="equal">
      <formula>0</formula>
    </cfRule>
  </conditionalFormatting>
  <conditionalFormatting sqref="Z97">
    <cfRule type="containsText" dxfId="2231" priority="2231" operator="containsText" text="LFW">
      <formula>NOT(ISERROR(SEARCH("LFW",Z97)))</formula>
    </cfRule>
    <cfRule type="cellIs" dxfId="2230" priority="2232" operator="equal">
      <formula>0</formula>
    </cfRule>
  </conditionalFormatting>
  <conditionalFormatting sqref="Z98">
    <cfRule type="containsText" dxfId="2229" priority="2229" operator="containsText" text="LFW">
      <formula>NOT(ISERROR(SEARCH("LFW",Z98)))</formula>
    </cfRule>
    <cfRule type="cellIs" dxfId="2228" priority="2230" operator="equal">
      <formula>0</formula>
    </cfRule>
  </conditionalFormatting>
  <conditionalFormatting sqref="Z99">
    <cfRule type="containsText" dxfId="2227" priority="2227" operator="containsText" text="LFW">
      <formula>NOT(ISERROR(SEARCH("LFW",Z99)))</formula>
    </cfRule>
    <cfRule type="cellIs" dxfId="2226" priority="2228" operator="equal">
      <formula>0</formula>
    </cfRule>
  </conditionalFormatting>
  <conditionalFormatting sqref="Z101">
    <cfRule type="containsText" dxfId="2225" priority="2225" operator="containsText" text="LFW">
      <formula>NOT(ISERROR(SEARCH("LFW",Z101)))</formula>
    </cfRule>
    <cfRule type="cellIs" dxfId="2224" priority="2226" operator="equal">
      <formula>0</formula>
    </cfRule>
  </conditionalFormatting>
  <conditionalFormatting sqref="Z103">
    <cfRule type="containsText" dxfId="2223" priority="2223" operator="containsText" text="LFW">
      <formula>NOT(ISERROR(SEARCH("LFW",Z103)))</formula>
    </cfRule>
    <cfRule type="cellIs" dxfId="2222" priority="2224" operator="equal">
      <formula>0</formula>
    </cfRule>
  </conditionalFormatting>
  <conditionalFormatting sqref="Z102">
    <cfRule type="containsText" dxfId="2221" priority="2221" operator="containsText" text="LFW">
      <formula>NOT(ISERROR(SEARCH("LFW",Z102)))</formula>
    </cfRule>
    <cfRule type="cellIs" dxfId="2220" priority="2222" operator="equal">
      <formula>0</formula>
    </cfRule>
  </conditionalFormatting>
  <conditionalFormatting sqref="Z80">
    <cfRule type="containsText" dxfId="2219" priority="2219" operator="containsText" text="LFW">
      <formula>NOT(ISERROR(SEARCH("LFW",Z80)))</formula>
    </cfRule>
    <cfRule type="cellIs" dxfId="2218" priority="2220" operator="equal">
      <formula>0</formula>
    </cfRule>
  </conditionalFormatting>
  <conditionalFormatting sqref="Z81">
    <cfRule type="containsText" dxfId="2217" priority="2217" operator="containsText" text="LFW">
      <formula>NOT(ISERROR(SEARCH("LFW",Z81)))</formula>
    </cfRule>
    <cfRule type="cellIs" dxfId="2216" priority="2218" operator="equal">
      <formula>0</formula>
    </cfRule>
  </conditionalFormatting>
  <conditionalFormatting sqref="Z100">
    <cfRule type="containsText" dxfId="2215" priority="2215" operator="containsText" text="LFW">
      <formula>NOT(ISERROR(SEARCH("LFW",Z100)))</formula>
    </cfRule>
    <cfRule type="cellIs" dxfId="2214" priority="2216" operator="equal">
      <formula>0</formula>
    </cfRule>
  </conditionalFormatting>
  <conditionalFormatting sqref="AA6">
    <cfRule type="containsText" dxfId="2213" priority="2213" operator="containsText" text="LFW">
      <formula>NOT(ISERROR(SEARCH("LFW",AA6)))</formula>
    </cfRule>
    <cfRule type="cellIs" dxfId="2212" priority="2214" operator="equal">
      <formula>0</formula>
    </cfRule>
  </conditionalFormatting>
  <conditionalFormatting sqref="AA19">
    <cfRule type="containsText" dxfId="2211" priority="2209" operator="containsText" text="LFW">
      <formula>NOT(ISERROR(SEARCH("LFW",AA19)))</formula>
    </cfRule>
    <cfRule type="cellIs" dxfId="2210" priority="2210" operator="equal">
      <formula>0</formula>
    </cfRule>
  </conditionalFormatting>
  <conditionalFormatting sqref="AA21:AA23 AA14:AA18 AA11:AA12 AA8 AA5">
    <cfRule type="containsText" dxfId="2209" priority="2211" operator="containsText" text="LFW">
      <formula>NOT(ISERROR(SEARCH("LFW",AA5)))</formula>
    </cfRule>
    <cfRule type="cellIs" dxfId="2208" priority="2212" operator="equal">
      <formula>0</formula>
    </cfRule>
  </conditionalFormatting>
  <conditionalFormatting sqref="AA13">
    <cfRule type="containsText" dxfId="2207" priority="2207" operator="containsText" text="LFW">
      <formula>NOT(ISERROR(SEARCH("LFW",AA13)))</formula>
    </cfRule>
    <cfRule type="cellIs" dxfId="2206" priority="2208" operator="equal">
      <formula>0</formula>
    </cfRule>
  </conditionalFormatting>
  <conditionalFormatting sqref="AA9 AA4">
    <cfRule type="containsText" dxfId="2205" priority="2205" operator="containsText" text="LFW">
      <formula>NOT(ISERROR(SEARCH("LFW",AA4)))</formula>
    </cfRule>
    <cfRule type="cellIs" dxfId="2204" priority="2206" operator="equal">
      <formula>0</formula>
    </cfRule>
  </conditionalFormatting>
  <conditionalFormatting sqref="AA7">
    <cfRule type="containsText" dxfId="2203" priority="2203" operator="containsText" text="LFW">
      <formula>NOT(ISERROR(SEARCH("LFW",AA7)))</formula>
    </cfRule>
    <cfRule type="cellIs" dxfId="2202" priority="2204" operator="equal">
      <formula>0</formula>
    </cfRule>
  </conditionalFormatting>
  <conditionalFormatting sqref="AA10">
    <cfRule type="containsText" dxfId="2201" priority="2201" operator="containsText" text="LFW">
      <formula>NOT(ISERROR(SEARCH("LFW",AA10)))</formula>
    </cfRule>
    <cfRule type="cellIs" dxfId="2200" priority="2202" operator="equal">
      <formula>0</formula>
    </cfRule>
  </conditionalFormatting>
  <conditionalFormatting sqref="AA20">
    <cfRule type="containsText" dxfId="2199" priority="2199" operator="containsText" text="LFW">
      <formula>NOT(ISERROR(SEARCH("LFW",AA20)))</formula>
    </cfRule>
    <cfRule type="cellIs" dxfId="2198" priority="2200" operator="equal">
      <formula>0</formula>
    </cfRule>
  </conditionalFormatting>
  <conditionalFormatting sqref="AA44">
    <cfRule type="containsText" dxfId="2197" priority="2197" operator="containsText" text="LFW">
      <formula>NOT(ISERROR(SEARCH("LFW",AA44)))</formula>
    </cfRule>
    <cfRule type="cellIs" dxfId="2196" priority="2198" operator="equal">
      <formula>0</formula>
    </cfRule>
  </conditionalFormatting>
  <conditionalFormatting sqref="AA45:AA46 AA48:AA50">
    <cfRule type="containsText" dxfId="2195" priority="2195" operator="containsText" text="LFW">
      <formula>NOT(ISERROR(SEARCH("LFW",AA45)))</formula>
    </cfRule>
    <cfRule type="cellIs" dxfId="2194" priority="2196" operator="equal">
      <formula>0</formula>
    </cfRule>
  </conditionalFormatting>
  <conditionalFormatting sqref="AA33:AA35 AA29:AA31 AA27 AA24 AA37:AA40">
    <cfRule type="containsText" dxfId="2193" priority="2193" operator="containsText" text="LFW">
      <formula>NOT(ISERROR(SEARCH("LFW",AA24)))</formula>
    </cfRule>
    <cfRule type="cellIs" dxfId="2192" priority="2194" operator="equal">
      <formula>0</formula>
    </cfRule>
  </conditionalFormatting>
  <conditionalFormatting sqref="AA43">
    <cfRule type="containsText" dxfId="2191" priority="2191" operator="containsText" text="LFW">
      <formula>NOT(ISERROR(SEARCH("LFW",AA43)))</formula>
    </cfRule>
    <cfRule type="cellIs" dxfId="2190" priority="2192" operator="equal">
      <formula>0</formula>
    </cfRule>
  </conditionalFormatting>
  <conditionalFormatting sqref="AA26">
    <cfRule type="containsText" dxfId="2189" priority="2189" operator="containsText" text="LFW">
      <formula>NOT(ISERROR(SEARCH("LFW",AA26)))</formula>
    </cfRule>
    <cfRule type="cellIs" dxfId="2188" priority="2190" operator="equal">
      <formula>0</formula>
    </cfRule>
  </conditionalFormatting>
  <conditionalFormatting sqref="AA28 AA25">
    <cfRule type="containsText" dxfId="2187" priority="2187" operator="containsText" text="LFW">
      <formula>NOT(ISERROR(SEARCH("LFW",AA25)))</formula>
    </cfRule>
    <cfRule type="cellIs" dxfId="2186" priority="2188" operator="equal">
      <formula>0</formula>
    </cfRule>
  </conditionalFormatting>
  <conditionalFormatting sqref="AA32 AA41:AA42">
    <cfRule type="containsText" dxfId="2185" priority="2185" operator="containsText" text="LFW">
      <formula>NOT(ISERROR(SEARCH("LFW",AA32)))</formula>
    </cfRule>
    <cfRule type="cellIs" dxfId="2184" priority="2186" operator="equal">
      <formula>0</formula>
    </cfRule>
  </conditionalFormatting>
  <conditionalFormatting sqref="AA47">
    <cfRule type="containsText" dxfId="2183" priority="2183" operator="containsText" text="LFW">
      <formula>NOT(ISERROR(SEARCH("LFW",AA47)))</formula>
    </cfRule>
    <cfRule type="cellIs" dxfId="2182" priority="2184" operator="equal">
      <formula>0</formula>
    </cfRule>
  </conditionalFormatting>
  <conditionalFormatting sqref="AA36">
    <cfRule type="containsText" dxfId="2181" priority="2181" operator="containsText" text="LFW">
      <formula>NOT(ISERROR(SEARCH("LFW",AA36)))</formula>
    </cfRule>
    <cfRule type="cellIs" dxfId="2180" priority="2182" operator="equal">
      <formula>0</formula>
    </cfRule>
  </conditionalFormatting>
  <conditionalFormatting sqref="AA51">
    <cfRule type="containsText" dxfId="2179" priority="2179" operator="containsText" text="LFW">
      <formula>NOT(ISERROR(SEARCH("LFW",AA51)))</formula>
    </cfRule>
    <cfRule type="cellIs" dxfId="2178" priority="2180" operator="equal">
      <formula>0</formula>
    </cfRule>
  </conditionalFormatting>
  <conditionalFormatting sqref="AA84">
    <cfRule type="containsText" dxfId="2177" priority="2177" operator="containsText" text="LFW">
      <formula>NOT(ISERROR(SEARCH("LFW",AA84)))</formula>
    </cfRule>
    <cfRule type="cellIs" dxfId="2176" priority="2178" operator="equal">
      <formula>0</formula>
    </cfRule>
  </conditionalFormatting>
  <conditionalFormatting sqref="AA83">
    <cfRule type="containsText" dxfId="2175" priority="2175" operator="containsText" text="LFW">
      <formula>NOT(ISERROR(SEARCH("LFW",AA83)))</formula>
    </cfRule>
    <cfRule type="cellIs" dxfId="2174" priority="2176" operator="equal">
      <formula>0</formula>
    </cfRule>
  </conditionalFormatting>
  <conditionalFormatting sqref="AA78:AA82">
    <cfRule type="containsText" dxfId="2173" priority="2173" operator="containsText" text="LFW">
      <formula>NOT(ISERROR(SEARCH("LFW",AA78)))</formula>
    </cfRule>
    <cfRule type="cellIs" dxfId="2172" priority="2174" operator="equal">
      <formula>0</formula>
    </cfRule>
  </conditionalFormatting>
  <conditionalFormatting sqref="AA68 AA75:AA76 AA66 AA72">
    <cfRule type="containsText" dxfId="2171" priority="2171" operator="containsText" text="LFW">
      <formula>NOT(ISERROR(SEARCH("LFW",AA66)))</formula>
    </cfRule>
    <cfRule type="cellIs" dxfId="2170" priority="2172" operator="equal">
      <formula>0</formula>
    </cfRule>
  </conditionalFormatting>
  <conditionalFormatting sqref="AA73">
    <cfRule type="containsText" dxfId="2169" priority="2169" operator="containsText" text="LFW">
      <formula>NOT(ISERROR(SEARCH("LFW",AA73)))</formula>
    </cfRule>
    <cfRule type="cellIs" dxfId="2168" priority="2170" operator="equal">
      <formula>0</formula>
    </cfRule>
  </conditionalFormatting>
  <conditionalFormatting sqref="AA67 AA70:AA71">
    <cfRule type="containsText" dxfId="2167" priority="2167" operator="containsText" text="LFW">
      <formula>NOT(ISERROR(SEARCH("LFW",AA67)))</formula>
    </cfRule>
    <cfRule type="cellIs" dxfId="2166" priority="2168" operator="equal">
      <formula>0</formula>
    </cfRule>
  </conditionalFormatting>
  <conditionalFormatting sqref="AA57">
    <cfRule type="containsText" dxfId="2165" priority="2165" operator="containsText" text="LFW">
      <formula>NOT(ISERROR(SEARCH("LFW",AA57)))</formula>
    </cfRule>
    <cfRule type="cellIs" dxfId="2164" priority="2166" operator="equal">
      <formula>0</formula>
    </cfRule>
  </conditionalFormatting>
  <conditionalFormatting sqref="AA55:AA56 AA52:AA53">
    <cfRule type="containsText" dxfId="2163" priority="2163" operator="containsText" text="LFW">
      <formula>NOT(ISERROR(SEARCH("LFW",AA52)))</formula>
    </cfRule>
    <cfRule type="cellIs" dxfId="2162" priority="2164" operator="equal">
      <formula>0</formula>
    </cfRule>
  </conditionalFormatting>
  <conditionalFormatting sqref="AA54">
    <cfRule type="containsText" dxfId="2161" priority="2161" operator="containsText" text="LFW">
      <formula>NOT(ISERROR(SEARCH("LFW",AA54)))</formula>
    </cfRule>
    <cfRule type="cellIs" dxfId="2160" priority="2162" operator="equal">
      <formula>0</formula>
    </cfRule>
  </conditionalFormatting>
  <conditionalFormatting sqref="AA62:AA65">
    <cfRule type="containsText" dxfId="2159" priority="2159" operator="containsText" text="LFW">
      <formula>NOT(ISERROR(SEARCH("LFW",AA62)))</formula>
    </cfRule>
    <cfRule type="cellIs" dxfId="2158" priority="2160" operator="equal">
      <formula>0</formula>
    </cfRule>
  </conditionalFormatting>
  <conditionalFormatting sqref="AA58:AA61">
    <cfRule type="containsText" dxfId="2157" priority="2157" operator="containsText" text="LFW">
      <formula>NOT(ISERROR(SEARCH("LFW",AA58)))</formula>
    </cfRule>
    <cfRule type="cellIs" dxfId="2156" priority="2158" operator="equal">
      <formula>0</formula>
    </cfRule>
  </conditionalFormatting>
  <conditionalFormatting sqref="AA85">
    <cfRule type="containsText" dxfId="2155" priority="2155" operator="containsText" text="LFW">
      <formula>NOT(ISERROR(SEARCH("LFW",AA85)))</formula>
    </cfRule>
    <cfRule type="cellIs" dxfId="2154" priority="2156" operator="equal">
      <formula>0</formula>
    </cfRule>
  </conditionalFormatting>
  <conditionalFormatting sqref="AA88:AA90">
    <cfRule type="containsText" dxfId="2153" priority="2153" operator="containsText" text="LFW">
      <formula>NOT(ISERROR(SEARCH("LFW",AA88)))</formula>
    </cfRule>
    <cfRule type="cellIs" dxfId="2152" priority="2154" operator="equal">
      <formula>0</formula>
    </cfRule>
  </conditionalFormatting>
  <conditionalFormatting sqref="AA91:AA92 AA95:AA99">
    <cfRule type="containsText" dxfId="2151" priority="2151" operator="containsText" text="LFW">
      <formula>NOT(ISERROR(SEARCH("LFW",AA91)))</formula>
    </cfRule>
    <cfRule type="cellIs" dxfId="2150" priority="2152" operator="equal">
      <formula>0</formula>
    </cfRule>
  </conditionalFormatting>
  <conditionalFormatting sqref="AA93">
    <cfRule type="containsText" dxfId="2149" priority="2149" operator="containsText" text="LFW">
      <formula>NOT(ISERROR(SEARCH("LFW",AA93)))</formula>
    </cfRule>
    <cfRule type="cellIs" dxfId="2148" priority="2150" operator="equal">
      <formula>0</formula>
    </cfRule>
  </conditionalFormatting>
  <conditionalFormatting sqref="AA101:AA103">
    <cfRule type="containsText" dxfId="2147" priority="2147" operator="containsText" text="LFW">
      <formula>NOT(ISERROR(SEARCH("LFW",AA101)))</formula>
    </cfRule>
    <cfRule type="cellIs" dxfId="2146" priority="2148" operator="equal">
      <formula>0</formula>
    </cfRule>
  </conditionalFormatting>
  <conditionalFormatting sqref="AA100">
    <cfRule type="containsText" dxfId="2145" priority="2145" operator="containsText" text="LFW">
      <formula>NOT(ISERROR(SEARCH("LFW",AA100)))</formula>
    </cfRule>
    <cfRule type="cellIs" dxfId="2144" priority="2146" operator="equal">
      <formula>0</formula>
    </cfRule>
  </conditionalFormatting>
  <conditionalFormatting sqref="AA69">
    <cfRule type="containsText" dxfId="2143" priority="2143" operator="containsText" text="LFW">
      <formula>NOT(ISERROR(SEARCH("LFW",AA69)))</formula>
    </cfRule>
    <cfRule type="cellIs" dxfId="2142" priority="2144" operator="equal">
      <formula>0</formula>
    </cfRule>
  </conditionalFormatting>
  <conditionalFormatting sqref="AA74">
    <cfRule type="containsText" dxfId="2141" priority="2141" operator="containsText" text="LFW">
      <formula>NOT(ISERROR(SEARCH("LFW",AA74)))</formula>
    </cfRule>
    <cfRule type="cellIs" dxfId="2140" priority="2142" operator="equal">
      <formula>0</formula>
    </cfRule>
  </conditionalFormatting>
  <conditionalFormatting sqref="AA77">
    <cfRule type="containsText" dxfId="2139" priority="2139" operator="containsText" text="LFW">
      <formula>NOT(ISERROR(SEARCH("LFW",AA77)))</formula>
    </cfRule>
    <cfRule type="cellIs" dxfId="2138" priority="2140" operator="equal">
      <formula>0</formula>
    </cfRule>
  </conditionalFormatting>
  <conditionalFormatting sqref="AA86">
    <cfRule type="containsText" dxfId="2137" priority="2137" operator="containsText" text="LFW">
      <formula>NOT(ISERROR(SEARCH("LFW",AA86)))</formula>
    </cfRule>
    <cfRule type="cellIs" dxfId="2136" priority="2138" operator="equal">
      <formula>0</formula>
    </cfRule>
  </conditionalFormatting>
  <conditionalFormatting sqref="AA87">
    <cfRule type="containsText" dxfId="2135" priority="2135" operator="containsText" text="LFW">
      <formula>NOT(ISERROR(SEARCH("LFW",AA87)))</formula>
    </cfRule>
    <cfRule type="cellIs" dxfId="2134" priority="2136" operator="equal">
      <formula>0</formula>
    </cfRule>
  </conditionalFormatting>
  <conditionalFormatting sqref="AA94">
    <cfRule type="containsText" dxfId="2133" priority="2133" operator="containsText" text="LFW">
      <formula>NOT(ISERROR(SEARCH("LFW",AA94)))</formula>
    </cfRule>
    <cfRule type="cellIs" dxfId="2132" priority="2134" operator="equal">
      <formula>0</formula>
    </cfRule>
  </conditionalFormatting>
  <conditionalFormatting sqref="K4:O4">
    <cfRule type="containsText" dxfId="2131" priority="2131" operator="containsText" text="LFW">
      <formula>NOT(ISERROR(SEARCH("LFW",K4)))</formula>
    </cfRule>
    <cfRule type="cellIs" dxfId="2130" priority="2132" operator="equal">
      <formula>0</formula>
    </cfRule>
  </conditionalFormatting>
  <conditionalFormatting sqref="P4 R4">
    <cfRule type="containsText" dxfId="2129" priority="2129" operator="containsText" text="LFW">
      <formula>NOT(ISERROR(SEARCH("LFW",P4)))</formula>
    </cfRule>
    <cfRule type="cellIs" dxfId="2128" priority="2130" operator="equal">
      <formula>0</formula>
    </cfRule>
  </conditionalFormatting>
  <conditionalFormatting sqref="T4">
    <cfRule type="containsText" dxfId="2127" priority="2127" operator="containsText" text="LFW">
      <formula>NOT(ISERROR(SEARCH("LFW",T4)))</formula>
    </cfRule>
    <cfRule type="cellIs" dxfId="2126" priority="2128" operator="equal">
      <formula>0</formula>
    </cfRule>
  </conditionalFormatting>
  <conditionalFormatting sqref="S4">
    <cfRule type="containsText" dxfId="2125" priority="2125" operator="containsText" text="LFW">
      <formula>NOT(ISERROR(SEARCH("LFW",S4)))</formula>
    </cfRule>
    <cfRule type="cellIs" dxfId="2124" priority="2126" operator="equal">
      <formula>0</formula>
    </cfRule>
  </conditionalFormatting>
  <conditionalFormatting sqref="U4">
    <cfRule type="containsText" dxfId="2123" priority="2123" operator="containsText" text="LFW">
      <formula>NOT(ISERROR(SEARCH("LFW",U4)))</formula>
    </cfRule>
    <cfRule type="cellIs" dxfId="2122" priority="2124" operator="equal">
      <formula>0</formula>
    </cfRule>
  </conditionalFormatting>
  <conditionalFormatting sqref="V4">
    <cfRule type="containsText" dxfId="2121" priority="2121" operator="containsText" text="LFW">
      <formula>NOT(ISERROR(SEARCH("LFW",V4)))</formula>
    </cfRule>
    <cfRule type="cellIs" dxfId="2120" priority="2122" operator="equal">
      <formula>0</formula>
    </cfRule>
  </conditionalFormatting>
  <conditionalFormatting sqref="U5">
    <cfRule type="containsText" dxfId="2119" priority="2119" operator="containsText" text="LFW">
      <formula>NOT(ISERROR(SEARCH("LFW",U5)))</formula>
    </cfRule>
    <cfRule type="cellIs" dxfId="2118" priority="2120" operator="equal">
      <formula>0</formula>
    </cfRule>
  </conditionalFormatting>
  <conditionalFormatting sqref="V5">
    <cfRule type="containsText" dxfId="2117" priority="2117" operator="containsText" text="LFW">
      <formula>NOT(ISERROR(SEARCH("LFW",V5)))</formula>
    </cfRule>
    <cfRule type="cellIs" dxfId="2116" priority="2118" operator="equal">
      <formula>0</formula>
    </cfRule>
  </conditionalFormatting>
  <conditionalFormatting sqref="P6">
    <cfRule type="containsText" dxfId="2115" priority="2115" operator="containsText" text="LFW">
      <formula>NOT(ISERROR(SEARCH("LFW",P6)))</formula>
    </cfRule>
    <cfRule type="cellIs" dxfId="2114" priority="2116" operator="equal">
      <formula>0</formula>
    </cfRule>
  </conditionalFormatting>
  <conditionalFormatting sqref="K6:O6">
    <cfRule type="containsText" dxfId="2113" priority="2113" operator="containsText" text="LFW">
      <formula>NOT(ISERROR(SEARCH("LFW",K6)))</formula>
    </cfRule>
    <cfRule type="cellIs" dxfId="2112" priority="2114" operator="equal">
      <formula>0</formula>
    </cfRule>
  </conditionalFormatting>
  <conditionalFormatting sqref="S6">
    <cfRule type="containsText" dxfId="2111" priority="2111" operator="containsText" text="LFW">
      <formula>NOT(ISERROR(SEARCH("LFW",S6)))</formula>
    </cfRule>
    <cfRule type="cellIs" dxfId="2110" priority="2112" operator="equal">
      <formula>0</formula>
    </cfRule>
  </conditionalFormatting>
  <conditionalFormatting sqref="U6">
    <cfRule type="containsText" dxfId="2109" priority="2109" operator="containsText" text="LFW">
      <formula>NOT(ISERROR(SEARCH("LFW",U6)))</formula>
    </cfRule>
    <cfRule type="cellIs" dxfId="2108" priority="2110" operator="equal">
      <formula>0</formula>
    </cfRule>
  </conditionalFormatting>
  <conditionalFormatting sqref="R6">
    <cfRule type="containsText" dxfId="2107" priority="2107" operator="containsText" text="LFW">
      <formula>NOT(ISERROR(SEARCH("LFW",R6)))</formula>
    </cfRule>
    <cfRule type="cellIs" dxfId="2106" priority="2108" operator="equal">
      <formula>0</formula>
    </cfRule>
  </conditionalFormatting>
  <conditionalFormatting sqref="T6">
    <cfRule type="containsText" dxfId="2105" priority="2105" operator="containsText" text="LFW">
      <formula>NOT(ISERROR(SEARCH("LFW",T6)))</formula>
    </cfRule>
    <cfRule type="cellIs" dxfId="2104" priority="2106" operator="equal">
      <formula>0</formula>
    </cfRule>
  </conditionalFormatting>
  <conditionalFormatting sqref="V6">
    <cfRule type="containsText" dxfId="2103" priority="2103" operator="containsText" text="LFW">
      <formula>NOT(ISERROR(SEARCH("LFW",V6)))</formula>
    </cfRule>
    <cfRule type="cellIs" dxfId="2102" priority="2104" operator="equal">
      <formula>0</formula>
    </cfRule>
  </conditionalFormatting>
  <conditionalFormatting sqref="O7">
    <cfRule type="containsText" dxfId="2101" priority="2101" operator="containsText" text="LFW">
      <formula>NOT(ISERROR(SEARCH("LFW",O7)))</formula>
    </cfRule>
    <cfRule type="cellIs" dxfId="2100" priority="2102" operator="equal">
      <formula>0</formula>
    </cfRule>
  </conditionalFormatting>
  <conditionalFormatting sqref="K7:N7">
    <cfRule type="containsText" dxfId="2099" priority="2099" operator="containsText" text="LFW">
      <formula>NOT(ISERROR(SEARCH("LFW",K7)))</formula>
    </cfRule>
    <cfRule type="cellIs" dxfId="2098" priority="2100" operator="equal">
      <formula>0</formula>
    </cfRule>
  </conditionalFormatting>
  <conditionalFormatting sqref="P7:Q7">
    <cfRule type="containsText" dxfId="2097" priority="2097" operator="containsText" text="LFW">
      <formula>NOT(ISERROR(SEARCH("LFW",P7)))</formula>
    </cfRule>
    <cfRule type="cellIs" dxfId="2096" priority="2098" operator="equal">
      <formula>0</formula>
    </cfRule>
  </conditionalFormatting>
  <conditionalFormatting sqref="S7">
    <cfRule type="containsText" dxfId="2095" priority="2095" operator="containsText" text="LFW">
      <formula>NOT(ISERROR(SEARCH("LFW",S7)))</formula>
    </cfRule>
    <cfRule type="cellIs" dxfId="2094" priority="2096" operator="equal">
      <formula>0</formula>
    </cfRule>
  </conditionalFormatting>
  <conditionalFormatting sqref="R7">
    <cfRule type="containsText" dxfId="2093" priority="2093" operator="containsText" text="LFW">
      <formula>NOT(ISERROR(SEARCH("LFW",R7)))</formula>
    </cfRule>
    <cfRule type="cellIs" dxfId="2092" priority="2094" operator="equal">
      <formula>0</formula>
    </cfRule>
  </conditionalFormatting>
  <conditionalFormatting sqref="T7:V7">
    <cfRule type="containsText" dxfId="2091" priority="2091" operator="containsText" text="LFW">
      <formula>NOT(ISERROR(SEARCH("LFW",T7)))</formula>
    </cfRule>
    <cfRule type="cellIs" dxfId="2090" priority="2092" operator="equal">
      <formula>0</formula>
    </cfRule>
  </conditionalFormatting>
  <conditionalFormatting sqref="K8:O8">
    <cfRule type="containsText" dxfId="2089" priority="2089" operator="containsText" text="LFW">
      <formula>NOT(ISERROR(SEARCH("LFW",K8)))</formula>
    </cfRule>
    <cfRule type="cellIs" dxfId="2088" priority="2090" operator="equal">
      <formula>0</formula>
    </cfRule>
  </conditionalFormatting>
  <conditionalFormatting sqref="P8">
    <cfRule type="containsText" dxfId="2087" priority="2087" operator="containsText" text="LFW">
      <formula>NOT(ISERROR(SEARCH("LFW",P8)))</formula>
    </cfRule>
    <cfRule type="cellIs" dxfId="2086" priority="2088" operator="equal">
      <formula>0</formula>
    </cfRule>
  </conditionalFormatting>
  <conditionalFormatting sqref="R8">
    <cfRule type="containsText" dxfId="2085" priority="2085" operator="containsText" text="LFW">
      <formula>NOT(ISERROR(SEARCH("LFW",R8)))</formula>
    </cfRule>
    <cfRule type="cellIs" dxfId="2084" priority="2086" operator="equal">
      <formula>0</formula>
    </cfRule>
  </conditionalFormatting>
  <conditionalFormatting sqref="S8">
    <cfRule type="containsText" dxfId="2083" priority="2083" operator="containsText" text="LFW">
      <formula>NOT(ISERROR(SEARCH("LFW",S8)))</formula>
    </cfRule>
    <cfRule type="cellIs" dxfId="2082" priority="2084" operator="equal">
      <formula>0</formula>
    </cfRule>
  </conditionalFormatting>
  <conditionalFormatting sqref="T8">
    <cfRule type="containsText" dxfId="2081" priority="2081" operator="containsText" text="LFW">
      <formula>NOT(ISERROR(SEARCH("LFW",T8)))</formula>
    </cfRule>
    <cfRule type="cellIs" dxfId="2080" priority="2082" operator="equal">
      <formula>0</formula>
    </cfRule>
  </conditionalFormatting>
  <conditionalFormatting sqref="U8:V8">
    <cfRule type="containsText" dxfId="2079" priority="2079" operator="containsText" text="LFW">
      <formula>NOT(ISERROR(SEARCH("LFW",U8)))</formula>
    </cfRule>
    <cfRule type="cellIs" dxfId="2078" priority="2080" operator="equal">
      <formula>0</formula>
    </cfRule>
  </conditionalFormatting>
  <conditionalFormatting sqref="K9:O9">
    <cfRule type="containsText" dxfId="2077" priority="2077" operator="containsText" text="LFW">
      <formula>NOT(ISERROR(SEARCH("LFW",K9)))</formula>
    </cfRule>
    <cfRule type="cellIs" dxfId="2076" priority="2078" operator="equal">
      <formula>0</formula>
    </cfRule>
  </conditionalFormatting>
  <conditionalFormatting sqref="P9">
    <cfRule type="containsText" dxfId="2075" priority="2075" operator="containsText" text="LFW">
      <formula>NOT(ISERROR(SEARCH("LFW",P9)))</formula>
    </cfRule>
    <cfRule type="cellIs" dxfId="2074" priority="2076" operator="equal">
      <formula>0</formula>
    </cfRule>
  </conditionalFormatting>
  <conditionalFormatting sqref="R9">
    <cfRule type="containsText" dxfId="2073" priority="2073" operator="containsText" text="LFW">
      <formula>NOT(ISERROR(SEARCH("LFW",R9)))</formula>
    </cfRule>
    <cfRule type="cellIs" dxfId="2072" priority="2074" operator="equal">
      <formula>0</formula>
    </cfRule>
  </conditionalFormatting>
  <conditionalFormatting sqref="S9">
    <cfRule type="containsText" dxfId="2071" priority="2071" operator="containsText" text="LFW">
      <formula>NOT(ISERROR(SEARCH("LFW",S9)))</formula>
    </cfRule>
    <cfRule type="cellIs" dxfId="2070" priority="2072" operator="equal">
      <formula>0</formula>
    </cfRule>
  </conditionalFormatting>
  <conditionalFormatting sqref="T9">
    <cfRule type="containsText" dxfId="2069" priority="2069" operator="containsText" text="LFW">
      <formula>NOT(ISERROR(SEARCH("LFW",T9)))</formula>
    </cfRule>
    <cfRule type="cellIs" dxfId="2068" priority="2070" operator="equal">
      <formula>0</formula>
    </cfRule>
  </conditionalFormatting>
  <conditionalFormatting sqref="U9:V9">
    <cfRule type="containsText" dxfId="2067" priority="2067" operator="containsText" text="LFW">
      <formula>NOT(ISERROR(SEARCH("LFW",U9)))</formula>
    </cfRule>
    <cfRule type="cellIs" dxfId="2066" priority="2068" operator="equal">
      <formula>0</formula>
    </cfRule>
  </conditionalFormatting>
  <conditionalFormatting sqref="K10:O10">
    <cfRule type="containsText" dxfId="2065" priority="2065" operator="containsText" text="LFW">
      <formula>NOT(ISERROR(SEARCH("LFW",K10)))</formula>
    </cfRule>
    <cfRule type="cellIs" dxfId="2064" priority="2066" operator="equal">
      <formula>0</formula>
    </cfRule>
  </conditionalFormatting>
  <conditionalFormatting sqref="P10:R10">
    <cfRule type="containsText" dxfId="2063" priority="2063" operator="containsText" text="LFW">
      <formula>NOT(ISERROR(SEARCH("LFW",P10)))</formula>
    </cfRule>
    <cfRule type="cellIs" dxfId="2062" priority="2064" operator="equal">
      <formula>0</formula>
    </cfRule>
  </conditionalFormatting>
  <conditionalFormatting sqref="S10">
    <cfRule type="containsText" dxfId="2061" priority="2061" operator="containsText" text="LFW">
      <formula>NOT(ISERROR(SEARCH("LFW",S10)))</formula>
    </cfRule>
    <cfRule type="cellIs" dxfId="2060" priority="2062" operator="equal">
      <formula>0</formula>
    </cfRule>
  </conditionalFormatting>
  <conditionalFormatting sqref="T10:V10">
    <cfRule type="containsText" dxfId="2059" priority="2059" operator="containsText" text="LFW">
      <formula>NOT(ISERROR(SEARCH("LFW",T10)))</formula>
    </cfRule>
    <cfRule type="cellIs" dxfId="2058" priority="2060" operator="equal">
      <formula>0</formula>
    </cfRule>
  </conditionalFormatting>
  <conditionalFormatting sqref="P11">
    <cfRule type="containsText" dxfId="2057" priority="2057" operator="containsText" text="LFW">
      <formula>NOT(ISERROR(SEARCH("LFW",P11)))</formula>
    </cfRule>
    <cfRule type="cellIs" dxfId="2056" priority="2058" operator="equal">
      <formula>0</formula>
    </cfRule>
  </conditionalFormatting>
  <conditionalFormatting sqref="K11:O11">
    <cfRule type="containsText" dxfId="2055" priority="2055" operator="containsText" text="LFW">
      <formula>NOT(ISERROR(SEARCH("LFW",K11)))</formula>
    </cfRule>
    <cfRule type="cellIs" dxfId="2054" priority="2056" operator="equal">
      <formula>0</formula>
    </cfRule>
  </conditionalFormatting>
  <conditionalFormatting sqref="Q11:V11">
    <cfRule type="containsText" dxfId="2053" priority="2053" operator="containsText" text="LFW">
      <formula>NOT(ISERROR(SEARCH("LFW",Q11)))</formula>
    </cfRule>
    <cfRule type="cellIs" dxfId="2052" priority="2054" operator="equal">
      <formula>0</formula>
    </cfRule>
  </conditionalFormatting>
  <conditionalFormatting sqref="K13:M13">
    <cfRule type="containsText" dxfId="2051" priority="2051" operator="containsText" text="LFW">
      <formula>NOT(ISERROR(SEARCH("LFW",K13)))</formula>
    </cfRule>
    <cfRule type="cellIs" dxfId="2050" priority="2052" operator="equal">
      <formula>0</formula>
    </cfRule>
  </conditionalFormatting>
  <conditionalFormatting sqref="N13">
    <cfRule type="containsText" dxfId="2049" priority="2049" operator="containsText" text="LFW">
      <formula>NOT(ISERROR(SEARCH("LFW",N13)))</formula>
    </cfRule>
    <cfRule type="cellIs" dxfId="2048" priority="2050" operator="equal">
      <formula>0</formula>
    </cfRule>
  </conditionalFormatting>
  <conditionalFormatting sqref="O13">
    <cfRule type="containsText" dxfId="2047" priority="2047" operator="containsText" text="LFW">
      <formula>NOT(ISERROR(SEARCH("LFW",O13)))</formula>
    </cfRule>
    <cfRule type="cellIs" dxfId="2046" priority="2048" operator="equal">
      <formula>0</formula>
    </cfRule>
  </conditionalFormatting>
  <conditionalFormatting sqref="P13:T13">
    <cfRule type="containsText" dxfId="2045" priority="2045" operator="containsText" text="LFW">
      <formula>NOT(ISERROR(SEARCH("LFW",P13)))</formula>
    </cfRule>
    <cfRule type="cellIs" dxfId="2044" priority="2046" operator="equal">
      <formula>0</formula>
    </cfRule>
  </conditionalFormatting>
  <conditionalFormatting sqref="V13">
    <cfRule type="containsText" dxfId="2043" priority="2043" operator="containsText" text="LFW">
      <formula>NOT(ISERROR(SEARCH("LFW",V13)))</formula>
    </cfRule>
    <cfRule type="cellIs" dxfId="2042" priority="2044" operator="equal">
      <formula>0</formula>
    </cfRule>
  </conditionalFormatting>
  <conditionalFormatting sqref="U13">
    <cfRule type="containsText" dxfId="2041" priority="2041" operator="containsText" text="LFW">
      <formula>NOT(ISERROR(SEARCH("LFW",U13)))</formula>
    </cfRule>
    <cfRule type="cellIs" dxfId="2040" priority="2042" operator="equal">
      <formula>0</formula>
    </cfRule>
  </conditionalFormatting>
  <conditionalFormatting sqref="K14">
    <cfRule type="containsText" dxfId="2039" priority="2039" operator="containsText" text="LFW">
      <formula>NOT(ISERROR(SEARCH("LFW",K14)))</formula>
    </cfRule>
    <cfRule type="cellIs" dxfId="2038" priority="2040" operator="equal">
      <formula>0</formula>
    </cfRule>
  </conditionalFormatting>
  <conditionalFormatting sqref="L14">
    <cfRule type="containsText" dxfId="2037" priority="2037" operator="containsText" text="LFW">
      <formula>NOT(ISERROR(SEARCH("LFW",L14)))</formula>
    </cfRule>
    <cfRule type="cellIs" dxfId="2036" priority="2038" operator="equal">
      <formula>0</formula>
    </cfRule>
  </conditionalFormatting>
  <conditionalFormatting sqref="M14:O14">
    <cfRule type="containsText" dxfId="2035" priority="2035" operator="containsText" text="LFW">
      <formula>NOT(ISERROR(SEARCH("LFW",M14)))</formula>
    </cfRule>
    <cfRule type="cellIs" dxfId="2034" priority="2036" operator="equal">
      <formula>0</formula>
    </cfRule>
  </conditionalFormatting>
  <conditionalFormatting sqref="P14">
    <cfRule type="containsText" dxfId="2033" priority="2033" operator="containsText" text="LFW">
      <formula>NOT(ISERROR(SEARCH("LFW",P14)))</formula>
    </cfRule>
    <cfRule type="cellIs" dxfId="2032" priority="2034" operator="equal">
      <formula>0</formula>
    </cfRule>
  </conditionalFormatting>
  <conditionalFormatting sqref="R14">
    <cfRule type="containsText" dxfId="2031" priority="2031" operator="containsText" text="LFW">
      <formula>NOT(ISERROR(SEARCH("LFW",R14)))</formula>
    </cfRule>
    <cfRule type="cellIs" dxfId="2030" priority="2032" operator="equal">
      <formula>0</formula>
    </cfRule>
  </conditionalFormatting>
  <conditionalFormatting sqref="S14">
    <cfRule type="containsText" dxfId="2029" priority="2029" operator="containsText" text="LFW">
      <formula>NOT(ISERROR(SEARCH("LFW",S14)))</formula>
    </cfRule>
    <cfRule type="cellIs" dxfId="2028" priority="2030" operator="equal">
      <formula>0</formula>
    </cfRule>
  </conditionalFormatting>
  <conditionalFormatting sqref="T14">
    <cfRule type="containsText" dxfId="2027" priority="2027" operator="containsText" text="LFW">
      <formula>NOT(ISERROR(SEARCH("LFW",T14)))</formula>
    </cfRule>
    <cfRule type="cellIs" dxfId="2026" priority="2028" operator="equal">
      <formula>0</formula>
    </cfRule>
  </conditionalFormatting>
  <conditionalFormatting sqref="U14">
    <cfRule type="containsText" dxfId="2025" priority="2025" operator="containsText" text="LFW">
      <formula>NOT(ISERROR(SEARCH("LFW",U14)))</formula>
    </cfRule>
    <cfRule type="cellIs" dxfId="2024" priority="2026" operator="equal">
      <formula>0</formula>
    </cfRule>
  </conditionalFormatting>
  <conditionalFormatting sqref="V14">
    <cfRule type="containsText" dxfId="2023" priority="2023" operator="containsText" text="LFW">
      <formula>NOT(ISERROR(SEARCH("LFW",V14)))</formula>
    </cfRule>
    <cfRule type="cellIs" dxfId="2022" priority="2024" operator="equal">
      <formula>0</formula>
    </cfRule>
  </conditionalFormatting>
  <conditionalFormatting sqref="K15:O15">
    <cfRule type="containsText" dxfId="2021" priority="2021" operator="containsText" text="LFW">
      <formula>NOT(ISERROR(SEARCH("LFW",K15)))</formula>
    </cfRule>
    <cfRule type="cellIs" dxfId="2020" priority="2022" operator="equal">
      <formula>0</formula>
    </cfRule>
  </conditionalFormatting>
  <conditionalFormatting sqref="P15">
    <cfRule type="containsText" dxfId="2019" priority="2019" operator="containsText" text="LFW">
      <formula>NOT(ISERROR(SEARCH("LFW",P15)))</formula>
    </cfRule>
    <cfRule type="cellIs" dxfId="2018" priority="2020" operator="equal">
      <formula>0</formula>
    </cfRule>
  </conditionalFormatting>
  <conditionalFormatting sqref="R15">
    <cfRule type="containsText" dxfId="2017" priority="2017" operator="containsText" text="LFW">
      <formula>NOT(ISERROR(SEARCH("LFW",R15)))</formula>
    </cfRule>
    <cfRule type="cellIs" dxfId="2016" priority="2018" operator="equal">
      <formula>0</formula>
    </cfRule>
  </conditionalFormatting>
  <conditionalFormatting sqref="S15">
    <cfRule type="containsText" dxfId="2015" priority="2015" operator="containsText" text="LFW">
      <formula>NOT(ISERROR(SEARCH("LFW",S15)))</formula>
    </cfRule>
    <cfRule type="cellIs" dxfId="2014" priority="2016" operator="equal">
      <formula>0</formula>
    </cfRule>
  </conditionalFormatting>
  <conditionalFormatting sqref="T15">
    <cfRule type="containsText" dxfId="2013" priority="2013" operator="containsText" text="LFW">
      <formula>NOT(ISERROR(SEARCH("LFW",T15)))</formula>
    </cfRule>
    <cfRule type="cellIs" dxfId="2012" priority="2014" operator="equal">
      <formula>0</formula>
    </cfRule>
  </conditionalFormatting>
  <conditionalFormatting sqref="U15">
    <cfRule type="containsText" dxfId="2011" priority="2011" operator="containsText" text="LFW">
      <formula>NOT(ISERROR(SEARCH("LFW",U15)))</formula>
    </cfRule>
    <cfRule type="cellIs" dxfId="2010" priority="2012" operator="equal">
      <formula>0</formula>
    </cfRule>
  </conditionalFormatting>
  <conditionalFormatting sqref="V15">
    <cfRule type="containsText" dxfId="2009" priority="2009" operator="containsText" text="LFW">
      <formula>NOT(ISERROR(SEARCH("LFW",V15)))</formula>
    </cfRule>
    <cfRule type="cellIs" dxfId="2008" priority="2010" operator="equal">
      <formula>0</formula>
    </cfRule>
  </conditionalFormatting>
  <conditionalFormatting sqref="K16">
    <cfRule type="containsText" dxfId="2007" priority="2007" operator="containsText" text="LFW">
      <formula>NOT(ISERROR(SEARCH("LFW",K16)))</formula>
    </cfRule>
    <cfRule type="cellIs" dxfId="2006" priority="2008" operator="equal">
      <formula>0</formula>
    </cfRule>
  </conditionalFormatting>
  <conditionalFormatting sqref="L16:O16">
    <cfRule type="containsText" dxfId="2005" priority="2005" operator="containsText" text="LFW">
      <formula>NOT(ISERROR(SEARCH("LFW",L16)))</formula>
    </cfRule>
    <cfRule type="cellIs" dxfId="2004" priority="2006" operator="equal">
      <formula>0</formula>
    </cfRule>
  </conditionalFormatting>
  <conditionalFormatting sqref="P16">
    <cfRule type="containsText" dxfId="2003" priority="2003" operator="containsText" text="LFW">
      <formula>NOT(ISERROR(SEARCH("LFW",P16)))</formula>
    </cfRule>
    <cfRule type="cellIs" dxfId="2002" priority="2004" operator="equal">
      <formula>0</formula>
    </cfRule>
  </conditionalFormatting>
  <conditionalFormatting sqref="R16">
    <cfRule type="containsText" dxfId="2001" priority="2001" operator="containsText" text="LFW">
      <formula>NOT(ISERROR(SEARCH("LFW",R16)))</formula>
    </cfRule>
    <cfRule type="cellIs" dxfId="2000" priority="2002" operator="equal">
      <formula>0</formula>
    </cfRule>
  </conditionalFormatting>
  <conditionalFormatting sqref="S16">
    <cfRule type="containsText" dxfId="1999" priority="1999" operator="containsText" text="LFW">
      <formula>NOT(ISERROR(SEARCH("LFW",S16)))</formula>
    </cfRule>
    <cfRule type="cellIs" dxfId="1998" priority="2000" operator="equal">
      <formula>0</formula>
    </cfRule>
  </conditionalFormatting>
  <conditionalFormatting sqref="T16">
    <cfRule type="containsText" dxfId="1997" priority="1997" operator="containsText" text="LFW">
      <formula>NOT(ISERROR(SEARCH("LFW",T16)))</formula>
    </cfRule>
    <cfRule type="cellIs" dxfId="1996" priority="1998" operator="equal">
      <formula>0</formula>
    </cfRule>
  </conditionalFormatting>
  <conditionalFormatting sqref="V16">
    <cfRule type="containsText" dxfId="1995" priority="1995" operator="containsText" text="LFW">
      <formula>NOT(ISERROR(SEARCH("LFW",V16)))</formula>
    </cfRule>
    <cfRule type="cellIs" dxfId="1994" priority="1996" operator="equal">
      <formula>0</formula>
    </cfRule>
  </conditionalFormatting>
  <conditionalFormatting sqref="U16">
    <cfRule type="containsText" dxfId="1993" priority="1993" operator="containsText" text="LFW">
      <formula>NOT(ISERROR(SEARCH("LFW",U16)))</formula>
    </cfRule>
    <cfRule type="cellIs" dxfId="1992" priority="1994" operator="equal">
      <formula>0</formula>
    </cfRule>
  </conditionalFormatting>
  <conditionalFormatting sqref="K17:O17">
    <cfRule type="containsText" dxfId="1991" priority="1991" operator="containsText" text="LFW">
      <formula>NOT(ISERROR(SEARCH("LFW",K17)))</formula>
    </cfRule>
    <cfRule type="cellIs" dxfId="1990" priority="1992" operator="equal">
      <formula>0</formula>
    </cfRule>
  </conditionalFormatting>
  <conditionalFormatting sqref="P17:P18">
    <cfRule type="containsText" dxfId="1989" priority="1989" operator="containsText" text="LFW">
      <formula>NOT(ISERROR(SEARCH("LFW",P17)))</formula>
    </cfRule>
    <cfRule type="cellIs" dxfId="1988" priority="1990" operator="equal">
      <formula>0</formula>
    </cfRule>
  </conditionalFormatting>
  <conditionalFormatting sqref="R17:S17">
    <cfRule type="containsText" dxfId="1987" priority="1987" operator="containsText" text="LFW">
      <formula>NOT(ISERROR(SEARCH("LFW",R17)))</formula>
    </cfRule>
    <cfRule type="cellIs" dxfId="1986" priority="1988" operator="equal">
      <formula>0</formula>
    </cfRule>
  </conditionalFormatting>
  <conditionalFormatting sqref="T17">
    <cfRule type="containsText" dxfId="1985" priority="1985" operator="containsText" text="LFW">
      <formula>NOT(ISERROR(SEARCH("LFW",T17)))</formula>
    </cfRule>
    <cfRule type="cellIs" dxfId="1984" priority="1986" operator="equal">
      <formula>0</formula>
    </cfRule>
  </conditionalFormatting>
  <conditionalFormatting sqref="U17:V17">
    <cfRule type="containsText" dxfId="1983" priority="1983" operator="containsText" text="LFW">
      <formula>NOT(ISERROR(SEARCH("LFW",U17)))</formula>
    </cfRule>
    <cfRule type="cellIs" dxfId="1982" priority="1984" operator="equal">
      <formula>0</formula>
    </cfRule>
  </conditionalFormatting>
  <conditionalFormatting sqref="R18">
    <cfRule type="containsText" dxfId="1981" priority="1981" operator="containsText" text="LFW">
      <formula>NOT(ISERROR(SEARCH("LFW",R18)))</formula>
    </cfRule>
    <cfRule type="cellIs" dxfId="1980" priority="1982" operator="equal">
      <formula>0</formula>
    </cfRule>
  </conditionalFormatting>
  <conditionalFormatting sqref="T18">
    <cfRule type="containsText" dxfId="1979" priority="1979" operator="containsText" text="LFW">
      <formula>NOT(ISERROR(SEARCH("LFW",T18)))</formula>
    </cfRule>
    <cfRule type="cellIs" dxfId="1978" priority="1980" operator="equal">
      <formula>0</formula>
    </cfRule>
  </conditionalFormatting>
  <conditionalFormatting sqref="V18">
    <cfRule type="containsText" dxfId="1977" priority="1977" operator="containsText" text="LFW">
      <formula>NOT(ISERROR(SEARCH("LFW",V18)))</formula>
    </cfRule>
    <cfRule type="cellIs" dxfId="1976" priority="1978" operator="equal">
      <formula>0</formula>
    </cfRule>
  </conditionalFormatting>
  <conditionalFormatting sqref="U18">
    <cfRule type="containsText" dxfId="1975" priority="1975" operator="containsText" text="LFW">
      <formula>NOT(ISERROR(SEARCH("LFW",U18)))</formula>
    </cfRule>
    <cfRule type="cellIs" dxfId="1974" priority="1976" operator="equal">
      <formula>0</formula>
    </cfRule>
  </conditionalFormatting>
  <conditionalFormatting sqref="S18">
    <cfRule type="containsText" dxfId="1973" priority="1973" operator="containsText" text="LFW">
      <formula>NOT(ISERROR(SEARCH("LFW",S18)))</formula>
    </cfRule>
    <cfRule type="cellIs" dxfId="1972" priority="1974" operator="equal">
      <formula>0</formula>
    </cfRule>
  </conditionalFormatting>
  <conditionalFormatting sqref="K18:O18">
    <cfRule type="containsText" dxfId="1971" priority="1971" operator="containsText" text="LFW">
      <formula>NOT(ISERROR(SEARCH("LFW",K18)))</formula>
    </cfRule>
    <cfRule type="cellIs" dxfId="1970" priority="1972" operator="equal">
      <formula>0</formula>
    </cfRule>
  </conditionalFormatting>
  <conditionalFormatting sqref="P19:P33">
    <cfRule type="containsText" dxfId="1969" priority="1969" operator="containsText" text="LFW">
      <formula>NOT(ISERROR(SEARCH("LFW",P19)))</formula>
    </cfRule>
    <cfRule type="cellIs" dxfId="1968" priority="1970" operator="equal">
      <formula>0</formula>
    </cfRule>
  </conditionalFormatting>
  <conditionalFormatting sqref="K19:L19 O19">
    <cfRule type="containsText" dxfId="1967" priority="1967" operator="containsText" text="LFW">
      <formula>NOT(ISERROR(SEARCH("LFW",K19)))</formula>
    </cfRule>
    <cfRule type="cellIs" dxfId="1966" priority="1968" operator="equal">
      <formula>0</formula>
    </cfRule>
  </conditionalFormatting>
  <conditionalFormatting sqref="M19:N19">
    <cfRule type="containsText" dxfId="1965" priority="1965" operator="containsText" text="LFW">
      <formula>NOT(ISERROR(SEARCH("LFW",M19)))</formula>
    </cfRule>
    <cfRule type="cellIs" dxfId="1964" priority="1966" operator="equal">
      <formula>0</formula>
    </cfRule>
  </conditionalFormatting>
  <conditionalFormatting sqref="Q19">
    <cfRule type="containsText" dxfId="1963" priority="1963" operator="containsText" text="LFW">
      <formula>NOT(ISERROR(SEARCH("LFW",Q19)))</formula>
    </cfRule>
    <cfRule type="cellIs" dxfId="1962" priority="1964" operator="equal">
      <formula>0</formula>
    </cfRule>
  </conditionalFormatting>
  <conditionalFormatting sqref="S19">
    <cfRule type="containsText" dxfId="1961" priority="1961" operator="containsText" text="LFW">
      <formula>NOT(ISERROR(SEARCH("LFW",S19)))</formula>
    </cfRule>
    <cfRule type="cellIs" dxfId="1960" priority="1962" operator="equal">
      <formula>0</formula>
    </cfRule>
  </conditionalFormatting>
  <conditionalFormatting sqref="R19">
    <cfRule type="containsText" dxfId="1959" priority="1959" operator="containsText" text="LFW">
      <formula>NOT(ISERROR(SEARCH("LFW",R19)))</formula>
    </cfRule>
    <cfRule type="cellIs" dxfId="1958" priority="1960" operator="equal">
      <formula>0</formula>
    </cfRule>
  </conditionalFormatting>
  <conditionalFormatting sqref="V19">
    <cfRule type="containsText" dxfId="1957" priority="1957" operator="containsText" text="LFW">
      <formula>NOT(ISERROR(SEARCH("LFW",V19)))</formula>
    </cfRule>
    <cfRule type="cellIs" dxfId="1956" priority="1958" operator="equal">
      <formula>0</formula>
    </cfRule>
  </conditionalFormatting>
  <conditionalFormatting sqref="T19">
    <cfRule type="containsText" dxfId="1955" priority="1955" operator="containsText" text="LFW">
      <formula>NOT(ISERROR(SEARCH("LFW",T19)))</formula>
    </cfRule>
    <cfRule type="cellIs" dxfId="1954" priority="1956" operator="equal">
      <formula>0</formula>
    </cfRule>
  </conditionalFormatting>
  <conditionalFormatting sqref="U19">
    <cfRule type="containsText" dxfId="1953" priority="1953" operator="containsText" text="LFW">
      <formula>NOT(ISERROR(SEARCH("LFW",U19)))</formula>
    </cfRule>
    <cfRule type="cellIs" dxfId="1952" priority="1954" operator="equal">
      <formula>0</formula>
    </cfRule>
  </conditionalFormatting>
  <conditionalFormatting sqref="K20:O20">
    <cfRule type="containsText" dxfId="1951" priority="1951" operator="containsText" text="LFW">
      <formula>NOT(ISERROR(SEARCH("LFW",K20)))</formula>
    </cfRule>
    <cfRule type="cellIs" dxfId="1950" priority="1952" operator="equal">
      <formula>0</formula>
    </cfRule>
  </conditionalFormatting>
  <conditionalFormatting sqref="Q20">
    <cfRule type="containsText" dxfId="1949" priority="1949" operator="containsText" text="LFW">
      <formula>NOT(ISERROR(SEARCH("LFW",Q20)))</formula>
    </cfRule>
    <cfRule type="cellIs" dxfId="1948" priority="1950" operator="equal">
      <formula>0</formula>
    </cfRule>
  </conditionalFormatting>
  <conditionalFormatting sqref="S20">
    <cfRule type="containsText" dxfId="1947" priority="1947" operator="containsText" text="LFW">
      <formula>NOT(ISERROR(SEARCH("LFW",S20)))</formula>
    </cfRule>
    <cfRule type="cellIs" dxfId="1946" priority="1948" operator="equal">
      <formula>0</formula>
    </cfRule>
  </conditionalFormatting>
  <conditionalFormatting sqref="U20">
    <cfRule type="containsText" dxfId="1945" priority="1945" operator="containsText" text="LFW">
      <formula>NOT(ISERROR(SEARCH("LFW",U20)))</formula>
    </cfRule>
    <cfRule type="cellIs" dxfId="1944" priority="1946" operator="equal">
      <formula>0</formula>
    </cfRule>
  </conditionalFormatting>
  <conditionalFormatting sqref="R20">
    <cfRule type="containsText" dxfId="1943" priority="1943" operator="containsText" text="LFW">
      <formula>NOT(ISERROR(SEARCH("LFW",R20)))</formula>
    </cfRule>
    <cfRule type="cellIs" dxfId="1942" priority="1944" operator="equal">
      <formula>0</formula>
    </cfRule>
  </conditionalFormatting>
  <conditionalFormatting sqref="T20">
    <cfRule type="containsText" dxfId="1941" priority="1941" operator="containsText" text="LFW">
      <formula>NOT(ISERROR(SEARCH("LFW",T20)))</formula>
    </cfRule>
    <cfRule type="cellIs" dxfId="1940" priority="1942" operator="equal">
      <formula>0</formula>
    </cfRule>
  </conditionalFormatting>
  <conditionalFormatting sqref="V20">
    <cfRule type="containsText" dxfId="1939" priority="1939" operator="containsText" text="LFW">
      <formula>NOT(ISERROR(SEARCH("LFW",V20)))</formula>
    </cfRule>
    <cfRule type="cellIs" dxfId="1938" priority="1940" operator="equal">
      <formula>0</formula>
    </cfRule>
  </conditionalFormatting>
  <conditionalFormatting sqref="K21:L21">
    <cfRule type="containsText" dxfId="1937" priority="1937" operator="containsText" text="LFW">
      <formula>NOT(ISERROR(SEARCH("LFW",K21)))</formula>
    </cfRule>
    <cfRule type="cellIs" dxfId="1936" priority="1938" operator="equal">
      <formula>0</formula>
    </cfRule>
  </conditionalFormatting>
  <conditionalFormatting sqref="M21:N21">
    <cfRule type="containsText" dxfId="1935" priority="1935" operator="containsText" text="LFW">
      <formula>NOT(ISERROR(SEARCH("LFW",M21)))</formula>
    </cfRule>
    <cfRule type="cellIs" dxfId="1934" priority="1936" operator="equal">
      <formula>0</formula>
    </cfRule>
  </conditionalFormatting>
  <conditionalFormatting sqref="O21">
    <cfRule type="containsText" dxfId="1933" priority="1933" operator="containsText" text="LFW">
      <formula>NOT(ISERROR(SEARCH("LFW",O21)))</formula>
    </cfRule>
    <cfRule type="cellIs" dxfId="1932" priority="1934" operator="equal">
      <formula>0</formula>
    </cfRule>
  </conditionalFormatting>
  <conditionalFormatting sqref="Q21">
    <cfRule type="containsText" dxfId="1931" priority="1931" operator="containsText" text="LFW">
      <formula>NOT(ISERROR(SEARCH("LFW",Q21)))</formula>
    </cfRule>
    <cfRule type="cellIs" dxfId="1930" priority="1932" operator="equal">
      <formula>0</formula>
    </cfRule>
  </conditionalFormatting>
  <conditionalFormatting sqref="S21">
    <cfRule type="containsText" dxfId="1929" priority="1929" operator="containsText" text="LFW">
      <formula>NOT(ISERROR(SEARCH("LFW",S21)))</formula>
    </cfRule>
    <cfRule type="cellIs" dxfId="1928" priority="1930" operator="equal">
      <formula>0</formula>
    </cfRule>
  </conditionalFormatting>
  <conditionalFormatting sqref="V21">
    <cfRule type="containsText" dxfId="1927" priority="1927" operator="containsText" text="LFW">
      <formula>NOT(ISERROR(SEARCH("LFW",V21)))</formula>
    </cfRule>
    <cfRule type="cellIs" dxfId="1926" priority="1928" operator="equal">
      <formula>0</formula>
    </cfRule>
  </conditionalFormatting>
  <conditionalFormatting sqref="R21">
    <cfRule type="containsText" dxfId="1925" priority="1925" operator="containsText" text="LFW">
      <formula>NOT(ISERROR(SEARCH("LFW",R21)))</formula>
    </cfRule>
    <cfRule type="cellIs" dxfId="1924" priority="1926" operator="equal">
      <formula>0</formula>
    </cfRule>
  </conditionalFormatting>
  <conditionalFormatting sqref="T21:U21">
    <cfRule type="containsText" dxfId="1923" priority="1923" operator="containsText" text="LFW">
      <formula>NOT(ISERROR(SEARCH("LFW",T21)))</formula>
    </cfRule>
    <cfRule type="cellIs" dxfId="1922" priority="1924" operator="equal">
      <formula>0</formula>
    </cfRule>
  </conditionalFormatting>
  <conditionalFormatting sqref="K22:M22">
    <cfRule type="containsText" dxfId="1921" priority="1921" operator="containsText" text="LFW">
      <formula>NOT(ISERROR(SEARCH("LFW",K22)))</formula>
    </cfRule>
    <cfRule type="cellIs" dxfId="1920" priority="1922" operator="equal">
      <formula>0</formula>
    </cfRule>
  </conditionalFormatting>
  <conditionalFormatting sqref="N22:O22">
    <cfRule type="containsText" dxfId="1919" priority="1919" operator="containsText" text="LFW">
      <formula>NOT(ISERROR(SEARCH("LFW",N22)))</formula>
    </cfRule>
    <cfRule type="cellIs" dxfId="1918" priority="1920" operator="equal">
      <formula>0</formula>
    </cfRule>
  </conditionalFormatting>
  <conditionalFormatting sqref="R22">
    <cfRule type="containsText" dxfId="1917" priority="1917" operator="containsText" text="LFW">
      <formula>NOT(ISERROR(SEARCH("LFW",R22)))</formula>
    </cfRule>
    <cfRule type="cellIs" dxfId="1916" priority="1918" operator="equal">
      <formula>0</formula>
    </cfRule>
  </conditionalFormatting>
  <conditionalFormatting sqref="Q22">
    <cfRule type="containsText" dxfId="1915" priority="1915" operator="containsText" text="LFW">
      <formula>NOT(ISERROR(SEARCH("LFW",Q22)))</formula>
    </cfRule>
    <cfRule type="cellIs" dxfId="1914" priority="1916" operator="equal">
      <formula>0</formula>
    </cfRule>
  </conditionalFormatting>
  <conditionalFormatting sqref="U22:V22">
    <cfRule type="containsText" dxfId="1913" priority="1913" operator="containsText" text="LFW">
      <formula>NOT(ISERROR(SEARCH("LFW",U22)))</formula>
    </cfRule>
    <cfRule type="cellIs" dxfId="1912" priority="1914" operator="equal">
      <formula>0</formula>
    </cfRule>
  </conditionalFormatting>
  <conditionalFormatting sqref="S22">
    <cfRule type="containsText" dxfId="1911" priority="1911" operator="containsText" text="LFW">
      <formula>NOT(ISERROR(SEARCH("LFW",S22)))</formula>
    </cfRule>
    <cfRule type="cellIs" dxfId="1910" priority="1912" operator="equal">
      <formula>0</formula>
    </cfRule>
  </conditionalFormatting>
  <conditionalFormatting sqref="T22">
    <cfRule type="containsText" dxfId="1909" priority="1909" operator="containsText" text="LFW">
      <formula>NOT(ISERROR(SEARCH("LFW",T22)))</formula>
    </cfRule>
    <cfRule type="cellIs" dxfId="1908" priority="1910" operator="equal">
      <formula>0</formula>
    </cfRule>
  </conditionalFormatting>
  <conditionalFormatting sqref="K23:O23">
    <cfRule type="containsText" dxfId="1907" priority="1907" operator="containsText" text="LFW">
      <formula>NOT(ISERROR(SEARCH("LFW",K23)))</formula>
    </cfRule>
    <cfRule type="cellIs" dxfId="1906" priority="1908" operator="equal">
      <formula>0</formula>
    </cfRule>
  </conditionalFormatting>
  <conditionalFormatting sqref="R23">
    <cfRule type="containsText" dxfId="1905" priority="1905" operator="containsText" text="LFW">
      <formula>NOT(ISERROR(SEARCH("LFW",R23)))</formula>
    </cfRule>
    <cfRule type="cellIs" dxfId="1904" priority="1906" operator="equal">
      <formula>0</formula>
    </cfRule>
  </conditionalFormatting>
  <conditionalFormatting sqref="Q23">
    <cfRule type="containsText" dxfId="1903" priority="1903" operator="containsText" text="LFW">
      <formula>NOT(ISERROR(SEARCH("LFW",Q23)))</formula>
    </cfRule>
    <cfRule type="cellIs" dxfId="1902" priority="1904" operator="equal">
      <formula>0</formula>
    </cfRule>
  </conditionalFormatting>
  <conditionalFormatting sqref="S23">
    <cfRule type="containsText" dxfId="1901" priority="1901" operator="containsText" text="LFW">
      <formula>NOT(ISERROR(SEARCH("LFW",S23)))</formula>
    </cfRule>
    <cfRule type="cellIs" dxfId="1900" priority="1902" operator="equal">
      <formula>0</formula>
    </cfRule>
  </conditionalFormatting>
  <conditionalFormatting sqref="T23">
    <cfRule type="containsText" dxfId="1899" priority="1899" operator="containsText" text="LFW">
      <formula>NOT(ISERROR(SEARCH("LFW",T23)))</formula>
    </cfRule>
    <cfRule type="cellIs" dxfId="1898" priority="1900" operator="equal">
      <formula>0</formula>
    </cfRule>
  </conditionalFormatting>
  <conditionalFormatting sqref="V23">
    <cfRule type="containsText" dxfId="1897" priority="1897" operator="containsText" text="LFW">
      <formula>NOT(ISERROR(SEARCH("LFW",V23)))</formula>
    </cfRule>
    <cfRule type="cellIs" dxfId="1896" priority="1898" operator="equal">
      <formula>0</formula>
    </cfRule>
  </conditionalFormatting>
  <conditionalFormatting sqref="U23">
    <cfRule type="containsText" dxfId="1895" priority="1895" operator="containsText" text="LFW">
      <formula>NOT(ISERROR(SEARCH("LFW",U23)))</formula>
    </cfRule>
    <cfRule type="cellIs" dxfId="1894" priority="1896" operator="equal">
      <formula>0</formula>
    </cfRule>
  </conditionalFormatting>
  <conditionalFormatting sqref="K24:O24">
    <cfRule type="containsText" dxfId="1893" priority="1893" operator="containsText" text="LFW">
      <formula>NOT(ISERROR(SEARCH("LFW",K24)))</formula>
    </cfRule>
    <cfRule type="cellIs" dxfId="1892" priority="1894" operator="equal">
      <formula>0</formula>
    </cfRule>
  </conditionalFormatting>
  <conditionalFormatting sqref="Q24">
    <cfRule type="containsText" dxfId="1891" priority="1891" operator="containsText" text="LFW">
      <formula>NOT(ISERROR(SEARCH("LFW",Q24)))</formula>
    </cfRule>
    <cfRule type="cellIs" dxfId="1890" priority="1892" operator="equal">
      <formula>0</formula>
    </cfRule>
  </conditionalFormatting>
  <conditionalFormatting sqref="R24">
    <cfRule type="containsText" dxfId="1889" priority="1889" operator="containsText" text="LFW">
      <formula>NOT(ISERROR(SEARCH("LFW",R24)))</formula>
    </cfRule>
    <cfRule type="cellIs" dxfId="1888" priority="1890" operator="equal">
      <formula>0</formula>
    </cfRule>
  </conditionalFormatting>
  <conditionalFormatting sqref="U24">
    <cfRule type="containsText" dxfId="1887" priority="1887" operator="containsText" text="LFW">
      <formula>NOT(ISERROR(SEARCH("LFW",U24)))</formula>
    </cfRule>
    <cfRule type="cellIs" dxfId="1886" priority="1888" operator="equal">
      <formula>0</formula>
    </cfRule>
  </conditionalFormatting>
  <conditionalFormatting sqref="V24">
    <cfRule type="containsText" dxfId="1885" priority="1885" operator="containsText" text="LFW">
      <formula>NOT(ISERROR(SEARCH("LFW",V24)))</formula>
    </cfRule>
    <cfRule type="cellIs" dxfId="1884" priority="1886" operator="equal">
      <formula>0</formula>
    </cfRule>
  </conditionalFormatting>
  <conditionalFormatting sqref="T24">
    <cfRule type="containsText" dxfId="1883" priority="1883" operator="containsText" text="LFW">
      <formula>NOT(ISERROR(SEARCH("LFW",T24)))</formula>
    </cfRule>
    <cfRule type="cellIs" dxfId="1882" priority="1884" operator="equal">
      <formula>0</formula>
    </cfRule>
  </conditionalFormatting>
  <conditionalFormatting sqref="S24">
    <cfRule type="containsText" dxfId="1881" priority="1881" operator="containsText" text="LFW">
      <formula>NOT(ISERROR(SEARCH("LFW",S24)))</formula>
    </cfRule>
    <cfRule type="cellIs" dxfId="1880" priority="1882" operator="equal">
      <formula>0</formula>
    </cfRule>
  </conditionalFormatting>
  <conditionalFormatting sqref="K25:O25">
    <cfRule type="containsText" dxfId="1879" priority="1879" operator="containsText" text="LFW">
      <formula>NOT(ISERROR(SEARCH("LFW",K25)))</formula>
    </cfRule>
    <cfRule type="cellIs" dxfId="1878" priority="1880" operator="equal">
      <formula>0</formula>
    </cfRule>
  </conditionalFormatting>
  <conditionalFormatting sqref="Q25">
    <cfRule type="containsText" dxfId="1877" priority="1877" operator="containsText" text="LFW">
      <formula>NOT(ISERROR(SEARCH("LFW",Q25)))</formula>
    </cfRule>
    <cfRule type="cellIs" dxfId="1876" priority="1878" operator="equal">
      <formula>0</formula>
    </cfRule>
  </conditionalFormatting>
  <conditionalFormatting sqref="R25">
    <cfRule type="containsText" dxfId="1875" priority="1875" operator="containsText" text="LFW">
      <formula>NOT(ISERROR(SEARCH("LFW",R25)))</formula>
    </cfRule>
    <cfRule type="cellIs" dxfId="1874" priority="1876" operator="equal">
      <formula>0</formula>
    </cfRule>
  </conditionalFormatting>
  <conditionalFormatting sqref="T25">
    <cfRule type="containsText" dxfId="1873" priority="1873" operator="containsText" text="LFW">
      <formula>NOT(ISERROR(SEARCH("LFW",T25)))</formula>
    </cfRule>
    <cfRule type="cellIs" dxfId="1872" priority="1874" operator="equal">
      <formula>0</formula>
    </cfRule>
  </conditionalFormatting>
  <conditionalFormatting sqref="S25">
    <cfRule type="containsText" dxfId="1871" priority="1871" operator="containsText" text="LFW">
      <formula>NOT(ISERROR(SEARCH("LFW",S25)))</formula>
    </cfRule>
    <cfRule type="cellIs" dxfId="1870" priority="1872" operator="equal">
      <formula>0</formula>
    </cfRule>
  </conditionalFormatting>
  <conditionalFormatting sqref="U25">
    <cfRule type="containsText" dxfId="1869" priority="1869" operator="containsText" text="LFW">
      <formula>NOT(ISERROR(SEARCH("LFW",U25)))</formula>
    </cfRule>
    <cfRule type="cellIs" dxfId="1868" priority="1870" operator="equal">
      <formula>0</formula>
    </cfRule>
  </conditionalFormatting>
  <conditionalFormatting sqref="V25">
    <cfRule type="containsText" dxfId="1867" priority="1867" operator="containsText" text="LFW">
      <formula>NOT(ISERROR(SEARCH("LFW",V25)))</formula>
    </cfRule>
    <cfRule type="cellIs" dxfId="1866" priority="1868" operator="equal">
      <formula>0</formula>
    </cfRule>
  </conditionalFormatting>
  <conditionalFormatting sqref="K26:O26">
    <cfRule type="containsText" dxfId="1865" priority="1865" operator="containsText" text="LFW">
      <formula>NOT(ISERROR(SEARCH("LFW",K26)))</formula>
    </cfRule>
    <cfRule type="cellIs" dxfId="1864" priority="1866" operator="equal">
      <formula>0</formula>
    </cfRule>
  </conditionalFormatting>
  <conditionalFormatting sqref="Q26">
    <cfRule type="containsText" dxfId="1863" priority="1863" operator="containsText" text="LFW">
      <formula>NOT(ISERROR(SEARCH("LFW",Q26)))</formula>
    </cfRule>
    <cfRule type="cellIs" dxfId="1862" priority="1864" operator="equal">
      <formula>0</formula>
    </cfRule>
  </conditionalFormatting>
  <conditionalFormatting sqref="S26">
    <cfRule type="containsText" dxfId="1861" priority="1861" operator="containsText" text="LFW">
      <formula>NOT(ISERROR(SEARCH("LFW",S26)))</formula>
    </cfRule>
    <cfRule type="cellIs" dxfId="1860" priority="1862" operator="equal">
      <formula>0</formula>
    </cfRule>
  </conditionalFormatting>
  <conditionalFormatting sqref="T30:V30">
    <cfRule type="containsText" dxfId="1859" priority="1799" operator="containsText" text="LFW">
      <formula>NOT(ISERROR(SEARCH("LFW",T30)))</formula>
    </cfRule>
    <cfRule type="cellIs" dxfId="1858" priority="1800" operator="equal">
      <formula>0</formula>
    </cfRule>
  </conditionalFormatting>
  <conditionalFormatting sqref="R26">
    <cfRule type="containsText" dxfId="1857" priority="1859" operator="containsText" text="LFW">
      <formula>NOT(ISERROR(SEARCH("LFW",R26)))</formula>
    </cfRule>
    <cfRule type="cellIs" dxfId="1856" priority="1860" operator="equal">
      <formula>0</formula>
    </cfRule>
  </conditionalFormatting>
  <conditionalFormatting sqref="T26">
    <cfRule type="containsText" dxfId="1855" priority="1857" operator="containsText" text="LFW">
      <formula>NOT(ISERROR(SEARCH("LFW",T26)))</formula>
    </cfRule>
    <cfRule type="cellIs" dxfId="1854" priority="1858" operator="equal">
      <formula>0</formula>
    </cfRule>
  </conditionalFormatting>
  <conditionalFormatting sqref="V26">
    <cfRule type="containsText" dxfId="1853" priority="1855" operator="containsText" text="LFW">
      <formula>NOT(ISERROR(SEARCH("LFW",V26)))</formula>
    </cfRule>
    <cfRule type="cellIs" dxfId="1852" priority="1856" operator="equal">
      <formula>0</formula>
    </cfRule>
  </conditionalFormatting>
  <conditionalFormatting sqref="U26">
    <cfRule type="containsText" dxfId="1851" priority="1853" operator="containsText" text="LFW">
      <formula>NOT(ISERROR(SEARCH("LFW",U26)))</formula>
    </cfRule>
    <cfRule type="cellIs" dxfId="1850" priority="1854" operator="equal">
      <formula>0</formula>
    </cfRule>
  </conditionalFormatting>
  <conditionalFormatting sqref="K27:O27">
    <cfRule type="containsText" dxfId="1849" priority="1851" operator="containsText" text="LFW">
      <formula>NOT(ISERROR(SEARCH("LFW",K27)))</formula>
    </cfRule>
    <cfRule type="cellIs" dxfId="1848" priority="1852" operator="equal">
      <formula>0</formula>
    </cfRule>
  </conditionalFormatting>
  <conditionalFormatting sqref="Q27">
    <cfRule type="containsText" dxfId="1847" priority="1849" operator="containsText" text="LFW">
      <formula>NOT(ISERROR(SEARCH("LFW",Q27)))</formula>
    </cfRule>
    <cfRule type="cellIs" dxfId="1846" priority="1850" operator="equal">
      <formula>0</formula>
    </cfRule>
  </conditionalFormatting>
  <conditionalFormatting sqref="R30">
    <cfRule type="containsText" dxfId="1845" priority="1801" operator="containsText" text="LFW">
      <formula>NOT(ISERROR(SEARCH("LFW",R30)))</formula>
    </cfRule>
    <cfRule type="cellIs" dxfId="1844" priority="1802" operator="equal">
      <formula>0</formula>
    </cfRule>
  </conditionalFormatting>
  <conditionalFormatting sqref="U27">
    <cfRule type="containsText" dxfId="1843" priority="1847" operator="containsText" text="LFW">
      <formula>NOT(ISERROR(SEARCH("LFW",U27)))</formula>
    </cfRule>
    <cfRule type="cellIs" dxfId="1842" priority="1848" operator="equal">
      <formula>0</formula>
    </cfRule>
  </conditionalFormatting>
  <conditionalFormatting sqref="S27">
    <cfRule type="containsText" dxfId="1841" priority="1845" operator="containsText" text="LFW">
      <formula>NOT(ISERROR(SEARCH("LFW",S27)))</formula>
    </cfRule>
    <cfRule type="cellIs" dxfId="1840" priority="1846" operator="equal">
      <formula>0</formula>
    </cfRule>
  </conditionalFormatting>
  <conditionalFormatting sqref="V27">
    <cfRule type="containsText" dxfId="1839" priority="1843" operator="containsText" text="LFW">
      <formula>NOT(ISERROR(SEARCH("LFW",V27)))</formula>
    </cfRule>
    <cfRule type="cellIs" dxfId="1838" priority="1844" operator="equal">
      <formula>0</formula>
    </cfRule>
  </conditionalFormatting>
  <conditionalFormatting sqref="T27">
    <cfRule type="containsText" dxfId="1837" priority="1841" operator="containsText" text="LFW">
      <formula>NOT(ISERROR(SEARCH("LFW",T27)))</formula>
    </cfRule>
    <cfRule type="cellIs" dxfId="1836" priority="1842" operator="equal">
      <formula>0</formula>
    </cfRule>
  </conditionalFormatting>
  <conditionalFormatting sqref="R27">
    <cfRule type="containsText" dxfId="1835" priority="1839" operator="containsText" text="LFW">
      <formula>NOT(ISERROR(SEARCH("LFW",R27)))</formula>
    </cfRule>
    <cfRule type="cellIs" dxfId="1834" priority="1840" operator="equal">
      <formula>0</formula>
    </cfRule>
  </conditionalFormatting>
  <conditionalFormatting sqref="K28:N28">
    <cfRule type="containsText" dxfId="1833" priority="1837" operator="containsText" text="LFW">
      <formula>NOT(ISERROR(SEARCH("LFW",K28)))</formula>
    </cfRule>
    <cfRule type="cellIs" dxfId="1832" priority="1838" operator="equal">
      <formula>0</formula>
    </cfRule>
  </conditionalFormatting>
  <conditionalFormatting sqref="O28">
    <cfRule type="containsText" dxfId="1831" priority="1835" operator="containsText" text="LFW">
      <formula>NOT(ISERROR(SEARCH("LFW",O28)))</formula>
    </cfRule>
    <cfRule type="cellIs" dxfId="1830" priority="1836" operator="equal">
      <formula>0</formula>
    </cfRule>
  </conditionalFormatting>
  <conditionalFormatting sqref="Q28">
    <cfRule type="containsText" dxfId="1829" priority="1833" operator="containsText" text="LFW">
      <formula>NOT(ISERROR(SEARCH("LFW",Q28)))</formula>
    </cfRule>
    <cfRule type="cellIs" dxfId="1828" priority="1834" operator="equal">
      <formula>0</formula>
    </cfRule>
  </conditionalFormatting>
  <conditionalFormatting sqref="S30">
    <cfRule type="containsText" dxfId="1827" priority="1803" operator="containsText" text="LFW">
      <formula>NOT(ISERROR(SEARCH("LFW",S30)))</formula>
    </cfRule>
    <cfRule type="cellIs" dxfId="1826" priority="1804" operator="equal">
      <formula>0</formula>
    </cfRule>
  </conditionalFormatting>
  <conditionalFormatting sqref="T28:V28">
    <cfRule type="containsText" dxfId="1825" priority="1831" operator="containsText" text="LFW">
      <formula>NOT(ISERROR(SEARCH("LFW",T28)))</formula>
    </cfRule>
    <cfRule type="cellIs" dxfId="1824" priority="1832" operator="equal">
      <formula>0</formula>
    </cfRule>
  </conditionalFormatting>
  <conditionalFormatting sqref="R28">
    <cfRule type="containsText" dxfId="1823" priority="1829" operator="containsText" text="LFW">
      <formula>NOT(ISERROR(SEARCH("LFW",R28)))</formula>
    </cfRule>
    <cfRule type="cellIs" dxfId="1822" priority="1830" operator="equal">
      <formula>0</formula>
    </cfRule>
  </conditionalFormatting>
  <conditionalFormatting sqref="S28">
    <cfRule type="containsText" dxfId="1821" priority="1827" operator="containsText" text="LFW">
      <formula>NOT(ISERROR(SEARCH("LFW",S28)))</formula>
    </cfRule>
    <cfRule type="cellIs" dxfId="1820" priority="1828" operator="equal">
      <formula>0</formula>
    </cfRule>
  </conditionalFormatting>
  <conditionalFormatting sqref="O29">
    <cfRule type="containsText" dxfId="1819" priority="1825" operator="containsText" text="LFW">
      <formula>NOT(ISERROR(SEARCH("LFW",O29)))</formula>
    </cfRule>
    <cfRule type="cellIs" dxfId="1818" priority="1826" operator="equal">
      <formula>0</formula>
    </cfRule>
  </conditionalFormatting>
  <conditionalFormatting sqref="V29">
    <cfRule type="containsText" dxfId="1817" priority="1823" operator="containsText" text="LFW">
      <formula>NOT(ISERROR(SEARCH("LFW",V29)))</formula>
    </cfRule>
    <cfRule type="cellIs" dxfId="1816" priority="1824" operator="equal">
      <formula>0</formula>
    </cfRule>
  </conditionalFormatting>
  <conditionalFormatting sqref="T29">
    <cfRule type="containsText" dxfId="1815" priority="1821" operator="containsText" text="LFW">
      <formula>NOT(ISERROR(SEARCH("LFW",T29)))</formula>
    </cfRule>
    <cfRule type="cellIs" dxfId="1814" priority="1822" operator="equal">
      <formula>0</formula>
    </cfRule>
  </conditionalFormatting>
  <conditionalFormatting sqref="K29:N29">
    <cfRule type="containsText" dxfId="1813" priority="1819" operator="containsText" text="LFW">
      <formula>NOT(ISERROR(SEARCH("LFW",K29)))</formula>
    </cfRule>
    <cfRule type="cellIs" dxfId="1812" priority="1820" operator="equal">
      <formula>0</formula>
    </cfRule>
  </conditionalFormatting>
  <conditionalFormatting sqref="R29:S29">
    <cfRule type="containsText" dxfId="1811" priority="1817" operator="containsText" text="LFW">
      <formula>NOT(ISERROR(SEARCH("LFW",R29)))</formula>
    </cfRule>
    <cfRule type="cellIs" dxfId="1810" priority="1818" operator="equal">
      <formula>0</formula>
    </cfRule>
  </conditionalFormatting>
  <conditionalFormatting sqref="Q29">
    <cfRule type="containsText" dxfId="1809" priority="1815" operator="containsText" text="LFW">
      <formula>NOT(ISERROR(SEARCH("LFW",Q29)))</formula>
    </cfRule>
    <cfRule type="cellIs" dxfId="1808" priority="1816" operator="equal">
      <formula>0</formula>
    </cfRule>
  </conditionalFormatting>
  <conditionalFormatting sqref="U29">
    <cfRule type="containsText" dxfId="1807" priority="1813" operator="containsText" text="LFW">
      <formula>NOT(ISERROR(SEARCH("LFW",U29)))</formula>
    </cfRule>
    <cfRule type="cellIs" dxfId="1806" priority="1814" operator="equal">
      <formula>0</formula>
    </cfRule>
  </conditionalFormatting>
  <conditionalFormatting sqref="K30:M30">
    <cfRule type="containsText" dxfId="1805" priority="1811" operator="containsText" text="LFW">
      <formula>NOT(ISERROR(SEARCH("LFW",K30)))</formula>
    </cfRule>
    <cfRule type="cellIs" dxfId="1804" priority="1812" operator="equal">
      <formula>0</formula>
    </cfRule>
  </conditionalFormatting>
  <conditionalFormatting sqref="O30">
    <cfRule type="containsText" dxfId="1803" priority="1809" operator="containsText" text="LFW">
      <formula>NOT(ISERROR(SEARCH("LFW",O30)))</formula>
    </cfRule>
    <cfRule type="cellIs" dxfId="1802" priority="1810" operator="equal">
      <formula>0</formula>
    </cfRule>
  </conditionalFormatting>
  <conditionalFormatting sqref="N30">
    <cfRule type="containsText" dxfId="1801" priority="1807" operator="containsText" text="LFW">
      <formula>NOT(ISERROR(SEARCH("LFW",N30)))</formula>
    </cfRule>
    <cfRule type="cellIs" dxfId="1800" priority="1808" operator="equal">
      <formula>0</formula>
    </cfRule>
  </conditionalFormatting>
  <conditionalFormatting sqref="Q30">
    <cfRule type="containsText" dxfId="1799" priority="1805" operator="containsText" text="LFW">
      <formula>NOT(ISERROR(SEARCH("LFW",Q30)))</formula>
    </cfRule>
    <cfRule type="cellIs" dxfId="1798" priority="1806" operator="equal">
      <formula>0</formula>
    </cfRule>
  </conditionalFormatting>
  <conditionalFormatting sqref="K31:O31">
    <cfRule type="containsText" dxfId="1797" priority="1797" operator="containsText" text="LFW">
      <formula>NOT(ISERROR(SEARCH("LFW",K31)))</formula>
    </cfRule>
    <cfRule type="cellIs" dxfId="1796" priority="1798" operator="equal">
      <formula>0</formula>
    </cfRule>
  </conditionalFormatting>
  <conditionalFormatting sqref="Q31">
    <cfRule type="containsText" dxfId="1795" priority="1795" operator="containsText" text="LFW">
      <formula>NOT(ISERROR(SEARCH("LFW",Q31)))</formula>
    </cfRule>
    <cfRule type="cellIs" dxfId="1794" priority="1796" operator="equal">
      <formula>0</formula>
    </cfRule>
  </conditionalFormatting>
  <conditionalFormatting sqref="S31">
    <cfRule type="containsText" dxfId="1793" priority="1793" operator="containsText" text="LFW">
      <formula>NOT(ISERROR(SEARCH("LFW",S31)))</formula>
    </cfRule>
    <cfRule type="cellIs" dxfId="1792" priority="1794" operator="equal">
      <formula>0</formula>
    </cfRule>
  </conditionalFormatting>
  <conditionalFormatting sqref="R31">
    <cfRule type="containsText" dxfId="1791" priority="1791" operator="containsText" text="LFW">
      <formula>NOT(ISERROR(SEARCH("LFW",R31)))</formula>
    </cfRule>
    <cfRule type="cellIs" dxfId="1790" priority="1792" operator="equal">
      <formula>0</formula>
    </cfRule>
  </conditionalFormatting>
  <conditionalFormatting sqref="U31:V31">
    <cfRule type="containsText" dxfId="1789" priority="1789" operator="containsText" text="LFW">
      <formula>NOT(ISERROR(SEARCH("LFW",U31)))</formula>
    </cfRule>
    <cfRule type="cellIs" dxfId="1788" priority="1790" operator="equal">
      <formula>0</formula>
    </cfRule>
  </conditionalFormatting>
  <conditionalFormatting sqref="T31">
    <cfRule type="containsText" dxfId="1787" priority="1787" operator="containsText" text="LFW">
      <formula>NOT(ISERROR(SEARCH("LFW",T31)))</formula>
    </cfRule>
    <cfRule type="cellIs" dxfId="1786" priority="1788" operator="equal">
      <formula>0</formula>
    </cfRule>
  </conditionalFormatting>
  <conditionalFormatting sqref="K32:O32">
    <cfRule type="containsText" dxfId="1785" priority="1785" operator="containsText" text="LFW">
      <formula>NOT(ISERROR(SEARCH("LFW",K32)))</formula>
    </cfRule>
    <cfRule type="cellIs" dxfId="1784" priority="1786" operator="equal">
      <formula>0</formula>
    </cfRule>
  </conditionalFormatting>
  <conditionalFormatting sqref="Q32">
    <cfRule type="containsText" dxfId="1783" priority="1783" operator="containsText" text="LFW">
      <formula>NOT(ISERROR(SEARCH("LFW",Q32)))</formula>
    </cfRule>
    <cfRule type="cellIs" dxfId="1782" priority="1784" operator="equal">
      <formula>0</formula>
    </cfRule>
  </conditionalFormatting>
  <conditionalFormatting sqref="S32">
    <cfRule type="containsText" dxfId="1781" priority="1781" operator="containsText" text="LFW">
      <formula>NOT(ISERROR(SEARCH("LFW",S32)))</formula>
    </cfRule>
    <cfRule type="cellIs" dxfId="1780" priority="1782" operator="equal">
      <formula>0</formula>
    </cfRule>
  </conditionalFormatting>
  <conditionalFormatting sqref="R32">
    <cfRule type="containsText" dxfId="1779" priority="1779" operator="containsText" text="LFW">
      <formula>NOT(ISERROR(SEARCH("LFW",R32)))</formula>
    </cfRule>
    <cfRule type="cellIs" dxfId="1778" priority="1780" operator="equal">
      <formula>0</formula>
    </cfRule>
  </conditionalFormatting>
  <conditionalFormatting sqref="T32:U32">
    <cfRule type="containsText" dxfId="1777" priority="1777" operator="containsText" text="LFW">
      <formula>NOT(ISERROR(SEARCH("LFW",T32)))</formula>
    </cfRule>
    <cfRule type="cellIs" dxfId="1776" priority="1778" operator="equal">
      <formula>0</formula>
    </cfRule>
  </conditionalFormatting>
  <conditionalFormatting sqref="V32">
    <cfRule type="containsText" dxfId="1775" priority="1775" operator="containsText" text="LFW">
      <formula>NOT(ISERROR(SEARCH("LFW",V32)))</formula>
    </cfRule>
    <cfRule type="cellIs" dxfId="1774" priority="1776" operator="equal">
      <formula>0</formula>
    </cfRule>
  </conditionalFormatting>
  <conditionalFormatting sqref="K33:O33">
    <cfRule type="containsText" dxfId="1773" priority="1773" operator="containsText" text="LFW">
      <formula>NOT(ISERROR(SEARCH("LFW",K33)))</formula>
    </cfRule>
    <cfRule type="cellIs" dxfId="1772" priority="1774" operator="equal">
      <formula>0</formula>
    </cfRule>
  </conditionalFormatting>
  <conditionalFormatting sqref="Q33">
    <cfRule type="containsText" dxfId="1771" priority="1771" operator="containsText" text="LFW">
      <formula>NOT(ISERROR(SEARCH("LFW",Q33)))</formula>
    </cfRule>
    <cfRule type="cellIs" dxfId="1770" priority="1772" operator="equal">
      <formula>0</formula>
    </cfRule>
  </conditionalFormatting>
  <conditionalFormatting sqref="R33">
    <cfRule type="containsText" dxfId="1769" priority="1769" operator="containsText" text="LFW">
      <formula>NOT(ISERROR(SEARCH("LFW",R33)))</formula>
    </cfRule>
    <cfRule type="cellIs" dxfId="1768" priority="1770" operator="equal">
      <formula>0</formula>
    </cfRule>
  </conditionalFormatting>
  <conditionalFormatting sqref="T33">
    <cfRule type="containsText" dxfId="1767" priority="1767" operator="containsText" text="LFW">
      <formula>NOT(ISERROR(SEARCH("LFW",T33)))</formula>
    </cfRule>
    <cfRule type="cellIs" dxfId="1766" priority="1768" operator="equal">
      <formula>0</formula>
    </cfRule>
  </conditionalFormatting>
  <conditionalFormatting sqref="V33">
    <cfRule type="containsText" dxfId="1765" priority="1765" operator="containsText" text="LFW">
      <formula>NOT(ISERROR(SEARCH("LFW",V33)))</formula>
    </cfRule>
    <cfRule type="cellIs" dxfId="1764" priority="1766" operator="equal">
      <formula>0</formula>
    </cfRule>
  </conditionalFormatting>
  <conditionalFormatting sqref="U33">
    <cfRule type="containsText" dxfId="1763" priority="1763" operator="containsText" text="LFW">
      <formula>NOT(ISERROR(SEARCH("LFW",U33)))</formula>
    </cfRule>
    <cfRule type="cellIs" dxfId="1762" priority="1764" operator="equal">
      <formula>0</formula>
    </cfRule>
  </conditionalFormatting>
  <conditionalFormatting sqref="S33">
    <cfRule type="containsText" dxfId="1761" priority="1761" operator="containsText" text="LFW">
      <formula>NOT(ISERROR(SEARCH("LFW",S33)))</formula>
    </cfRule>
    <cfRule type="cellIs" dxfId="1760" priority="1762" operator="equal">
      <formula>0</formula>
    </cfRule>
  </conditionalFormatting>
  <conditionalFormatting sqref="Q4">
    <cfRule type="containsText" dxfId="1759" priority="1759" operator="containsText" text="LFW">
      <formula>NOT(ISERROR(SEARCH("LFW",Q4)))</formula>
    </cfRule>
    <cfRule type="cellIs" dxfId="1758" priority="1760" operator="equal">
      <formula>0</formula>
    </cfRule>
  </conditionalFormatting>
  <conditionalFormatting sqref="Q6">
    <cfRule type="containsText" dxfId="1757" priority="1757" operator="containsText" text="LFW">
      <formula>NOT(ISERROR(SEARCH("LFW",Q6)))</formula>
    </cfRule>
    <cfRule type="cellIs" dxfId="1756" priority="1758" operator="equal">
      <formula>0</formula>
    </cfRule>
  </conditionalFormatting>
  <conditionalFormatting sqref="Q8">
    <cfRule type="containsText" dxfId="1755" priority="1755" operator="containsText" text="LFW">
      <formula>NOT(ISERROR(SEARCH("LFW",Q8)))</formula>
    </cfRule>
    <cfRule type="cellIs" dxfId="1754" priority="1756" operator="equal">
      <formula>0</formula>
    </cfRule>
  </conditionalFormatting>
  <conditionalFormatting sqref="Q9">
    <cfRule type="containsText" dxfId="1753" priority="1753" operator="containsText" text="LFW">
      <formula>NOT(ISERROR(SEARCH("LFW",Q9)))</formula>
    </cfRule>
    <cfRule type="cellIs" dxfId="1752" priority="1754" operator="equal">
      <formula>0</formula>
    </cfRule>
  </conditionalFormatting>
  <conditionalFormatting sqref="Q14:Q16">
    <cfRule type="containsText" dxfId="1751" priority="1751" operator="containsText" text="LFW">
      <formula>NOT(ISERROR(SEARCH("LFW",Q14)))</formula>
    </cfRule>
    <cfRule type="cellIs" dxfId="1750" priority="1752" operator="equal">
      <formula>0</formula>
    </cfRule>
  </conditionalFormatting>
  <conditionalFormatting sqref="Q17:Q18">
    <cfRule type="containsText" dxfId="1749" priority="1749" operator="containsText" text="LFW">
      <formula>NOT(ISERROR(SEARCH("LFW",Q17)))</formula>
    </cfRule>
    <cfRule type="cellIs" dxfId="1748" priority="1750" operator="equal">
      <formula>0</formula>
    </cfRule>
  </conditionalFormatting>
  <conditionalFormatting sqref="K34:M34 K35:N35 V34 P35:Q35 K37:N37 P37:Q37 S35:T35 S37 U37:V37 V38">
    <cfRule type="containsText" dxfId="1747" priority="1747" operator="containsText" text="LFW">
      <formula>NOT(ISERROR(SEARCH("LFW",K34)))</formula>
    </cfRule>
    <cfRule type="cellIs" dxfId="1746" priority="1748" operator="equal">
      <formula>0</formula>
    </cfRule>
  </conditionalFormatting>
  <conditionalFormatting sqref="N34">
    <cfRule type="containsText" dxfId="1745" priority="1745" operator="containsText" text="LFW">
      <formula>NOT(ISERROR(SEARCH("LFW",N34)))</formula>
    </cfRule>
    <cfRule type="cellIs" dxfId="1744" priority="1746" operator="equal">
      <formula>0</formula>
    </cfRule>
  </conditionalFormatting>
  <conditionalFormatting sqref="U34:U35">
    <cfRule type="containsText" dxfId="1743" priority="1743" operator="containsText" text="LFW">
      <formula>NOT(ISERROR(SEARCH("LFW",U34)))</formula>
    </cfRule>
    <cfRule type="cellIs" dxfId="1742" priority="1744" operator="equal">
      <formula>0</formula>
    </cfRule>
  </conditionalFormatting>
  <conditionalFormatting sqref="V35">
    <cfRule type="containsText" dxfId="1741" priority="1741" operator="containsText" text="LFW">
      <formula>NOT(ISERROR(SEARCH("LFW",V35)))</formula>
    </cfRule>
    <cfRule type="cellIs" dxfId="1740" priority="1742" operator="equal">
      <formula>0</formula>
    </cfRule>
  </conditionalFormatting>
  <conditionalFormatting sqref="O35">
    <cfRule type="containsText" dxfId="1739" priority="1739" operator="containsText" text="LFW">
      <formula>NOT(ISERROR(SEARCH("LFW",O35)))</formula>
    </cfRule>
    <cfRule type="cellIs" dxfId="1738" priority="1740" operator="equal">
      <formula>0</formula>
    </cfRule>
  </conditionalFormatting>
  <conditionalFormatting sqref="O37">
    <cfRule type="containsText" dxfId="1737" priority="1737" operator="containsText" text="LFW">
      <formula>NOT(ISERROR(SEARCH("LFW",O37)))</formula>
    </cfRule>
    <cfRule type="cellIs" dxfId="1736" priority="1738" operator="equal">
      <formula>0</formula>
    </cfRule>
  </conditionalFormatting>
  <conditionalFormatting sqref="R35">
    <cfRule type="containsText" dxfId="1735" priority="1735" operator="containsText" text="LFW">
      <formula>NOT(ISERROR(SEARCH("LFW",R35)))</formula>
    </cfRule>
    <cfRule type="cellIs" dxfId="1734" priority="1736" operator="equal">
      <formula>0</formula>
    </cfRule>
  </conditionalFormatting>
  <conditionalFormatting sqref="R37">
    <cfRule type="containsText" dxfId="1733" priority="1733" operator="containsText" text="LFW">
      <formula>NOT(ISERROR(SEARCH("LFW",R37)))</formula>
    </cfRule>
    <cfRule type="cellIs" dxfId="1732" priority="1734" operator="equal">
      <formula>0</formula>
    </cfRule>
  </conditionalFormatting>
  <conditionalFormatting sqref="T37">
    <cfRule type="containsText" dxfId="1731" priority="1731" operator="containsText" text="LFW">
      <formula>NOT(ISERROR(SEARCH("LFW",T37)))</formula>
    </cfRule>
    <cfRule type="cellIs" dxfId="1730" priority="1732" operator="equal">
      <formula>0</formula>
    </cfRule>
  </conditionalFormatting>
  <conditionalFormatting sqref="U38">
    <cfRule type="containsText" dxfId="1729" priority="1729" operator="containsText" text="LFW">
      <formula>NOT(ISERROR(SEARCH("LFW",U38)))</formula>
    </cfRule>
    <cfRule type="cellIs" dxfId="1728" priority="1730" operator="equal">
      <formula>0</formula>
    </cfRule>
  </conditionalFormatting>
  <conditionalFormatting sqref="K41:M41">
    <cfRule type="containsText" dxfId="1727" priority="1727" operator="containsText" text="LFW">
      <formula>NOT(ISERROR(SEARCH("LFW",K41)))</formula>
    </cfRule>
    <cfRule type="cellIs" dxfId="1726" priority="1728" operator="equal">
      <formula>0</formula>
    </cfRule>
  </conditionalFormatting>
  <conditionalFormatting sqref="N41">
    <cfRule type="containsText" dxfId="1725" priority="1725" operator="containsText" text="LFW">
      <formula>NOT(ISERROR(SEARCH("LFW",N41)))</formula>
    </cfRule>
    <cfRule type="cellIs" dxfId="1724" priority="1726" operator="equal">
      <formula>0</formula>
    </cfRule>
  </conditionalFormatting>
  <conditionalFormatting sqref="O41">
    <cfRule type="containsText" dxfId="1723" priority="1723" operator="containsText" text="LFW">
      <formula>NOT(ISERROR(SEARCH("LFW",O41)))</formula>
    </cfRule>
    <cfRule type="cellIs" dxfId="1722" priority="1724" operator="equal">
      <formula>0</formula>
    </cfRule>
  </conditionalFormatting>
  <conditionalFormatting sqref="P41">
    <cfRule type="containsText" dxfId="1721" priority="1721" operator="containsText" text="LFW">
      <formula>NOT(ISERROR(SEARCH("LFW",P41)))</formula>
    </cfRule>
    <cfRule type="cellIs" dxfId="1720" priority="1722" operator="equal">
      <formula>0</formula>
    </cfRule>
  </conditionalFormatting>
  <conditionalFormatting sqref="Q41">
    <cfRule type="containsText" dxfId="1719" priority="1719" operator="containsText" text="LFW">
      <formula>NOT(ISERROR(SEARCH("LFW",Q41)))</formula>
    </cfRule>
    <cfRule type="cellIs" dxfId="1718" priority="1720" operator="equal">
      <formula>0</formula>
    </cfRule>
  </conditionalFormatting>
  <conditionalFormatting sqref="R41">
    <cfRule type="containsText" dxfId="1717" priority="1717" operator="containsText" text="LFW">
      <formula>NOT(ISERROR(SEARCH("LFW",R41)))</formula>
    </cfRule>
    <cfRule type="cellIs" dxfId="1716" priority="1718" operator="equal">
      <formula>0</formula>
    </cfRule>
  </conditionalFormatting>
  <conditionalFormatting sqref="S41">
    <cfRule type="containsText" dxfId="1715" priority="1715" operator="containsText" text="LFW">
      <formula>NOT(ISERROR(SEARCH("LFW",S41)))</formula>
    </cfRule>
    <cfRule type="cellIs" dxfId="1714" priority="1716" operator="equal">
      <formula>0</formula>
    </cfRule>
  </conditionalFormatting>
  <conditionalFormatting sqref="T41">
    <cfRule type="containsText" dxfId="1713" priority="1713" operator="containsText" text="LFW">
      <formula>NOT(ISERROR(SEARCH("LFW",T41)))</formula>
    </cfRule>
    <cfRule type="cellIs" dxfId="1712" priority="1714" operator="equal">
      <formula>0</formula>
    </cfRule>
  </conditionalFormatting>
  <conditionalFormatting sqref="V41">
    <cfRule type="containsText" dxfId="1711" priority="1711" operator="containsText" text="LFW">
      <formula>NOT(ISERROR(SEARCH("LFW",V41)))</formula>
    </cfRule>
    <cfRule type="cellIs" dxfId="1710" priority="1712" operator="equal">
      <formula>0</formula>
    </cfRule>
  </conditionalFormatting>
  <conditionalFormatting sqref="U41">
    <cfRule type="containsText" dxfId="1709" priority="1709" operator="containsText" text="LFW">
      <formula>NOT(ISERROR(SEARCH("LFW",U41)))</formula>
    </cfRule>
    <cfRule type="cellIs" dxfId="1708" priority="1710" operator="equal">
      <formula>0</formula>
    </cfRule>
  </conditionalFormatting>
  <conditionalFormatting sqref="K42:M42">
    <cfRule type="containsText" dxfId="1707" priority="1707" operator="containsText" text="LFW">
      <formula>NOT(ISERROR(SEARCH("LFW",K42)))</formula>
    </cfRule>
    <cfRule type="cellIs" dxfId="1706" priority="1708" operator="equal">
      <formula>0</formula>
    </cfRule>
  </conditionalFormatting>
  <conditionalFormatting sqref="N42:O42">
    <cfRule type="containsText" dxfId="1705" priority="1705" operator="containsText" text="LFW">
      <formula>NOT(ISERROR(SEARCH("LFW",N42)))</formula>
    </cfRule>
    <cfRule type="cellIs" dxfId="1704" priority="1706" operator="equal">
      <formula>0</formula>
    </cfRule>
  </conditionalFormatting>
  <conditionalFormatting sqref="P42:Q42">
    <cfRule type="containsText" dxfId="1703" priority="1703" operator="containsText" text="LFW">
      <formula>NOT(ISERROR(SEARCH("LFW",P42)))</formula>
    </cfRule>
    <cfRule type="cellIs" dxfId="1702" priority="1704" operator="equal">
      <formula>0</formula>
    </cfRule>
  </conditionalFormatting>
  <conditionalFormatting sqref="R42">
    <cfRule type="containsText" dxfId="1701" priority="1701" operator="containsText" text="LFW">
      <formula>NOT(ISERROR(SEARCH("LFW",R42)))</formula>
    </cfRule>
    <cfRule type="cellIs" dxfId="1700" priority="1702" operator="equal">
      <formula>0</formula>
    </cfRule>
  </conditionalFormatting>
  <conditionalFormatting sqref="S42">
    <cfRule type="containsText" dxfId="1699" priority="1699" operator="containsText" text="LFW">
      <formula>NOT(ISERROR(SEARCH("LFW",S42)))</formula>
    </cfRule>
    <cfRule type="cellIs" dxfId="1698" priority="1700" operator="equal">
      <formula>0</formula>
    </cfRule>
  </conditionalFormatting>
  <conditionalFormatting sqref="T42">
    <cfRule type="containsText" dxfId="1697" priority="1697" operator="containsText" text="LFW">
      <formula>NOT(ISERROR(SEARCH("LFW",T42)))</formula>
    </cfRule>
    <cfRule type="cellIs" dxfId="1696" priority="1698" operator="equal">
      <formula>0</formula>
    </cfRule>
  </conditionalFormatting>
  <conditionalFormatting sqref="U42">
    <cfRule type="containsText" dxfId="1695" priority="1695" operator="containsText" text="LFW">
      <formula>NOT(ISERROR(SEARCH("LFW",U42)))</formula>
    </cfRule>
    <cfRule type="cellIs" dxfId="1694" priority="1696" operator="equal">
      <formula>0</formula>
    </cfRule>
  </conditionalFormatting>
  <conditionalFormatting sqref="V42">
    <cfRule type="containsText" dxfId="1693" priority="1693" operator="containsText" text="LFW">
      <formula>NOT(ISERROR(SEARCH("LFW",V42)))</formula>
    </cfRule>
    <cfRule type="cellIs" dxfId="1692" priority="1694" operator="equal">
      <formula>0</formula>
    </cfRule>
  </conditionalFormatting>
  <conditionalFormatting sqref="K43:O43 R43:V43">
    <cfRule type="containsText" dxfId="1691" priority="1691" operator="containsText" text="LFW">
      <formula>NOT(ISERROR(SEARCH("LFW",K43)))</formula>
    </cfRule>
    <cfRule type="cellIs" dxfId="1690" priority="1692" operator="equal">
      <formula>0</formula>
    </cfRule>
  </conditionalFormatting>
  <conditionalFormatting sqref="P43">
    <cfRule type="containsText" dxfId="1689" priority="1689" operator="containsText" text="LFW">
      <formula>NOT(ISERROR(SEARCH("LFW",P43)))</formula>
    </cfRule>
    <cfRule type="cellIs" dxfId="1688" priority="1690" operator="equal">
      <formula>0</formula>
    </cfRule>
  </conditionalFormatting>
  <conditionalFormatting sqref="Q43">
    <cfRule type="containsText" dxfId="1687" priority="1687" operator="containsText" text="LFW">
      <formula>NOT(ISERROR(SEARCH("LFW",Q43)))</formula>
    </cfRule>
    <cfRule type="cellIs" dxfId="1686" priority="1688" operator="equal">
      <formula>0</formula>
    </cfRule>
  </conditionalFormatting>
  <conditionalFormatting sqref="K44:O44 R44:T44 V44">
    <cfRule type="containsText" dxfId="1685" priority="1685" operator="containsText" text="LFW">
      <formula>NOT(ISERROR(SEARCH("LFW",K44)))</formula>
    </cfRule>
    <cfRule type="cellIs" dxfId="1684" priority="1686" operator="equal">
      <formula>0</formula>
    </cfRule>
  </conditionalFormatting>
  <conditionalFormatting sqref="P44:Q44">
    <cfRule type="containsText" dxfId="1683" priority="1683" operator="containsText" text="LFW">
      <formula>NOT(ISERROR(SEARCH("LFW",P44)))</formula>
    </cfRule>
    <cfRule type="cellIs" dxfId="1682" priority="1684" operator="equal">
      <formula>0</formula>
    </cfRule>
  </conditionalFormatting>
  <conditionalFormatting sqref="U44">
    <cfRule type="containsText" dxfId="1681" priority="1681" operator="containsText" text="LFW">
      <formula>NOT(ISERROR(SEARCH("LFW",U44)))</formula>
    </cfRule>
    <cfRule type="cellIs" dxfId="1680" priority="1682" operator="equal">
      <formula>0</formula>
    </cfRule>
  </conditionalFormatting>
  <conditionalFormatting sqref="K46:M46 O46">
    <cfRule type="containsText" dxfId="1679" priority="1679" operator="containsText" text="LFW">
      <formula>NOT(ISERROR(SEARCH("LFW",K46)))</formula>
    </cfRule>
    <cfRule type="cellIs" dxfId="1678" priority="1680" operator="equal">
      <formula>0</formula>
    </cfRule>
  </conditionalFormatting>
  <conditionalFormatting sqref="P46">
    <cfRule type="containsText" dxfId="1677" priority="1677" operator="containsText" text="LFW">
      <formula>NOT(ISERROR(SEARCH("LFW",P46)))</formula>
    </cfRule>
    <cfRule type="cellIs" dxfId="1676" priority="1678" operator="equal">
      <formula>0</formula>
    </cfRule>
  </conditionalFormatting>
  <conditionalFormatting sqref="P47:P48">
    <cfRule type="containsText" dxfId="1675" priority="1675" operator="containsText" text="LFW">
      <formula>NOT(ISERROR(SEARCH("LFW",P47)))</formula>
    </cfRule>
    <cfRule type="cellIs" dxfId="1674" priority="1676" operator="equal">
      <formula>0</formula>
    </cfRule>
  </conditionalFormatting>
  <conditionalFormatting sqref="Q48:V48">
    <cfRule type="containsText" dxfId="1673" priority="1673" operator="containsText" text="LFW">
      <formula>NOT(ISERROR(SEARCH("LFW",Q48)))</formula>
    </cfRule>
    <cfRule type="cellIs" dxfId="1672" priority="1674" operator="equal">
      <formula>0</formula>
    </cfRule>
  </conditionalFormatting>
  <conditionalFormatting sqref="O48">
    <cfRule type="containsText" dxfId="1671" priority="1671" operator="containsText" text="LFW">
      <formula>NOT(ISERROR(SEARCH("LFW",O48)))</formula>
    </cfRule>
    <cfRule type="cellIs" dxfId="1670" priority="1672" operator="equal">
      <formula>0</formula>
    </cfRule>
  </conditionalFormatting>
  <conditionalFormatting sqref="K48:N48">
    <cfRule type="containsText" dxfId="1669" priority="1669" operator="containsText" text="LFW">
      <formula>NOT(ISERROR(SEARCH("LFW",K48)))</formula>
    </cfRule>
    <cfRule type="cellIs" dxfId="1668" priority="1670" operator="equal">
      <formula>0</formula>
    </cfRule>
  </conditionalFormatting>
  <conditionalFormatting sqref="Q46">
    <cfRule type="containsText" dxfId="1667" priority="1667" operator="containsText" text="LFW">
      <formula>NOT(ISERROR(SEARCH("LFW",Q46)))</formula>
    </cfRule>
    <cfRule type="cellIs" dxfId="1666" priority="1668" operator="equal">
      <formula>0</formula>
    </cfRule>
  </conditionalFormatting>
  <conditionalFormatting sqref="T46">
    <cfRule type="containsText" dxfId="1665" priority="1665" operator="containsText" text="LFW">
      <formula>NOT(ISERROR(SEARCH("LFW",T46)))</formula>
    </cfRule>
    <cfRule type="cellIs" dxfId="1664" priority="1666" operator="equal">
      <formula>0</formula>
    </cfRule>
  </conditionalFormatting>
  <conditionalFormatting sqref="R46:S46">
    <cfRule type="containsText" dxfId="1663" priority="1663" operator="containsText" text="LFW">
      <formula>NOT(ISERROR(SEARCH("LFW",R46)))</formula>
    </cfRule>
    <cfRule type="cellIs" dxfId="1662" priority="1664" operator="equal">
      <formula>0</formula>
    </cfRule>
  </conditionalFormatting>
  <conditionalFormatting sqref="N46">
    <cfRule type="containsText" dxfId="1661" priority="1661" operator="containsText" text="LFW">
      <formula>NOT(ISERROR(SEARCH("LFW",N46)))</formula>
    </cfRule>
    <cfRule type="cellIs" dxfId="1660" priority="1662" operator="equal">
      <formula>0</formula>
    </cfRule>
  </conditionalFormatting>
  <conditionalFormatting sqref="U46">
    <cfRule type="containsText" dxfId="1659" priority="1659" operator="containsText" text="LFW">
      <formula>NOT(ISERROR(SEARCH("LFW",U46)))</formula>
    </cfRule>
    <cfRule type="cellIs" dxfId="1658" priority="1660" operator="equal">
      <formula>0</formula>
    </cfRule>
  </conditionalFormatting>
  <conditionalFormatting sqref="V46">
    <cfRule type="containsText" dxfId="1657" priority="1657" operator="containsText" text="LFW">
      <formula>NOT(ISERROR(SEARCH("LFW",V46)))</formula>
    </cfRule>
    <cfRule type="cellIs" dxfId="1656" priority="1658" operator="equal">
      <formula>0</formula>
    </cfRule>
  </conditionalFormatting>
  <conditionalFormatting sqref="K47:N47">
    <cfRule type="containsText" dxfId="1655" priority="1655" operator="containsText" text="LFW">
      <formula>NOT(ISERROR(SEARCH("LFW",K47)))</formula>
    </cfRule>
    <cfRule type="cellIs" dxfId="1654" priority="1656" operator="equal">
      <formula>0</formula>
    </cfRule>
  </conditionalFormatting>
  <conditionalFormatting sqref="O47">
    <cfRule type="containsText" dxfId="1653" priority="1653" operator="containsText" text="LFW">
      <formula>NOT(ISERROR(SEARCH("LFW",O47)))</formula>
    </cfRule>
    <cfRule type="cellIs" dxfId="1652" priority="1654" operator="equal">
      <formula>0</formula>
    </cfRule>
  </conditionalFormatting>
  <conditionalFormatting sqref="Q47">
    <cfRule type="containsText" dxfId="1651" priority="1651" operator="containsText" text="LFW">
      <formula>NOT(ISERROR(SEARCH("LFW",Q47)))</formula>
    </cfRule>
    <cfRule type="cellIs" dxfId="1650" priority="1652" operator="equal">
      <formula>0</formula>
    </cfRule>
  </conditionalFormatting>
  <conditionalFormatting sqref="R47:S47">
    <cfRule type="containsText" dxfId="1649" priority="1649" operator="containsText" text="LFW">
      <formula>NOT(ISERROR(SEARCH("LFW",R47)))</formula>
    </cfRule>
    <cfRule type="cellIs" dxfId="1648" priority="1650" operator="equal">
      <formula>0</formula>
    </cfRule>
  </conditionalFormatting>
  <conditionalFormatting sqref="T47:U47">
    <cfRule type="containsText" dxfId="1647" priority="1647" operator="containsText" text="LFW">
      <formula>NOT(ISERROR(SEARCH("LFW",T47)))</formula>
    </cfRule>
    <cfRule type="cellIs" dxfId="1646" priority="1648" operator="equal">
      <formula>0</formula>
    </cfRule>
  </conditionalFormatting>
  <conditionalFormatting sqref="V47">
    <cfRule type="containsText" dxfId="1645" priority="1645" operator="containsText" text="LFW">
      <formula>NOT(ISERROR(SEARCH("LFW",V47)))</formula>
    </cfRule>
    <cfRule type="cellIs" dxfId="1644" priority="1646" operator="equal">
      <formula>0</formula>
    </cfRule>
  </conditionalFormatting>
  <conditionalFormatting sqref="K49:N49 P49:V49">
    <cfRule type="containsText" dxfId="1643" priority="1643" operator="containsText" text="LFW">
      <formula>NOT(ISERROR(SEARCH("LFW",K49)))</formula>
    </cfRule>
    <cfRule type="cellIs" dxfId="1642" priority="1644" operator="equal">
      <formula>0</formula>
    </cfRule>
  </conditionalFormatting>
  <conditionalFormatting sqref="O49">
    <cfRule type="containsText" dxfId="1641" priority="1641" operator="containsText" text="LFW">
      <formula>NOT(ISERROR(SEARCH("LFW",O49)))</formula>
    </cfRule>
    <cfRule type="cellIs" dxfId="1640" priority="1642" operator="equal">
      <formula>0</formula>
    </cfRule>
  </conditionalFormatting>
  <conditionalFormatting sqref="K50:M50">
    <cfRule type="containsText" dxfId="1639" priority="1639" operator="containsText" text="LFW">
      <formula>NOT(ISERROR(SEARCH("LFW",K50)))</formula>
    </cfRule>
    <cfRule type="cellIs" dxfId="1638" priority="1640" operator="equal">
      <formula>0</formula>
    </cfRule>
  </conditionalFormatting>
  <conditionalFormatting sqref="N50">
    <cfRule type="containsText" dxfId="1637" priority="1637" operator="containsText" text="LFW">
      <formula>NOT(ISERROR(SEARCH("LFW",N50)))</formula>
    </cfRule>
    <cfRule type="cellIs" dxfId="1636" priority="1638" operator="equal">
      <formula>0</formula>
    </cfRule>
  </conditionalFormatting>
  <conditionalFormatting sqref="O50">
    <cfRule type="containsText" dxfId="1635" priority="1635" operator="containsText" text="LFW">
      <formula>NOT(ISERROR(SEARCH("LFW",O50)))</formula>
    </cfRule>
    <cfRule type="cellIs" dxfId="1634" priority="1636" operator="equal">
      <formula>0</formula>
    </cfRule>
  </conditionalFormatting>
  <conditionalFormatting sqref="P50:V50">
    <cfRule type="containsText" dxfId="1633" priority="1633" operator="containsText" text="LFW">
      <formula>NOT(ISERROR(SEARCH("LFW",P50)))</formula>
    </cfRule>
    <cfRule type="cellIs" dxfId="1632" priority="1634" operator="equal">
      <formula>0</formula>
    </cfRule>
  </conditionalFormatting>
  <conditionalFormatting sqref="K51:M51">
    <cfRule type="containsText" dxfId="1631" priority="1631" operator="containsText" text="LFW">
      <formula>NOT(ISERROR(SEARCH("LFW",K51)))</formula>
    </cfRule>
    <cfRule type="cellIs" dxfId="1630" priority="1632" operator="equal">
      <formula>0</formula>
    </cfRule>
  </conditionalFormatting>
  <conditionalFormatting sqref="N51">
    <cfRule type="containsText" dxfId="1629" priority="1629" operator="containsText" text="LFW">
      <formula>NOT(ISERROR(SEARCH("LFW",N51)))</formula>
    </cfRule>
    <cfRule type="cellIs" dxfId="1628" priority="1630" operator="equal">
      <formula>0</formula>
    </cfRule>
  </conditionalFormatting>
  <conditionalFormatting sqref="O51">
    <cfRule type="containsText" dxfId="1627" priority="1627" operator="containsText" text="LFW">
      <formula>NOT(ISERROR(SEARCH("LFW",O51)))</formula>
    </cfRule>
    <cfRule type="cellIs" dxfId="1626" priority="1628" operator="equal">
      <formula>0</formula>
    </cfRule>
  </conditionalFormatting>
  <conditionalFormatting sqref="P51">
    <cfRule type="containsText" dxfId="1625" priority="1625" operator="containsText" text="LFW">
      <formula>NOT(ISERROR(SEARCH("LFW",P51)))</formula>
    </cfRule>
    <cfRule type="cellIs" dxfId="1624" priority="1626" operator="equal">
      <formula>0</formula>
    </cfRule>
  </conditionalFormatting>
  <conditionalFormatting sqref="Q51:R51">
    <cfRule type="containsText" dxfId="1623" priority="1623" operator="containsText" text="LFW">
      <formula>NOT(ISERROR(SEARCH("LFW",Q51)))</formula>
    </cfRule>
    <cfRule type="cellIs" dxfId="1622" priority="1624" operator="equal">
      <formula>0</formula>
    </cfRule>
  </conditionalFormatting>
  <conditionalFormatting sqref="S51:T51">
    <cfRule type="containsText" dxfId="1621" priority="1621" operator="containsText" text="LFW">
      <formula>NOT(ISERROR(SEARCH("LFW",S51)))</formula>
    </cfRule>
    <cfRule type="cellIs" dxfId="1620" priority="1622" operator="equal">
      <formula>0</formula>
    </cfRule>
  </conditionalFormatting>
  <conditionalFormatting sqref="V51">
    <cfRule type="containsText" dxfId="1619" priority="1619" operator="containsText" text="LFW">
      <formula>NOT(ISERROR(SEARCH("LFW",V51)))</formula>
    </cfRule>
    <cfRule type="cellIs" dxfId="1618" priority="1620" operator="equal">
      <formula>0</formula>
    </cfRule>
  </conditionalFormatting>
  <conditionalFormatting sqref="U51">
    <cfRule type="containsText" dxfId="1617" priority="1617" operator="containsText" text="LFW">
      <formula>NOT(ISERROR(SEARCH("LFW",U51)))</formula>
    </cfRule>
    <cfRule type="cellIs" dxfId="1616" priority="1618" operator="equal">
      <formula>0</formula>
    </cfRule>
  </conditionalFormatting>
  <conditionalFormatting sqref="K52:N52">
    <cfRule type="containsText" dxfId="1615" priority="1615" operator="containsText" text="LFW">
      <formula>NOT(ISERROR(SEARCH("LFW",K52)))</formula>
    </cfRule>
    <cfRule type="cellIs" dxfId="1614" priority="1616" operator="equal">
      <formula>0</formula>
    </cfRule>
  </conditionalFormatting>
  <conditionalFormatting sqref="O52">
    <cfRule type="containsText" dxfId="1613" priority="1613" operator="containsText" text="LFW">
      <formula>NOT(ISERROR(SEARCH("LFW",O52)))</formula>
    </cfRule>
    <cfRule type="cellIs" dxfId="1612" priority="1614" operator="equal">
      <formula>0</formula>
    </cfRule>
  </conditionalFormatting>
  <conditionalFormatting sqref="P52:V52">
    <cfRule type="containsText" dxfId="1611" priority="1611" operator="containsText" text="LFW">
      <formula>NOT(ISERROR(SEARCH("LFW",P52)))</formula>
    </cfRule>
    <cfRule type="cellIs" dxfId="1610" priority="1612" operator="equal">
      <formula>0</formula>
    </cfRule>
  </conditionalFormatting>
  <conditionalFormatting sqref="S54:V54">
    <cfRule type="containsText" dxfId="1609" priority="1609" operator="containsText" text="LFW">
      <formula>NOT(ISERROR(SEARCH("LFW",S54)))</formula>
    </cfRule>
    <cfRule type="cellIs" dxfId="1608" priority="1610" operator="equal">
      <formula>0</formula>
    </cfRule>
  </conditionalFormatting>
  <conditionalFormatting sqref="R54">
    <cfRule type="containsText" dxfId="1607" priority="1607" operator="containsText" text="LFW">
      <formula>NOT(ISERROR(SEARCH("LFW",R54)))</formula>
    </cfRule>
    <cfRule type="cellIs" dxfId="1606" priority="1608" operator="equal">
      <formula>0</formula>
    </cfRule>
  </conditionalFormatting>
  <conditionalFormatting sqref="K55:O55">
    <cfRule type="containsText" dxfId="1605" priority="1605" operator="containsText" text="LFW">
      <formula>NOT(ISERROR(SEARCH("LFW",K55)))</formula>
    </cfRule>
    <cfRule type="cellIs" dxfId="1604" priority="1606" operator="equal">
      <formula>0</formula>
    </cfRule>
  </conditionalFormatting>
  <conditionalFormatting sqref="P55">
    <cfRule type="containsText" dxfId="1603" priority="1603" operator="containsText" text="LFW">
      <formula>NOT(ISERROR(SEARCH("LFW",P55)))</formula>
    </cfRule>
    <cfRule type="cellIs" dxfId="1602" priority="1604" operator="equal">
      <formula>0</formula>
    </cfRule>
  </conditionalFormatting>
  <conditionalFormatting sqref="Q55">
    <cfRule type="containsText" dxfId="1601" priority="1601" operator="containsText" text="LFW">
      <formula>NOT(ISERROR(SEARCH("LFW",Q55)))</formula>
    </cfRule>
    <cfRule type="cellIs" dxfId="1600" priority="1602" operator="equal">
      <formula>0</formula>
    </cfRule>
  </conditionalFormatting>
  <conditionalFormatting sqref="R55">
    <cfRule type="containsText" dxfId="1599" priority="1599" operator="containsText" text="LFW">
      <formula>NOT(ISERROR(SEARCH("LFW",R55)))</formula>
    </cfRule>
    <cfRule type="cellIs" dxfId="1598" priority="1600" operator="equal">
      <formula>0</formula>
    </cfRule>
  </conditionalFormatting>
  <conditionalFormatting sqref="S55">
    <cfRule type="containsText" dxfId="1597" priority="1597" operator="containsText" text="LFW">
      <formula>NOT(ISERROR(SEARCH("LFW",S55)))</formula>
    </cfRule>
    <cfRule type="cellIs" dxfId="1596" priority="1598" operator="equal">
      <formula>0</formula>
    </cfRule>
  </conditionalFormatting>
  <conditionalFormatting sqref="U55">
    <cfRule type="containsText" dxfId="1595" priority="1595" operator="containsText" text="LFW">
      <formula>NOT(ISERROR(SEARCH("LFW",U55)))</formula>
    </cfRule>
    <cfRule type="cellIs" dxfId="1594" priority="1596" operator="equal">
      <formula>0</formula>
    </cfRule>
  </conditionalFormatting>
  <conditionalFormatting sqref="T55">
    <cfRule type="containsText" dxfId="1593" priority="1593" operator="containsText" text="LFW">
      <formula>NOT(ISERROR(SEARCH("LFW",T55)))</formula>
    </cfRule>
    <cfRule type="cellIs" dxfId="1592" priority="1594" operator="equal">
      <formula>0</formula>
    </cfRule>
  </conditionalFormatting>
  <conditionalFormatting sqref="V55">
    <cfRule type="containsText" dxfId="1591" priority="1591" operator="containsText" text="LFW">
      <formula>NOT(ISERROR(SEARCH("LFW",V55)))</formula>
    </cfRule>
    <cfRule type="cellIs" dxfId="1590" priority="1592" operator="equal">
      <formula>0</formula>
    </cfRule>
  </conditionalFormatting>
  <conditionalFormatting sqref="K56:M56">
    <cfRule type="containsText" dxfId="1589" priority="1589" operator="containsText" text="LFW">
      <formula>NOT(ISERROR(SEARCH("LFW",K56)))</formula>
    </cfRule>
    <cfRule type="cellIs" dxfId="1588" priority="1590" operator="equal">
      <formula>0</formula>
    </cfRule>
  </conditionalFormatting>
  <conditionalFormatting sqref="N56:O56">
    <cfRule type="containsText" dxfId="1587" priority="1587" operator="containsText" text="LFW">
      <formula>NOT(ISERROR(SEARCH("LFW",N56)))</formula>
    </cfRule>
    <cfRule type="cellIs" dxfId="1586" priority="1588" operator="equal">
      <formula>0</formula>
    </cfRule>
  </conditionalFormatting>
  <conditionalFormatting sqref="P56">
    <cfRule type="containsText" dxfId="1585" priority="1585" operator="containsText" text="LFW">
      <formula>NOT(ISERROR(SEARCH("LFW",P56)))</formula>
    </cfRule>
    <cfRule type="cellIs" dxfId="1584" priority="1586" operator="equal">
      <formula>0</formula>
    </cfRule>
  </conditionalFormatting>
  <conditionalFormatting sqref="Q56">
    <cfRule type="containsText" dxfId="1583" priority="1583" operator="containsText" text="LFW">
      <formula>NOT(ISERROR(SEARCH("LFW",Q56)))</formula>
    </cfRule>
    <cfRule type="cellIs" dxfId="1582" priority="1584" operator="equal">
      <formula>0</formula>
    </cfRule>
  </conditionalFormatting>
  <conditionalFormatting sqref="R56">
    <cfRule type="containsText" dxfId="1581" priority="1581" operator="containsText" text="LFW">
      <formula>NOT(ISERROR(SEARCH("LFW",R56)))</formula>
    </cfRule>
    <cfRule type="cellIs" dxfId="1580" priority="1582" operator="equal">
      <formula>0</formula>
    </cfRule>
  </conditionalFormatting>
  <conditionalFormatting sqref="S56">
    <cfRule type="containsText" dxfId="1579" priority="1579" operator="containsText" text="LFW">
      <formula>NOT(ISERROR(SEARCH("LFW",S56)))</formula>
    </cfRule>
    <cfRule type="cellIs" dxfId="1578" priority="1580" operator="equal">
      <formula>0</formula>
    </cfRule>
  </conditionalFormatting>
  <conditionalFormatting sqref="T56:V56">
    <cfRule type="containsText" dxfId="1577" priority="1577" operator="containsText" text="LFW">
      <formula>NOT(ISERROR(SEARCH("LFW",T56)))</formula>
    </cfRule>
    <cfRule type="cellIs" dxfId="1576" priority="1578" operator="equal">
      <formula>0</formula>
    </cfRule>
  </conditionalFormatting>
  <conditionalFormatting sqref="K57:N57 P57:V57">
    <cfRule type="containsText" dxfId="1575" priority="1575" operator="containsText" text="LFW">
      <formula>NOT(ISERROR(SEARCH("LFW",K57)))</formula>
    </cfRule>
    <cfRule type="cellIs" dxfId="1574" priority="1576" operator="equal">
      <formula>0</formula>
    </cfRule>
  </conditionalFormatting>
  <conditionalFormatting sqref="O57">
    <cfRule type="containsText" dxfId="1573" priority="1573" operator="containsText" text="LFW">
      <formula>NOT(ISERROR(SEARCH("LFW",O57)))</formula>
    </cfRule>
    <cfRule type="cellIs" dxfId="1572" priority="1574" operator="equal">
      <formula>0</formula>
    </cfRule>
  </conditionalFormatting>
  <conditionalFormatting sqref="K58:L58">
    <cfRule type="containsText" dxfId="1571" priority="1571" operator="containsText" text="LFW">
      <formula>NOT(ISERROR(SEARCH("LFW",K58)))</formula>
    </cfRule>
    <cfRule type="cellIs" dxfId="1570" priority="1572" operator="equal">
      <formula>0</formula>
    </cfRule>
  </conditionalFormatting>
  <conditionalFormatting sqref="N58:O58">
    <cfRule type="containsText" dxfId="1569" priority="1569" operator="containsText" text="LFW">
      <formula>NOT(ISERROR(SEARCH("LFW",N58)))</formula>
    </cfRule>
    <cfRule type="cellIs" dxfId="1568" priority="1570" operator="equal">
      <formula>0</formula>
    </cfRule>
  </conditionalFormatting>
  <conditionalFormatting sqref="M58">
    <cfRule type="containsText" dxfId="1567" priority="1567" operator="containsText" text="LFW">
      <formula>NOT(ISERROR(SEARCH("LFW",M58)))</formula>
    </cfRule>
    <cfRule type="cellIs" dxfId="1566" priority="1568" operator="equal">
      <formula>0</formula>
    </cfRule>
  </conditionalFormatting>
  <conditionalFormatting sqref="P58">
    <cfRule type="containsText" dxfId="1565" priority="1565" operator="containsText" text="LFW">
      <formula>NOT(ISERROR(SEARCH("LFW",P58)))</formula>
    </cfRule>
    <cfRule type="cellIs" dxfId="1564" priority="1566" operator="equal">
      <formula>0</formula>
    </cfRule>
  </conditionalFormatting>
  <conditionalFormatting sqref="R58">
    <cfRule type="containsText" dxfId="1563" priority="1563" operator="containsText" text="LFW">
      <formula>NOT(ISERROR(SEARCH("LFW",R58)))</formula>
    </cfRule>
    <cfRule type="cellIs" dxfId="1562" priority="1564" operator="equal">
      <formula>0</formula>
    </cfRule>
  </conditionalFormatting>
  <conditionalFormatting sqref="Q58">
    <cfRule type="containsText" dxfId="1561" priority="1561" operator="containsText" text="LFW">
      <formula>NOT(ISERROR(SEARCH("LFW",Q58)))</formula>
    </cfRule>
    <cfRule type="cellIs" dxfId="1560" priority="1562" operator="equal">
      <formula>0</formula>
    </cfRule>
  </conditionalFormatting>
  <conditionalFormatting sqref="S58">
    <cfRule type="containsText" dxfId="1559" priority="1559" operator="containsText" text="LFW">
      <formula>NOT(ISERROR(SEARCH("LFW",S58)))</formula>
    </cfRule>
    <cfRule type="cellIs" dxfId="1558" priority="1560" operator="equal">
      <formula>0</formula>
    </cfRule>
  </conditionalFormatting>
  <conditionalFormatting sqref="U58">
    <cfRule type="containsText" dxfId="1557" priority="1557" operator="containsText" text="LFW">
      <formula>NOT(ISERROR(SEARCH("LFW",U58)))</formula>
    </cfRule>
    <cfRule type="cellIs" dxfId="1556" priority="1558" operator="equal">
      <formula>0</formula>
    </cfRule>
  </conditionalFormatting>
  <conditionalFormatting sqref="T58">
    <cfRule type="containsText" dxfId="1555" priority="1555" operator="containsText" text="LFW">
      <formula>NOT(ISERROR(SEARCH("LFW",T58)))</formula>
    </cfRule>
    <cfRule type="cellIs" dxfId="1554" priority="1556" operator="equal">
      <formula>0</formula>
    </cfRule>
  </conditionalFormatting>
  <conditionalFormatting sqref="V58">
    <cfRule type="containsText" dxfId="1553" priority="1553" operator="containsText" text="LFW">
      <formula>NOT(ISERROR(SEARCH("LFW",V58)))</formula>
    </cfRule>
    <cfRule type="cellIs" dxfId="1552" priority="1554" operator="equal">
      <formula>0</formula>
    </cfRule>
  </conditionalFormatting>
  <conditionalFormatting sqref="K59:O59">
    <cfRule type="containsText" dxfId="1551" priority="1551" operator="containsText" text="LFW">
      <formula>NOT(ISERROR(SEARCH("LFW",K59)))</formula>
    </cfRule>
    <cfRule type="cellIs" dxfId="1550" priority="1552" operator="equal">
      <formula>0</formula>
    </cfRule>
  </conditionalFormatting>
  <conditionalFormatting sqref="P59">
    <cfRule type="containsText" dxfId="1549" priority="1549" operator="containsText" text="LFW">
      <formula>NOT(ISERROR(SEARCH("LFW",P59)))</formula>
    </cfRule>
    <cfRule type="cellIs" dxfId="1548" priority="1550" operator="equal">
      <formula>0</formula>
    </cfRule>
  </conditionalFormatting>
  <conditionalFormatting sqref="Q59">
    <cfRule type="containsText" dxfId="1547" priority="1547" operator="containsText" text="LFW">
      <formula>NOT(ISERROR(SEARCH("LFW",Q59)))</formula>
    </cfRule>
    <cfRule type="cellIs" dxfId="1546" priority="1548" operator="equal">
      <formula>0</formula>
    </cfRule>
  </conditionalFormatting>
  <conditionalFormatting sqref="R59">
    <cfRule type="containsText" dxfId="1545" priority="1545" operator="containsText" text="LFW">
      <formula>NOT(ISERROR(SEARCH("LFW",R59)))</formula>
    </cfRule>
    <cfRule type="cellIs" dxfId="1544" priority="1546" operator="equal">
      <formula>0</formula>
    </cfRule>
  </conditionalFormatting>
  <conditionalFormatting sqref="S59">
    <cfRule type="containsText" dxfId="1543" priority="1543" operator="containsText" text="LFW">
      <formula>NOT(ISERROR(SEARCH("LFW",S59)))</formula>
    </cfRule>
    <cfRule type="cellIs" dxfId="1542" priority="1544" operator="equal">
      <formula>0</formula>
    </cfRule>
  </conditionalFormatting>
  <conditionalFormatting sqref="T59">
    <cfRule type="containsText" dxfId="1541" priority="1541" operator="containsText" text="LFW">
      <formula>NOT(ISERROR(SEARCH("LFW",T59)))</formula>
    </cfRule>
    <cfRule type="cellIs" dxfId="1540" priority="1542" operator="equal">
      <formula>0</formula>
    </cfRule>
  </conditionalFormatting>
  <conditionalFormatting sqref="U59">
    <cfRule type="containsText" dxfId="1539" priority="1539" operator="containsText" text="LFW">
      <formula>NOT(ISERROR(SEARCH("LFW",U59)))</formula>
    </cfRule>
    <cfRule type="cellIs" dxfId="1538" priority="1540" operator="equal">
      <formula>0</formula>
    </cfRule>
  </conditionalFormatting>
  <conditionalFormatting sqref="V59">
    <cfRule type="containsText" dxfId="1537" priority="1537" operator="containsText" text="LFW">
      <formula>NOT(ISERROR(SEARCH("LFW",V59)))</formula>
    </cfRule>
    <cfRule type="cellIs" dxfId="1536" priority="1538" operator="equal">
      <formula>0</formula>
    </cfRule>
  </conditionalFormatting>
  <conditionalFormatting sqref="V60">
    <cfRule type="containsText" dxfId="1535" priority="1535" operator="containsText" text="LFW">
      <formula>NOT(ISERROR(SEARCH("LFW",V60)))</formula>
    </cfRule>
    <cfRule type="cellIs" dxfId="1534" priority="1536" operator="equal">
      <formula>0</formula>
    </cfRule>
  </conditionalFormatting>
  <conditionalFormatting sqref="U60">
    <cfRule type="containsText" dxfId="1533" priority="1533" operator="containsText" text="LFW">
      <formula>NOT(ISERROR(SEARCH("LFW",U60)))</formula>
    </cfRule>
    <cfRule type="cellIs" dxfId="1532" priority="1534" operator="equal">
      <formula>0</formula>
    </cfRule>
  </conditionalFormatting>
  <conditionalFormatting sqref="K61">
    <cfRule type="containsText" dxfId="1531" priority="1531" operator="containsText" text="LFW">
      <formula>NOT(ISERROR(SEARCH("LFW",K61)))</formula>
    </cfRule>
    <cfRule type="cellIs" dxfId="1530" priority="1532" operator="equal">
      <formula>0</formula>
    </cfRule>
  </conditionalFormatting>
  <conditionalFormatting sqref="M61">
    <cfRule type="containsText" dxfId="1529" priority="1529" operator="containsText" text="LFW">
      <formula>NOT(ISERROR(SEARCH("LFW",M61)))</formula>
    </cfRule>
    <cfRule type="cellIs" dxfId="1528" priority="1530" operator="equal">
      <formula>0</formula>
    </cfRule>
  </conditionalFormatting>
  <conditionalFormatting sqref="L61">
    <cfRule type="containsText" dxfId="1527" priority="1527" operator="containsText" text="LFW">
      <formula>NOT(ISERROR(SEARCH("LFW",L61)))</formula>
    </cfRule>
    <cfRule type="cellIs" dxfId="1526" priority="1528" operator="equal">
      <formula>0</formula>
    </cfRule>
  </conditionalFormatting>
  <conditionalFormatting sqref="N61">
    <cfRule type="containsText" dxfId="1525" priority="1525" operator="containsText" text="LFW">
      <formula>NOT(ISERROR(SEARCH("LFW",N61)))</formula>
    </cfRule>
    <cfRule type="cellIs" dxfId="1524" priority="1526" operator="equal">
      <formula>0</formula>
    </cfRule>
  </conditionalFormatting>
  <conditionalFormatting sqref="Q61">
    <cfRule type="containsText" dxfId="1523" priority="1523" operator="containsText" text="LFW">
      <formula>NOT(ISERROR(SEARCH("LFW",Q61)))</formula>
    </cfRule>
    <cfRule type="cellIs" dxfId="1522" priority="1524" operator="equal">
      <formula>0</formula>
    </cfRule>
  </conditionalFormatting>
  <conditionalFormatting sqref="R61">
    <cfRule type="containsText" dxfId="1521" priority="1521" operator="containsText" text="LFW">
      <formula>NOT(ISERROR(SEARCH("LFW",R61)))</formula>
    </cfRule>
    <cfRule type="cellIs" dxfId="1520" priority="1522" operator="equal">
      <formula>0</formula>
    </cfRule>
  </conditionalFormatting>
  <conditionalFormatting sqref="S61:T61">
    <cfRule type="containsText" dxfId="1519" priority="1519" operator="containsText" text="LFW">
      <formula>NOT(ISERROR(SEARCH("LFW",S61)))</formula>
    </cfRule>
    <cfRule type="cellIs" dxfId="1518" priority="1520" operator="equal">
      <formula>0</formula>
    </cfRule>
  </conditionalFormatting>
  <conditionalFormatting sqref="U61">
    <cfRule type="containsText" dxfId="1517" priority="1517" operator="containsText" text="LFW">
      <formula>NOT(ISERROR(SEARCH("LFW",U61)))</formula>
    </cfRule>
    <cfRule type="cellIs" dxfId="1516" priority="1518" operator="equal">
      <formula>0</formula>
    </cfRule>
  </conditionalFormatting>
  <conditionalFormatting sqref="V61">
    <cfRule type="containsText" dxfId="1515" priority="1515" operator="containsText" text="LFW">
      <formula>NOT(ISERROR(SEARCH("LFW",V61)))</formula>
    </cfRule>
    <cfRule type="cellIs" dxfId="1514" priority="1516" operator="equal">
      <formula>0</formula>
    </cfRule>
  </conditionalFormatting>
  <conditionalFormatting sqref="K63:M63">
    <cfRule type="containsText" dxfId="1513" priority="1513" operator="containsText" text="LFW">
      <formula>NOT(ISERROR(SEARCH("LFW",K63)))</formula>
    </cfRule>
    <cfRule type="cellIs" dxfId="1512" priority="1514" operator="equal">
      <formula>0</formula>
    </cfRule>
  </conditionalFormatting>
  <conditionalFormatting sqref="N63">
    <cfRule type="containsText" dxfId="1511" priority="1511" operator="containsText" text="LFW">
      <formula>NOT(ISERROR(SEARCH("LFW",N63)))</formula>
    </cfRule>
    <cfRule type="cellIs" dxfId="1510" priority="1512" operator="equal">
      <formula>0</formula>
    </cfRule>
  </conditionalFormatting>
  <conditionalFormatting sqref="O63">
    <cfRule type="containsText" dxfId="1509" priority="1509" operator="containsText" text="LFW">
      <formula>NOT(ISERROR(SEARCH("LFW",O63)))</formula>
    </cfRule>
    <cfRule type="cellIs" dxfId="1508" priority="1510" operator="equal">
      <formula>0</formula>
    </cfRule>
  </conditionalFormatting>
  <conditionalFormatting sqref="P63">
    <cfRule type="containsText" dxfId="1507" priority="1507" operator="containsText" text="LFW">
      <formula>NOT(ISERROR(SEARCH("LFW",P63)))</formula>
    </cfRule>
    <cfRule type="cellIs" dxfId="1506" priority="1508" operator="equal">
      <formula>0</formula>
    </cfRule>
  </conditionalFormatting>
  <conditionalFormatting sqref="Q63">
    <cfRule type="containsText" dxfId="1505" priority="1505" operator="containsText" text="LFW">
      <formula>NOT(ISERROR(SEARCH("LFW",Q63)))</formula>
    </cfRule>
    <cfRule type="cellIs" dxfId="1504" priority="1506" operator="equal">
      <formula>0</formula>
    </cfRule>
  </conditionalFormatting>
  <conditionalFormatting sqref="R63">
    <cfRule type="containsText" dxfId="1503" priority="1503" operator="containsText" text="LFW">
      <formula>NOT(ISERROR(SEARCH("LFW",R63)))</formula>
    </cfRule>
    <cfRule type="cellIs" dxfId="1502" priority="1504" operator="equal">
      <formula>0</formula>
    </cfRule>
  </conditionalFormatting>
  <conditionalFormatting sqref="S63:T63">
    <cfRule type="containsText" dxfId="1501" priority="1501" operator="containsText" text="LFW">
      <formula>NOT(ISERROR(SEARCH("LFW",S63)))</formula>
    </cfRule>
    <cfRule type="cellIs" dxfId="1500" priority="1502" operator="equal">
      <formula>0</formula>
    </cfRule>
  </conditionalFormatting>
  <conditionalFormatting sqref="V63">
    <cfRule type="containsText" dxfId="1499" priority="1499" operator="containsText" text="LFW">
      <formula>NOT(ISERROR(SEARCH("LFW",V63)))</formula>
    </cfRule>
    <cfRule type="cellIs" dxfId="1498" priority="1500" operator="equal">
      <formula>0</formula>
    </cfRule>
  </conditionalFormatting>
  <conditionalFormatting sqref="U63">
    <cfRule type="containsText" dxfId="1497" priority="1497" operator="containsText" text="LFW">
      <formula>NOT(ISERROR(SEARCH("LFW",U63)))</formula>
    </cfRule>
    <cfRule type="cellIs" dxfId="1496" priority="1498" operator="equal">
      <formula>0</formula>
    </cfRule>
  </conditionalFormatting>
  <conditionalFormatting sqref="K64:O64">
    <cfRule type="containsText" dxfId="1495" priority="1495" operator="containsText" text="LFW">
      <formula>NOT(ISERROR(SEARCH("LFW",K64)))</formula>
    </cfRule>
    <cfRule type="cellIs" dxfId="1494" priority="1496" operator="equal">
      <formula>0</formula>
    </cfRule>
  </conditionalFormatting>
  <conditionalFormatting sqref="P64">
    <cfRule type="containsText" dxfId="1493" priority="1493" operator="containsText" text="LFW">
      <formula>NOT(ISERROR(SEARCH("LFW",P64)))</formula>
    </cfRule>
    <cfRule type="cellIs" dxfId="1492" priority="1494" operator="equal">
      <formula>0</formula>
    </cfRule>
  </conditionalFormatting>
  <conditionalFormatting sqref="T64">
    <cfRule type="containsText" dxfId="1491" priority="1491" operator="containsText" text="LFW">
      <formula>NOT(ISERROR(SEARCH("LFW",T64)))</formula>
    </cfRule>
    <cfRule type="cellIs" dxfId="1490" priority="1492" operator="equal">
      <formula>0</formula>
    </cfRule>
  </conditionalFormatting>
  <conditionalFormatting sqref="Q64:S64">
    <cfRule type="containsText" dxfId="1489" priority="1489" operator="containsText" text="LFW">
      <formula>NOT(ISERROR(SEARCH("LFW",Q64)))</formula>
    </cfRule>
    <cfRule type="cellIs" dxfId="1488" priority="1490" operator="equal">
      <formula>0</formula>
    </cfRule>
  </conditionalFormatting>
  <conditionalFormatting sqref="U64:V64">
    <cfRule type="containsText" dxfId="1487" priority="1487" operator="containsText" text="LFW">
      <formula>NOT(ISERROR(SEARCH("LFW",U64)))</formula>
    </cfRule>
    <cfRule type="cellIs" dxfId="1486" priority="1488" operator="equal">
      <formula>0</formula>
    </cfRule>
  </conditionalFormatting>
  <conditionalFormatting sqref="V66">
    <cfRule type="containsText" dxfId="1485" priority="1485" operator="containsText" text="LFW">
      <formula>NOT(ISERROR(SEARCH("LFW",V66)))</formula>
    </cfRule>
    <cfRule type="cellIs" dxfId="1484" priority="1486" operator="equal">
      <formula>0</formula>
    </cfRule>
  </conditionalFormatting>
  <conditionalFormatting sqref="K66:M66">
    <cfRule type="containsText" dxfId="1483" priority="1483" operator="containsText" text="LFW">
      <formula>NOT(ISERROR(SEARCH("LFW",K66)))</formula>
    </cfRule>
    <cfRule type="cellIs" dxfId="1482" priority="1484" operator="equal">
      <formula>0</formula>
    </cfRule>
  </conditionalFormatting>
  <conditionalFormatting sqref="U66">
    <cfRule type="containsText" dxfId="1481" priority="1481" operator="containsText" text="LFW">
      <formula>NOT(ISERROR(SEARCH("LFW",U66)))</formula>
    </cfRule>
    <cfRule type="cellIs" dxfId="1480" priority="1482" operator="equal">
      <formula>0</formula>
    </cfRule>
  </conditionalFormatting>
  <conditionalFormatting sqref="K67:O67">
    <cfRule type="containsText" dxfId="1479" priority="1479" operator="containsText" text="LFW">
      <formula>NOT(ISERROR(SEARCH("LFW",K67)))</formula>
    </cfRule>
    <cfRule type="cellIs" dxfId="1478" priority="1480" operator="equal">
      <formula>0</formula>
    </cfRule>
  </conditionalFormatting>
  <conditionalFormatting sqref="Q67">
    <cfRule type="containsText" dxfId="1477" priority="1477" operator="containsText" text="LFW">
      <formula>NOT(ISERROR(SEARCH("LFW",Q67)))</formula>
    </cfRule>
    <cfRule type="cellIs" dxfId="1476" priority="1478" operator="equal">
      <formula>0</formula>
    </cfRule>
  </conditionalFormatting>
  <conditionalFormatting sqref="S67">
    <cfRule type="containsText" dxfId="1475" priority="1475" operator="containsText" text="LFW">
      <formula>NOT(ISERROR(SEARCH("LFW",S67)))</formula>
    </cfRule>
    <cfRule type="cellIs" dxfId="1474" priority="1476" operator="equal">
      <formula>0</formula>
    </cfRule>
  </conditionalFormatting>
  <conditionalFormatting sqref="P67">
    <cfRule type="containsText" dxfId="1473" priority="1473" operator="containsText" text="LFW">
      <formula>NOT(ISERROR(SEARCH("LFW",P67)))</formula>
    </cfRule>
    <cfRule type="cellIs" dxfId="1472" priority="1474" operator="equal">
      <formula>0</formula>
    </cfRule>
  </conditionalFormatting>
  <conditionalFormatting sqref="R67">
    <cfRule type="containsText" dxfId="1471" priority="1471" operator="containsText" text="LFW">
      <formula>NOT(ISERROR(SEARCH("LFW",R67)))</formula>
    </cfRule>
    <cfRule type="cellIs" dxfId="1470" priority="1472" operator="equal">
      <formula>0</formula>
    </cfRule>
  </conditionalFormatting>
  <conditionalFormatting sqref="T67">
    <cfRule type="containsText" dxfId="1469" priority="1469" operator="containsText" text="LFW">
      <formula>NOT(ISERROR(SEARCH("LFW",T67)))</formula>
    </cfRule>
    <cfRule type="cellIs" dxfId="1468" priority="1470" operator="equal">
      <formula>0</formula>
    </cfRule>
  </conditionalFormatting>
  <conditionalFormatting sqref="V67">
    <cfRule type="containsText" dxfId="1467" priority="1467" operator="containsText" text="LFW">
      <formula>NOT(ISERROR(SEARCH("LFW",V67)))</formula>
    </cfRule>
    <cfRule type="cellIs" dxfId="1466" priority="1468" operator="equal">
      <formula>0</formula>
    </cfRule>
  </conditionalFormatting>
  <conditionalFormatting sqref="U67">
    <cfRule type="containsText" dxfId="1465" priority="1465" operator="containsText" text="LFW">
      <formula>NOT(ISERROR(SEARCH("LFW",U67)))</formula>
    </cfRule>
    <cfRule type="cellIs" dxfId="1464" priority="1466" operator="equal">
      <formula>0</formula>
    </cfRule>
  </conditionalFormatting>
  <conditionalFormatting sqref="K68:N68">
    <cfRule type="containsText" dxfId="1463" priority="1463" operator="containsText" text="LFW">
      <formula>NOT(ISERROR(SEARCH("LFW",K68)))</formula>
    </cfRule>
    <cfRule type="cellIs" dxfId="1462" priority="1464" operator="equal">
      <formula>0</formula>
    </cfRule>
  </conditionalFormatting>
  <conditionalFormatting sqref="P68:Q68">
    <cfRule type="containsText" dxfId="1461" priority="1461" operator="containsText" text="LFW">
      <formula>NOT(ISERROR(SEARCH("LFW",P68)))</formula>
    </cfRule>
    <cfRule type="cellIs" dxfId="1460" priority="1462" operator="equal">
      <formula>0</formula>
    </cfRule>
  </conditionalFormatting>
  <conditionalFormatting sqref="O68">
    <cfRule type="containsText" dxfId="1459" priority="1459" operator="containsText" text="LFW">
      <formula>NOT(ISERROR(SEARCH("LFW",O68)))</formula>
    </cfRule>
    <cfRule type="cellIs" dxfId="1458" priority="1460" operator="equal">
      <formula>0</formula>
    </cfRule>
  </conditionalFormatting>
  <conditionalFormatting sqref="R68:S68 U68:V68">
    <cfRule type="containsText" dxfId="1457" priority="1457" operator="containsText" text="LFW">
      <formula>NOT(ISERROR(SEARCH("LFW",R68)))</formula>
    </cfRule>
    <cfRule type="cellIs" dxfId="1456" priority="1458" operator="equal">
      <formula>0</formula>
    </cfRule>
  </conditionalFormatting>
  <conditionalFormatting sqref="T68">
    <cfRule type="containsText" dxfId="1455" priority="1455" operator="containsText" text="LFW">
      <formula>NOT(ISERROR(SEARCH("LFW",T68)))</formula>
    </cfRule>
    <cfRule type="cellIs" dxfId="1454" priority="1456" operator="equal">
      <formula>0</formula>
    </cfRule>
  </conditionalFormatting>
  <conditionalFormatting sqref="K69:M69">
    <cfRule type="containsText" dxfId="1453" priority="1453" operator="containsText" text="LFW">
      <formula>NOT(ISERROR(SEARCH("LFW",K69)))</formula>
    </cfRule>
    <cfRule type="cellIs" dxfId="1452" priority="1454" operator="equal">
      <formula>0</formula>
    </cfRule>
  </conditionalFormatting>
  <conditionalFormatting sqref="N69:O69">
    <cfRule type="containsText" dxfId="1451" priority="1451" operator="containsText" text="LFW">
      <formula>NOT(ISERROR(SEARCH("LFW",N69)))</formula>
    </cfRule>
    <cfRule type="cellIs" dxfId="1450" priority="1452" operator="equal">
      <formula>0</formula>
    </cfRule>
  </conditionalFormatting>
  <conditionalFormatting sqref="P69:T69">
    <cfRule type="containsText" dxfId="1449" priority="1449" operator="containsText" text="LFW">
      <formula>NOT(ISERROR(SEARCH("LFW",P69)))</formula>
    </cfRule>
    <cfRule type="cellIs" dxfId="1448" priority="1450" operator="equal">
      <formula>0</formula>
    </cfRule>
  </conditionalFormatting>
  <conditionalFormatting sqref="V69">
    <cfRule type="containsText" dxfId="1447" priority="1447" operator="containsText" text="LFW">
      <formula>NOT(ISERROR(SEARCH("LFW",V69)))</formula>
    </cfRule>
    <cfRule type="cellIs" dxfId="1446" priority="1448" operator="equal">
      <formula>0</formula>
    </cfRule>
  </conditionalFormatting>
  <conditionalFormatting sqref="U69">
    <cfRule type="containsText" dxfId="1445" priority="1445" operator="containsText" text="LFW">
      <formula>NOT(ISERROR(SEARCH("LFW",U69)))</formula>
    </cfRule>
    <cfRule type="cellIs" dxfId="1444" priority="1446" operator="equal">
      <formula>0</formula>
    </cfRule>
  </conditionalFormatting>
  <conditionalFormatting sqref="O70">
    <cfRule type="containsText" dxfId="1443" priority="1443" operator="containsText" text="LFW">
      <formula>NOT(ISERROR(SEARCH("LFW",O70)))</formula>
    </cfRule>
    <cfRule type="cellIs" dxfId="1442" priority="1444" operator="equal">
      <formula>0</formula>
    </cfRule>
  </conditionalFormatting>
  <conditionalFormatting sqref="K70:N70">
    <cfRule type="containsText" dxfId="1441" priority="1441" operator="containsText" text="LFW">
      <formula>NOT(ISERROR(SEARCH("LFW",K70)))</formula>
    </cfRule>
    <cfRule type="cellIs" dxfId="1440" priority="1442" operator="equal">
      <formula>0</formula>
    </cfRule>
  </conditionalFormatting>
  <conditionalFormatting sqref="P70:T70">
    <cfRule type="containsText" dxfId="1439" priority="1439" operator="containsText" text="LFW">
      <formula>NOT(ISERROR(SEARCH("LFW",P70)))</formula>
    </cfRule>
    <cfRule type="cellIs" dxfId="1438" priority="1440" operator="equal">
      <formula>0</formula>
    </cfRule>
  </conditionalFormatting>
  <conditionalFormatting sqref="V70">
    <cfRule type="containsText" dxfId="1437" priority="1437" operator="containsText" text="LFW">
      <formula>NOT(ISERROR(SEARCH("LFW",V70)))</formula>
    </cfRule>
    <cfRule type="cellIs" dxfId="1436" priority="1438" operator="equal">
      <formula>0</formula>
    </cfRule>
  </conditionalFormatting>
  <conditionalFormatting sqref="U70">
    <cfRule type="containsText" dxfId="1435" priority="1435" operator="containsText" text="LFW">
      <formula>NOT(ISERROR(SEARCH("LFW",U70)))</formula>
    </cfRule>
    <cfRule type="cellIs" dxfId="1434" priority="1436" operator="equal">
      <formula>0</formula>
    </cfRule>
  </conditionalFormatting>
  <conditionalFormatting sqref="K71:O71">
    <cfRule type="containsText" dxfId="1433" priority="1433" operator="containsText" text="LFW">
      <formula>NOT(ISERROR(SEARCH("LFW",K71)))</formula>
    </cfRule>
    <cfRule type="cellIs" dxfId="1432" priority="1434" operator="equal">
      <formula>0</formula>
    </cfRule>
  </conditionalFormatting>
  <conditionalFormatting sqref="P71">
    <cfRule type="containsText" dxfId="1431" priority="1431" operator="containsText" text="LFW">
      <formula>NOT(ISERROR(SEARCH("LFW",P71)))</formula>
    </cfRule>
    <cfRule type="cellIs" dxfId="1430" priority="1432" operator="equal">
      <formula>0</formula>
    </cfRule>
  </conditionalFormatting>
  <conditionalFormatting sqref="Q71">
    <cfRule type="containsText" dxfId="1429" priority="1429" operator="containsText" text="LFW">
      <formula>NOT(ISERROR(SEARCH("LFW",Q71)))</formula>
    </cfRule>
    <cfRule type="cellIs" dxfId="1428" priority="1430" operator="equal">
      <formula>0</formula>
    </cfRule>
  </conditionalFormatting>
  <conditionalFormatting sqref="R71">
    <cfRule type="containsText" dxfId="1427" priority="1427" operator="containsText" text="LFW">
      <formula>NOT(ISERROR(SEARCH("LFW",R71)))</formula>
    </cfRule>
    <cfRule type="cellIs" dxfId="1426" priority="1428" operator="equal">
      <formula>0</formula>
    </cfRule>
  </conditionalFormatting>
  <conditionalFormatting sqref="T71">
    <cfRule type="containsText" dxfId="1425" priority="1425" operator="containsText" text="LFW">
      <formula>NOT(ISERROR(SEARCH("LFW",T71)))</formula>
    </cfRule>
    <cfRule type="cellIs" dxfId="1424" priority="1426" operator="equal">
      <formula>0</formula>
    </cfRule>
  </conditionalFormatting>
  <conditionalFormatting sqref="V71">
    <cfRule type="containsText" dxfId="1423" priority="1423" operator="containsText" text="LFW">
      <formula>NOT(ISERROR(SEARCH("LFW",V71)))</formula>
    </cfRule>
    <cfRule type="cellIs" dxfId="1422" priority="1424" operator="equal">
      <formula>0</formula>
    </cfRule>
  </conditionalFormatting>
  <conditionalFormatting sqref="S71">
    <cfRule type="containsText" dxfId="1421" priority="1421" operator="containsText" text="LFW">
      <formula>NOT(ISERROR(SEARCH("LFW",S71)))</formula>
    </cfRule>
    <cfRule type="cellIs" dxfId="1420" priority="1422" operator="equal">
      <formula>0</formula>
    </cfRule>
  </conditionalFormatting>
  <conditionalFormatting sqref="U71">
    <cfRule type="containsText" dxfId="1419" priority="1419" operator="containsText" text="LFW">
      <formula>NOT(ISERROR(SEARCH("LFW",U71)))</formula>
    </cfRule>
    <cfRule type="cellIs" dxfId="1418" priority="1420" operator="equal">
      <formula>0</formula>
    </cfRule>
  </conditionalFormatting>
  <conditionalFormatting sqref="K72">
    <cfRule type="containsText" dxfId="1417" priority="1417" operator="containsText" text="LFW">
      <formula>NOT(ISERROR(SEARCH("LFW",K72)))</formula>
    </cfRule>
    <cfRule type="cellIs" dxfId="1416" priority="1418" operator="equal">
      <formula>0</formula>
    </cfRule>
  </conditionalFormatting>
  <conditionalFormatting sqref="L72:M72">
    <cfRule type="containsText" dxfId="1415" priority="1415" operator="containsText" text="LFW">
      <formula>NOT(ISERROR(SEARCH("LFW",L72)))</formula>
    </cfRule>
    <cfRule type="cellIs" dxfId="1414" priority="1416" operator="equal">
      <formula>0</formula>
    </cfRule>
  </conditionalFormatting>
  <conditionalFormatting sqref="N72:O72">
    <cfRule type="containsText" dxfId="1413" priority="1413" operator="containsText" text="LFW">
      <formula>NOT(ISERROR(SEARCH("LFW",N72)))</formula>
    </cfRule>
    <cfRule type="cellIs" dxfId="1412" priority="1414" operator="equal">
      <formula>0</formula>
    </cfRule>
  </conditionalFormatting>
  <conditionalFormatting sqref="P72">
    <cfRule type="containsText" dxfId="1411" priority="1411" operator="containsText" text="LFW">
      <formula>NOT(ISERROR(SEARCH("LFW",P72)))</formula>
    </cfRule>
    <cfRule type="cellIs" dxfId="1410" priority="1412" operator="equal">
      <formula>0</formula>
    </cfRule>
  </conditionalFormatting>
  <conditionalFormatting sqref="Q72">
    <cfRule type="containsText" dxfId="1409" priority="1409" operator="containsText" text="LFW">
      <formula>NOT(ISERROR(SEARCH("LFW",Q72)))</formula>
    </cfRule>
    <cfRule type="cellIs" dxfId="1408" priority="1410" operator="equal">
      <formula>0</formula>
    </cfRule>
  </conditionalFormatting>
  <conditionalFormatting sqref="S72">
    <cfRule type="containsText" dxfId="1407" priority="1407" operator="containsText" text="LFW">
      <formula>NOT(ISERROR(SEARCH("LFW",S72)))</formula>
    </cfRule>
    <cfRule type="cellIs" dxfId="1406" priority="1408" operator="equal">
      <formula>0</formula>
    </cfRule>
  </conditionalFormatting>
  <conditionalFormatting sqref="R72">
    <cfRule type="containsText" dxfId="1405" priority="1405" operator="containsText" text="LFW">
      <formula>NOT(ISERROR(SEARCH("LFW",R72)))</formula>
    </cfRule>
    <cfRule type="cellIs" dxfId="1404" priority="1406" operator="equal">
      <formula>0</formula>
    </cfRule>
  </conditionalFormatting>
  <conditionalFormatting sqref="T72:V72">
    <cfRule type="containsText" dxfId="1403" priority="1403" operator="containsText" text="LFW">
      <formula>NOT(ISERROR(SEARCH("LFW",T72)))</formula>
    </cfRule>
    <cfRule type="cellIs" dxfId="1402" priority="1404" operator="equal">
      <formula>0</formula>
    </cfRule>
  </conditionalFormatting>
  <conditionalFormatting sqref="K73:O73">
    <cfRule type="containsText" dxfId="1401" priority="1401" operator="containsText" text="LFW">
      <formula>NOT(ISERROR(SEARCH("LFW",K73)))</formula>
    </cfRule>
    <cfRule type="cellIs" dxfId="1400" priority="1402" operator="equal">
      <formula>0</formula>
    </cfRule>
  </conditionalFormatting>
  <conditionalFormatting sqref="P73">
    <cfRule type="containsText" dxfId="1399" priority="1399" operator="containsText" text="LFW">
      <formula>NOT(ISERROR(SEARCH("LFW",P73)))</formula>
    </cfRule>
    <cfRule type="cellIs" dxfId="1398" priority="1400" operator="equal">
      <formula>0</formula>
    </cfRule>
  </conditionalFormatting>
  <conditionalFormatting sqref="Q73">
    <cfRule type="containsText" dxfId="1397" priority="1397" operator="containsText" text="LFW">
      <formula>NOT(ISERROR(SEARCH("LFW",Q73)))</formula>
    </cfRule>
    <cfRule type="cellIs" dxfId="1396" priority="1398" operator="equal">
      <formula>0</formula>
    </cfRule>
  </conditionalFormatting>
  <conditionalFormatting sqref="S73">
    <cfRule type="containsText" dxfId="1395" priority="1395" operator="containsText" text="LFW">
      <formula>NOT(ISERROR(SEARCH("LFW",S73)))</formula>
    </cfRule>
    <cfRule type="cellIs" dxfId="1394" priority="1396" operator="equal">
      <formula>0</formula>
    </cfRule>
  </conditionalFormatting>
  <conditionalFormatting sqref="U73">
    <cfRule type="containsText" dxfId="1393" priority="1393" operator="containsText" text="LFW">
      <formula>NOT(ISERROR(SEARCH("LFW",U73)))</formula>
    </cfRule>
    <cfRule type="cellIs" dxfId="1392" priority="1394" operator="equal">
      <formula>0</formula>
    </cfRule>
  </conditionalFormatting>
  <conditionalFormatting sqref="R73">
    <cfRule type="containsText" dxfId="1391" priority="1391" operator="containsText" text="LFW">
      <formula>NOT(ISERROR(SEARCH("LFW",R73)))</formula>
    </cfRule>
    <cfRule type="cellIs" dxfId="1390" priority="1392" operator="equal">
      <formula>0</formula>
    </cfRule>
  </conditionalFormatting>
  <conditionalFormatting sqref="V73">
    <cfRule type="containsText" dxfId="1389" priority="1389" operator="containsText" text="LFW">
      <formula>NOT(ISERROR(SEARCH("LFW",V73)))</formula>
    </cfRule>
    <cfRule type="cellIs" dxfId="1388" priority="1390" operator="equal">
      <formula>0</formula>
    </cfRule>
  </conditionalFormatting>
  <conditionalFormatting sqref="T73">
    <cfRule type="containsText" dxfId="1387" priority="1387" operator="containsText" text="LFW">
      <formula>NOT(ISERROR(SEARCH("LFW",T73)))</formula>
    </cfRule>
    <cfRule type="cellIs" dxfId="1386" priority="1388" operator="equal">
      <formula>0</formula>
    </cfRule>
  </conditionalFormatting>
  <conditionalFormatting sqref="K74:N74">
    <cfRule type="containsText" dxfId="1385" priority="1385" operator="containsText" text="LFW">
      <formula>NOT(ISERROR(SEARCH("LFW",K74)))</formula>
    </cfRule>
    <cfRule type="cellIs" dxfId="1384" priority="1386" operator="equal">
      <formula>0</formula>
    </cfRule>
  </conditionalFormatting>
  <conditionalFormatting sqref="O74">
    <cfRule type="containsText" dxfId="1383" priority="1383" operator="containsText" text="LFW">
      <formula>NOT(ISERROR(SEARCH("LFW",O74)))</formula>
    </cfRule>
    <cfRule type="cellIs" dxfId="1382" priority="1384" operator="equal">
      <formula>0</formula>
    </cfRule>
  </conditionalFormatting>
  <conditionalFormatting sqref="P74">
    <cfRule type="containsText" dxfId="1381" priority="1381" operator="containsText" text="LFW">
      <formula>NOT(ISERROR(SEARCH("LFW",P74)))</formula>
    </cfRule>
    <cfRule type="cellIs" dxfId="1380" priority="1382" operator="equal">
      <formula>0</formula>
    </cfRule>
  </conditionalFormatting>
  <conditionalFormatting sqref="Q74">
    <cfRule type="containsText" dxfId="1379" priority="1379" operator="containsText" text="LFW">
      <formula>NOT(ISERROR(SEARCH("LFW",Q74)))</formula>
    </cfRule>
    <cfRule type="cellIs" dxfId="1378" priority="1380" operator="equal">
      <formula>0</formula>
    </cfRule>
  </conditionalFormatting>
  <conditionalFormatting sqref="R74:T74">
    <cfRule type="containsText" dxfId="1377" priority="1377" operator="containsText" text="LFW">
      <formula>NOT(ISERROR(SEARCH("LFW",R74)))</formula>
    </cfRule>
    <cfRule type="cellIs" dxfId="1376" priority="1378" operator="equal">
      <formula>0</formula>
    </cfRule>
  </conditionalFormatting>
  <conditionalFormatting sqref="V74">
    <cfRule type="containsText" dxfId="1375" priority="1375" operator="containsText" text="LFW">
      <formula>NOT(ISERROR(SEARCH("LFW",V74)))</formula>
    </cfRule>
    <cfRule type="cellIs" dxfId="1374" priority="1376" operator="equal">
      <formula>0</formula>
    </cfRule>
  </conditionalFormatting>
  <conditionalFormatting sqref="U74">
    <cfRule type="containsText" dxfId="1373" priority="1373" operator="containsText" text="LFW">
      <formula>NOT(ISERROR(SEARCH("LFW",U74)))</formula>
    </cfRule>
    <cfRule type="cellIs" dxfId="1372" priority="1374" operator="equal">
      <formula>0</formula>
    </cfRule>
  </conditionalFormatting>
  <conditionalFormatting sqref="P76">
    <cfRule type="containsText" dxfId="1371" priority="1371" operator="containsText" text="LFW">
      <formula>NOT(ISERROR(SEARCH("LFW",P76)))</formula>
    </cfRule>
    <cfRule type="cellIs" dxfId="1370" priority="1372" operator="equal">
      <formula>0</formula>
    </cfRule>
  </conditionalFormatting>
  <conditionalFormatting sqref="K76:O76">
    <cfRule type="containsText" dxfId="1369" priority="1369" operator="containsText" text="LFW">
      <formula>NOT(ISERROR(SEARCH("LFW",K76)))</formula>
    </cfRule>
    <cfRule type="cellIs" dxfId="1368" priority="1370" operator="equal">
      <formula>0</formula>
    </cfRule>
  </conditionalFormatting>
  <conditionalFormatting sqref="Q76:V76">
    <cfRule type="containsText" dxfId="1367" priority="1367" operator="containsText" text="LFW">
      <formula>NOT(ISERROR(SEARCH("LFW",Q76)))</formula>
    </cfRule>
    <cfRule type="cellIs" dxfId="1366" priority="1368" operator="equal">
      <formula>0</formula>
    </cfRule>
  </conditionalFormatting>
  <conditionalFormatting sqref="P77">
    <cfRule type="containsText" dxfId="1365" priority="1365" operator="containsText" text="LFW">
      <formula>NOT(ISERROR(SEARCH("LFW",P77)))</formula>
    </cfRule>
    <cfRule type="cellIs" dxfId="1364" priority="1366" operator="equal">
      <formula>0</formula>
    </cfRule>
  </conditionalFormatting>
  <conditionalFormatting sqref="K77:O77">
    <cfRule type="containsText" dxfId="1363" priority="1363" operator="containsText" text="LFW">
      <formula>NOT(ISERROR(SEARCH("LFW",K77)))</formula>
    </cfRule>
    <cfRule type="cellIs" dxfId="1362" priority="1364" operator="equal">
      <formula>0</formula>
    </cfRule>
  </conditionalFormatting>
  <conditionalFormatting sqref="R77:V77">
    <cfRule type="containsText" dxfId="1361" priority="1361" operator="containsText" text="LFW">
      <formula>NOT(ISERROR(SEARCH("LFW",R77)))</formula>
    </cfRule>
    <cfRule type="cellIs" dxfId="1360" priority="1362" operator="equal">
      <formula>0</formula>
    </cfRule>
  </conditionalFormatting>
  <conditionalFormatting sqref="Q77">
    <cfRule type="containsText" dxfId="1359" priority="1359" operator="containsText" text="LFW">
      <formula>NOT(ISERROR(SEARCH("LFW",Q77)))</formula>
    </cfRule>
    <cfRule type="cellIs" dxfId="1358" priority="1360" operator="equal">
      <formula>0</formula>
    </cfRule>
  </conditionalFormatting>
  <conditionalFormatting sqref="O78">
    <cfRule type="containsText" dxfId="1357" priority="1357" operator="containsText" text="LFW">
      <formula>NOT(ISERROR(SEARCH("LFW",O78)))</formula>
    </cfRule>
    <cfRule type="cellIs" dxfId="1356" priority="1358" operator="equal">
      <formula>0</formula>
    </cfRule>
  </conditionalFormatting>
  <conditionalFormatting sqref="K78:N78">
    <cfRule type="containsText" dxfId="1355" priority="1355" operator="containsText" text="LFW">
      <formula>NOT(ISERROR(SEARCH("LFW",K78)))</formula>
    </cfRule>
    <cfRule type="cellIs" dxfId="1354" priority="1356" operator="equal">
      <formula>0</formula>
    </cfRule>
  </conditionalFormatting>
  <conditionalFormatting sqref="P78:V78">
    <cfRule type="containsText" dxfId="1353" priority="1353" operator="containsText" text="LFW">
      <formula>NOT(ISERROR(SEARCH("LFW",P78)))</formula>
    </cfRule>
    <cfRule type="cellIs" dxfId="1352" priority="1354" operator="equal">
      <formula>0</formula>
    </cfRule>
  </conditionalFormatting>
  <conditionalFormatting sqref="K79:O79">
    <cfRule type="containsText" dxfId="1351" priority="1351" operator="containsText" text="LFW">
      <formula>NOT(ISERROR(SEARCH("LFW",K79)))</formula>
    </cfRule>
    <cfRule type="cellIs" dxfId="1350" priority="1352" operator="equal">
      <formula>0</formula>
    </cfRule>
  </conditionalFormatting>
  <conditionalFormatting sqref="Q79">
    <cfRule type="containsText" dxfId="1349" priority="1349" operator="containsText" text="LFW">
      <formula>NOT(ISERROR(SEARCH("LFW",Q79)))</formula>
    </cfRule>
    <cfRule type="cellIs" dxfId="1348" priority="1350" operator="equal">
      <formula>0</formula>
    </cfRule>
  </conditionalFormatting>
  <conditionalFormatting sqref="S79">
    <cfRule type="containsText" dxfId="1347" priority="1347" operator="containsText" text="LFW">
      <formula>NOT(ISERROR(SEARCH("LFW",S79)))</formula>
    </cfRule>
    <cfRule type="cellIs" dxfId="1346" priority="1348" operator="equal">
      <formula>0</formula>
    </cfRule>
  </conditionalFormatting>
  <conditionalFormatting sqref="U79">
    <cfRule type="containsText" dxfId="1345" priority="1345" operator="containsText" text="LFW">
      <formula>NOT(ISERROR(SEARCH("LFW",U79)))</formula>
    </cfRule>
    <cfRule type="cellIs" dxfId="1344" priority="1346" operator="equal">
      <formula>0</formula>
    </cfRule>
  </conditionalFormatting>
  <conditionalFormatting sqref="P79">
    <cfRule type="containsText" dxfId="1343" priority="1343" operator="containsText" text="LFW">
      <formula>NOT(ISERROR(SEARCH("LFW",P79)))</formula>
    </cfRule>
    <cfRule type="cellIs" dxfId="1342" priority="1344" operator="equal">
      <formula>0</formula>
    </cfRule>
  </conditionalFormatting>
  <conditionalFormatting sqref="R79">
    <cfRule type="containsText" dxfId="1341" priority="1341" operator="containsText" text="LFW">
      <formula>NOT(ISERROR(SEARCH("LFW",R79)))</formula>
    </cfRule>
    <cfRule type="cellIs" dxfId="1340" priority="1342" operator="equal">
      <formula>0</formula>
    </cfRule>
  </conditionalFormatting>
  <conditionalFormatting sqref="T79">
    <cfRule type="containsText" dxfId="1339" priority="1339" operator="containsText" text="LFW">
      <formula>NOT(ISERROR(SEARCH("LFW",T79)))</formula>
    </cfRule>
    <cfRule type="cellIs" dxfId="1338" priority="1340" operator="equal">
      <formula>0</formula>
    </cfRule>
  </conditionalFormatting>
  <conditionalFormatting sqref="V79">
    <cfRule type="containsText" dxfId="1337" priority="1337" operator="containsText" text="LFW">
      <formula>NOT(ISERROR(SEARCH("LFW",V79)))</formula>
    </cfRule>
    <cfRule type="cellIs" dxfId="1336" priority="1338" operator="equal">
      <formula>0</formula>
    </cfRule>
  </conditionalFormatting>
  <conditionalFormatting sqref="K80:N80">
    <cfRule type="containsText" dxfId="1335" priority="1335" operator="containsText" text="LFW">
      <formula>NOT(ISERROR(SEARCH("LFW",K80)))</formula>
    </cfRule>
    <cfRule type="cellIs" dxfId="1334" priority="1336" operator="equal">
      <formula>0</formula>
    </cfRule>
  </conditionalFormatting>
  <conditionalFormatting sqref="Q80:T80">
    <cfRule type="containsText" dxfId="1333" priority="1333" operator="containsText" text="LFW">
      <formula>NOT(ISERROR(SEARCH("LFW",Q80)))</formula>
    </cfRule>
    <cfRule type="cellIs" dxfId="1332" priority="1334" operator="equal">
      <formula>0</formula>
    </cfRule>
  </conditionalFormatting>
  <conditionalFormatting sqref="V80">
    <cfRule type="containsText" dxfId="1331" priority="1331" operator="containsText" text="LFW">
      <formula>NOT(ISERROR(SEARCH("LFW",V80)))</formula>
    </cfRule>
    <cfRule type="cellIs" dxfId="1330" priority="1332" operator="equal">
      <formula>0</formula>
    </cfRule>
  </conditionalFormatting>
  <conditionalFormatting sqref="P80">
    <cfRule type="containsText" dxfId="1329" priority="1329" operator="containsText" text="LFW">
      <formula>NOT(ISERROR(SEARCH("LFW",P80)))</formula>
    </cfRule>
    <cfRule type="cellIs" dxfId="1328" priority="1330" operator="equal">
      <formula>0</formula>
    </cfRule>
  </conditionalFormatting>
  <conditionalFormatting sqref="O80">
    <cfRule type="containsText" dxfId="1327" priority="1327" operator="containsText" text="LFW">
      <formula>NOT(ISERROR(SEARCH("LFW",O80)))</formula>
    </cfRule>
    <cfRule type="cellIs" dxfId="1326" priority="1328" operator="equal">
      <formula>0</formula>
    </cfRule>
  </conditionalFormatting>
  <conditionalFormatting sqref="U80">
    <cfRule type="containsText" dxfId="1325" priority="1325" operator="containsText" text="LFW">
      <formula>NOT(ISERROR(SEARCH("LFW",U80)))</formula>
    </cfRule>
    <cfRule type="cellIs" dxfId="1324" priority="1326" operator="equal">
      <formula>0</formula>
    </cfRule>
  </conditionalFormatting>
  <conditionalFormatting sqref="K81:M81">
    <cfRule type="containsText" dxfId="1323" priority="1323" operator="containsText" text="LFW">
      <formula>NOT(ISERROR(SEARCH("LFW",K81)))</formula>
    </cfRule>
    <cfRule type="cellIs" dxfId="1322" priority="1324" operator="equal">
      <formula>0</formula>
    </cfRule>
  </conditionalFormatting>
  <conditionalFormatting sqref="Q81">
    <cfRule type="containsText" dxfId="1321" priority="1321" operator="containsText" text="LFW">
      <formula>NOT(ISERROR(SEARCH("LFW",Q81)))</formula>
    </cfRule>
    <cfRule type="cellIs" dxfId="1320" priority="1322" operator="equal">
      <formula>0</formula>
    </cfRule>
  </conditionalFormatting>
  <conditionalFormatting sqref="N81:O81">
    <cfRule type="containsText" dxfId="1319" priority="1319" operator="containsText" text="LFW">
      <formula>NOT(ISERROR(SEARCH("LFW",N81)))</formula>
    </cfRule>
    <cfRule type="cellIs" dxfId="1318" priority="1320" operator="equal">
      <formula>0</formula>
    </cfRule>
  </conditionalFormatting>
  <conditionalFormatting sqref="P81">
    <cfRule type="containsText" dxfId="1317" priority="1317" operator="containsText" text="LFW">
      <formula>NOT(ISERROR(SEARCH("LFW",P81)))</formula>
    </cfRule>
    <cfRule type="cellIs" dxfId="1316" priority="1318" operator="equal">
      <formula>0</formula>
    </cfRule>
  </conditionalFormatting>
  <conditionalFormatting sqref="S81">
    <cfRule type="containsText" dxfId="1315" priority="1315" operator="containsText" text="LFW">
      <formula>NOT(ISERROR(SEARCH("LFW",S81)))</formula>
    </cfRule>
    <cfRule type="cellIs" dxfId="1314" priority="1316" operator="equal">
      <formula>0</formula>
    </cfRule>
  </conditionalFormatting>
  <conditionalFormatting sqref="U81">
    <cfRule type="containsText" dxfId="1313" priority="1313" operator="containsText" text="LFW">
      <formula>NOT(ISERROR(SEARCH("LFW",U81)))</formula>
    </cfRule>
    <cfRule type="cellIs" dxfId="1312" priority="1314" operator="equal">
      <formula>0</formula>
    </cfRule>
  </conditionalFormatting>
  <conditionalFormatting sqref="R81">
    <cfRule type="containsText" dxfId="1311" priority="1311" operator="containsText" text="LFW">
      <formula>NOT(ISERROR(SEARCH("LFW",R81)))</formula>
    </cfRule>
    <cfRule type="cellIs" dxfId="1310" priority="1312" operator="equal">
      <formula>0</formula>
    </cfRule>
  </conditionalFormatting>
  <conditionalFormatting sqref="T81">
    <cfRule type="containsText" dxfId="1309" priority="1309" operator="containsText" text="LFW">
      <formula>NOT(ISERROR(SEARCH("LFW",T81)))</formula>
    </cfRule>
    <cfRule type="cellIs" dxfId="1308" priority="1310" operator="equal">
      <formula>0</formula>
    </cfRule>
  </conditionalFormatting>
  <conditionalFormatting sqref="V81">
    <cfRule type="containsText" dxfId="1307" priority="1307" operator="containsText" text="LFW">
      <formula>NOT(ISERROR(SEARCH("LFW",V81)))</formula>
    </cfRule>
    <cfRule type="cellIs" dxfId="1306" priority="1308" operator="equal">
      <formula>0</formula>
    </cfRule>
  </conditionalFormatting>
  <conditionalFormatting sqref="K82:O82">
    <cfRule type="containsText" dxfId="1305" priority="1305" operator="containsText" text="LFW">
      <formula>NOT(ISERROR(SEARCH("LFW",K82)))</formula>
    </cfRule>
    <cfRule type="cellIs" dxfId="1304" priority="1306" operator="equal">
      <formula>0</formula>
    </cfRule>
  </conditionalFormatting>
  <conditionalFormatting sqref="P82">
    <cfRule type="containsText" dxfId="1303" priority="1303" operator="containsText" text="LFW">
      <formula>NOT(ISERROR(SEARCH("LFW",P82)))</formula>
    </cfRule>
    <cfRule type="cellIs" dxfId="1302" priority="1304" operator="equal">
      <formula>0</formula>
    </cfRule>
  </conditionalFormatting>
  <conditionalFormatting sqref="Q82">
    <cfRule type="containsText" dxfId="1301" priority="1301" operator="containsText" text="LFW">
      <formula>NOT(ISERROR(SEARCH("LFW",Q82)))</formula>
    </cfRule>
    <cfRule type="cellIs" dxfId="1300" priority="1302" operator="equal">
      <formula>0</formula>
    </cfRule>
  </conditionalFormatting>
  <conditionalFormatting sqref="S82">
    <cfRule type="containsText" dxfId="1299" priority="1299" operator="containsText" text="LFW">
      <formula>NOT(ISERROR(SEARCH("LFW",S82)))</formula>
    </cfRule>
    <cfRule type="cellIs" dxfId="1298" priority="1300" operator="equal">
      <formula>0</formula>
    </cfRule>
  </conditionalFormatting>
  <conditionalFormatting sqref="U82">
    <cfRule type="containsText" dxfId="1297" priority="1297" operator="containsText" text="LFW">
      <formula>NOT(ISERROR(SEARCH("LFW",U82)))</formula>
    </cfRule>
    <cfRule type="cellIs" dxfId="1296" priority="1298" operator="equal">
      <formula>0</formula>
    </cfRule>
  </conditionalFormatting>
  <conditionalFormatting sqref="R82">
    <cfRule type="containsText" dxfId="1295" priority="1295" operator="containsText" text="LFW">
      <formula>NOT(ISERROR(SEARCH("LFW",R82)))</formula>
    </cfRule>
    <cfRule type="cellIs" dxfId="1294" priority="1296" operator="equal">
      <formula>0</formula>
    </cfRule>
  </conditionalFormatting>
  <conditionalFormatting sqref="T82">
    <cfRule type="containsText" dxfId="1293" priority="1293" operator="containsText" text="LFW">
      <formula>NOT(ISERROR(SEARCH("LFW",T82)))</formula>
    </cfRule>
    <cfRule type="cellIs" dxfId="1292" priority="1294" operator="equal">
      <formula>0</formula>
    </cfRule>
  </conditionalFormatting>
  <conditionalFormatting sqref="V82">
    <cfRule type="containsText" dxfId="1291" priority="1291" operator="containsText" text="LFW">
      <formula>NOT(ISERROR(SEARCH("LFW",V82)))</formula>
    </cfRule>
    <cfRule type="cellIs" dxfId="1290" priority="1292" operator="equal">
      <formula>0</formula>
    </cfRule>
  </conditionalFormatting>
  <conditionalFormatting sqref="K83:O83">
    <cfRule type="containsText" dxfId="1289" priority="1289" operator="containsText" text="LFW">
      <formula>NOT(ISERROR(SEARCH("LFW",K83)))</formula>
    </cfRule>
    <cfRule type="cellIs" dxfId="1288" priority="1290" operator="equal">
      <formula>0</formula>
    </cfRule>
  </conditionalFormatting>
  <conditionalFormatting sqref="Q83">
    <cfRule type="containsText" dxfId="1287" priority="1287" operator="containsText" text="LFW">
      <formula>NOT(ISERROR(SEARCH("LFW",Q83)))</formula>
    </cfRule>
    <cfRule type="cellIs" dxfId="1286" priority="1288" operator="equal">
      <formula>0</formula>
    </cfRule>
  </conditionalFormatting>
  <conditionalFormatting sqref="S83">
    <cfRule type="containsText" dxfId="1285" priority="1285" operator="containsText" text="LFW">
      <formula>NOT(ISERROR(SEARCH("LFW",S83)))</formula>
    </cfRule>
    <cfRule type="cellIs" dxfId="1284" priority="1286" operator="equal">
      <formula>0</formula>
    </cfRule>
  </conditionalFormatting>
  <conditionalFormatting sqref="P83">
    <cfRule type="containsText" dxfId="1283" priority="1283" operator="containsText" text="LFW">
      <formula>NOT(ISERROR(SEARCH("LFW",P83)))</formula>
    </cfRule>
    <cfRule type="cellIs" dxfId="1282" priority="1284" operator="equal">
      <formula>0</formula>
    </cfRule>
  </conditionalFormatting>
  <conditionalFormatting sqref="R83">
    <cfRule type="containsText" dxfId="1281" priority="1281" operator="containsText" text="LFW">
      <formula>NOT(ISERROR(SEARCH("LFW",R83)))</formula>
    </cfRule>
    <cfRule type="cellIs" dxfId="1280" priority="1282" operator="equal">
      <formula>0</formula>
    </cfRule>
  </conditionalFormatting>
  <conditionalFormatting sqref="T83">
    <cfRule type="containsText" dxfId="1279" priority="1279" operator="containsText" text="LFW">
      <formula>NOT(ISERROR(SEARCH("LFW",T83)))</formula>
    </cfRule>
    <cfRule type="cellIs" dxfId="1278" priority="1280" operator="equal">
      <formula>0</formula>
    </cfRule>
  </conditionalFormatting>
  <conditionalFormatting sqref="V83">
    <cfRule type="containsText" dxfId="1277" priority="1277" operator="containsText" text="LFW">
      <formula>NOT(ISERROR(SEARCH("LFW",V83)))</formula>
    </cfRule>
    <cfRule type="cellIs" dxfId="1276" priority="1278" operator="equal">
      <formula>0</formula>
    </cfRule>
  </conditionalFormatting>
  <conditionalFormatting sqref="U83">
    <cfRule type="containsText" dxfId="1275" priority="1275" operator="containsText" text="LFW">
      <formula>NOT(ISERROR(SEARCH("LFW",U83)))</formula>
    </cfRule>
    <cfRule type="cellIs" dxfId="1274" priority="1276" operator="equal">
      <formula>0</formula>
    </cfRule>
  </conditionalFormatting>
  <conditionalFormatting sqref="K84:M84">
    <cfRule type="containsText" dxfId="1273" priority="1273" operator="containsText" text="LFW">
      <formula>NOT(ISERROR(SEARCH("LFW",K84)))</formula>
    </cfRule>
    <cfRule type="cellIs" dxfId="1272" priority="1274" operator="equal">
      <formula>0</formula>
    </cfRule>
  </conditionalFormatting>
  <conditionalFormatting sqref="N84">
    <cfRule type="containsText" dxfId="1271" priority="1271" operator="containsText" text="LFW">
      <formula>NOT(ISERROR(SEARCH("LFW",N84)))</formula>
    </cfRule>
    <cfRule type="cellIs" dxfId="1270" priority="1272" operator="equal">
      <formula>0</formula>
    </cfRule>
  </conditionalFormatting>
  <conditionalFormatting sqref="O84">
    <cfRule type="containsText" dxfId="1269" priority="1269" operator="containsText" text="LFW">
      <formula>NOT(ISERROR(SEARCH("LFW",O84)))</formula>
    </cfRule>
    <cfRule type="cellIs" dxfId="1268" priority="1270" operator="equal">
      <formula>0</formula>
    </cfRule>
  </conditionalFormatting>
  <conditionalFormatting sqref="P84">
    <cfRule type="containsText" dxfId="1267" priority="1267" operator="containsText" text="LFW">
      <formula>NOT(ISERROR(SEARCH("LFW",P84)))</formula>
    </cfRule>
    <cfRule type="cellIs" dxfId="1266" priority="1268" operator="equal">
      <formula>0</formula>
    </cfRule>
  </conditionalFormatting>
  <conditionalFormatting sqref="Q84">
    <cfRule type="containsText" dxfId="1265" priority="1265" operator="containsText" text="LFW">
      <formula>NOT(ISERROR(SEARCH("LFW",Q84)))</formula>
    </cfRule>
    <cfRule type="cellIs" dxfId="1264" priority="1266" operator="equal">
      <formula>0</formula>
    </cfRule>
  </conditionalFormatting>
  <conditionalFormatting sqref="R84:V84">
    <cfRule type="containsText" dxfId="1263" priority="1263" operator="containsText" text="LFW">
      <formula>NOT(ISERROR(SEARCH("LFW",R84)))</formula>
    </cfRule>
    <cfRule type="cellIs" dxfId="1262" priority="1264" operator="equal">
      <formula>0</formula>
    </cfRule>
  </conditionalFormatting>
  <conditionalFormatting sqref="K86:M86">
    <cfRule type="containsText" dxfId="1261" priority="1261" operator="containsText" text="LFW">
      <formula>NOT(ISERROR(SEARCH("LFW",K86)))</formula>
    </cfRule>
    <cfRule type="cellIs" dxfId="1260" priority="1262" operator="equal">
      <formula>0</formula>
    </cfRule>
  </conditionalFormatting>
  <conditionalFormatting sqref="N86:O86">
    <cfRule type="containsText" dxfId="1259" priority="1259" operator="containsText" text="LFW">
      <formula>NOT(ISERROR(SEARCH("LFW",N86)))</formula>
    </cfRule>
    <cfRule type="cellIs" dxfId="1258" priority="1260" operator="equal">
      <formula>0</formula>
    </cfRule>
  </conditionalFormatting>
  <conditionalFormatting sqref="P86:T86">
    <cfRule type="containsText" dxfId="1257" priority="1257" operator="containsText" text="LFW">
      <formula>NOT(ISERROR(SEARCH("LFW",P86)))</formula>
    </cfRule>
    <cfRule type="cellIs" dxfId="1256" priority="1258" operator="equal">
      <formula>0</formula>
    </cfRule>
  </conditionalFormatting>
  <conditionalFormatting sqref="V86">
    <cfRule type="containsText" dxfId="1255" priority="1255" operator="containsText" text="LFW">
      <formula>NOT(ISERROR(SEARCH("LFW",V86)))</formula>
    </cfRule>
    <cfRule type="cellIs" dxfId="1254" priority="1256" operator="equal">
      <formula>0</formula>
    </cfRule>
  </conditionalFormatting>
  <conditionalFormatting sqref="U86">
    <cfRule type="containsText" dxfId="1253" priority="1253" operator="containsText" text="LFW">
      <formula>NOT(ISERROR(SEARCH("LFW",U86)))</formula>
    </cfRule>
    <cfRule type="cellIs" dxfId="1252" priority="1254" operator="equal">
      <formula>0</formula>
    </cfRule>
  </conditionalFormatting>
  <conditionalFormatting sqref="K87:O87 Q87:S87">
    <cfRule type="containsText" dxfId="1251" priority="1251" operator="containsText" text="LFW">
      <formula>NOT(ISERROR(SEARCH("LFW",K87)))</formula>
    </cfRule>
    <cfRule type="cellIs" dxfId="1250" priority="1252" operator="equal">
      <formula>0</formula>
    </cfRule>
  </conditionalFormatting>
  <conditionalFormatting sqref="P87">
    <cfRule type="containsText" dxfId="1249" priority="1249" operator="containsText" text="LFW">
      <formula>NOT(ISERROR(SEARCH("LFW",P87)))</formula>
    </cfRule>
    <cfRule type="cellIs" dxfId="1248" priority="1250" operator="equal">
      <formula>0</formula>
    </cfRule>
  </conditionalFormatting>
  <conditionalFormatting sqref="T87:V87">
    <cfRule type="containsText" dxfId="1247" priority="1247" operator="containsText" text="LFW">
      <formula>NOT(ISERROR(SEARCH("LFW",T87)))</formula>
    </cfRule>
    <cfRule type="cellIs" dxfId="1246" priority="1248" operator="equal">
      <formula>0</formula>
    </cfRule>
  </conditionalFormatting>
  <conditionalFormatting sqref="K90:O90">
    <cfRule type="containsText" dxfId="1245" priority="1245" operator="containsText" text="LFW">
      <formula>NOT(ISERROR(SEARCH("LFW",K90)))</formula>
    </cfRule>
    <cfRule type="cellIs" dxfId="1244" priority="1246" operator="equal">
      <formula>0</formula>
    </cfRule>
  </conditionalFormatting>
  <conditionalFormatting sqref="Q90:V90">
    <cfRule type="containsText" dxfId="1243" priority="1243" operator="containsText" text="LFW">
      <formula>NOT(ISERROR(SEARCH("LFW",Q90)))</formula>
    </cfRule>
    <cfRule type="cellIs" dxfId="1242" priority="1244" operator="equal">
      <formula>0</formula>
    </cfRule>
  </conditionalFormatting>
  <conditionalFormatting sqref="P90">
    <cfRule type="containsText" dxfId="1241" priority="1241" operator="containsText" text="LFW">
      <formula>NOT(ISERROR(SEARCH("LFW",P90)))</formula>
    </cfRule>
    <cfRule type="cellIs" dxfId="1240" priority="1242" operator="equal">
      <formula>0</formula>
    </cfRule>
  </conditionalFormatting>
  <conditionalFormatting sqref="K91:L91">
    <cfRule type="containsText" dxfId="1239" priority="1239" operator="containsText" text="LFW">
      <formula>NOT(ISERROR(SEARCH("LFW",K91)))</formula>
    </cfRule>
    <cfRule type="cellIs" dxfId="1238" priority="1240" operator="equal">
      <formula>0</formula>
    </cfRule>
  </conditionalFormatting>
  <conditionalFormatting sqref="M91:N91">
    <cfRule type="containsText" dxfId="1237" priority="1237" operator="containsText" text="LFW">
      <formula>NOT(ISERROR(SEARCH("LFW",M91)))</formula>
    </cfRule>
    <cfRule type="cellIs" dxfId="1236" priority="1238" operator="equal">
      <formula>0</formula>
    </cfRule>
  </conditionalFormatting>
  <conditionalFormatting sqref="O91">
    <cfRule type="containsText" dxfId="1235" priority="1235" operator="containsText" text="LFW">
      <formula>NOT(ISERROR(SEARCH("LFW",O91)))</formula>
    </cfRule>
    <cfRule type="cellIs" dxfId="1234" priority="1236" operator="equal">
      <formula>0</formula>
    </cfRule>
  </conditionalFormatting>
  <conditionalFormatting sqref="P91">
    <cfRule type="containsText" dxfId="1233" priority="1233" operator="containsText" text="LFW">
      <formula>NOT(ISERROR(SEARCH("LFW",P91)))</formula>
    </cfRule>
    <cfRule type="cellIs" dxfId="1232" priority="1234" operator="equal">
      <formula>0</formula>
    </cfRule>
  </conditionalFormatting>
  <conditionalFormatting sqref="Q91">
    <cfRule type="containsText" dxfId="1231" priority="1231" operator="containsText" text="LFW">
      <formula>NOT(ISERROR(SEARCH("LFW",Q91)))</formula>
    </cfRule>
    <cfRule type="cellIs" dxfId="1230" priority="1232" operator="equal">
      <formula>0</formula>
    </cfRule>
  </conditionalFormatting>
  <conditionalFormatting sqref="R91">
    <cfRule type="containsText" dxfId="1229" priority="1229" operator="containsText" text="LFW">
      <formula>NOT(ISERROR(SEARCH("LFW",R91)))</formula>
    </cfRule>
    <cfRule type="cellIs" dxfId="1228" priority="1230" operator="equal">
      <formula>0</formula>
    </cfRule>
  </conditionalFormatting>
  <conditionalFormatting sqref="S91">
    <cfRule type="containsText" dxfId="1227" priority="1227" operator="containsText" text="LFW">
      <formula>NOT(ISERROR(SEARCH("LFW",S91)))</formula>
    </cfRule>
    <cfRule type="cellIs" dxfId="1226" priority="1228" operator="equal">
      <formula>0</formula>
    </cfRule>
  </conditionalFormatting>
  <conditionalFormatting sqref="T91">
    <cfRule type="containsText" dxfId="1225" priority="1225" operator="containsText" text="LFW">
      <formula>NOT(ISERROR(SEARCH("LFW",T91)))</formula>
    </cfRule>
    <cfRule type="cellIs" dxfId="1224" priority="1226" operator="equal">
      <formula>0</formula>
    </cfRule>
  </conditionalFormatting>
  <conditionalFormatting sqref="U91">
    <cfRule type="containsText" dxfId="1223" priority="1223" operator="containsText" text="LFW">
      <formula>NOT(ISERROR(SEARCH("LFW",U91)))</formula>
    </cfRule>
    <cfRule type="cellIs" dxfId="1222" priority="1224" operator="equal">
      <formula>0</formula>
    </cfRule>
  </conditionalFormatting>
  <conditionalFormatting sqref="V91">
    <cfRule type="containsText" dxfId="1221" priority="1221" operator="containsText" text="LFW">
      <formula>NOT(ISERROR(SEARCH("LFW",V91)))</formula>
    </cfRule>
    <cfRule type="cellIs" dxfId="1220" priority="1222" operator="equal">
      <formula>0</formula>
    </cfRule>
  </conditionalFormatting>
  <conditionalFormatting sqref="K92:O92">
    <cfRule type="containsText" dxfId="1219" priority="1219" operator="containsText" text="LFW">
      <formula>NOT(ISERROR(SEARCH("LFW",K92)))</formula>
    </cfRule>
    <cfRule type="cellIs" dxfId="1218" priority="1220" operator="equal">
      <formula>0</formula>
    </cfRule>
  </conditionalFormatting>
  <conditionalFormatting sqref="P92">
    <cfRule type="containsText" dxfId="1217" priority="1217" operator="containsText" text="LFW">
      <formula>NOT(ISERROR(SEARCH("LFW",P92)))</formula>
    </cfRule>
    <cfRule type="cellIs" dxfId="1216" priority="1218" operator="equal">
      <formula>0</formula>
    </cfRule>
  </conditionalFormatting>
  <conditionalFormatting sqref="R92">
    <cfRule type="containsText" dxfId="1215" priority="1215" operator="containsText" text="LFW">
      <formula>NOT(ISERROR(SEARCH("LFW",R92)))</formula>
    </cfRule>
    <cfRule type="cellIs" dxfId="1214" priority="1216" operator="equal">
      <formula>0</formula>
    </cfRule>
  </conditionalFormatting>
  <conditionalFormatting sqref="S92">
    <cfRule type="containsText" dxfId="1213" priority="1213" operator="containsText" text="LFW">
      <formula>NOT(ISERROR(SEARCH("LFW",S92)))</formula>
    </cfRule>
    <cfRule type="cellIs" dxfId="1212" priority="1214" operator="equal">
      <formula>0</formula>
    </cfRule>
  </conditionalFormatting>
  <conditionalFormatting sqref="Q93">
    <cfRule type="containsText" dxfId="1211" priority="1211" operator="containsText" text="LFW">
      <formula>NOT(ISERROR(SEARCH("LFW",Q93)))</formula>
    </cfRule>
    <cfRule type="cellIs" dxfId="1210" priority="1212" operator="equal">
      <formula>0</formula>
    </cfRule>
  </conditionalFormatting>
  <conditionalFormatting sqref="R93">
    <cfRule type="containsText" dxfId="1209" priority="1209" operator="containsText" text="LFW">
      <formula>NOT(ISERROR(SEARCH("LFW",R93)))</formula>
    </cfRule>
    <cfRule type="cellIs" dxfId="1208" priority="1210" operator="equal">
      <formula>0</formula>
    </cfRule>
  </conditionalFormatting>
  <conditionalFormatting sqref="S93">
    <cfRule type="containsText" dxfId="1207" priority="1207" operator="containsText" text="LFW">
      <formula>NOT(ISERROR(SEARCH("LFW",S93)))</formula>
    </cfRule>
    <cfRule type="cellIs" dxfId="1206" priority="1208" operator="equal">
      <formula>0</formula>
    </cfRule>
  </conditionalFormatting>
  <conditionalFormatting sqref="U93">
    <cfRule type="containsText" dxfId="1205" priority="1205" operator="containsText" text="LFW">
      <formula>NOT(ISERROR(SEARCH("LFW",U93)))</formula>
    </cfRule>
    <cfRule type="cellIs" dxfId="1204" priority="1206" operator="equal">
      <formula>0</formula>
    </cfRule>
  </conditionalFormatting>
  <conditionalFormatting sqref="T93">
    <cfRule type="containsText" dxfId="1203" priority="1203" operator="containsText" text="LFW">
      <formula>NOT(ISERROR(SEARCH("LFW",T93)))</formula>
    </cfRule>
    <cfRule type="cellIs" dxfId="1202" priority="1204" operator="equal">
      <formula>0</formula>
    </cfRule>
  </conditionalFormatting>
  <conditionalFormatting sqref="V93">
    <cfRule type="containsText" dxfId="1201" priority="1201" operator="containsText" text="LFW">
      <formula>NOT(ISERROR(SEARCH("LFW",V93)))</formula>
    </cfRule>
    <cfRule type="cellIs" dxfId="1200" priority="1202" operator="equal">
      <formula>0</formula>
    </cfRule>
  </conditionalFormatting>
  <conditionalFormatting sqref="Q92">
    <cfRule type="containsText" dxfId="1199" priority="1199" operator="containsText" text="LFW">
      <formula>NOT(ISERROR(SEARCH("LFW",Q92)))</formula>
    </cfRule>
    <cfRule type="cellIs" dxfId="1198" priority="1200" operator="equal">
      <formula>0</formula>
    </cfRule>
  </conditionalFormatting>
  <conditionalFormatting sqref="T92:V92">
    <cfRule type="containsText" dxfId="1197" priority="1197" operator="containsText" text="LFW">
      <formula>NOT(ISERROR(SEARCH("LFW",T92)))</formula>
    </cfRule>
    <cfRule type="cellIs" dxfId="1196" priority="1198" operator="equal">
      <formula>0</formula>
    </cfRule>
  </conditionalFormatting>
  <conditionalFormatting sqref="K93 M93:O93">
    <cfRule type="containsText" dxfId="1195" priority="1195" operator="containsText" text="LFW">
      <formula>NOT(ISERROR(SEARCH("LFW",K93)))</formula>
    </cfRule>
    <cfRule type="cellIs" dxfId="1194" priority="1196" operator="equal">
      <formula>0</formula>
    </cfRule>
  </conditionalFormatting>
  <conditionalFormatting sqref="P93">
    <cfRule type="containsText" dxfId="1193" priority="1193" operator="containsText" text="LFW">
      <formula>NOT(ISERROR(SEARCH("LFW",P93)))</formula>
    </cfRule>
    <cfRule type="cellIs" dxfId="1192" priority="1194" operator="equal">
      <formula>0</formula>
    </cfRule>
  </conditionalFormatting>
  <conditionalFormatting sqref="L93">
    <cfRule type="containsText" dxfId="1191" priority="1191" operator="containsText" text="LFW">
      <formula>NOT(ISERROR(SEARCH("LFW",L93)))</formula>
    </cfRule>
    <cfRule type="cellIs" dxfId="1190" priority="1192" operator="equal">
      <formula>0</formula>
    </cfRule>
  </conditionalFormatting>
  <conditionalFormatting sqref="K94:O94">
    <cfRule type="containsText" dxfId="1189" priority="1189" operator="containsText" text="LFW">
      <formula>NOT(ISERROR(SEARCH("LFW",K94)))</formula>
    </cfRule>
    <cfRule type="cellIs" dxfId="1188" priority="1190" operator="equal">
      <formula>0</formula>
    </cfRule>
  </conditionalFormatting>
  <conditionalFormatting sqref="P94">
    <cfRule type="containsText" dxfId="1187" priority="1187" operator="containsText" text="LFW">
      <formula>NOT(ISERROR(SEARCH("LFW",P94)))</formula>
    </cfRule>
    <cfRule type="cellIs" dxfId="1186" priority="1188" operator="equal">
      <formula>0</formula>
    </cfRule>
  </conditionalFormatting>
  <conditionalFormatting sqref="Q94">
    <cfRule type="containsText" dxfId="1185" priority="1185" operator="containsText" text="LFW">
      <formula>NOT(ISERROR(SEARCH("LFW",Q94)))</formula>
    </cfRule>
    <cfRule type="cellIs" dxfId="1184" priority="1186" operator="equal">
      <formula>0</formula>
    </cfRule>
  </conditionalFormatting>
  <conditionalFormatting sqref="R94">
    <cfRule type="containsText" dxfId="1183" priority="1183" operator="containsText" text="LFW">
      <formula>NOT(ISERROR(SEARCH("LFW",R94)))</formula>
    </cfRule>
    <cfRule type="cellIs" dxfId="1182" priority="1184" operator="equal">
      <formula>0</formula>
    </cfRule>
  </conditionalFormatting>
  <conditionalFormatting sqref="T94">
    <cfRule type="containsText" dxfId="1181" priority="1181" operator="containsText" text="LFW">
      <formula>NOT(ISERROR(SEARCH("LFW",T94)))</formula>
    </cfRule>
    <cfRule type="cellIs" dxfId="1180" priority="1182" operator="equal">
      <formula>0</formula>
    </cfRule>
  </conditionalFormatting>
  <conditionalFormatting sqref="V94">
    <cfRule type="containsText" dxfId="1179" priority="1179" operator="containsText" text="LFW">
      <formula>NOT(ISERROR(SEARCH("LFW",V94)))</formula>
    </cfRule>
    <cfRule type="cellIs" dxfId="1178" priority="1180" operator="equal">
      <formula>0</formula>
    </cfRule>
  </conditionalFormatting>
  <conditionalFormatting sqref="S94">
    <cfRule type="containsText" dxfId="1177" priority="1177" operator="containsText" text="LFW">
      <formula>NOT(ISERROR(SEARCH("LFW",S94)))</formula>
    </cfRule>
    <cfRule type="cellIs" dxfId="1176" priority="1178" operator="equal">
      <formula>0</formula>
    </cfRule>
  </conditionalFormatting>
  <conditionalFormatting sqref="U94">
    <cfRule type="containsText" dxfId="1175" priority="1175" operator="containsText" text="LFW">
      <formula>NOT(ISERROR(SEARCH("LFW",U94)))</formula>
    </cfRule>
    <cfRule type="cellIs" dxfId="1174" priority="1176" operator="equal">
      <formula>0</formula>
    </cfRule>
  </conditionalFormatting>
  <conditionalFormatting sqref="U95:V95">
    <cfRule type="containsText" dxfId="1173" priority="1173" operator="containsText" text="LFW">
      <formula>NOT(ISERROR(SEARCH("LFW",U95)))</formula>
    </cfRule>
    <cfRule type="cellIs" dxfId="1172" priority="1174" operator="equal">
      <formula>0</formula>
    </cfRule>
  </conditionalFormatting>
  <conditionalFormatting sqref="K96:M96">
    <cfRule type="containsText" dxfId="1171" priority="1171" operator="containsText" text="LFW">
      <formula>NOT(ISERROR(SEARCH("LFW",K96)))</formula>
    </cfRule>
    <cfRule type="cellIs" dxfId="1170" priority="1172" operator="equal">
      <formula>0</formula>
    </cfRule>
  </conditionalFormatting>
  <conditionalFormatting sqref="N96">
    <cfRule type="containsText" dxfId="1169" priority="1169" operator="containsText" text="LFW">
      <formula>NOT(ISERROR(SEARCH("LFW",N96)))</formula>
    </cfRule>
    <cfRule type="cellIs" dxfId="1168" priority="1170" operator="equal">
      <formula>0</formula>
    </cfRule>
  </conditionalFormatting>
  <conditionalFormatting sqref="O96">
    <cfRule type="containsText" dxfId="1167" priority="1167" operator="containsText" text="LFW">
      <formula>NOT(ISERROR(SEARCH("LFW",O96)))</formula>
    </cfRule>
    <cfRule type="cellIs" dxfId="1166" priority="1168" operator="equal">
      <formula>0</formula>
    </cfRule>
  </conditionalFormatting>
  <conditionalFormatting sqref="P96:Q96">
    <cfRule type="containsText" dxfId="1165" priority="1165" operator="containsText" text="LFW">
      <formula>NOT(ISERROR(SEARCH("LFW",P96)))</formula>
    </cfRule>
    <cfRule type="cellIs" dxfId="1164" priority="1166" operator="equal">
      <formula>0</formula>
    </cfRule>
  </conditionalFormatting>
  <conditionalFormatting sqref="R96">
    <cfRule type="containsText" dxfId="1163" priority="1163" operator="containsText" text="LFW">
      <formula>NOT(ISERROR(SEARCH("LFW",R96)))</formula>
    </cfRule>
    <cfRule type="cellIs" dxfId="1162" priority="1164" operator="equal">
      <formula>0</formula>
    </cfRule>
  </conditionalFormatting>
  <conditionalFormatting sqref="S96:T96">
    <cfRule type="containsText" dxfId="1161" priority="1161" operator="containsText" text="LFW">
      <formula>NOT(ISERROR(SEARCH("LFW",S96)))</formula>
    </cfRule>
    <cfRule type="cellIs" dxfId="1160" priority="1162" operator="equal">
      <formula>0</formula>
    </cfRule>
  </conditionalFormatting>
  <conditionalFormatting sqref="U96">
    <cfRule type="containsText" dxfId="1159" priority="1159" operator="containsText" text="LFW">
      <formula>NOT(ISERROR(SEARCH("LFW",U96)))</formula>
    </cfRule>
    <cfRule type="cellIs" dxfId="1158" priority="1160" operator="equal">
      <formula>0</formula>
    </cfRule>
  </conditionalFormatting>
  <conditionalFormatting sqref="V96">
    <cfRule type="containsText" dxfId="1157" priority="1157" operator="containsText" text="LFW">
      <formula>NOT(ISERROR(SEARCH("LFW",V96)))</formula>
    </cfRule>
    <cfRule type="cellIs" dxfId="1156" priority="1158" operator="equal">
      <formula>0</formula>
    </cfRule>
  </conditionalFormatting>
  <conditionalFormatting sqref="K97:M97">
    <cfRule type="containsText" dxfId="1155" priority="1155" operator="containsText" text="LFW">
      <formula>NOT(ISERROR(SEARCH("LFW",K97)))</formula>
    </cfRule>
    <cfRule type="cellIs" dxfId="1154" priority="1156" operator="equal">
      <formula>0</formula>
    </cfRule>
  </conditionalFormatting>
  <conditionalFormatting sqref="N97">
    <cfRule type="containsText" dxfId="1153" priority="1153" operator="containsText" text="LFW">
      <formula>NOT(ISERROR(SEARCH("LFW",N97)))</formula>
    </cfRule>
    <cfRule type="cellIs" dxfId="1152" priority="1154" operator="equal">
      <formula>0</formula>
    </cfRule>
  </conditionalFormatting>
  <conditionalFormatting sqref="O97">
    <cfRule type="containsText" dxfId="1151" priority="1151" operator="containsText" text="LFW">
      <formula>NOT(ISERROR(SEARCH("LFW",O97)))</formula>
    </cfRule>
    <cfRule type="cellIs" dxfId="1150" priority="1152" operator="equal">
      <formula>0</formula>
    </cfRule>
  </conditionalFormatting>
  <conditionalFormatting sqref="P97">
    <cfRule type="containsText" dxfId="1149" priority="1149" operator="containsText" text="LFW">
      <formula>NOT(ISERROR(SEARCH("LFW",P97)))</formula>
    </cfRule>
    <cfRule type="cellIs" dxfId="1148" priority="1150" operator="equal">
      <formula>0</formula>
    </cfRule>
  </conditionalFormatting>
  <conditionalFormatting sqref="Q97">
    <cfRule type="containsText" dxfId="1147" priority="1147" operator="containsText" text="LFW">
      <formula>NOT(ISERROR(SEARCH("LFW",Q97)))</formula>
    </cfRule>
    <cfRule type="cellIs" dxfId="1146" priority="1148" operator="equal">
      <formula>0</formula>
    </cfRule>
  </conditionalFormatting>
  <conditionalFormatting sqref="R97">
    <cfRule type="containsText" dxfId="1145" priority="1145" operator="containsText" text="LFW">
      <formula>NOT(ISERROR(SEARCH("LFW",R97)))</formula>
    </cfRule>
    <cfRule type="cellIs" dxfId="1144" priority="1146" operator="equal">
      <formula>0</formula>
    </cfRule>
  </conditionalFormatting>
  <conditionalFormatting sqref="S97">
    <cfRule type="containsText" dxfId="1143" priority="1143" operator="containsText" text="LFW">
      <formula>NOT(ISERROR(SEARCH("LFW",S97)))</formula>
    </cfRule>
    <cfRule type="cellIs" dxfId="1142" priority="1144" operator="equal">
      <formula>0</formula>
    </cfRule>
  </conditionalFormatting>
  <conditionalFormatting sqref="T97">
    <cfRule type="containsText" dxfId="1141" priority="1141" operator="containsText" text="LFW">
      <formula>NOT(ISERROR(SEARCH("LFW",T97)))</formula>
    </cfRule>
    <cfRule type="cellIs" dxfId="1140" priority="1142" operator="equal">
      <formula>0</formula>
    </cfRule>
  </conditionalFormatting>
  <conditionalFormatting sqref="U97">
    <cfRule type="containsText" dxfId="1139" priority="1139" operator="containsText" text="LFW">
      <formula>NOT(ISERROR(SEARCH("LFW",U97)))</formula>
    </cfRule>
    <cfRule type="cellIs" dxfId="1138" priority="1140" operator="equal">
      <formula>0</formula>
    </cfRule>
  </conditionalFormatting>
  <conditionalFormatting sqref="V97">
    <cfRule type="containsText" dxfId="1137" priority="1137" operator="containsText" text="LFW">
      <formula>NOT(ISERROR(SEARCH("LFW",V97)))</formula>
    </cfRule>
    <cfRule type="cellIs" dxfId="1136" priority="1138" operator="equal">
      <formula>0</formula>
    </cfRule>
  </conditionalFormatting>
  <conditionalFormatting sqref="K98:N98">
    <cfRule type="containsText" dxfId="1135" priority="1135" operator="containsText" text="LFW">
      <formula>NOT(ISERROR(SEARCH("LFW",K98)))</formula>
    </cfRule>
    <cfRule type="cellIs" dxfId="1134" priority="1136" operator="equal">
      <formula>0</formula>
    </cfRule>
  </conditionalFormatting>
  <conditionalFormatting sqref="O98">
    <cfRule type="containsText" dxfId="1133" priority="1133" operator="containsText" text="LFW">
      <formula>NOT(ISERROR(SEARCH("LFW",O98)))</formula>
    </cfRule>
    <cfRule type="cellIs" dxfId="1132" priority="1134" operator="equal">
      <formula>0</formula>
    </cfRule>
  </conditionalFormatting>
  <conditionalFormatting sqref="Q98">
    <cfRule type="containsText" dxfId="1131" priority="1131" operator="containsText" text="LFW">
      <formula>NOT(ISERROR(SEARCH("LFW",Q98)))</formula>
    </cfRule>
    <cfRule type="cellIs" dxfId="1130" priority="1132" operator="equal">
      <formula>0</formula>
    </cfRule>
  </conditionalFormatting>
  <conditionalFormatting sqref="P98">
    <cfRule type="containsText" dxfId="1129" priority="1129" operator="containsText" text="LFW">
      <formula>NOT(ISERROR(SEARCH("LFW",P98)))</formula>
    </cfRule>
    <cfRule type="cellIs" dxfId="1128" priority="1130" operator="equal">
      <formula>0</formula>
    </cfRule>
  </conditionalFormatting>
  <conditionalFormatting sqref="R98">
    <cfRule type="containsText" dxfId="1127" priority="1127" operator="containsText" text="LFW">
      <formula>NOT(ISERROR(SEARCH("LFW",R98)))</formula>
    </cfRule>
    <cfRule type="cellIs" dxfId="1126" priority="1128" operator="equal">
      <formula>0</formula>
    </cfRule>
  </conditionalFormatting>
  <conditionalFormatting sqref="S98">
    <cfRule type="containsText" dxfId="1125" priority="1125" operator="containsText" text="LFW">
      <formula>NOT(ISERROR(SEARCH("LFW",S98)))</formula>
    </cfRule>
    <cfRule type="cellIs" dxfId="1124" priority="1126" operator="equal">
      <formula>0</formula>
    </cfRule>
  </conditionalFormatting>
  <conditionalFormatting sqref="T98:V98">
    <cfRule type="containsText" dxfId="1123" priority="1123" operator="containsText" text="LFW">
      <formula>NOT(ISERROR(SEARCH("LFW",T98)))</formula>
    </cfRule>
    <cfRule type="cellIs" dxfId="1122" priority="1124" operator="equal">
      <formula>0</formula>
    </cfRule>
  </conditionalFormatting>
  <conditionalFormatting sqref="V99">
    <cfRule type="containsText" dxfId="1121" priority="1121" operator="containsText" text="LFW">
      <formula>NOT(ISERROR(SEARCH("LFW",V99)))</formula>
    </cfRule>
    <cfRule type="cellIs" dxfId="1120" priority="1122" operator="equal">
      <formula>0</formula>
    </cfRule>
  </conditionalFormatting>
  <conditionalFormatting sqref="U99">
    <cfRule type="containsText" dxfId="1119" priority="1119" operator="containsText" text="LFW">
      <formula>NOT(ISERROR(SEARCH("LFW",U99)))</formula>
    </cfRule>
    <cfRule type="cellIs" dxfId="1118" priority="1120" operator="equal">
      <formula>0</formula>
    </cfRule>
  </conditionalFormatting>
  <conditionalFormatting sqref="R100">
    <cfRule type="containsText" dxfId="1117" priority="1117" operator="containsText" text="LFW">
      <formula>NOT(ISERROR(SEARCH("LFW",R100)))</formula>
    </cfRule>
    <cfRule type="cellIs" dxfId="1116" priority="1118" operator="equal">
      <formula>0</formula>
    </cfRule>
  </conditionalFormatting>
  <conditionalFormatting sqref="S100">
    <cfRule type="containsText" dxfId="1115" priority="1115" operator="containsText" text="LFW">
      <formula>NOT(ISERROR(SEARCH("LFW",S100)))</formula>
    </cfRule>
    <cfRule type="cellIs" dxfId="1114" priority="1116" operator="equal">
      <formula>0</formula>
    </cfRule>
  </conditionalFormatting>
  <conditionalFormatting sqref="T100">
    <cfRule type="containsText" dxfId="1113" priority="1113" operator="containsText" text="LFW">
      <formula>NOT(ISERROR(SEARCH("LFW",T100)))</formula>
    </cfRule>
    <cfRule type="cellIs" dxfId="1112" priority="1114" operator="equal">
      <formula>0</formula>
    </cfRule>
  </conditionalFormatting>
  <conditionalFormatting sqref="U100">
    <cfRule type="containsText" dxfId="1111" priority="1111" operator="containsText" text="LFW">
      <formula>NOT(ISERROR(SEARCH("LFW",U100)))</formula>
    </cfRule>
    <cfRule type="cellIs" dxfId="1110" priority="1112" operator="equal">
      <formula>0</formula>
    </cfRule>
  </conditionalFormatting>
  <conditionalFormatting sqref="V100">
    <cfRule type="containsText" dxfId="1109" priority="1109" operator="containsText" text="LFW">
      <formula>NOT(ISERROR(SEARCH("LFW",V100)))</formula>
    </cfRule>
    <cfRule type="cellIs" dxfId="1108" priority="1110" operator="equal">
      <formula>0</formula>
    </cfRule>
  </conditionalFormatting>
  <conditionalFormatting sqref="K101:N101">
    <cfRule type="containsText" dxfId="1107" priority="1107" operator="containsText" text="LFW">
      <formula>NOT(ISERROR(SEARCH("LFW",K101)))</formula>
    </cfRule>
    <cfRule type="cellIs" dxfId="1106" priority="1108" operator="equal">
      <formula>0</formula>
    </cfRule>
  </conditionalFormatting>
  <conditionalFormatting sqref="O101">
    <cfRule type="containsText" dxfId="1105" priority="1105" operator="containsText" text="LFW">
      <formula>NOT(ISERROR(SEARCH("LFW",O101)))</formula>
    </cfRule>
    <cfRule type="cellIs" dxfId="1104" priority="1106" operator="equal">
      <formula>0</formula>
    </cfRule>
  </conditionalFormatting>
  <conditionalFormatting sqref="P101">
    <cfRule type="containsText" dxfId="1103" priority="1103" operator="containsText" text="LFW">
      <formula>NOT(ISERROR(SEARCH("LFW",P101)))</formula>
    </cfRule>
    <cfRule type="cellIs" dxfId="1102" priority="1104" operator="equal">
      <formula>0</formula>
    </cfRule>
  </conditionalFormatting>
  <conditionalFormatting sqref="Q101:T101">
    <cfRule type="containsText" dxfId="1101" priority="1101" operator="containsText" text="LFW">
      <formula>NOT(ISERROR(SEARCH("LFW",Q101)))</formula>
    </cfRule>
    <cfRule type="cellIs" dxfId="1100" priority="1102" operator="equal">
      <formula>0</formula>
    </cfRule>
  </conditionalFormatting>
  <conditionalFormatting sqref="U101">
    <cfRule type="containsText" dxfId="1099" priority="1099" operator="containsText" text="LFW">
      <formula>NOT(ISERROR(SEARCH("LFW",U101)))</formula>
    </cfRule>
    <cfRule type="cellIs" dxfId="1098" priority="1100" operator="equal">
      <formula>0</formula>
    </cfRule>
  </conditionalFormatting>
  <conditionalFormatting sqref="V101">
    <cfRule type="containsText" dxfId="1097" priority="1097" operator="containsText" text="LFW">
      <formula>NOT(ISERROR(SEARCH("LFW",V101)))</formula>
    </cfRule>
    <cfRule type="cellIs" dxfId="1096" priority="1098" operator="equal">
      <formula>0</formula>
    </cfRule>
  </conditionalFormatting>
  <conditionalFormatting sqref="K103:N103">
    <cfRule type="containsText" dxfId="1095" priority="1095" operator="containsText" text="LFW">
      <formula>NOT(ISERROR(SEARCH("LFW",K103)))</formula>
    </cfRule>
    <cfRule type="cellIs" dxfId="1094" priority="1096" operator="equal">
      <formula>0</formula>
    </cfRule>
  </conditionalFormatting>
  <conditionalFormatting sqref="O103">
    <cfRule type="containsText" dxfId="1093" priority="1093" operator="containsText" text="LFW">
      <formula>NOT(ISERROR(SEARCH("LFW",O103)))</formula>
    </cfRule>
    <cfRule type="cellIs" dxfId="1092" priority="1094" operator="equal">
      <formula>0</formula>
    </cfRule>
  </conditionalFormatting>
  <conditionalFormatting sqref="P103">
    <cfRule type="containsText" dxfId="1091" priority="1091" operator="containsText" text="LFW">
      <formula>NOT(ISERROR(SEARCH("LFW",P103)))</formula>
    </cfRule>
    <cfRule type="cellIs" dxfId="1090" priority="1092" operator="equal">
      <formula>0</formula>
    </cfRule>
  </conditionalFormatting>
  <conditionalFormatting sqref="Q103">
    <cfRule type="containsText" dxfId="1089" priority="1089" operator="containsText" text="LFW">
      <formula>NOT(ISERROR(SEARCH("LFW",Q103)))</formula>
    </cfRule>
    <cfRule type="cellIs" dxfId="1088" priority="1090" operator="equal">
      <formula>0</formula>
    </cfRule>
  </conditionalFormatting>
  <conditionalFormatting sqref="R103">
    <cfRule type="containsText" dxfId="1087" priority="1087" operator="containsText" text="LFW">
      <formula>NOT(ISERROR(SEARCH("LFW",R103)))</formula>
    </cfRule>
    <cfRule type="cellIs" dxfId="1086" priority="1088" operator="equal">
      <formula>0</formula>
    </cfRule>
  </conditionalFormatting>
  <conditionalFormatting sqref="S103">
    <cfRule type="containsText" dxfId="1085" priority="1085" operator="containsText" text="LFW">
      <formula>NOT(ISERROR(SEARCH("LFW",S103)))</formula>
    </cfRule>
    <cfRule type="cellIs" dxfId="1084" priority="1086" operator="equal">
      <formula>0</formula>
    </cfRule>
  </conditionalFormatting>
  <conditionalFormatting sqref="T103">
    <cfRule type="containsText" dxfId="1083" priority="1083" operator="containsText" text="LFW">
      <formula>NOT(ISERROR(SEARCH("LFW",T103)))</formula>
    </cfRule>
    <cfRule type="cellIs" dxfId="1082" priority="1084" operator="equal">
      <formula>0</formula>
    </cfRule>
  </conditionalFormatting>
  <conditionalFormatting sqref="U103">
    <cfRule type="containsText" dxfId="1081" priority="1081" operator="containsText" text="LFW">
      <formula>NOT(ISERROR(SEARCH("LFW",U103)))</formula>
    </cfRule>
    <cfRule type="cellIs" dxfId="1080" priority="1082" operator="equal">
      <formula>0</formula>
    </cfRule>
  </conditionalFormatting>
  <conditionalFormatting sqref="V103">
    <cfRule type="containsText" dxfId="1079" priority="1079" operator="containsText" text="LFW">
      <formula>NOT(ISERROR(SEARCH("LFW",V103)))</formula>
    </cfRule>
    <cfRule type="cellIs" dxfId="1078" priority="1080" operator="equal">
      <formula>0</formula>
    </cfRule>
  </conditionalFormatting>
  <conditionalFormatting sqref="AH4:AH5">
    <cfRule type="containsText" dxfId="1077" priority="1077" operator="containsText" text="LFW">
      <formula>NOT(ISERROR(SEARCH("LFW",AH4)))</formula>
    </cfRule>
    <cfRule type="cellIs" dxfId="1076" priority="1078" operator="equal">
      <formula>0</formula>
    </cfRule>
  </conditionalFormatting>
  <conditionalFormatting sqref="AL4:AL5">
    <cfRule type="containsText" dxfId="1075" priority="1075" operator="containsText" text="LFW">
      <formula>NOT(ISERROR(SEARCH("LFW",AL4)))</formula>
    </cfRule>
    <cfRule type="cellIs" dxfId="1074" priority="1076" operator="equal">
      <formula>0</formula>
    </cfRule>
  </conditionalFormatting>
  <conditionalFormatting sqref="AI4:AK4">
    <cfRule type="containsText" dxfId="1073" priority="1073" operator="containsText" text="LFW">
      <formula>NOT(ISERROR(SEARCH("LFW",AI4)))</formula>
    </cfRule>
    <cfRule type="cellIs" dxfId="1072" priority="1074" operator="equal">
      <formula>0</formula>
    </cfRule>
  </conditionalFormatting>
  <conditionalFormatting sqref="AK5">
    <cfRule type="containsText" dxfId="1071" priority="1071" operator="containsText" text="LFW">
      <formula>NOT(ISERROR(SEARCH("LFW",AK5)))</formula>
    </cfRule>
    <cfRule type="cellIs" dxfId="1070" priority="1072" operator="equal">
      <formula>0</formula>
    </cfRule>
  </conditionalFormatting>
  <conditionalFormatting sqref="AI5:AJ5">
    <cfRule type="containsText" dxfId="1069" priority="1069" operator="containsText" text="LFW">
      <formula>NOT(ISERROR(SEARCH("LFW",AI5)))</formula>
    </cfRule>
    <cfRule type="cellIs" dxfId="1068" priority="1070" operator="equal">
      <formula>0</formula>
    </cfRule>
  </conditionalFormatting>
  <conditionalFormatting sqref="AM4:AN4">
    <cfRule type="containsText" dxfId="1067" priority="1067" operator="containsText" text="LFW">
      <formula>NOT(ISERROR(SEARCH("LFW",AM4)))</formula>
    </cfRule>
    <cfRule type="cellIs" dxfId="1066" priority="1068" operator="equal">
      <formula>0</formula>
    </cfRule>
  </conditionalFormatting>
  <conditionalFormatting sqref="AM5:AN5">
    <cfRule type="containsText" dxfId="1065" priority="1065" operator="containsText" text="LFW">
      <formula>NOT(ISERROR(SEARCH("LFW",AM5)))</formula>
    </cfRule>
    <cfRule type="cellIs" dxfId="1064" priority="1066" operator="equal">
      <formula>0</formula>
    </cfRule>
  </conditionalFormatting>
  <conditionalFormatting sqref="AO4">
    <cfRule type="containsText" dxfId="1063" priority="1063" operator="containsText" text="LFW">
      <formula>NOT(ISERROR(SEARCH("LFW",AO4)))</formula>
    </cfRule>
    <cfRule type="cellIs" dxfId="1062" priority="1064" operator="equal">
      <formula>0</formula>
    </cfRule>
  </conditionalFormatting>
  <conditionalFormatting sqref="AO5">
    <cfRule type="containsText" dxfId="1061" priority="1061" operator="containsText" text="LFW">
      <formula>NOT(ISERROR(SEARCH("LFW",AO5)))</formula>
    </cfRule>
    <cfRule type="cellIs" dxfId="1060" priority="1062" operator="equal">
      <formula>0</formula>
    </cfRule>
  </conditionalFormatting>
  <conditionalFormatting sqref="AP4:AP5">
    <cfRule type="containsText" dxfId="1059" priority="1059" operator="containsText" text="LFW">
      <formula>NOT(ISERROR(SEARCH("LFW",AP4)))</formula>
    </cfRule>
    <cfRule type="cellIs" dxfId="1058" priority="1060" operator="equal">
      <formula>0</formula>
    </cfRule>
  </conditionalFormatting>
  <conditionalFormatting sqref="AQ5">
    <cfRule type="containsText" dxfId="1057" priority="1057" operator="containsText" text="LFW">
      <formula>NOT(ISERROR(SEARCH("LFW",AQ5)))</formula>
    </cfRule>
    <cfRule type="cellIs" dxfId="1056" priority="1058" operator="equal">
      <formula>0</formula>
    </cfRule>
  </conditionalFormatting>
  <conditionalFormatting sqref="AQ4">
    <cfRule type="containsText" dxfId="1055" priority="1055" operator="containsText" text="LFW">
      <formula>NOT(ISERROR(SEARCH("LFW",AQ4)))</formula>
    </cfRule>
    <cfRule type="cellIs" dxfId="1054" priority="1056" operator="equal">
      <formula>0</formula>
    </cfRule>
  </conditionalFormatting>
  <conditionalFormatting sqref="AR4">
    <cfRule type="containsText" dxfId="1053" priority="1053" operator="containsText" text="LFW">
      <formula>NOT(ISERROR(SEARCH("LFW",AR4)))</formula>
    </cfRule>
    <cfRule type="cellIs" dxfId="1052" priority="1054" operator="equal">
      <formula>0</formula>
    </cfRule>
  </conditionalFormatting>
  <conditionalFormatting sqref="AR5">
    <cfRule type="containsText" dxfId="1051" priority="1051" operator="containsText" text="LFW">
      <formula>NOT(ISERROR(SEARCH("LFW",AR5)))</formula>
    </cfRule>
    <cfRule type="cellIs" dxfId="1050" priority="1052" operator="equal">
      <formula>0</formula>
    </cfRule>
  </conditionalFormatting>
  <conditionalFormatting sqref="AS11">
    <cfRule type="containsText" dxfId="1049" priority="1049" operator="containsText" text="LFW">
      <formula>NOT(ISERROR(SEARCH("LFW",AS11)))</formula>
    </cfRule>
    <cfRule type="cellIs" dxfId="1048" priority="1050" operator="equal">
      <formula>0</formula>
    </cfRule>
  </conditionalFormatting>
  <conditionalFormatting sqref="AS4:AS10">
    <cfRule type="containsText" dxfId="1047" priority="1047" operator="containsText" text="LFW">
      <formula>NOT(ISERROR(SEARCH("LFW",AS4)))</formula>
    </cfRule>
    <cfRule type="cellIs" dxfId="1046" priority="1048" operator="equal">
      <formula>0</formula>
    </cfRule>
  </conditionalFormatting>
  <conditionalFormatting sqref="AS12:AS41">
    <cfRule type="containsText" dxfId="1045" priority="1045" operator="containsText" text="LFW">
      <formula>NOT(ISERROR(SEARCH("LFW",AS12)))</formula>
    </cfRule>
    <cfRule type="cellIs" dxfId="1044" priority="1046" operator="equal">
      <formula>0</formula>
    </cfRule>
  </conditionalFormatting>
  <conditionalFormatting sqref="AL6">
    <cfRule type="containsText" dxfId="1043" priority="1043" operator="containsText" text="LFW">
      <formula>NOT(ISERROR(SEARCH("LFW",AL6)))</formula>
    </cfRule>
    <cfRule type="cellIs" dxfId="1042" priority="1044" operator="equal">
      <formula>0</formula>
    </cfRule>
  </conditionalFormatting>
  <conditionalFormatting sqref="AH6">
    <cfRule type="containsText" dxfId="1041" priority="1041" operator="containsText" text="LFW">
      <formula>NOT(ISERROR(SEARCH("LFW",AH6)))</formula>
    </cfRule>
    <cfRule type="cellIs" dxfId="1040" priority="1042" operator="equal">
      <formula>0</formula>
    </cfRule>
  </conditionalFormatting>
  <conditionalFormatting sqref="AI6">
    <cfRule type="containsText" dxfId="1039" priority="1039" operator="containsText" text="LFW">
      <formula>NOT(ISERROR(SEARCH("LFW",AI6)))</formula>
    </cfRule>
    <cfRule type="cellIs" dxfId="1038" priority="1040" operator="equal">
      <formula>0</formula>
    </cfRule>
  </conditionalFormatting>
  <conditionalFormatting sqref="AK6">
    <cfRule type="containsText" dxfId="1037" priority="1037" operator="containsText" text="LFW">
      <formula>NOT(ISERROR(SEARCH("LFW",AK6)))</formula>
    </cfRule>
    <cfRule type="cellIs" dxfId="1036" priority="1038" operator="equal">
      <formula>0</formula>
    </cfRule>
  </conditionalFormatting>
  <conditionalFormatting sqref="AJ6">
    <cfRule type="containsText" dxfId="1035" priority="1035" operator="containsText" text="LFW">
      <formula>NOT(ISERROR(SEARCH("LFW",AJ6)))</formula>
    </cfRule>
    <cfRule type="cellIs" dxfId="1034" priority="1036" operator="equal">
      <formula>0</formula>
    </cfRule>
  </conditionalFormatting>
  <conditionalFormatting sqref="AM6:AN6">
    <cfRule type="containsText" dxfId="1033" priority="1033" operator="containsText" text="LFW">
      <formula>NOT(ISERROR(SEARCH("LFW",AM6)))</formula>
    </cfRule>
    <cfRule type="cellIs" dxfId="1032" priority="1034" operator="equal">
      <formula>0</formula>
    </cfRule>
  </conditionalFormatting>
  <conditionalFormatting sqref="AO6">
    <cfRule type="containsText" dxfId="1031" priority="1031" operator="containsText" text="LFW">
      <formula>NOT(ISERROR(SEARCH("LFW",AO6)))</formula>
    </cfRule>
    <cfRule type="cellIs" dxfId="1030" priority="1032" operator="equal">
      <formula>0</formula>
    </cfRule>
  </conditionalFormatting>
  <conditionalFormatting sqref="AP6">
    <cfRule type="containsText" dxfId="1029" priority="1029" operator="containsText" text="LFW">
      <formula>NOT(ISERROR(SEARCH("LFW",AP6)))</formula>
    </cfRule>
    <cfRule type="cellIs" dxfId="1028" priority="1030" operator="equal">
      <formula>0</formula>
    </cfRule>
  </conditionalFormatting>
  <conditionalFormatting sqref="AQ6">
    <cfRule type="containsText" dxfId="1027" priority="1027" operator="containsText" text="LFW">
      <formula>NOT(ISERROR(SEARCH("LFW",AQ6)))</formula>
    </cfRule>
    <cfRule type="cellIs" dxfId="1026" priority="1028" operator="equal">
      <formula>0</formula>
    </cfRule>
  </conditionalFormatting>
  <conditionalFormatting sqref="AR6">
    <cfRule type="containsText" dxfId="1025" priority="1025" operator="containsText" text="LFW">
      <formula>NOT(ISERROR(SEARCH("LFW",AR6)))</formula>
    </cfRule>
    <cfRule type="cellIs" dxfId="1024" priority="1026" operator="equal">
      <formula>0</formula>
    </cfRule>
  </conditionalFormatting>
  <conditionalFormatting sqref="AH7">
    <cfRule type="containsText" dxfId="1023" priority="1023" operator="containsText" text="LFW">
      <formula>NOT(ISERROR(SEARCH("LFW",AH7)))</formula>
    </cfRule>
    <cfRule type="cellIs" dxfId="1022" priority="1024" operator="equal">
      <formula>0</formula>
    </cfRule>
  </conditionalFormatting>
  <conditionalFormatting sqref="AI7">
    <cfRule type="containsText" dxfId="1021" priority="1021" operator="containsText" text="LFW">
      <formula>NOT(ISERROR(SEARCH("LFW",AI7)))</formula>
    </cfRule>
    <cfRule type="cellIs" dxfId="1020" priority="1022" operator="equal">
      <formula>0</formula>
    </cfRule>
  </conditionalFormatting>
  <conditionalFormatting sqref="AJ7">
    <cfRule type="containsText" dxfId="1019" priority="1019" operator="containsText" text="LFW">
      <formula>NOT(ISERROR(SEARCH("LFW",AJ7)))</formula>
    </cfRule>
    <cfRule type="cellIs" dxfId="1018" priority="1020" operator="equal">
      <formula>0</formula>
    </cfRule>
  </conditionalFormatting>
  <conditionalFormatting sqref="AK7">
    <cfRule type="containsText" dxfId="1017" priority="1017" operator="containsText" text="LFW">
      <formula>NOT(ISERROR(SEARCH("LFW",AK7)))</formula>
    </cfRule>
    <cfRule type="cellIs" dxfId="1016" priority="1018" operator="equal">
      <formula>0</formula>
    </cfRule>
  </conditionalFormatting>
  <conditionalFormatting sqref="AL7:AM7">
    <cfRule type="containsText" dxfId="1015" priority="1015" operator="containsText" text="LFW">
      <formula>NOT(ISERROR(SEARCH("LFW",AL7)))</formula>
    </cfRule>
    <cfRule type="cellIs" dxfId="1014" priority="1016" operator="equal">
      <formula>0</formula>
    </cfRule>
  </conditionalFormatting>
  <conditionalFormatting sqref="AN7:AO7">
    <cfRule type="containsText" dxfId="1013" priority="1013" operator="containsText" text="LFW">
      <formula>NOT(ISERROR(SEARCH("LFW",AN7)))</formula>
    </cfRule>
    <cfRule type="cellIs" dxfId="1012" priority="1014" operator="equal">
      <formula>0</formula>
    </cfRule>
  </conditionalFormatting>
  <conditionalFormatting sqref="AP7">
    <cfRule type="containsText" dxfId="1011" priority="1011" operator="containsText" text="LFW">
      <formula>NOT(ISERROR(SEARCH("LFW",AP7)))</formula>
    </cfRule>
    <cfRule type="cellIs" dxfId="1010" priority="1012" operator="equal">
      <formula>0</formula>
    </cfRule>
  </conditionalFormatting>
  <conditionalFormatting sqref="AQ7">
    <cfRule type="containsText" dxfId="1009" priority="1009" operator="containsText" text="LFW">
      <formula>NOT(ISERROR(SEARCH("LFW",AQ7)))</formula>
    </cfRule>
    <cfRule type="cellIs" dxfId="1008" priority="1010" operator="equal">
      <formula>0</formula>
    </cfRule>
  </conditionalFormatting>
  <conditionalFormatting sqref="AR7">
    <cfRule type="containsText" dxfId="1007" priority="1007" operator="containsText" text="LFW">
      <formula>NOT(ISERROR(SEARCH("LFW",AR7)))</formula>
    </cfRule>
    <cfRule type="cellIs" dxfId="1006" priority="1008" operator="equal">
      <formula>0</formula>
    </cfRule>
  </conditionalFormatting>
  <conditionalFormatting sqref="AH8:AR8">
    <cfRule type="containsText" dxfId="1005" priority="1005" operator="containsText" text="LFW">
      <formula>NOT(ISERROR(SEARCH("LFW",AH8)))</formula>
    </cfRule>
    <cfRule type="cellIs" dxfId="1004" priority="1006" operator="equal">
      <formula>0</formula>
    </cfRule>
  </conditionalFormatting>
  <conditionalFormatting sqref="AH9">
    <cfRule type="containsText" dxfId="1003" priority="1003" operator="containsText" text="LFW">
      <formula>NOT(ISERROR(SEARCH("LFW",AH9)))</formula>
    </cfRule>
    <cfRule type="cellIs" dxfId="1002" priority="1004" operator="equal">
      <formula>0</formula>
    </cfRule>
  </conditionalFormatting>
  <conditionalFormatting sqref="AI9">
    <cfRule type="containsText" dxfId="1001" priority="1001" operator="containsText" text="LFW">
      <formula>NOT(ISERROR(SEARCH("LFW",AI9)))</formula>
    </cfRule>
    <cfRule type="cellIs" dxfId="1000" priority="1002" operator="equal">
      <formula>0</formula>
    </cfRule>
  </conditionalFormatting>
  <conditionalFormatting sqref="AJ9">
    <cfRule type="containsText" dxfId="999" priority="999" operator="containsText" text="LFW">
      <formula>NOT(ISERROR(SEARCH("LFW",AJ9)))</formula>
    </cfRule>
    <cfRule type="cellIs" dxfId="998" priority="1000" operator="equal">
      <formula>0</formula>
    </cfRule>
  </conditionalFormatting>
  <conditionalFormatting sqref="AK9">
    <cfRule type="containsText" dxfId="997" priority="997" operator="containsText" text="LFW">
      <formula>NOT(ISERROR(SEARCH("LFW",AK9)))</formula>
    </cfRule>
    <cfRule type="cellIs" dxfId="996" priority="998" operator="equal">
      <formula>0</formula>
    </cfRule>
  </conditionalFormatting>
  <conditionalFormatting sqref="AL9">
    <cfRule type="containsText" dxfId="995" priority="995" operator="containsText" text="LFW">
      <formula>NOT(ISERROR(SEARCH("LFW",AL9)))</formula>
    </cfRule>
    <cfRule type="cellIs" dxfId="994" priority="996" operator="equal">
      <formula>0</formula>
    </cfRule>
  </conditionalFormatting>
  <conditionalFormatting sqref="AM9:AN9">
    <cfRule type="containsText" dxfId="993" priority="993" operator="containsText" text="LFW">
      <formula>NOT(ISERROR(SEARCH("LFW",AM9)))</formula>
    </cfRule>
    <cfRule type="cellIs" dxfId="992" priority="994" operator="equal">
      <formula>0</formula>
    </cfRule>
  </conditionalFormatting>
  <conditionalFormatting sqref="AO9">
    <cfRule type="containsText" dxfId="991" priority="991" operator="containsText" text="LFW">
      <formula>NOT(ISERROR(SEARCH("LFW",AO9)))</formula>
    </cfRule>
    <cfRule type="cellIs" dxfId="990" priority="992" operator="equal">
      <formula>0</formula>
    </cfRule>
  </conditionalFormatting>
  <conditionalFormatting sqref="AP9">
    <cfRule type="containsText" dxfId="989" priority="989" operator="containsText" text="LFW">
      <formula>NOT(ISERROR(SEARCH("LFW",AP9)))</formula>
    </cfRule>
    <cfRule type="cellIs" dxfId="988" priority="990" operator="equal">
      <formula>0</formula>
    </cfRule>
  </conditionalFormatting>
  <conditionalFormatting sqref="AQ9">
    <cfRule type="containsText" dxfId="987" priority="987" operator="containsText" text="LFW">
      <formula>NOT(ISERROR(SEARCH("LFW",AQ9)))</formula>
    </cfRule>
    <cfRule type="cellIs" dxfId="986" priority="988" operator="equal">
      <formula>0</formula>
    </cfRule>
  </conditionalFormatting>
  <conditionalFormatting sqref="AR9">
    <cfRule type="containsText" dxfId="985" priority="985" operator="containsText" text="LFW">
      <formula>NOT(ISERROR(SEARCH("LFW",AR9)))</formula>
    </cfRule>
    <cfRule type="cellIs" dxfId="984" priority="986" operator="equal">
      <formula>0</formula>
    </cfRule>
  </conditionalFormatting>
  <conditionalFormatting sqref="AH10">
    <cfRule type="containsText" dxfId="983" priority="983" operator="containsText" text="LFW">
      <formula>NOT(ISERROR(SEARCH("LFW",AH10)))</formula>
    </cfRule>
    <cfRule type="cellIs" dxfId="982" priority="984" operator="equal">
      <formula>0</formula>
    </cfRule>
  </conditionalFormatting>
  <conditionalFormatting sqref="AI10">
    <cfRule type="containsText" dxfId="981" priority="981" operator="containsText" text="LFW">
      <formula>NOT(ISERROR(SEARCH("LFW",AI10)))</formula>
    </cfRule>
    <cfRule type="cellIs" dxfId="980" priority="982" operator="equal">
      <formula>0</formula>
    </cfRule>
  </conditionalFormatting>
  <conditionalFormatting sqref="AJ10">
    <cfRule type="containsText" dxfId="979" priority="979" operator="containsText" text="LFW">
      <formula>NOT(ISERROR(SEARCH("LFW",AJ10)))</formula>
    </cfRule>
    <cfRule type="cellIs" dxfId="978" priority="980" operator="equal">
      <formula>0</formula>
    </cfRule>
  </conditionalFormatting>
  <conditionalFormatting sqref="AK10">
    <cfRule type="containsText" dxfId="977" priority="977" operator="containsText" text="LFW">
      <formula>NOT(ISERROR(SEARCH("LFW",AK10)))</formula>
    </cfRule>
    <cfRule type="cellIs" dxfId="976" priority="978" operator="equal">
      <formula>0</formula>
    </cfRule>
  </conditionalFormatting>
  <conditionalFormatting sqref="AL10">
    <cfRule type="containsText" dxfId="975" priority="975" operator="containsText" text="LFW">
      <formula>NOT(ISERROR(SEARCH("LFW",AL10)))</formula>
    </cfRule>
    <cfRule type="cellIs" dxfId="974" priority="976" operator="equal">
      <formula>0</formula>
    </cfRule>
  </conditionalFormatting>
  <conditionalFormatting sqref="AM10:AO10">
    <cfRule type="containsText" dxfId="973" priority="973" operator="containsText" text="LFW">
      <formula>NOT(ISERROR(SEARCH("LFW",AM10)))</formula>
    </cfRule>
    <cfRule type="cellIs" dxfId="972" priority="974" operator="equal">
      <formula>0</formula>
    </cfRule>
  </conditionalFormatting>
  <conditionalFormatting sqref="AQ10">
    <cfRule type="containsText" dxfId="971" priority="971" operator="containsText" text="LFW">
      <formula>NOT(ISERROR(SEARCH("LFW",AQ10)))</formula>
    </cfRule>
    <cfRule type="cellIs" dxfId="970" priority="972" operator="equal">
      <formula>0</formula>
    </cfRule>
  </conditionalFormatting>
  <conditionalFormatting sqref="AP10">
    <cfRule type="containsText" dxfId="969" priority="969" operator="containsText" text="LFW">
      <formula>NOT(ISERROR(SEARCH("LFW",AP10)))</formula>
    </cfRule>
    <cfRule type="cellIs" dxfId="968" priority="970" operator="equal">
      <formula>0</formula>
    </cfRule>
  </conditionalFormatting>
  <conditionalFormatting sqref="AR10:AR13">
    <cfRule type="containsText" dxfId="967" priority="967" operator="containsText" text="LFW">
      <formula>NOT(ISERROR(SEARCH("LFW",AR10)))</formula>
    </cfRule>
    <cfRule type="cellIs" dxfId="966" priority="968" operator="equal">
      <formula>0</formula>
    </cfRule>
  </conditionalFormatting>
  <conditionalFormatting sqref="AL12:AL13">
    <cfRule type="containsText" dxfId="965" priority="965" operator="containsText" text="LFW">
      <formula>NOT(ISERROR(SEARCH("LFW",AL12)))</formula>
    </cfRule>
    <cfRule type="cellIs" dxfId="964" priority="966" operator="equal">
      <formula>0</formula>
    </cfRule>
  </conditionalFormatting>
  <conditionalFormatting sqref="AH11:AQ11">
    <cfRule type="containsText" dxfId="963" priority="963" operator="containsText" text="LFW">
      <formula>NOT(ISERROR(SEARCH("LFW",AH11)))</formula>
    </cfRule>
    <cfRule type="cellIs" dxfId="962" priority="964" operator="equal">
      <formula>0</formula>
    </cfRule>
  </conditionalFormatting>
  <conditionalFormatting sqref="AH12">
    <cfRule type="containsText" dxfId="961" priority="961" operator="containsText" text="LFW">
      <formula>NOT(ISERROR(SEARCH("LFW",AH12)))</formula>
    </cfRule>
    <cfRule type="cellIs" dxfId="960" priority="962" operator="equal">
      <formula>0</formula>
    </cfRule>
  </conditionalFormatting>
  <conditionalFormatting sqref="AJ12">
    <cfRule type="containsText" dxfId="959" priority="959" operator="containsText" text="LFW">
      <formula>NOT(ISERROR(SEARCH("LFW",AJ12)))</formula>
    </cfRule>
    <cfRule type="cellIs" dxfId="958" priority="960" operator="equal">
      <formula>0</formula>
    </cfRule>
  </conditionalFormatting>
  <conditionalFormatting sqref="AI12">
    <cfRule type="containsText" dxfId="957" priority="957" operator="containsText" text="LFW">
      <formula>NOT(ISERROR(SEARCH("LFW",AI12)))</formula>
    </cfRule>
    <cfRule type="cellIs" dxfId="956" priority="958" operator="equal">
      <formula>0</formula>
    </cfRule>
  </conditionalFormatting>
  <conditionalFormatting sqref="AK12">
    <cfRule type="containsText" dxfId="955" priority="955" operator="containsText" text="LFW">
      <formula>NOT(ISERROR(SEARCH("LFW",AK12)))</formula>
    </cfRule>
    <cfRule type="cellIs" dxfId="954" priority="956" operator="equal">
      <formula>0</formula>
    </cfRule>
  </conditionalFormatting>
  <conditionalFormatting sqref="AM12:AQ12">
    <cfRule type="containsText" dxfId="953" priority="953" operator="containsText" text="LFW">
      <formula>NOT(ISERROR(SEARCH("LFW",AM12)))</formula>
    </cfRule>
    <cfRule type="cellIs" dxfId="952" priority="954" operator="equal">
      <formula>0</formula>
    </cfRule>
  </conditionalFormatting>
  <conditionalFormatting sqref="AH13:AK13">
    <cfRule type="containsText" dxfId="951" priority="951" operator="containsText" text="LFW">
      <formula>NOT(ISERROR(SEARCH("LFW",AH13)))</formula>
    </cfRule>
    <cfRule type="cellIs" dxfId="950" priority="952" operator="equal">
      <formula>0</formula>
    </cfRule>
  </conditionalFormatting>
  <conditionalFormatting sqref="AM13:AN13">
    <cfRule type="containsText" dxfId="949" priority="949" operator="containsText" text="LFW">
      <formula>NOT(ISERROR(SEARCH("LFW",AM13)))</formula>
    </cfRule>
    <cfRule type="cellIs" dxfId="948" priority="950" operator="equal">
      <formula>0</formula>
    </cfRule>
  </conditionalFormatting>
  <conditionalFormatting sqref="AO13">
    <cfRule type="containsText" dxfId="947" priority="947" operator="containsText" text="LFW">
      <formula>NOT(ISERROR(SEARCH("LFW",AO13)))</formula>
    </cfRule>
    <cfRule type="cellIs" dxfId="946" priority="948" operator="equal">
      <formula>0</formula>
    </cfRule>
  </conditionalFormatting>
  <conditionalFormatting sqref="AP13">
    <cfRule type="containsText" dxfId="945" priority="945" operator="containsText" text="LFW">
      <formula>NOT(ISERROR(SEARCH("LFW",AP13)))</formula>
    </cfRule>
    <cfRule type="cellIs" dxfId="944" priority="946" operator="equal">
      <formula>0</formula>
    </cfRule>
  </conditionalFormatting>
  <conditionalFormatting sqref="AQ13">
    <cfRule type="containsText" dxfId="943" priority="943" operator="containsText" text="LFW">
      <formula>NOT(ISERROR(SEARCH("LFW",AQ13)))</formula>
    </cfRule>
    <cfRule type="cellIs" dxfId="942" priority="944" operator="equal">
      <formula>0</formula>
    </cfRule>
  </conditionalFormatting>
  <conditionalFormatting sqref="AH14">
    <cfRule type="containsText" dxfId="941" priority="941" operator="containsText" text="LFW">
      <formula>NOT(ISERROR(SEARCH("LFW",AH14)))</formula>
    </cfRule>
    <cfRule type="cellIs" dxfId="940" priority="942" operator="equal">
      <formula>0</formula>
    </cfRule>
  </conditionalFormatting>
  <conditionalFormatting sqref="AI14">
    <cfRule type="containsText" dxfId="939" priority="939" operator="containsText" text="LFW">
      <formula>NOT(ISERROR(SEARCH("LFW",AI14)))</formula>
    </cfRule>
    <cfRule type="cellIs" dxfId="938" priority="940" operator="equal">
      <formula>0</formula>
    </cfRule>
  </conditionalFormatting>
  <conditionalFormatting sqref="AJ14">
    <cfRule type="containsText" dxfId="937" priority="937" operator="containsText" text="LFW">
      <formula>NOT(ISERROR(SEARCH("LFW",AJ14)))</formula>
    </cfRule>
    <cfRule type="cellIs" dxfId="936" priority="938" operator="equal">
      <formula>0</formula>
    </cfRule>
  </conditionalFormatting>
  <conditionalFormatting sqref="AK14">
    <cfRule type="containsText" dxfId="935" priority="935" operator="containsText" text="LFW">
      <formula>NOT(ISERROR(SEARCH("LFW",AK14)))</formula>
    </cfRule>
    <cfRule type="cellIs" dxfId="934" priority="936" operator="equal">
      <formula>0</formula>
    </cfRule>
  </conditionalFormatting>
  <conditionalFormatting sqref="AL14">
    <cfRule type="containsText" dxfId="933" priority="933" operator="containsText" text="LFW">
      <formula>NOT(ISERROR(SEARCH("LFW",AL14)))</formula>
    </cfRule>
    <cfRule type="cellIs" dxfId="932" priority="934" operator="equal">
      <formula>0</formula>
    </cfRule>
  </conditionalFormatting>
  <conditionalFormatting sqref="AM14:AQ14">
    <cfRule type="containsText" dxfId="931" priority="931" operator="containsText" text="LFW">
      <formula>NOT(ISERROR(SEARCH("LFW",AM14)))</formula>
    </cfRule>
    <cfRule type="cellIs" dxfId="930" priority="932" operator="equal">
      <formula>0</formula>
    </cfRule>
  </conditionalFormatting>
  <conditionalFormatting sqref="AR14">
    <cfRule type="containsText" dxfId="929" priority="929" operator="containsText" text="LFW">
      <formula>NOT(ISERROR(SEARCH("LFW",AR14)))</formula>
    </cfRule>
    <cfRule type="cellIs" dxfId="928" priority="930" operator="equal">
      <formula>0</formula>
    </cfRule>
  </conditionalFormatting>
  <conditionalFormatting sqref="AH15">
    <cfRule type="containsText" dxfId="927" priority="927" operator="containsText" text="LFW">
      <formula>NOT(ISERROR(SEARCH("LFW",AH15)))</formula>
    </cfRule>
    <cfRule type="cellIs" dxfId="926" priority="928" operator="equal">
      <formula>0</formula>
    </cfRule>
  </conditionalFormatting>
  <conditionalFormatting sqref="AI15:AK15">
    <cfRule type="containsText" dxfId="925" priority="925" operator="containsText" text="LFW">
      <formula>NOT(ISERROR(SEARCH("LFW",AI15)))</formula>
    </cfRule>
    <cfRule type="cellIs" dxfId="924" priority="926" operator="equal">
      <formula>0</formula>
    </cfRule>
  </conditionalFormatting>
  <conditionalFormatting sqref="AL15:AM15">
    <cfRule type="containsText" dxfId="923" priority="923" operator="containsText" text="LFW">
      <formula>NOT(ISERROR(SEARCH("LFW",AL15)))</formula>
    </cfRule>
    <cfRule type="cellIs" dxfId="922" priority="924" operator="equal">
      <formula>0</formula>
    </cfRule>
  </conditionalFormatting>
  <conditionalFormatting sqref="AN15">
    <cfRule type="containsText" dxfId="921" priority="921" operator="containsText" text="LFW">
      <formula>NOT(ISERROR(SEARCH("LFW",AN15)))</formula>
    </cfRule>
    <cfRule type="cellIs" dxfId="920" priority="922" operator="equal">
      <formula>0</formula>
    </cfRule>
  </conditionalFormatting>
  <conditionalFormatting sqref="AO15">
    <cfRule type="containsText" dxfId="919" priority="919" operator="containsText" text="LFW">
      <formula>NOT(ISERROR(SEARCH("LFW",AO15)))</formula>
    </cfRule>
    <cfRule type="cellIs" dxfId="918" priority="920" operator="equal">
      <formula>0</formula>
    </cfRule>
  </conditionalFormatting>
  <conditionalFormatting sqref="AQ15">
    <cfRule type="containsText" dxfId="917" priority="917" operator="containsText" text="LFW">
      <formula>NOT(ISERROR(SEARCH("LFW",AQ15)))</formula>
    </cfRule>
    <cfRule type="cellIs" dxfId="916" priority="918" operator="equal">
      <formula>0</formula>
    </cfRule>
  </conditionalFormatting>
  <conditionalFormatting sqref="AP15">
    <cfRule type="containsText" dxfId="915" priority="915" operator="containsText" text="LFW">
      <formula>NOT(ISERROR(SEARCH("LFW",AP15)))</formula>
    </cfRule>
    <cfRule type="cellIs" dxfId="914" priority="916" operator="equal">
      <formula>0</formula>
    </cfRule>
  </conditionalFormatting>
  <conditionalFormatting sqref="AR15">
    <cfRule type="containsText" dxfId="913" priority="913" operator="containsText" text="LFW">
      <formula>NOT(ISERROR(SEARCH("LFW",AR15)))</formula>
    </cfRule>
    <cfRule type="cellIs" dxfId="912" priority="914" operator="equal">
      <formula>0</formula>
    </cfRule>
  </conditionalFormatting>
  <conditionalFormatting sqref="AL16:AM16">
    <cfRule type="containsText" dxfId="911" priority="911" operator="containsText" text="LFW">
      <formula>NOT(ISERROR(SEARCH("LFW",AL16)))</formula>
    </cfRule>
    <cfRule type="cellIs" dxfId="910" priority="912" operator="equal">
      <formula>0</formula>
    </cfRule>
  </conditionalFormatting>
  <conditionalFormatting sqref="AH16">
    <cfRule type="containsText" dxfId="909" priority="909" operator="containsText" text="LFW">
      <formula>NOT(ISERROR(SEARCH("LFW",AH16)))</formula>
    </cfRule>
    <cfRule type="cellIs" dxfId="908" priority="910" operator="equal">
      <formula>0</formula>
    </cfRule>
  </conditionalFormatting>
  <conditionalFormatting sqref="AI16">
    <cfRule type="containsText" dxfId="907" priority="907" operator="containsText" text="LFW">
      <formula>NOT(ISERROR(SEARCH("LFW",AI16)))</formula>
    </cfRule>
    <cfRule type="cellIs" dxfId="906" priority="908" operator="equal">
      <formula>0</formula>
    </cfRule>
  </conditionalFormatting>
  <conditionalFormatting sqref="AJ16:AK16">
    <cfRule type="containsText" dxfId="905" priority="905" operator="containsText" text="LFW">
      <formula>NOT(ISERROR(SEARCH("LFW",AJ16)))</formula>
    </cfRule>
    <cfRule type="cellIs" dxfId="904" priority="906" operator="equal">
      <formula>0</formula>
    </cfRule>
  </conditionalFormatting>
  <conditionalFormatting sqref="AN16">
    <cfRule type="containsText" dxfId="903" priority="903" operator="containsText" text="LFW">
      <formula>NOT(ISERROR(SEARCH("LFW",AN16)))</formula>
    </cfRule>
    <cfRule type="cellIs" dxfId="902" priority="904" operator="equal">
      <formula>0</formula>
    </cfRule>
  </conditionalFormatting>
  <conditionalFormatting sqref="AP16">
    <cfRule type="containsText" dxfId="901" priority="901" operator="containsText" text="LFW">
      <formula>NOT(ISERROR(SEARCH("LFW",AP16)))</formula>
    </cfRule>
    <cfRule type="cellIs" dxfId="900" priority="902" operator="equal">
      <formula>0</formula>
    </cfRule>
  </conditionalFormatting>
  <conditionalFormatting sqref="AO16">
    <cfRule type="containsText" dxfId="899" priority="899" operator="containsText" text="LFW">
      <formula>NOT(ISERROR(SEARCH("LFW",AO16)))</formula>
    </cfRule>
    <cfRule type="cellIs" dxfId="898" priority="900" operator="equal">
      <formula>0</formula>
    </cfRule>
  </conditionalFormatting>
  <conditionalFormatting sqref="AR16">
    <cfRule type="containsText" dxfId="897" priority="897" operator="containsText" text="LFW">
      <formula>NOT(ISERROR(SEARCH("LFW",AR16)))</formula>
    </cfRule>
    <cfRule type="cellIs" dxfId="896" priority="898" operator="equal">
      <formula>0</formula>
    </cfRule>
  </conditionalFormatting>
  <conditionalFormatting sqref="AQ16">
    <cfRule type="containsText" dxfId="895" priority="895" operator="containsText" text="LFW">
      <formula>NOT(ISERROR(SEARCH("LFW",AQ16)))</formula>
    </cfRule>
    <cfRule type="cellIs" dxfId="894" priority="896" operator="equal">
      <formula>0</formula>
    </cfRule>
  </conditionalFormatting>
  <conditionalFormatting sqref="AL17:AM17">
    <cfRule type="containsText" dxfId="893" priority="893" operator="containsText" text="LFW">
      <formula>NOT(ISERROR(SEARCH("LFW",AL17)))</formula>
    </cfRule>
    <cfRule type="cellIs" dxfId="892" priority="894" operator="equal">
      <formula>0</formula>
    </cfRule>
  </conditionalFormatting>
  <conditionalFormatting sqref="AJ18">
    <cfRule type="containsText" dxfId="891" priority="891" operator="containsText" text="LFW">
      <formula>NOT(ISERROR(SEARCH("LFW",AJ18)))</formula>
    </cfRule>
    <cfRule type="cellIs" dxfId="890" priority="892" operator="equal">
      <formula>0</formula>
    </cfRule>
  </conditionalFormatting>
  <conditionalFormatting sqref="AH18:AI18">
    <cfRule type="containsText" dxfId="889" priority="889" operator="containsText" text="LFW">
      <formula>NOT(ISERROR(SEARCH("LFW",AH18)))</formula>
    </cfRule>
    <cfRule type="cellIs" dxfId="888" priority="890" operator="equal">
      <formula>0</formula>
    </cfRule>
  </conditionalFormatting>
  <conditionalFormatting sqref="AK18:AM18">
    <cfRule type="containsText" dxfId="887" priority="887" operator="containsText" text="LFW">
      <formula>NOT(ISERROR(SEARCH("LFW",AK18)))</formula>
    </cfRule>
    <cfRule type="cellIs" dxfId="886" priority="888" operator="equal">
      <formula>0</formula>
    </cfRule>
  </conditionalFormatting>
  <conditionalFormatting sqref="AH17:AK17">
    <cfRule type="containsText" dxfId="885" priority="885" operator="containsText" text="LFW">
      <formula>NOT(ISERROR(SEARCH("LFW",AH17)))</formula>
    </cfRule>
    <cfRule type="cellIs" dxfId="884" priority="886" operator="equal">
      <formula>0</formula>
    </cfRule>
  </conditionalFormatting>
  <conditionalFormatting sqref="AN17">
    <cfRule type="containsText" dxfId="883" priority="883" operator="containsText" text="LFW">
      <formula>NOT(ISERROR(SEARCH("LFW",AN17)))</formula>
    </cfRule>
    <cfRule type="cellIs" dxfId="882" priority="884" operator="equal">
      <formula>0</formula>
    </cfRule>
  </conditionalFormatting>
  <conditionalFormatting sqref="AO17:AR17">
    <cfRule type="containsText" dxfId="881" priority="881" operator="containsText" text="LFW">
      <formula>NOT(ISERROR(SEARCH("LFW",AO17)))</formula>
    </cfRule>
    <cfRule type="cellIs" dxfId="880" priority="882" operator="equal">
      <formula>0</formula>
    </cfRule>
  </conditionalFormatting>
  <conditionalFormatting sqref="AN18:AO18">
    <cfRule type="containsText" dxfId="879" priority="879" operator="containsText" text="LFW">
      <formula>NOT(ISERROR(SEARCH("LFW",AN18)))</formula>
    </cfRule>
    <cfRule type="cellIs" dxfId="878" priority="880" operator="equal">
      <formula>0</formula>
    </cfRule>
  </conditionalFormatting>
  <conditionalFormatting sqref="AR18">
    <cfRule type="containsText" dxfId="877" priority="877" operator="containsText" text="LFW">
      <formula>NOT(ISERROR(SEARCH("LFW",AR18)))</formula>
    </cfRule>
    <cfRule type="cellIs" dxfId="876" priority="878" operator="equal">
      <formula>0</formula>
    </cfRule>
  </conditionalFormatting>
  <conditionalFormatting sqref="AP18:AQ18">
    <cfRule type="containsText" dxfId="875" priority="875" operator="containsText" text="LFW">
      <formula>NOT(ISERROR(SEARCH("LFW",AP18)))</formula>
    </cfRule>
    <cfRule type="cellIs" dxfId="874" priority="876" operator="equal">
      <formula>0</formula>
    </cfRule>
  </conditionalFormatting>
  <conditionalFormatting sqref="AH19">
    <cfRule type="containsText" dxfId="873" priority="873" operator="containsText" text="LFW">
      <formula>NOT(ISERROR(SEARCH("LFW",AH19)))</formula>
    </cfRule>
    <cfRule type="cellIs" dxfId="872" priority="874" operator="equal">
      <formula>0</formula>
    </cfRule>
  </conditionalFormatting>
  <conditionalFormatting sqref="AI19:AK19">
    <cfRule type="containsText" dxfId="871" priority="871" operator="containsText" text="LFW">
      <formula>NOT(ISERROR(SEARCH("LFW",AI19)))</formula>
    </cfRule>
    <cfRule type="cellIs" dxfId="870" priority="872" operator="equal">
      <formula>0</formula>
    </cfRule>
  </conditionalFormatting>
  <conditionalFormatting sqref="AM19:AQ19">
    <cfRule type="containsText" dxfId="869" priority="869" operator="containsText" text="LFW">
      <formula>NOT(ISERROR(SEARCH("LFW",AM19)))</formula>
    </cfRule>
    <cfRule type="cellIs" dxfId="868" priority="870" operator="equal">
      <formula>0</formula>
    </cfRule>
  </conditionalFormatting>
  <conditionalFormatting sqref="AL19">
    <cfRule type="containsText" dxfId="867" priority="867" operator="containsText" text="LFW">
      <formula>NOT(ISERROR(SEARCH("LFW",AL19)))</formula>
    </cfRule>
    <cfRule type="cellIs" dxfId="866" priority="868" operator="equal">
      <formula>0</formula>
    </cfRule>
  </conditionalFormatting>
  <conditionalFormatting sqref="AR19">
    <cfRule type="containsText" dxfId="865" priority="865" operator="containsText" text="LFW">
      <formula>NOT(ISERROR(SEARCH("LFW",AR19)))</formula>
    </cfRule>
    <cfRule type="cellIs" dxfId="864" priority="866" operator="equal">
      <formula>0</formula>
    </cfRule>
  </conditionalFormatting>
  <conditionalFormatting sqref="AH20">
    <cfRule type="containsText" dxfId="863" priority="863" operator="containsText" text="LFW">
      <formula>NOT(ISERROR(SEARCH("LFW",AH20)))</formula>
    </cfRule>
    <cfRule type="cellIs" dxfId="862" priority="864" operator="equal">
      <formula>0</formula>
    </cfRule>
  </conditionalFormatting>
  <conditionalFormatting sqref="AI20">
    <cfRule type="containsText" dxfId="861" priority="861" operator="containsText" text="LFW">
      <formula>NOT(ISERROR(SEARCH("LFW",AI20)))</formula>
    </cfRule>
    <cfRule type="cellIs" dxfId="860" priority="862" operator="equal">
      <formula>0</formula>
    </cfRule>
  </conditionalFormatting>
  <conditionalFormatting sqref="AJ20">
    <cfRule type="containsText" dxfId="859" priority="859" operator="containsText" text="LFW">
      <formula>NOT(ISERROR(SEARCH("LFW",AJ20)))</formula>
    </cfRule>
    <cfRule type="cellIs" dxfId="858" priority="860" operator="equal">
      <formula>0</formula>
    </cfRule>
  </conditionalFormatting>
  <conditionalFormatting sqref="AK20">
    <cfRule type="containsText" dxfId="857" priority="857" operator="containsText" text="LFW">
      <formula>NOT(ISERROR(SEARCH("LFW",AK20)))</formula>
    </cfRule>
    <cfRule type="cellIs" dxfId="856" priority="858" operator="equal">
      <formula>0</formula>
    </cfRule>
  </conditionalFormatting>
  <conditionalFormatting sqref="AL20">
    <cfRule type="containsText" dxfId="855" priority="855" operator="containsText" text="LFW">
      <formula>NOT(ISERROR(SEARCH("LFW",AL20)))</formula>
    </cfRule>
    <cfRule type="cellIs" dxfId="854" priority="856" operator="equal">
      <formula>0</formula>
    </cfRule>
  </conditionalFormatting>
  <conditionalFormatting sqref="AM20:AQ20">
    <cfRule type="containsText" dxfId="853" priority="853" operator="containsText" text="LFW">
      <formula>NOT(ISERROR(SEARCH("LFW",AM20)))</formula>
    </cfRule>
    <cfRule type="cellIs" dxfId="852" priority="854" operator="equal">
      <formula>0</formula>
    </cfRule>
  </conditionalFormatting>
  <conditionalFormatting sqref="AR20">
    <cfRule type="containsText" dxfId="851" priority="851" operator="containsText" text="LFW">
      <formula>NOT(ISERROR(SEARCH("LFW",AR20)))</formula>
    </cfRule>
    <cfRule type="cellIs" dxfId="850" priority="852" operator="equal">
      <formula>0</formula>
    </cfRule>
  </conditionalFormatting>
  <conditionalFormatting sqref="AH21:AJ21">
    <cfRule type="containsText" dxfId="849" priority="849" operator="containsText" text="LFW">
      <formula>NOT(ISERROR(SEARCH("LFW",AH21)))</formula>
    </cfRule>
    <cfRule type="cellIs" dxfId="848" priority="850" operator="equal">
      <formula>0</formula>
    </cfRule>
  </conditionalFormatting>
  <conditionalFormatting sqref="AK21">
    <cfRule type="containsText" dxfId="847" priority="847" operator="containsText" text="LFW">
      <formula>NOT(ISERROR(SEARCH("LFW",AK21)))</formula>
    </cfRule>
    <cfRule type="cellIs" dxfId="846" priority="848" operator="equal">
      <formula>0</formula>
    </cfRule>
  </conditionalFormatting>
  <conditionalFormatting sqref="AM21:AO21">
    <cfRule type="containsText" dxfId="845" priority="845" operator="containsText" text="LFW">
      <formula>NOT(ISERROR(SEARCH("LFW",AM21)))</formula>
    </cfRule>
    <cfRule type="cellIs" dxfId="844" priority="846" operator="equal">
      <formula>0</formula>
    </cfRule>
  </conditionalFormatting>
  <conditionalFormatting sqref="AQ21">
    <cfRule type="containsText" dxfId="843" priority="843" operator="containsText" text="LFW">
      <formula>NOT(ISERROR(SEARCH("LFW",AQ21)))</formula>
    </cfRule>
    <cfRule type="cellIs" dxfId="842" priority="844" operator="equal">
      <formula>0</formula>
    </cfRule>
  </conditionalFormatting>
  <conditionalFormatting sqref="AP21">
    <cfRule type="containsText" dxfId="841" priority="841" operator="containsText" text="LFW">
      <formula>NOT(ISERROR(SEARCH("LFW",AP21)))</formula>
    </cfRule>
    <cfRule type="cellIs" dxfId="840" priority="842" operator="equal">
      <formula>0</formula>
    </cfRule>
  </conditionalFormatting>
  <conditionalFormatting sqref="AR21">
    <cfRule type="containsText" dxfId="839" priority="839" operator="containsText" text="LFW">
      <formula>NOT(ISERROR(SEARCH("LFW",AR21)))</formula>
    </cfRule>
    <cfRule type="cellIs" dxfId="838" priority="840" operator="equal">
      <formula>0</formula>
    </cfRule>
  </conditionalFormatting>
  <conditionalFormatting sqref="AL21">
    <cfRule type="containsText" dxfId="837" priority="837" operator="containsText" text="LFW">
      <formula>NOT(ISERROR(SEARCH("LFW",AL21)))</formula>
    </cfRule>
    <cfRule type="cellIs" dxfId="836" priority="838" operator="equal">
      <formula>0</formula>
    </cfRule>
  </conditionalFormatting>
  <conditionalFormatting sqref="AH22">
    <cfRule type="containsText" dxfId="835" priority="835" operator="containsText" text="LFW">
      <formula>NOT(ISERROR(SEARCH("LFW",AH22)))</formula>
    </cfRule>
    <cfRule type="cellIs" dxfId="834" priority="836" operator="equal">
      <formula>0</formula>
    </cfRule>
  </conditionalFormatting>
  <conditionalFormatting sqref="AI22:AR22">
    <cfRule type="containsText" dxfId="833" priority="833" operator="containsText" text="LFW">
      <formula>NOT(ISERROR(SEARCH("LFW",AI22)))</formula>
    </cfRule>
    <cfRule type="cellIs" dxfId="832" priority="834" operator="equal">
      <formula>0</formula>
    </cfRule>
  </conditionalFormatting>
  <conditionalFormatting sqref="AH23">
    <cfRule type="containsText" dxfId="831" priority="831" operator="containsText" text="LFW">
      <formula>NOT(ISERROR(SEARCH("LFW",AH23)))</formula>
    </cfRule>
    <cfRule type="cellIs" dxfId="830" priority="832" operator="equal">
      <formula>0</formula>
    </cfRule>
  </conditionalFormatting>
  <conditionalFormatting sqref="AI23">
    <cfRule type="containsText" dxfId="829" priority="829" operator="containsText" text="LFW">
      <formula>NOT(ISERROR(SEARCH("LFW",AI23)))</formula>
    </cfRule>
    <cfRule type="cellIs" dxfId="828" priority="830" operator="equal">
      <formula>0</formula>
    </cfRule>
  </conditionalFormatting>
  <conditionalFormatting sqref="AJ23">
    <cfRule type="containsText" dxfId="827" priority="827" operator="containsText" text="LFW">
      <formula>NOT(ISERROR(SEARCH("LFW",AJ23)))</formula>
    </cfRule>
    <cfRule type="cellIs" dxfId="826" priority="828" operator="equal">
      <formula>0</formula>
    </cfRule>
  </conditionalFormatting>
  <conditionalFormatting sqref="AK23">
    <cfRule type="containsText" dxfId="825" priority="825" operator="containsText" text="LFW">
      <formula>NOT(ISERROR(SEARCH("LFW",AK23)))</formula>
    </cfRule>
    <cfRule type="cellIs" dxfId="824" priority="826" operator="equal">
      <formula>0</formula>
    </cfRule>
  </conditionalFormatting>
  <conditionalFormatting sqref="AL23">
    <cfRule type="containsText" dxfId="823" priority="823" operator="containsText" text="LFW">
      <formula>NOT(ISERROR(SEARCH("LFW",AL23)))</formula>
    </cfRule>
    <cfRule type="cellIs" dxfId="822" priority="824" operator="equal">
      <formula>0</formula>
    </cfRule>
  </conditionalFormatting>
  <conditionalFormatting sqref="AM23">
    <cfRule type="containsText" dxfId="821" priority="821" operator="containsText" text="LFW">
      <formula>NOT(ISERROR(SEARCH("LFW",AM23)))</formula>
    </cfRule>
    <cfRule type="cellIs" dxfId="820" priority="822" operator="equal">
      <formula>0</formula>
    </cfRule>
  </conditionalFormatting>
  <conditionalFormatting sqref="AN23:AO23">
    <cfRule type="containsText" dxfId="819" priority="819" operator="containsText" text="LFW">
      <formula>NOT(ISERROR(SEARCH("LFW",AN23)))</formula>
    </cfRule>
    <cfRule type="cellIs" dxfId="818" priority="820" operator="equal">
      <formula>0</formula>
    </cfRule>
  </conditionalFormatting>
  <conditionalFormatting sqref="AQ23">
    <cfRule type="containsText" dxfId="817" priority="817" operator="containsText" text="LFW">
      <formula>NOT(ISERROR(SEARCH("LFW",AQ23)))</formula>
    </cfRule>
    <cfRule type="cellIs" dxfId="816" priority="818" operator="equal">
      <formula>0</formula>
    </cfRule>
  </conditionalFormatting>
  <conditionalFormatting sqref="AP23">
    <cfRule type="containsText" dxfId="815" priority="815" operator="containsText" text="LFW">
      <formula>NOT(ISERROR(SEARCH("LFW",AP23)))</formula>
    </cfRule>
    <cfRule type="cellIs" dxfId="814" priority="816" operator="equal">
      <formula>0</formula>
    </cfRule>
  </conditionalFormatting>
  <conditionalFormatting sqref="AR23">
    <cfRule type="containsText" dxfId="813" priority="813" operator="containsText" text="LFW">
      <formula>NOT(ISERROR(SEARCH("LFW",AR23)))</formula>
    </cfRule>
    <cfRule type="cellIs" dxfId="812" priority="814" operator="equal">
      <formula>0</formula>
    </cfRule>
  </conditionalFormatting>
  <conditionalFormatting sqref="AH24">
    <cfRule type="containsText" dxfId="811" priority="811" operator="containsText" text="LFW">
      <formula>NOT(ISERROR(SEARCH("LFW",AH24)))</formula>
    </cfRule>
    <cfRule type="cellIs" dxfId="810" priority="812" operator="equal">
      <formula>0</formula>
    </cfRule>
  </conditionalFormatting>
  <conditionalFormatting sqref="AI24">
    <cfRule type="containsText" dxfId="809" priority="809" operator="containsText" text="LFW">
      <formula>NOT(ISERROR(SEARCH("LFW",AI24)))</formula>
    </cfRule>
    <cfRule type="cellIs" dxfId="808" priority="810" operator="equal">
      <formula>0</formula>
    </cfRule>
  </conditionalFormatting>
  <conditionalFormatting sqref="AJ24:AK24">
    <cfRule type="containsText" dxfId="807" priority="807" operator="containsText" text="LFW">
      <formula>NOT(ISERROR(SEARCH("LFW",AJ24)))</formula>
    </cfRule>
    <cfRule type="cellIs" dxfId="806" priority="808" operator="equal">
      <formula>0</formula>
    </cfRule>
  </conditionalFormatting>
  <conditionalFormatting sqref="AL24">
    <cfRule type="containsText" dxfId="805" priority="805" operator="containsText" text="LFW">
      <formula>NOT(ISERROR(SEARCH("LFW",AL24)))</formula>
    </cfRule>
    <cfRule type="cellIs" dxfId="804" priority="806" operator="equal">
      <formula>0</formula>
    </cfRule>
  </conditionalFormatting>
  <conditionalFormatting sqref="AM24:AO24">
    <cfRule type="containsText" dxfId="803" priority="803" operator="containsText" text="LFW">
      <formula>NOT(ISERROR(SEARCH("LFW",AM24)))</formula>
    </cfRule>
    <cfRule type="cellIs" dxfId="802" priority="804" operator="equal">
      <formula>0</formula>
    </cfRule>
  </conditionalFormatting>
  <conditionalFormatting sqref="AP24:AQ24">
    <cfRule type="containsText" dxfId="801" priority="801" operator="containsText" text="LFW">
      <formula>NOT(ISERROR(SEARCH("LFW",AP24)))</formula>
    </cfRule>
    <cfRule type="cellIs" dxfId="800" priority="802" operator="equal">
      <formula>0</formula>
    </cfRule>
  </conditionalFormatting>
  <conditionalFormatting sqref="AR24">
    <cfRule type="containsText" dxfId="799" priority="799" operator="containsText" text="LFW">
      <formula>NOT(ISERROR(SEARCH("LFW",AR24)))</formula>
    </cfRule>
    <cfRule type="cellIs" dxfId="798" priority="800" operator="equal">
      <formula>0</formula>
    </cfRule>
  </conditionalFormatting>
  <conditionalFormatting sqref="AH25">
    <cfRule type="containsText" dxfId="797" priority="797" operator="containsText" text="LFW">
      <formula>NOT(ISERROR(SEARCH("LFW",AH25)))</formula>
    </cfRule>
    <cfRule type="cellIs" dxfId="796" priority="798" operator="equal">
      <formula>0</formula>
    </cfRule>
  </conditionalFormatting>
  <conditionalFormatting sqref="AJ25:AK25">
    <cfRule type="containsText" dxfId="795" priority="795" operator="containsText" text="LFW">
      <formula>NOT(ISERROR(SEARCH("LFW",AJ25)))</formula>
    </cfRule>
    <cfRule type="cellIs" dxfId="794" priority="796" operator="equal">
      <formula>0</formula>
    </cfRule>
  </conditionalFormatting>
  <conditionalFormatting sqref="AI25">
    <cfRule type="containsText" dxfId="793" priority="793" operator="containsText" text="LFW">
      <formula>NOT(ISERROR(SEARCH("LFW",AI25)))</formula>
    </cfRule>
    <cfRule type="cellIs" dxfId="792" priority="794" operator="equal">
      <formula>0</formula>
    </cfRule>
  </conditionalFormatting>
  <conditionalFormatting sqref="AL25:AM25">
    <cfRule type="containsText" dxfId="791" priority="791" operator="containsText" text="LFW">
      <formula>NOT(ISERROR(SEARCH("LFW",AL25)))</formula>
    </cfRule>
    <cfRule type="cellIs" dxfId="790" priority="792" operator="equal">
      <formula>0</formula>
    </cfRule>
  </conditionalFormatting>
  <conditionalFormatting sqref="AN25">
    <cfRule type="containsText" dxfId="789" priority="789" operator="containsText" text="LFW">
      <formula>NOT(ISERROR(SEARCH("LFW",AN25)))</formula>
    </cfRule>
    <cfRule type="cellIs" dxfId="788" priority="790" operator="equal">
      <formula>0</formula>
    </cfRule>
  </conditionalFormatting>
  <conditionalFormatting sqref="AO25:AQ25">
    <cfRule type="containsText" dxfId="787" priority="787" operator="containsText" text="LFW">
      <formula>NOT(ISERROR(SEARCH("LFW",AO25)))</formula>
    </cfRule>
    <cfRule type="cellIs" dxfId="786" priority="788" operator="equal">
      <formula>0</formula>
    </cfRule>
  </conditionalFormatting>
  <conditionalFormatting sqref="AR25">
    <cfRule type="containsText" dxfId="785" priority="785" operator="containsText" text="LFW">
      <formula>NOT(ISERROR(SEARCH("LFW",AR25)))</formula>
    </cfRule>
    <cfRule type="cellIs" dxfId="784" priority="786" operator="equal">
      <formula>0</formula>
    </cfRule>
  </conditionalFormatting>
  <conditionalFormatting sqref="AH26">
    <cfRule type="containsText" dxfId="783" priority="783" operator="containsText" text="LFW">
      <formula>NOT(ISERROR(SEARCH("LFW",AH26)))</formula>
    </cfRule>
    <cfRule type="cellIs" dxfId="782" priority="784" operator="equal">
      <formula>0</formula>
    </cfRule>
  </conditionalFormatting>
  <conditionalFormatting sqref="AI26:AJ26">
    <cfRule type="containsText" dxfId="781" priority="781" operator="containsText" text="LFW">
      <formula>NOT(ISERROR(SEARCH("LFW",AI26)))</formula>
    </cfRule>
    <cfRule type="cellIs" dxfId="780" priority="782" operator="equal">
      <formula>0</formula>
    </cfRule>
  </conditionalFormatting>
  <conditionalFormatting sqref="AK26">
    <cfRule type="containsText" dxfId="779" priority="779" operator="containsText" text="LFW">
      <formula>NOT(ISERROR(SEARCH("LFW",AK26)))</formula>
    </cfRule>
    <cfRule type="cellIs" dxfId="778" priority="780" operator="equal">
      <formula>0</formula>
    </cfRule>
  </conditionalFormatting>
  <conditionalFormatting sqref="AL26">
    <cfRule type="containsText" dxfId="777" priority="777" operator="containsText" text="LFW">
      <formula>NOT(ISERROR(SEARCH("LFW",AL26)))</formula>
    </cfRule>
    <cfRule type="cellIs" dxfId="776" priority="778" operator="equal">
      <formula>0</formula>
    </cfRule>
  </conditionalFormatting>
  <conditionalFormatting sqref="AM26">
    <cfRule type="containsText" dxfId="775" priority="775" operator="containsText" text="LFW">
      <formula>NOT(ISERROR(SEARCH("LFW",AM26)))</formula>
    </cfRule>
    <cfRule type="cellIs" dxfId="774" priority="776" operator="equal">
      <formula>0</formula>
    </cfRule>
  </conditionalFormatting>
  <conditionalFormatting sqref="AN26:AO26">
    <cfRule type="containsText" dxfId="773" priority="773" operator="containsText" text="LFW">
      <formula>NOT(ISERROR(SEARCH("LFW",AN26)))</formula>
    </cfRule>
    <cfRule type="cellIs" dxfId="772" priority="774" operator="equal">
      <formula>0</formula>
    </cfRule>
  </conditionalFormatting>
  <conditionalFormatting sqref="AP26">
    <cfRule type="containsText" dxfId="771" priority="771" operator="containsText" text="LFW">
      <formula>NOT(ISERROR(SEARCH("LFW",AP26)))</formula>
    </cfRule>
    <cfRule type="cellIs" dxfId="770" priority="772" operator="equal">
      <formula>0</formula>
    </cfRule>
  </conditionalFormatting>
  <conditionalFormatting sqref="AQ26">
    <cfRule type="containsText" dxfId="769" priority="769" operator="containsText" text="LFW">
      <formula>NOT(ISERROR(SEARCH("LFW",AQ26)))</formula>
    </cfRule>
    <cfRule type="cellIs" dxfId="768" priority="770" operator="equal">
      <formula>0</formula>
    </cfRule>
  </conditionalFormatting>
  <conditionalFormatting sqref="AR26">
    <cfRule type="containsText" dxfId="767" priority="767" operator="containsText" text="LFW">
      <formula>NOT(ISERROR(SEARCH("LFW",AR26)))</formula>
    </cfRule>
    <cfRule type="cellIs" dxfId="766" priority="768" operator="equal">
      <formula>0</formula>
    </cfRule>
  </conditionalFormatting>
  <conditionalFormatting sqref="AH27">
    <cfRule type="containsText" dxfId="765" priority="765" operator="containsText" text="LFW">
      <formula>NOT(ISERROR(SEARCH("LFW",AH27)))</formula>
    </cfRule>
    <cfRule type="cellIs" dxfId="764" priority="766" operator="equal">
      <formula>0</formula>
    </cfRule>
  </conditionalFormatting>
  <conditionalFormatting sqref="AI27:AK27">
    <cfRule type="containsText" dxfId="763" priority="763" operator="containsText" text="LFW">
      <formula>NOT(ISERROR(SEARCH("LFW",AI27)))</formula>
    </cfRule>
    <cfRule type="cellIs" dxfId="762" priority="764" operator="equal">
      <formula>0</formula>
    </cfRule>
  </conditionalFormatting>
  <conditionalFormatting sqref="AL27">
    <cfRule type="containsText" dxfId="761" priority="761" operator="containsText" text="LFW">
      <formula>NOT(ISERROR(SEARCH("LFW",AL27)))</formula>
    </cfRule>
    <cfRule type="cellIs" dxfId="760" priority="762" operator="equal">
      <formula>0</formula>
    </cfRule>
  </conditionalFormatting>
  <conditionalFormatting sqref="AM27">
    <cfRule type="containsText" dxfId="759" priority="759" operator="containsText" text="LFW">
      <formula>NOT(ISERROR(SEARCH("LFW",AM27)))</formula>
    </cfRule>
    <cfRule type="cellIs" dxfId="758" priority="760" operator="equal">
      <formula>0</formula>
    </cfRule>
  </conditionalFormatting>
  <conditionalFormatting sqref="AN27:AP27">
    <cfRule type="containsText" dxfId="757" priority="757" operator="containsText" text="LFW">
      <formula>NOT(ISERROR(SEARCH("LFW",AN27)))</formula>
    </cfRule>
    <cfRule type="cellIs" dxfId="756" priority="758" operator="equal">
      <formula>0</formula>
    </cfRule>
  </conditionalFormatting>
  <conditionalFormatting sqref="AQ27:AR27">
    <cfRule type="containsText" dxfId="755" priority="755" operator="containsText" text="LFW">
      <formula>NOT(ISERROR(SEARCH("LFW",AQ27)))</formula>
    </cfRule>
    <cfRule type="cellIs" dxfId="754" priority="756" operator="equal">
      <formula>0</formula>
    </cfRule>
  </conditionalFormatting>
  <conditionalFormatting sqref="AH28">
    <cfRule type="containsText" dxfId="753" priority="753" operator="containsText" text="LFW">
      <formula>NOT(ISERROR(SEARCH("LFW",AH28)))</formula>
    </cfRule>
    <cfRule type="cellIs" dxfId="752" priority="754" operator="equal">
      <formula>0</formula>
    </cfRule>
  </conditionalFormatting>
  <conditionalFormatting sqref="AI28:AJ28">
    <cfRule type="containsText" dxfId="751" priority="751" operator="containsText" text="LFW">
      <formula>NOT(ISERROR(SEARCH("LFW",AI28)))</formula>
    </cfRule>
    <cfRule type="cellIs" dxfId="750" priority="752" operator="equal">
      <formula>0</formula>
    </cfRule>
  </conditionalFormatting>
  <conditionalFormatting sqref="AK28:AL28">
    <cfRule type="containsText" dxfId="749" priority="749" operator="containsText" text="LFW">
      <formula>NOT(ISERROR(SEARCH("LFW",AK28)))</formula>
    </cfRule>
    <cfRule type="cellIs" dxfId="748" priority="750" operator="equal">
      <formula>0</formula>
    </cfRule>
  </conditionalFormatting>
  <conditionalFormatting sqref="AM28">
    <cfRule type="containsText" dxfId="747" priority="747" operator="containsText" text="LFW">
      <formula>NOT(ISERROR(SEARCH("LFW",AM28)))</formula>
    </cfRule>
    <cfRule type="cellIs" dxfId="746" priority="748" operator="equal">
      <formula>0</formula>
    </cfRule>
  </conditionalFormatting>
  <conditionalFormatting sqref="AN28:AO28">
    <cfRule type="containsText" dxfId="745" priority="745" operator="containsText" text="LFW">
      <formula>NOT(ISERROR(SEARCH("LFW",AN28)))</formula>
    </cfRule>
    <cfRule type="cellIs" dxfId="744" priority="746" operator="equal">
      <formula>0</formula>
    </cfRule>
  </conditionalFormatting>
  <conditionalFormatting sqref="AP28">
    <cfRule type="containsText" dxfId="743" priority="743" operator="containsText" text="LFW">
      <formula>NOT(ISERROR(SEARCH("LFW",AP28)))</formula>
    </cfRule>
    <cfRule type="cellIs" dxfId="742" priority="744" operator="equal">
      <formula>0</formula>
    </cfRule>
  </conditionalFormatting>
  <conditionalFormatting sqref="AQ28">
    <cfRule type="containsText" dxfId="741" priority="741" operator="containsText" text="LFW">
      <formula>NOT(ISERROR(SEARCH("LFW",AQ28)))</formula>
    </cfRule>
    <cfRule type="cellIs" dxfId="740" priority="742" operator="equal">
      <formula>0</formula>
    </cfRule>
  </conditionalFormatting>
  <conditionalFormatting sqref="AR28">
    <cfRule type="containsText" dxfId="739" priority="739" operator="containsText" text="LFW">
      <formula>NOT(ISERROR(SEARCH("LFW",AR28)))</formula>
    </cfRule>
    <cfRule type="cellIs" dxfId="738" priority="740" operator="equal">
      <formula>0</formula>
    </cfRule>
  </conditionalFormatting>
  <conditionalFormatting sqref="AH29:AL29">
    <cfRule type="containsText" dxfId="737" priority="737" operator="containsText" text="LFW">
      <formula>NOT(ISERROR(SEARCH("LFW",AH29)))</formula>
    </cfRule>
    <cfRule type="cellIs" dxfId="736" priority="738" operator="equal">
      <formula>0</formula>
    </cfRule>
  </conditionalFormatting>
  <conditionalFormatting sqref="AN29">
    <cfRule type="containsText" dxfId="735" priority="735" operator="containsText" text="LFW">
      <formula>NOT(ISERROR(SEARCH("LFW",AN29)))</formula>
    </cfRule>
    <cfRule type="cellIs" dxfId="734" priority="736" operator="equal">
      <formula>0</formula>
    </cfRule>
  </conditionalFormatting>
  <conditionalFormatting sqref="AM29">
    <cfRule type="containsText" dxfId="733" priority="733" operator="containsText" text="LFW">
      <formula>NOT(ISERROR(SEARCH("LFW",AM29)))</formula>
    </cfRule>
    <cfRule type="cellIs" dxfId="732" priority="734" operator="equal">
      <formula>0</formula>
    </cfRule>
  </conditionalFormatting>
  <conditionalFormatting sqref="AO29">
    <cfRule type="containsText" dxfId="731" priority="731" operator="containsText" text="LFW">
      <formula>NOT(ISERROR(SEARCH("LFW",AO29)))</formula>
    </cfRule>
    <cfRule type="cellIs" dxfId="730" priority="732" operator="equal">
      <formula>0</formula>
    </cfRule>
  </conditionalFormatting>
  <conditionalFormatting sqref="AP29">
    <cfRule type="containsText" dxfId="729" priority="729" operator="containsText" text="LFW">
      <formula>NOT(ISERROR(SEARCH("LFW",AP29)))</formula>
    </cfRule>
    <cfRule type="cellIs" dxfId="728" priority="730" operator="equal">
      <formula>0</formula>
    </cfRule>
  </conditionalFormatting>
  <conditionalFormatting sqref="AQ29">
    <cfRule type="containsText" dxfId="727" priority="727" operator="containsText" text="LFW">
      <formula>NOT(ISERROR(SEARCH("LFW",AQ29)))</formula>
    </cfRule>
    <cfRule type="cellIs" dxfId="726" priority="728" operator="equal">
      <formula>0</formula>
    </cfRule>
  </conditionalFormatting>
  <conditionalFormatting sqref="AR29">
    <cfRule type="containsText" dxfId="725" priority="725" operator="containsText" text="LFW">
      <formula>NOT(ISERROR(SEARCH("LFW",AR29)))</formula>
    </cfRule>
    <cfRule type="cellIs" dxfId="724" priority="726" operator="equal">
      <formula>0</formula>
    </cfRule>
  </conditionalFormatting>
  <conditionalFormatting sqref="AH30">
    <cfRule type="containsText" dxfId="723" priority="723" operator="containsText" text="LFW">
      <formula>NOT(ISERROR(SEARCH("LFW",AH30)))</formula>
    </cfRule>
    <cfRule type="cellIs" dxfId="722" priority="724" operator="equal">
      <formula>0</formula>
    </cfRule>
  </conditionalFormatting>
  <conditionalFormatting sqref="AI30:AJ30">
    <cfRule type="containsText" dxfId="721" priority="721" operator="containsText" text="LFW">
      <formula>NOT(ISERROR(SEARCH("LFW",AI30)))</formula>
    </cfRule>
    <cfRule type="cellIs" dxfId="720" priority="722" operator="equal">
      <formula>0</formula>
    </cfRule>
  </conditionalFormatting>
  <conditionalFormatting sqref="AR30">
    <cfRule type="containsText" dxfId="719" priority="719" operator="containsText" text="LFW">
      <formula>NOT(ISERROR(SEARCH("LFW",AR30)))</formula>
    </cfRule>
    <cfRule type="cellIs" dxfId="718" priority="720" operator="equal">
      <formula>0</formula>
    </cfRule>
  </conditionalFormatting>
  <conditionalFormatting sqref="AL30:AQ30">
    <cfRule type="containsText" dxfId="717" priority="717" operator="containsText" text="LFW">
      <formula>NOT(ISERROR(SEARCH("LFW",AL30)))</formula>
    </cfRule>
    <cfRule type="cellIs" dxfId="716" priority="718" operator="equal">
      <formula>0</formula>
    </cfRule>
  </conditionalFormatting>
  <conditionalFormatting sqref="AK30">
    <cfRule type="containsText" dxfId="715" priority="715" operator="containsText" text="LFW">
      <formula>NOT(ISERROR(SEARCH("LFW",AK30)))</formula>
    </cfRule>
    <cfRule type="cellIs" dxfId="714" priority="716" operator="equal">
      <formula>0</formula>
    </cfRule>
  </conditionalFormatting>
  <conditionalFormatting sqref="AH31">
    <cfRule type="containsText" dxfId="713" priority="713" operator="containsText" text="LFW">
      <formula>NOT(ISERROR(SEARCH("LFW",AH31)))</formula>
    </cfRule>
    <cfRule type="cellIs" dxfId="712" priority="714" operator="equal">
      <formula>0</formula>
    </cfRule>
  </conditionalFormatting>
  <conditionalFormatting sqref="AI31:AM31">
    <cfRule type="containsText" dxfId="711" priority="711" operator="containsText" text="LFW">
      <formula>NOT(ISERROR(SEARCH("LFW",AI31)))</formula>
    </cfRule>
    <cfRule type="cellIs" dxfId="710" priority="712" operator="equal">
      <formula>0</formula>
    </cfRule>
  </conditionalFormatting>
  <conditionalFormatting sqref="AN31:AO31">
    <cfRule type="containsText" dxfId="709" priority="709" operator="containsText" text="LFW">
      <formula>NOT(ISERROR(SEARCH("LFW",AN31)))</formula>
    </cfRule>
    <cfRule type="cellIs" dxfId="708" priority="710" operator="equal">
      <formula>0</formula>
    </cfRule>
  </conditionalFormatting>
  <conditionalFormatting sqref="AP31:AQ31">
    <cfRule type="containsText" dxfId="707" priority="707" operator="containsText" text="LFW">
      <formula>NOT(ISERROR(SEARCH("LFW",AP31)))</formula>
    </cfRule>
    <cfRule type="cellIs" dxfId="706" priority="708" operator="equal">
      <formula>0</formula>
    </cfRule>
  </conditionalFormatting>
  <conditionalFormatting sqref="AR31">
    <cfRule type="containsText" dxfId="705" priority="705" operator="containsText" text="LFW">
      <formula>NOT(ISERROR(SEARCH("LFW",AR31)))</formula>
    </cfRule>
    <cfRule type="cellIs" dxfId="704" priority="706" operator="equal">
      <formula>0</formula>
    </cfRule>
  </conditionalFormatting>
  <conditionalFormatting sqref="AH32:AI32">
    <cfRule type="containsText" dxfId="703" priority="703" operator="containsText" text="LFW">
      <formula>NOT(ISERROR(SEARCH("LFW",AH32)))</formula>
    </cfRule>
    <cfRule type="cellIs" dxfId="702" priority="704" operator="equal">
      <formula>0</formula>
    </cfRule>
  </conditionalFormatting>
  <conditionalFormatting sqref="AK32">
    <cfRule type="containsText" dxfId="701" priority="701" operator="containsText" text="LFW">
      <formula>NOT(ISERROR(SEARCH("LFW",AK32)))</formula>
    </cfRule>
    <cfRule type="cellIs" dxfId="700" priority="702" operator="equal">
      <formula>0</formula>
    </cfRule>
  </conditionalFormatting>
  <conditionalFormatting sqref="AJ32">
    <cfRule type="containsText" dxfId="699" priority="699" operator="containsText" text="LFW">
      <formula>NOT(ISERROR(SEARCH("LFW",AJ32)))</formula>
    </cfRule>
    <cfRule type="cellIs" dxfId="698" priority="700" operator="equal">
      <formula>0</formula>
    </cfRule>
  </conditionalFormatting>
  <conditionalFormatting sqref="AL32">
    <cfRule type="containsText" dxfId="697" priority="697" operator="containsText" text="LFW">
      <formula>NOT(ISERROR(SEARCH("LFW",AL32)))</formula>
    </cfRule>
    <cfRule type="cellIs" dxfId="696" priority="698" operator="equal">
      <formula>0</formula>
    </cfRule>
  </conditionalFormatting>
  <conditionalFormatting sqref="AM32">
    <cfRule type="containsText" dxfId="695" priority="695" operator="containsText" text="LFW">
      <formula>NOT(ISERROR(SEARCH("LFW",AM32)))</formula>
    </cfRule>
    <cfRule type="cellIs" dxfId="694" priority="696" operator="equal">
      <formula>0</formula>
    </cfRule>
  </conditionalFormatting>
  <conditionalFormatting sqref="AN32">
    <cfRule type="containsText" dxfId="693" priority="693" operator="containsText" text="LFW">
      <formula>NOT(ISERROR(SEARCH("LFW",AN32)))</formula>
    </cfRule>
    <cfRule type="cellIs" dxfId="692" priority="694" operator="equal">
      <formula>0</formula>
    </cfRule>
  </conditionalFormatting>
  <conditionalFormatting sqref="AO32">
    <cfRule type="containsText" dxfId="691" priority="691" operator="containsText" text="LFW">
      <formula>NOT(ISERROR(SEARCH("LFW",AO32)))</formula>
    </cfRule>
    <cfRule type="cellIs" dxfId="690" priority="692" operator="equal">
      <formula>0</formula>
    </cfRule>
  </conditionalFormatting>
  <conditionalFormatting sqref="AP32">
    <cfRule type="containsText" dxfId="689" priority="689" operator="containsText" text="LFW">
      <formula>NOT(ISERROR(SEARCH("LFW",AP32)))</formula>
    </cfRule>
    <cfRule type="cellIs" dxfId="688" priority="690" operator="equal">
      <formula>0</formula>
    </cfRule>
  </conditionalFormatting>
  <conditionalFormatting sqref="AQ32">
    <cfRule type="containsText" dxfId="687" priority="687" operator="containsText" text="LFW">
      <formula>NOT(ISERROR(SEARCH("LFW",AQ32)))</formula>
    </cfRule>
    <cfRule type="cellIs" dxfId="686" priority="688" operator="equal">
      <formula>0</formula>
    </cfRule>
  </conditionalFormatting>
  <conditionalFormatting sqref="AR32">
    <cfRule type="containsText" dxfId="685" priority="685" operator="containsText" text="LFW">
      <formula>NOT(ISERROR(SEARCH("LFW",AR32)))</formula>
    </cfRule>
    <cfRule type="cellIs" dxfId="684" priority="686" operator="equal">
      <formula>0</formula>
    </cfRule>
  </conditionalFormatting>
  <conditionalFormatting sqref="AH33:AI33">
    <cfRule type="containsText" dxfId="683" priority="683" operator="containsText" text="LFW">
      <formula>NOT(ISERROR(SEARCH("LFW",AH33)))</formula>
    </cfRule>
    <cfRule type="cellIs" dxfId="682" priority="684" operator="equal">
      <formula>0</formula>
    </cfRule>
  </conditionalFormatting>
  <conditionalFormatting sqref="AJ33:AM33">
    <cfRule type="containsText" dxfId="681" priority="681" operator="containsText" text="LFW">
      <formula>NOT(ISERROR(SEARCH("LFW",AJ33)))</formula>
    </cfRule>
    <cfRule type="cellIs" dxfId="680" priority="682" operator="equal">
      <formula>0</formula>
    </cfRule>
  </conditionalFormatting>
  <conditionalFormatting sqref="AN33">
    <cfRule type="containsText" dxfId="679" priority="679" operator="containsText" text="LFW">
      <formula>NOT(ISERROR(SEARCH("LFW",AN33)))</formula>
    </cfRule>
    <cfRule type="cellIs" dxfId="678" priority="680" operator="equal">
      <formula>0</formula>
    </cfRule>
  </conditionalFormatting>
  <conditionalFormatting sqref="AO33">
    <cfRule type="containsText" dxfId="677" priority="677" operator="containsText" text="LFW">
      <formula>NOT(ISERROR(SEARCH("LFW",AO33)))</formula>
    </cfRule>
    <cfRule type="cellIs" dxfId="676" priority="678" operator="equal">
      <formula>0</formula>
    </cfRule>
  </conditionalFormatting>
  <conditionalFormatting sqref="AP33:AQ33">
    <cfRule type="containsText" dxfId="675" priority="675" operator="containsText" text="LFW">
      <formula>NOT(ISERROR(SEARCH("LFW",AP33)))</formula>
    </cfRule>
    <cfRule type="cellIs" dxfId="674" priority="676" operator="equal">
      <formula>0</formula>
    </cfRule>
  </conditionalFormatting>
  <conditionalFormatting sqref="AR33">
    <cfRule type="containsText" dxfId="673" priority="673" operator="containsText" text="LFW">
      <formula>NOT(ISERROR(SEARCH("LFW",AR33)))</formula>
    </cfRule>
    <cfRule type="cellIs" dxfId="672" priority="674" operator="equal">
      <formula>0</formula>
    </cfRule>
  </conditionalFormatting>
  <conditionalFormatting sqref="AH34:AI34">
    <cfRule type="containsText" dxfId="671" priority="671" operator="containsText" text="LFW">
      <formula>NOT(ISERROR(SEARCH("LFW",AH34)))</formula>
    </cfRule>
    <cfRule type="cellIs" dxfId="670" priority="672" operator="equal">
      <formula>0</formula>
    </cfRule>
  </conditionalFormatting>
  <conditionalFormatting sqref="AJ34">
    <cfRule type="containsText" dxfId="669" priority="669" operator="containsText" text="LFW">
      <formula>NOT(ISERROR(SEARCH("LFW",AJ34)))</formula>
    </cfRule>
    <cfRule type="cellIs" dxfId="668" priority="670" operator="equal">
      <formula>0</formula>
    </cfRule>
  </conditionalFormatting>
  <conditionalFormatting sqref="AK34">
    <cfRule type="containsText" dxfId="667" priority="667" operator="containsText" text="LFW">
      <formula>NOT(ISERROR(SEARCH("LFW",AK34)))</formula>
    </cfRule>
    <cfRule type="cellIs" dxfId="666" priority="668" operator="equal">
      <formula>0</formula>
    </cfRule>
  </conditionalFormatting>
  <conditionalFormatting sqref="AL34">
    <cfRule type="containsText" dxfId="665" priority="665" operator="containsText" text="LFW">
      <formula>NOT(ISERROR(SEARCH("LFW",AL34)))</formula>
    </cfRule>
    <cfRule type="cellIs" dxfId="664" priority="666" operator="equal">
      <formula>0</formula>
    </cfRule>
  </conditionalFormatting>
  <conditionalFormatting sqref="AM34">
    <cfRule type="containsText" dxfId="663" priority="663" operator="containsText" text="LFW">
      <formula>NOT(ISERROR(SEARCH("LFW",AM34)))</formula>
    </cfRule>
    <cfRule type="cellIs" dxfId="662" priority="664" operator="equal">
      <formula>0</formula>
    </cfRule>
  </conditionalFormatting>
  <conditionalFormatting sqref="AN34">
    <cfRule type="containsText" dxfId="661" priority="661" operator="containsText" text="LFW">
      <formula>NOT(ISERROR(SEARCH("LFW",AN34)))</formula>
    </cfRule>
    <cfRule type="cellIs" dxfId="660" priority="662" operator="equal">
      <formula>0</formula>
    </cfRule>
  </conditionalFormatting>
  <conditionalFormatting sqref="AO34">
    <cfRule type="containsText" dxfId="659" priority="659" operator="containsText" text="LFW">
      <formula>NOT(ISERROR(SEARCH("LFW",AO34)))</formula>
    </cfRule>
    <cfRule type="cellIs" dxfId="658" priority="660" operator="equal">
      <formula>0</formula>
    </cfRule>
  </conditionalFormatting>
  <conditionalFormatting sqref="AP34">
    <cfRule type="containsText" dxfId="657" priority="657" operator="containsText" text="LFW">
      <formula>NOT(ISERROR(SEARCH("LFW",AP34)))</formula>
    </cfRule>
    <cfRule type="cellIs" dxfId="656" priority="658" operator="equal">
      <formula>0</formula>
    </cfRule>
  </conditionalFormatting>
  <conditionalFormatting sqref="AQ34">
    <cfRule type="containsText" dxfId="655" priority="655" operator="containsText" text="LFW">
      <formula>NOT(ISERROR(SEARCH("LFW",AQ34)))</formula>
    </cfRule>
    <cfRule type="cellIs" dxfId="654" priority="656" operator="equal">
      <formula>0</formula>
    </cfRule>
  </conditionalFormatting>
  <conditionalFormatting sqref="AR34">
    <cfRule type="containsText" dxfId="653" priority="653" operator="containsText" text="LFW">
      <formula>NOT(ISERROR(SEARCH("LFW",AR34)))</formula>
    </cfRule>
    <cfRule type="cellIs" dxfId="652" priority="654" operator="equal">
      <formula>0</formula>
    </cfRule>
  </conditionalFormatting>
  <conditionalFormatting sqref="AH35:AI35">
    <cfRule type="containsText" dxfId="651" priority="651" operator="containsText" text="LFW">
      <formula>NOT(ISERROR(SEARCH("LFW",AH35)))</formula>
    </cfRule>
    <cfRule type="cellIs" dxfId="650" priority="652" operator="equal">
      <formula>0</formula>
    </cfRule>
  </conditionalFormatting>
  <conditionalFormatting sqref="AK35">
    <cfRule type="containsText" dxfId="649" priority="649" operator="containsText" text="LFW">
      <formula>NOT(ISERROR(SEARCH("LFW",AK35)))</formula>
    </cfRule>
    <cfRule type="cellIs" dxfId="648" priority="650" operator="equal">
      <formula>0</formula>
    </cfRule>
  </conditionalFormatting>
  <conditionalFormatting sqref="AM35">
    <cfRule type="containsText" dxfId="647" priority="647" operator="containsText" text="LFW">
      <formula>NOT(ISERROR(SEARCH("LFW",AM35)))</formula>
    </cfRule>
    <cfRule type="cellIs" dxfId="646" priority="648" operator="equal">
      <formula>0</formula>
    </cfRule>
  </conditionalFormatting>
  <conditionalFormatting sqref="AJ35">
    <cfRule type="containsText" dxfId="645" priority="645" operator="containsText" text="LFW">
      <formula>NOT(ISERROR(SEARCH("LFW",AJ35)))</formula>
    </cfRule>
    <cfRule type="cellIs" dxfId="644" priority="646" operator="equal">
      <formula>0</formula>
    </cfRule>
  </conditionalFormatting>
  <conditionalFormatting sqref="AL35">
    <cfRule type="containsText" dxfId="643" priority="643" operator="containsText" text="LFW">
      <formula>NOT(ISERROR(SEARCH("LFW",AL35)))</formula>
    </cfRule>
    <cfRule type="cellIs" dxfId="642" priority="644" operator="equal">
      <formula>0</formula>
    </cfRule>
  </conditionalFormatting>
  <conditionalFormatting sqref="AN35">
    <cfRule type="containsText" dxfId="641" priority="641" operator="containsText" text="LFW">
      <formula>NOT(ISERROR(SEARCH("LFW",AN35)))</formula>
    </cfRule>
    <cfRule type="cellIs" dxfId="640" priority="642" operator="equal">
      <formula>0</formula>
    </cfRule>
  </conditionalFormatting>
  <conditionalFormatting sqref="AO35">
    <cfRule type="containsText" dxfId="639" priority="639" operator="containsText" text="LFW">
      <formula>NOT(ISERROR(SEARCH("LFW",AO35)))</formula>
    </cfRule>
    <cfRule type="cellIs" dxfId="638" priority="640" operator="equal">
      <formula>0</formula>
    </cfRule>
  </conditionalFormatting>
  <conditionalFormatting sqref="AP35">
    <cfRule type="containsText" dxfId="637" priority="637" operator="containsText" text="LFW">
      <formula>NOT(ISERROR(SEARCH("LFW",AP35)))</formula>
    </cfRule>
    <cfRule type="cellIs" dxfId="636" priority="638" operator="equal">
      <formula>0</formula>
    </cfRule>
  </conditionalFormatting>
  <conditionalFormatting sqref="AQ35">
    <cfRule type="containsText" dxfId="635" priority="635" operator="containsText" text="LFW">
      <formula>NOT(ISERROR(SEARCH("LFW",AQ35)))</formula>
    </cfRule>
    <cfRule type="cellIs" dxfId="634" priority="636" operator="equal">
      <formula>0</formula>
    </cfRule>
  </conditionalFormatting>
  <conditionalFormatting sqref="AR35">
    <cfRule type="containsText" dxfId="633" priority="633" operator="containsText" text="LFW">
      <formula>NOT(ISERROR(SEARCH("LFW",AR35)))</formula>
    </cfRule>
    <cfRule type="cellIs" dxfId="632" priority="634" operator="equal">
      <formula>0</formula>
    </cfRule>
  </conditionalFormatting>
  <conditionalFormatting sqref="AH36:AR36">
    <cfRule type="containsText" dxfId="631" priority="631" operator="containsText" text="LFW">
      <formula>NOT(ISERROR(SEARCH("LFW",AH36)))</formula>
    </cfRule>
    <cfRule type="cellIs" dxfId="630" priority="632" operator="equal">
      <formula>0</formula>
    </cfRule>
  </conditionalFormatting>
  <conditionalFormatting sqref="AJ37">
    <cfRule type="containsText" dxfId="629" priority="629" operator="containsText" text="LFW">
      <formula>NOT(ISERROR(SEARCH("LFW",AJ37)))</formula>
    </cfRule>
    <cfRule type="cellIs" dxfId="628" priority="630" operator="equal">
      <formula>0</formula>
    </cfRule>
  </conditionalFormatting>
  <conditionalFormatting sqref="AH37:AI37">
    <cfRule type="containsText" dxfId="627" priority="627" operator="containsText" text="LFW">
      <formula>NOT(ISERROR(SEARCH("LFW",AH37)))</formula>
    </cfRule>
    <cfRule type="cellIs" dxfId="626" priority="628" operator="equal">
      <formula>0</formula>
    </cfRule>
  </conditionalFormatting>
  <conditionalFormatting sqref="AK37">
    <cfRule type="containsText" dxfId="625" priority="625" operator="containsText" text="LFW">
      <formula>NOT(ISERROR(SEARCH("LFW",AK37)))</formula>
    </cfRule>
    <cfRule type="cellIs" dxfId="624" priority="626" operator="equal">
      <formula>0</formula>
    </cfRule>
  </conditionalFormatting>
  <conditionalFormatting sqref="AL37">
    <cfRule type="containsText" dxfId="623" priority="623" operator="containsText" text="LFW">
      <formula>NOT(ISERROR(SEARCH("LFW",AL37)))</formula>
    </cfRule>
    <cfRule type="cellIs" dxfId="622" priority="624" operator="equal">
      <formula>0</formula>
    </cfRule>
  </conditionalFormatting>
  <conditionalFormatting sqref="AM37:AR37">
    <cfRule type="containsText" dxfId="621" priority="621" operator="containsText" text="LFW">
      <formula>NOT(ISERROR(SEARCH("LFW",AM37)))</formula>
    </cfRule>
    <cfRule type="cellIs" dxfId="620" priority="622" operator="equal">
      <formula>0</formula>
    </cfRule>
  </conditionalFormatting>
  <conditionalFormatting sqref="AH38:AR38">
    <cfRule type="containsText" dxfId="619" priority="619" operator="containsText" text="LFW">
      <formula>NOT(ISERROR(SEARCH("LFW",AH38)))</formula>
    </cfRule>
    <cfRule type="cellIs" dxfId="618" priority="620" operator="equal">
      <formula>0</formula>
    </cfRule>
  </conditionalFormatting>
  <conditionalFormatting sqref="AH39">
    <cfRule type="containsText" dxfId="617" priority="617" operator="containsText" text="LFW">
      <formula>NOT(ISERROR(SEARCH("LFW",AH39)))</formula>
    </cfRule>
    <cfRule type="cellIs" dxfId="616" priority="618" operator="equal">
      <formula>0</formula>
    </cfRule>
  </conditionalFormatting>
  <conditionalFormatting sqref="AI39:AR39">
    <cfRule type="containsText" dxfId="615" priority="615" operator="containsText" text="LFW">
      <formula>NOT(ISERROR(SEARCH("LFW",AI39)))</formula>
    </cfRule>
    <cfRule type="cellIs" dxfId="614" priority="616" operator="equal">
      <formula>0</formula>
    </cfRule>
  </conditionalFormatting>
  <conditionalFormatting sqref="AH40:AR40">
    <cfRule type="containsText" dxfId="613" priority="613" operator="containsText" text="LFW">
      <formula>NOT(ISERROR(SEARCH("LFW",AH40)))</formula>
    </cfRule>
    <cfRule type="cellIs" dxfId="612" priority="614" operator="equal">
      <formula>0</formula>
    </cfRule>
  </conditionalFormatting>
  <conditionalFormatting sqref="AH41:AI41">
    <cfRule type="containsText" dxfId="611" priority="611" operator="containsText" text="LFW">
      <formula>NOT(ISERROR(SEARCH("LFW",AH41)))</formula>
    </cfRule>
    <cfRule type="cellIs" dxfId="610" priority="612" operator="equal">
      <formula>0</formula>
    </cfRule>
  </conditionalFormatting>
  <conditionalFormatting sqref="AJ41">
    <cfRule type="containsText" dxfId="609" priority="609" operator="containsText" text="LFW">
      <formula>NOT(ISERROR(SEARCH("LFW",AJ41)))</formula>
    </cfRule>
    <cfRule type="cellIs" dxfId="608" priority="610" operator="equal">
      <formula>0</formula>
    </cfRule>
  </conditionalFormatting>
  <conditionalFormatting sqref="AK41">
    <cfRule type="containsText" dxfId="607" priority="607" operator="containsText" text="LFW">
      <formula>NOT(ISERROR(SEARCH("LFW",AK41)))</formula>
    </cfRule>
    <cfRule type="cellIs" dxfId="606" priority="608" operator="equal">
      <formula>0</formula>
    </cfRule>
  </conditionalFormatting>
  <conditionalFormatting sqref="AL41">
    <cfRule type="containsText" dxfId="605" priority="605" operator="containsText" text="LFW">
      <formula>NOT(ISERROR(SEARCH("LFW",AL41)))</formula>
    </cfRule>
    <cfRule type="cellIs" dxfId="604" priority="606" operator="equal">
      <formula>0</formula>
    </cfRule>
  </conditionalFormatting>
  <conditionalFormatting sqref="AM41:AN41">
    <cfRule type="containsText" dxfId="603" priority="603" operator="containsText" text="LFW">
      <formula>NOT(ISERROR(SEARCH("LFW",AM41)))</formula>
    </cfRule>
    <cfRule type="cellIs" dxfId="602" priority="604" operator="equal">
      <formula>0</formula>
    </cfRule>
  </conditionalFormatting>
  <conditionalFormatting sqref="AO41">
    <cfRule type="containsText" dxfId="601" priority="601" operator="containsText" text="LFW">
      <formula>NOT(ISERROR(SEARCH("LFW",AO41)))</formula>
    </cfRule>
    <cfRule type="cellIs" dxfId="600" priority="602" operator="equal">
      <formula>0</formula>
    </cfRule>
  </conditionalFormatting>
  <conditionalFormatting sqref="AP41">
    <cfRule type="containsText" dxfId="599" priority="599" operator="containsText" text="LFW">
      <formula>NOT(ISERROR(SEARCH("LFW",AP41)))</formula>
    </cfRule>
    <cfRule type="cellIs" dxfId="598" priority="600" operator="equal">
      <formula>0</formula>
    </cfRule>
  </conditionalFormatting>
  <conditionalFormatting sqref="AQ41">
    <cfRule type="containsText" dxfId="597" priority="597" operator="containsText" text="LFW">
      <formula>NOT(ISERROR(SEARCH("LFW",AQ41)))</formula>
    </cfRule>
    <cfRule type="cellIs" dxfId="596" priority="598" operator="equal">
      <formula>0</formula>
    </cfRule>
  </conditionalFormatting>
  <conditionalFormatting sqref="AR41">
    <cfRule type="containsText" dxfId="595" priority="595" operator="containsText" text="LFW">
      <formula>NOT(ISERROR(SEARCH("LFW",AR41)))</formula>
    </cfRule>
    <cfRule type="cellIs" dxfId="594" priority="596" operator="equal">
      <formula>0</formula>
    </cfRule>
  </conditionalFormatting>
  <conditionalFormatting sqref="AH42">
    <cfRule type="containsText" dxfId="593" priority="593" operator="containsText" text="LFW">
      <formula>NOT(ISERROR(SEARCH("LFW",AH42)))</formula>
    </cfRule>
    <cfRule type="cellIs" dxfId="592" priority="594" operator="equal">
      <formula>0</formula>
    </cfRule>
  </conditionalFormatting>
  <conditionalFormatting sqref="AI42">
    <cfRule type="containsText" dxfId="591" priority="591" operator="containsText" text="LFW">
      <formula>NOT(ISERROR(SEARCH("LFW",AI42)))</formula>
    </cfRule>
    <cfRule type="cellIs" dxfId="590" priority="592" operator="equal">
      <formula>0</formula>
    </cfRule>
  </conditionalFormatting>
  <conditionalFormatting sqref="AJ42">
    <cfRule type="containsText" dxfId="589" priority="589" operator="containsText" text="LFW">
      <formula>NOT(ISERROR(SEARCH("LFW",AJ42)))</formula>
    </cfRule>
    <cfRule type="cellIs" dxfId="588" priority="590" operator="equal">
      <formula>0</formula>
    </cfRule>
  </conditionalFormatting>
  <conditionalFormatting sqref="AK42">
    <cfRule type="containsText" dxfId="587" priority="587" operator="containsText" text="LFW">
      <formula>NOT(ISERROR(SEARCH("LFW",AK42)))</formula>
    </cfRule>
    <cfRule type="cellIs" dxfId="586" priority="588" operator="equal">
      <formula>0</formula>
    </cfRule>
  </conditionalFormatting>
  <conditionalFormatting sqref="AL42">
    <cfRule type="containsText" dxfId="585" priority="585" operator="containsText" text="LFW">
      <formula>NOT(ISERROR(SEARCH("LFW",AL42)))</formula>
    </cfRule>
    <cfRule type="cellIs" dxfId="584" priority="586" operator="equal">
      <formula>0</formula>
    </cfRule>
  </conditionalFormatting>
  <conditionalFormatting sqref="AM42">
    <cfRule type="containsText" dxfId="583" priority="583" operator="containsText" text="LFW">
      <formula>NOT(ISERROR(SEARCH("LFW",AM42)))</formula>
    </cfRule>
    <cfRule type="cellIs" dxfId="582" priority="584" operator="equal">
      <formula>0</formula>
    </cfRule>
  </conditionalFormatting>
  <conditionalFormatting sqref="AN42">
    <cfRule type="containsText" dxfId="581" priority="581" operator="containsText" text="LFW">
      <formula>NOT(ISERROR(SEARCH("LFW",AN42)))</formula>
    </cfRule>
    <cfRule type="cellIs" dxfId="580" priority="582" operator="equal">
      <formula>0</formula>
    </cfRule>
  </conditionalFormatting>
  <conditionalFormatting sqref="AO42">
    <cfRule type="containsText" dxfId="579" priority="579" operator="containsText" text="LFW">
      <formula>NOT(ISERROR(SEARCH("LFW",AO42)))</formula>
    </cfRule>
    <cfRule type="cellIs" dxfId="578" priority="580" operator="equal">
      <formula>0</formula>
    </cfRule>
  </conditionalFormatting>
  <conditionalFormatting sqref="AP42">
    <cfRule type="containsText" dxfId="577" priority="577" operator="containsText" text="LFW">
      <formula>NOT(ISERROR(SEARCH("LFW",AP42)))</formula>
    </cfRule>
    <cfRule type="cellIs" dxfId="576" priority="578" operator="equal">
      <formula>0</formula>
    </cfRule>
  </conditionalFormatting>
  <conditionalFormatting sqref="AQ42">
    <cfRule type="containsText" dxfId="575" priority="575" operator="containsText" text="LFW">
      <formula>NOT(ISERROR(SEARCH("LFW",AQ42)))</formula>
    </cfRule>
    <cfRule type="cellIs" dxfId="574" priority="576" operator="equal">
      <formula>0</formula>
    </cfRule>
  </conditionalFormatting>
  <conditionalFormatting sqref="AR42:AS42">
    <cfRule type="containsText" dxfId="573" priority="573" operator="containsText" text="LFW">
      <formula>NOT(ISERROR(SEARCH("LFW",AR42)))</formula>
    </cfRule>
    <cfRule type="cellIs" dxfId="572" priority="574" operator="equal">
      <formula>0</formula>
    </cfRule>
  </conditionalFormatting>
  <conditionalFormatting sqref="AH43:AI43">
    <cfRule type="containsText" dxfId="571" priority="571" operator="containsText" text="LFW">
      <formula>NOT(ISERROR(SEARCH("LFW",AH43)))</formula>
    </cfRule>
    <cfRule type="cellIs" dxfId="570" priority="572" operator="equal">
      <formula>0</formula>
    </cfRule>
  </conditionalFormatting>
  <conditionalFormatting sqref="AJ43:AK43">
    <cfRule type="containsText" dxfId="569" priority="569" operator="containsText" text="LFW">
      <formula>NOT(ISERROR(SEARCH("LFW",AJ43)))</formula>
    </cfRule>
    <cfRule type="cellIs" dxfId="568" priority="570" operator="equal">
      <formula>0</formula>
    </cfRule>
  </conditionalFormatting>
  <conditionalFormatting sqref="AL43:AM43">
    <cfRule type="containsText" dxfId="567" priority="567" operator="containsText" text="LFW">
      <formula>NOT(ISERROR(SEARCH("LFW",AL43)))</formula>
    </cfRule>
    <cfRule type="cellIs" dxfId="566" priority="568" operator="equal">
      <formula>0</formula>
    </cfRule>
  </conditionalFormatting>
  <conditionalFormatting sqref="AN43">
    <cfRule type="containsText" dxfId="565" priority="565" operator="containsText" text="LFW">
      <formula>NOT(ISERROR(SEARCH("LFW",AN43)))</formula>
    </cfRule>
    <cfRule type="cellIs" dxfId="564" priority="566" operator="equal">
      <formula>0</formula>
    </cfRule>
  </conditionalFormatting>
  <conditionalFormatting sqref="AO43">
    <cfRule type="containsText" dxfId="563" priority="563" operator="containsText" text="LFW">
      <formula>NOT(ISERROR(SEARCH("LFW",AO43)))</formula>
    </cfRule>
    <cfRule type="cellIs" dxfId="562" priority="564" operator="equal">
      <formula>0</formula>
    </cfRule>
  </conditionalFormatting>
  <conditionalFormatting sqref="AP43">
    <cfRule type="containsText" dxfId="561" priority="561" operator="containsText" text="LFW">
      <formula>NOT(ISERROR(SEARCH("LFW",AP43)))</formula>
    </cfRule>
    <cfRule type="cellIs" dxfId="560" priority="562" operator="equal">
      <formula>0</formula>
    </cfRule>
  </conditionalFormatting>
  <conditionalFormatting sqref="AR43">
    <cfRule type="containsText" dxfId="559" priority="559" operator="containsText" text="LFW">
      <formula>NOT(ISERROR(SEARCH("LFW",AR43)))</formula>
    </cfRule>
    <cfRule type="cellIs" dxfId="558" priority="560" operator="equal">
      <formula>0</formula>
    </cfRule>
  </conditionalFormatting>
  <conditionalFormatting sqref="AQ43">
    <cfRule type="containsText" dxfId="557" priority="557" operator="containsText" text="LFW">
      <formula>NOT(ISERROR(SEARCH("LFW",AQ43)))</formula>
    </cfRule>
    <cfRule type="cellIs" dxfId="556" priority="558" operator="equal">
      <formula>0</formula>
    </cfRule>
  </conditionalFormatting>
  <conditionalFormatting sqref="AS43">
    <cfRule type="containsText" dxfId="555" priority="555" operator="containsText" text="LFW">
      <formula>NOT(ISERROR(SEARCH("LFW",AS43)))</formula>
    </cfRule>
    <cfRule type="cellIs" dxfId="554" priority="556" operator="equal">
      <formula>0</formula>
    </cfRule>
  </conditionalFormatting>
  <conditionalFormatting sqref="AH44:AI44">
    <cfRule type="containsText" dxfId="553" priority="553" operator="containsText" text="LFW">
      <formula>NOT(ISERROR(SEARCH("LFW",AH44)))</formula>
    </cfRule>
    <cfRule type="cellIs" dxfId="552" priority="554" operator="equal">
      <formula>0</formula>
    </cfRule>
  </conditionalFormatting>
  <conditionalFormatting sqref="AJ44">
    <cfRule type="containsText" dxfId="551" priority="551" operator="containsText" text="LFW">
      <formula>NOT(ISERROR(SEARCH("LFW",AJ44)))</formula>
    </cfRule>
    <cfRule type="cellIs" dxfId="550" priority="552" operator="equal">
      <formula>0</formula>
    </cfRule>
  </conditionalFormatting>
  <conditionalFormatting sqref="AK44">
    <cfRule type="containsText" dxfId="549" priority="549" operator="containsText" text="LFW">
      <formula>NOT(ISERROR(SEARCH("LFW",AK44)))</formula>
    </cfRule>
    <cfRule type="cellIs" dxfId="548" priority="550" operator="equal">
      <formula>0</formula>
    </cfRule>
  </conditionalFormatting>
  <conditionalFormatting sqref="AL44">
    <cfRule type="containsText" dxfId="547" priority="547" operator="containsText" text="LFW">
      <formula>NOT(ISERROR(SEARCH("LFW",AL44)))</formula>
    </cfRule>
    <cfRule type="cellIs" dxfId="546" priority="548" operator="equal">
      <formula>0</formula>
    </cfRule>
  </conditionalFormatting>
  <conditionalFormatting sqref="AM44">
    <cfRule type="containsText" dxfId="545" priority="545" operator="containsText" text="LFW">
      <formula>NOT(ISERROR(SEARCH("LFW",AM44)))</formula>
    </cfRule>
    <cfRule type="cellIs" dxfId="544" priority="546" operator="equal">
      <formula>0</formula>
    </cfRule>
  </conditionalFormatting>
  <conditionalFormatting sqref="AN44:AO44">
    <cfRule type="containsText" dxfId="543" priority="543" operator="containsText" text="LFW">
      <formula>NOT(ISERROR(SEARCH("LFW",AN44)))</formula>
    </cfRule>
    <cfRule type="cellIs" dxfId="542" priority="544" operator="equal">
      <formula>0</formula>
    </cfRule>
  </conditionalFormatting>
  <conditionalFormatting sqref="AP44">
    <cfRule type="containsText" dxfId="541" priority="541" operator="containsText" text="LFW">
      <formula>NOT(ISERROR(SEARCH("LFW",AP44)))</formula>
    </cfRule>
    <cfRule type="cellIs" dxfId="540" priority="542" operator="equal">
      <formula>0</formula>
    </cfRule>
  </conditionalFormatting>
  <conditionalFormatting sqref="AQ44">
    <cfRule type="containsText" dxfId="539" priority="539" operator="containsText" text="LFW">
      <formula>NOT(ISERROR(SEARCH("LFW",AQ44)))</formula>
    </cfRule>
    <cfRule type="cellIs" dxfId="538" priority="540" operator="equal">
      <formula>0</formula>
    </cfRule>
  </conditionalFormatting>
  <conditionalFormatting sqref="AR44:AS44">
    <cfRule type="containsText" dxfId="537" priority="537" operator="containsText" text="LFW">
      <formula>NOT(ISERROR(SEARCH("LFW",AR44)))</formula>
    </cfRule>
    <cfRule type="cellIs" dxfId="536" priority="538" operator="equal">
      <formula>0</formula>
    </cfRule>
  </conditionalFormatting>
  <conditionalFormatting sqref="AH45:AI45">
    <cfRule type="containsText" dxfId="535" priority="535" operator="containsText" text="LFW">
      <formula>NOT(ISERROR(SEARCH("LFW",AH45)))</formula>
    </cfRule>
    <cfRule type="cellIs" dxfId="534" priority="536" operator="equal">
      <formula>0</formula>
    </cfRule>
  </conditionalFormatting>
  <conditionalFormatting sqref="AK45:AS45">
    <cfRule type="containsText" dxfId="533" priority="533" operator="containsText" text="LFW">
      <formula>NOT(ISERROR(SEARCH("LFW",AK45)))</formula>
    </cfRule>
    <cfRule type="cellIs" dxfId="532" priority="534" operator="equal">
      <formula>0</formula>
    </cfRule>
  </conditionalFormatting>
  <conditionalFormatting sqref="AJ45">
    <cfRule type="containsText" dxfId="531" priority="531" operator="containsText" text="LFW">
      <formula>NOT(ISERROR(SEARCH("LFW",AJ45)))</formula>
    </cfRule>
    <cfRule type="cellIs" dxfId="530" priority="532" operator="equal">
      <formula>0</formula>
    </cfRule>
  </conditionalFormatting>
  <conditionalFormatting sqref="AH46">
    <cfRule type="containsText" dxfId="529" priority="529" operator="containsText" text="LFW">
      <formula>NOT(ISERROR(SEARCH("LFW",AH46)))</formula>
    </cfRule>
    <cfRule type="cellIs" dxfId="528" priority="530" operator="equal">
      <formula>0</formula>
    </cfRule>
  </conditionalFormatting>
  <conditionalFormatting sqref="AI46:AJ46">
    <cfRule type="containsText" dxfId="527" priority="527" operator="containsText" text="LFW">
      <formula>NOT(ISERROR(SEARCH("LFW",AI46)))</formula>
    </cfRule>
    <cfRule type="cellIs" dxfId="526" priority="528" operator="equal">
      <formula>0</formula>
    </cfRule>
  </conditionalFormatting>
  <conditionalFormatting sqref="AK46:AM46">
    <cfRule type="containsText" dxfId="525" priority="525" operator="containsText" text="LFW">
      <formula>NOT(ISERROR(SEARCH("LFW",AK46)))</formula>
    </cfRule>
    <cfRule type="cellIs" dxfId="524" priority="526" operator="equal">
      <formula>0</formula>
    </cfRule>
  </conditionalFormatting>
  <conditionalFormatting sqref="AN46:AO46">
    <cfRule type="containsText" dxfId="523" priority="523" operator="containsText" text="LFW">
      <formula>NOT(ISERROR(SEARCH("LFW",AN46)))</formula>
    </cfRule>
    <cfRule type="cellIs" dxfId="522" priority="524" operator="equal">
      <formula>0</formula>
    </cfRule>
  </conditionalFormatting>
  <conditionalFormatting sqref="AP46:AQ46">
    <cfRule type="containsText" dxfId="521" priority="521" operator="containsText" text="LFW">
      <formula>NOT(ISERROR(SEARCH("LFW",AP46)))</formula>
    </cfRule>
    <cfRule type="cellIs" dxfId="520" priority="522" operator="equal">
      <formula>0</formula>
    </cfRule>
  </conditionalFormatting>
  <conditionalFormatting sqref="AS46">
    <cfRule type="containsText" dxfId="519" priority="519" operator="containsText" text="LFW">
      <formula>NOT(ISERROR(SEARCH("LFW",AS46)))</formula>
    </cfRule>
    <cfRule type="cellIs" dxfId="518" priority="520" operator="equal">
      <formula>0</formula>
    </cfRule>
  </conditionalFormatting>
  <conditionalFormatting sqref="AR46">
    <cfRule type="containsText" dxfId="517" priority="517" operator="containsText" text="LFW">
      <formula>NOT(ISERROR(SEARCH("LFW",AR46)))</formula>
    </cfRule>
    <cfRule type="cellIs" dxfId="516" priority="518" operator="equal">
      <formula>0</formula>
    </cfRule>
  </conditionalFormatting>
  <conditionalFormatting sqref="AH47">
    <cfRule type="containsText" dxfId="515" priority="515" operator="containsText" text="LFW">
      <formula>NOT(ISERROR(SEARCH("LFW",AH47)))</formula>
    </cfRule>
    <cfRule type="cellIs" dxfId="514" priority="516" operator="equal">
      <formula>0</formula>
    </cfRule>
  </conditionalFormatting>
  <conditionalFormatting sqref="AI47:AJ47">
    <cfRule type="containsText" dxfId="513" priority="513" operator="containsText" text="LFW">
      <formula>NOT(ISERROR(SEARCH("LFW",AI47)))</formula>
    </cfRule>
    <cfRule type="cellIs" dxfId="512" priority="514" operator="equal">
      <formula>0</formula>
    </cfRule>
  </conditionalFormatting>
  <conditionalFormatting sqref="AK47:AM47">
    <cfRule type="containsText" dxfId="511" priority="511" operator="containsText" text="LFW">
      <formula>NOT(ISERROR(SEARCH("LFW",AK47)))</formula>
    </cfRule>
    <cfRule type="cellIs" dxfId="510" priority="512" operator="equal">
      <formula>0</formula>
    </cfRule>
  </conditionalFormatting>
  <conditionalFormatting sqref="AN47:AO47">
    <cfRule type="containsText" dxfId="509" priority="509" operator="containsText" text="LFW">
      <formula>NOT(ISERROR(SEARCH("LFW",AN47)))</formula>
    </cfRule>
    <cfRule type="cellIs" dxfId="508" priority="510" operator="equal">
      <formula>0</formula>
    </cfRule>
  </conditionalFormatting>
  <conditionalFormatting sqref="AP47:AQ47">
    <cfRule type="containsText" dxfId="507" priority="507" operator="containsText" text="LFW">
      <formula>NOT(ISERROR(SEARCH("LFW",AP47)))</formula>
    </cfRule>
    <cfRule type="cellIs" dxfId="506" priority="508" operator="equal">
      <formula>0</formula>
    </cfRule>
  </conditionalFormatting>
  <conditionalFormatting sqref="AS47">
    <cfRule type="containsText" dxfId="505" priority="505" operator="containsText" text="LFW">
      <formula>NOT(ISERROR(SEARCH("LFW",AS47)))</formula>
    </cfRule>
    <cfRule type="cellIs" dxfId="504" priority="506" operator="equal">
      <formula>0</formula>
    </cfRule>
  </conditionalFormatting>
  <conditionalFormatting sqref="AR47">
    <cfRule type="containsText" dxfId="503" priority="503" operator="containsText" text="LFW">
      <formula>NOT(ISERROR(SEARCH("LFW",AR47)))</formula>
    </cfRule>
    <cfRule type="cellIs" dxfId="502" priority="504" operator="equal">
      <formula>0</formula>
    </cfRule>
  </conditionalFormatting>
  <conditionalFormatting sqref="AH48:AI48">
    <cfRule type="containsText" dxfId="501" priority="501" operator="containsText" text="LFW">
      <formula>NOT(ISERROR(SEARCH("LFW",AH48)))</formula>
    </cfRule>
    <cfRule type="cellIs" dxfId="500" priority="502" operator="equal">
      <formula>0</formula>
    </cfRule>
  </conditionalFormatting>
  <conditionalFormatting sqref="AK48 AM48:AS48">
    <cfRule type="containsText" dxfId="499" priority="499" operator="containsText" text="LFW">
      <formula>NOT(ISERROR(SEARCH("LFW",AK48)))</formula>
    </cfRule>
    <cfRule type="cellIs" dxfId="498" priority="500" operator="equal">
      <formula>0</formula>
    </cfRule>
  </conditionalFormatting>
  <conditionalFormatting sqref="AJ48">
    <cfRule type="containsText" dxfId="497" priority="497" operator="containsText" text="LFW">
      <formula>NOT(ISERROR(SEARCH("LFW",AJ48)))</formula>
    </cfRule>
    <cfRule type="cellIs" dxfId="496" priority="498" operator="equal">
      <formula>0</formula>
    </cfRule>
  </conditionalFormatting>
  <conditionalFormatting sqref="AL48">
    <cfRule type="containsText" dxfId="495" priority="495" operator="containsText" text="LFW">
      <formula>NOT(ISERROR(SEARCH("LFW",AL48)))</formula>
    </cfRule>
    <cfRule type="cellIs" dxfId="494" priority="496" operator="equal">
      <formula>0</formula>
    </cfRule>
  </conditionalFormatting>
  <conditionalFormatting sqref="AH49:AI49 AK49:AS49">
    <cfRule type="containsText" dxfId="493" priority="493" operator="containsText" text="LFW">
      <formula>NOT(ISERROR(SEARCH("LFW",AH49)))</formula>
    </cfRule>
    <cfRule type="cellIs" dxfId="492" priority="494" operator="equal">
      <formula>0</formula>
    </cfRule>
  </conditionalFormatting>
  <conditionalFormatting sqref="AJ49">
    <cfRule type="containsText" dxfId="491" priority="491" operator="containsText" text="LFW">
      <formula>NOT(ISERROR(SEARCH("LFW",AJ49)))</formula>
    </cfRule>
    <cfRule type="cellIs" dxfId="490" priority="492" operator="equal">
      <formula>0</formula>
    </cfRule>
  </conditionalFormatting>
  <conditionalFormatting sqref="AH50">
    <cfRule type="containsText" dxfId="489" priority="489" operator="containsText" text="LFW">
      <formula>NOT(ISERROR(SEARCH("LFW",AH50)))</formula>
    </cfRule>
    <cfRule type="cellIs" dxfId="488" priority="490" operator="equal">
      <formula>0</formula>
    </cfRule>
  </conditionalFormatting>
  <conditionalFormatting sqref="AI50">
    <cfRule type="containsText" dxfId="487" priority="487" operator="containsText" text="LFW">
      <formula>NOT(ISERROR(SEARCH("LFW",AI50)))</formula>
    </cfRule>
    <cfRule type="cellIs" dxfId="486" priority="488" operator="equal">
      <formula>0</formula>
    </cfRule>
  </conditionalFormatting>
  <conditionalFormatting sqref="AK50">
    <cfRule type="containsText" dxfId="485" priority="485" operator="containsText" text="LFW">
      <formula>NOT(ISERROR(SEARCH("LFW",AK50)))</formula>
    </cfRule>
    <cfRule type="cellIs" dxfId="484" priority="486" operator="equal">
      <formula>0</formula>
    </cfRule>
  </conditionalFormatting>
  <conditionalFormatting sqref="AJ50">
    <cfRule type="containsText" dxfId="483" priority="483" operator="containsText" text="LFW">
      <formula>NOT(ISERROR(SEARCH("LFW",AJ50)))</formula>
    </cfRule>
    <cfRule type="cellIs" dxfId="482" priority="484" operator="equal">
      <formula>0</formula>
    </cfRule>
  </conditionalFormatting>
  <conditionalFormatting sqref="AL50">
    <cfRule type="containsText" dxfId="481" priority="481" operator="containsText" text="LFW">
      <formula>NOT(ISERROR(SEARCH("LFW",AL50)))</formula>
    </cfRule>
    <cfRule type="cellIs" dxfId="480" priority="482" operator="equal">
      <formula>0</formula>
    </cfRule>
  </conditionalFormatting>
  <conditionalFormatting sqref="AR50:AS50">
    <cfRule type="containsText" dxfId="479" priority="479" operator="containsText" text="LFW">
      <formula>NOT(ISERROR(SEARCH("LFW",AR50)))</formula>
    </cfRule>
    <cfRule type="cellIs" dxfId="478" priority="480" operator="equal">
      <formula>0</formula>
    </cfRule>
  </conditionalFormatting>
  <conditionalFormatting sqref="AM50:AQ50">
    <cfRule type="containsText" dxfId="477" priority="477" operator="containsText" text="LFW">
      <formula>NOT(ISERROR(SEARCH("LFW",AM50)))</formula>
    </cfRule>
    <cfRule type="cellIs" dxfId="476" priority="478" operator="equal">
      <formula>0</formula>
    </cfRule>
  </conditionalFormatting>
  <conditionalFormatting sqref="AS51">
    <cfRule type="containsText" dxfId="475" priority="475" operator="containsText" text="LFW">
      <formula>NOT(ISERROR(SEARCH("LFW",AS51)))</formula>
    </cfRule>
    <cfRule type="cellIs" dxfId="474" priority="476" operator="equal">
      <formula>0</formula>
    </cfRule>
  </conditionalFormatting>
  <conditionalFormatting sqref="AH51:AR51">
    <cfRule type="containsText" dxfId="473" priority="473" operator="containsText" text="LFW">
      <formula>NOT(ISERROR(SEARCH("LFW",AH51)))</formula>
    </cfRule>
    <cfRule type="cellIs" dxfId="472" priority="474" operator="equal">
      <formula>0</formula>
    </cfRule>
  </conditionalFormatting>
  <conditionalFormatting sqref="AH52">
    <cfRule type="containsText" dxfId="471" priority="471" operator="containsText" text="LFW">
      <formula>NOT(ISERROR(SEARCH("LFW",AH52)))</formula>
    </cfRule>
    <cfRule type="cellIs" dxfId="470" priority="472" operator="equal">
      <formula>0</formula>
    </cfRule>
  </conditionalFormatting>
  <conditionalFormatting sqref="AI52:AJ52">
    <cfRule type="containsText" dxfId="469" priority="469" operator="containsText" text="LFW">
      <formula>NOT(ISERROR(SEARCH("LFW",AI52)))</formula>
    </cfRule>
    <cfRule type="cellIs" dxfId="468" priority="470" operator="equal">
      <formula>0</formula>
    </cfRule>
  </conditionalFormatting>
  <conditionalFormatting sqref="AK52">
    <cfRule type="containsText" dxfId="467" priority="467" operator="containsText" text="LFW">
      <formula>NOT(ISERROR(SEARCH("LFW",AK52)))</formula>
    </cfRule>
    <cfRule type="cellIs" dxfId="466" priority="468" operator="equal">
      <formula>0</formula>
    </cfRule>
  </conditionalFormatting>
  <conditionalFormatting sqref="AL52">
    <cfRule type="containsText" dxfId="465" priority="465" operator="containsText" text="LFW">
      <formula>NOT(ISERROR(SEARCH("LFW",AL52)))</formula>
    </cfRule>
    <cfRule type="cellIs" dxfId="464" priority="466" operator="equal">
      <formula>0</formula>
    </cfRule>
  </conditionalFormatting>
  <conditionalFormatting sqref="AM52">
    <cfRule type="containsText" dxfId="463" priority="463" operator="containsText" text="LFW">
      <formula>NOT(ISERROR(SEARCH("LFW",AM52)))</formula>
    </cfRule>
    <cfRule type="cellIs" dxfId="462" priority="464" operator="equal">
      <formula>0</formula>
    </cfRule>
  </conditionalFormatting>
  <conditionalFormatting sqref="AN52:AO52">
    <cfRule type="containsText" dxfId="461" priority="461" operator="containsText" text="LFW">
      <formula>NOT(ISERROR(SEARCH("LFW",AN52)))</formula>
    </cfRule>
    <cfRule type="cellIs" dxfId="460" priority="462" operator="equal">
      <formula>0</formula>
    </cfRule>
  </conditionalFormatting>
  <conditionalFormatting sqref="AP52:AS52">
    <cfRule type="containsText" dxfId="459" priority="459" operator="containsText" text="LFW">
      <formula>NOT(ISERROR(SEARCH("LFW",AP52)))</formula>
    </cfRule>
    <cfRule type="cellIs" dxfId="458" priority="460" operator="equal">
      <formula>0</formula>
    </cfRule>
  </conditionalFormatting>
  <conditionalFormatting sqref="AH53:AS53">
    <cfRule type="containsText" dxfId="457" priority="457" operator="containsText" text="LFW">
      <formula>NOT(ISERROR(SEARCH("LFW",AH53)))</formula>
    </cfRule>
    <cfRule type="cellIs" dxfId="456" priority="458" operator="equal">
      <formula>0</formula>
    </cfRule>
  </conditionalFormatting>
  <conditionalFormatting sqref="AH54">
    <cfRule type="containsText" dxfId="455" priority="455" operator="containsText" text="LFW">
      <formula>NOT(ISERROR(SEARCH("LFW",AH54)))</formula>
    </cfRule>
    <cfRule type="cellIs" dxfId="454" priority="456" operator="equal">
      <formula>0</formula>
    </cfRule>
  </conditionalFormatting>
  <conditionalFormatting sqref="AI54:AK54">
    <cfRule type="containsText" dxfId="453" priority="453" operator="containsText" text="LFW">
      <formula>NOT(ISERROR(SEARCH("LFW",AI54)))</formula>
    </cfRule>
    <cfRule type="cellIs" dxfId="452" priority="454" operator="equal">
      <formula>0</formula>
    </cfRule>
  </conditionalFormatting>
  <conditionalFormatting sqref="AL54">
    <cfRule type="containsText" dxfId="451" priority="451" operator="containsText" text="LFW">
      <formula>NOT(ISERROR(SEARCH("LFW",AL54)))</formula>
    </cfRule>
    <cfRule type="cellIs" dxfId="450" priority="452" operator="equal">
      <formula>0</formula>
    </cfRule>
  </conditionalFormatting>
  <conditionalFormatting sqref="AM54">
    <cfRule type="containsText" dxfId="449" priority="449" operator="containsText" text="LFW">
      <formula>NOT(ISERROR(SEARCH("LFW",AM54)))</formula>
    </cfRule>
    <cfRule type="cellIs" dxfId="448" priority="450" operator="equal">
      <formula>0</formula>
    </cfRule>
  </conditionalFormatting>
  <conditionalFormatting sqref="AN54:AO54">
    <cfRule type="containsText" dxfId="447" priority="447" operator="containsText" text="LFW">
      <formula>NOT(ISERROR(SEARCH("LFW",AN54)))</formula>
    </cfRule>
    <cfRule type="cellIs" dxfId="446" priority="448" operator="equal">
      <formula>0</formula>
    </cfRule>
  </conditionalFormatting>
  <conditionalFormatting sqref="AP54">
    <cfRule type="containsText" dxfId="445" priority="445" operator="containsText" text="LFW">
      <formula>NOT(ISERROR(SEARCH("LFW",AP54)))</formula>
    </cfRule>
    <cfRule type="cellIs" dxfId="444" priority="446" operator="equal">
      <formula>0</formula>
    </cfRule>
  </conditionalFormatting>
  <conditionalFormatting sqref="AQ54">
    <cfRule type="containsText" dxfId="443" priority="443" operator="containsText" text="LFW">
      <formula>NOT(ISERROR(SEARCH("LFW",AQ54)))</formula>
    </cfRule>
    <cfRule type="cellIs" dxfId="442" priority="444" operator="equal">
      <formula>0</formula>
    </cfRule>
  </conditionalFormatting>
  <conditionalFormatting sqref="AR54">
    <cfRule type="containsText" dxfId="441" priority="441" operator="containsText" text="LFW">
      <formula>NOT(ISERROR(SEARCH("LFW",AR54)))</formula>
    </cfRule>
    <cfRule type="cellIs" dxfId="440" priority="442" operator="equal">
      <formula>0</formula>
    </cfRule>
  </conditionalFormatting>
  <conditionalFormatting sqref="AS54">
    <cfRule type="containsText" dxfId="439" priority="439" operator="containsText" text="LFW">
      <formula>NOT(ISERROR(SEARCH("LFW",AS54)))</formula>
    </cfRule>
    <cfRule type="cellIs" dxfId="438" priority="440" operator="equal">
      <formula>0</formula>
    </cfRule>
  </conditionalFormatting>
  <conditionalFormatting sqref="AH55">
    <cfRule type="containsText" dxfId="437" priority="437" operator="containsText" text="LFW">
      <formula>NOT(ISERROR(SEARCH("LFW",AH55)))</formula>
    </cfRule>
    <cfRule type="cellIs" dxfId="436" priority="438" operator="equal">
      <formula>0</formula>
    </cfRule>
  </conditionalFormatting>
  <conditionalFormatting sqref="AI55">
    <cfRule type="containsText" dxfId="435" priority="435" operator="containsText" text="LFW">
      <formula>NOT(ISERROR(SEARCH("LFW",AI55)))</formula>
    </cfRule>
    <cfRule type="cellIs" dxfId="434" priority="436" operator="equal">
      <formula>0</formula>
    </cfRule>
  </conditionalFormatting>
  <conditionalFormatting sqref="AK55:AL55">
    <cfRule type="containsText" dxfId="433" priority="433" operator="containsText" text="LFW">
      <formula>NOT(ISERROR(SEARCH("LFW",AK55)))</formula>
    </cfRule>
    <cfRule type="cellIs" dxfId="432" priority="434" operator="equal">
      <formula>0</formula>
    </cfRule>
  </conditionalFormatting>
  <conditionalFormatting sqref="AJ55">
    <cfRule type="containsText" dxfId="431" priority="431" operator="containsText" text="LFW">
      <formula>NOT(ISERROR(SEARCH("LFW",AJ55)))</formula>
    </cfRule>
    <cfRule type="cellIs" dxfId="430" priority="432" operator="equal">
      <formula>0</formula>
    </cfRule>
  </conditionalFormatting>
  <conditionalFormatting sqref="AM55">
    <cfRule type="containsText" dxfId="429" priority="429" operator="containsText" text="LFW">
      <formula>NOT(ISERROR(SEARCH("LFW",AM55)))</formula>
    </cfRule>
    <cfRule type="cellIs" dxfId="428" priority="430" operator="equal">
      <formula>0</formula>
    </cfRule>
  </conditionalFormatting>
  <conditionalFormatting sqref="AN55">
    <cfRule type="containsText" dxfId="427" priority="427" operator="containsText" text="LFW">
      <formula>NOT(ISERROR(SEARCH("LFW",AN55)))</formula>
    </cfRule>
    <cfRule type="cellIs" dxfId="426" priority="428" operator="equal">
      <formula>0</formula>
    </cfRule>
  </conditionalFormatting>
  <conditionalFormatting sqref="AO55">
    <cfRule type="containsText" dxfId="425" priority="425" operator="containsText" text="LFW">
      <formula>NOT(ISERROR(SEARCH("LFW",AO55)))</formula>
    </cfRule>
    <cfRule type="cellIs" dxfId="424" priority="426" operator="equal">
      <formula>0</formula>
    </cfRule>
  </conditionalFormatting>
  <conditionalFormatting sqref="AP55">
    <cfRule type="containsText" dxfId="423" priority="423" operator="containsText" text="LFW">
      <formula>NOT(ISERROR(SEARCH("LFW",AP55)))</formula>
    </cfRule>
    <cfRule type="cellIs" dxfId="422" priority="424" operator="equal">
      <formula>0</formula>
    </cfRule>
  </conditionalFormatting>
  <conditionalFormatting sqref="AS55">
    <cfRule type="containsText" dxfId="421" priority="421" operator="containsText" text="LFW">
      <formula>NOT(ISERROR(SEARCH("LFW",AS55)))</formula>
    </cfRule>
    <cfRule type="cellIs" dxfId="420" priority="422" operator="equal">
      <formula>0</formula>
    </cfRule>
  </conditionalFormatting>
  <conditionalFormatting sqref="AQ55">
    <cfRule type="containsText" dxfId="419" priority="419" operator="containsText" text="LFW">
      <formula>NOT(ISERROR(SEARCH("LFW",AQ55)))</formula>
    </cfRule>
    <cfRule type="cellIs" dxfId="418" priority="420" operator="equal">
      <formula>0</formula>
    </cfRule>
  </conditionalFormatting>
  <conditionalFormatting sqref="AR55">
    <cfRule type="containsText" dxfId="417" priority="417" operator="containsText" text="LFW">
      <formula>NOT(ISERROR(SEARCH("LFW",AR55)))</formula>
    </cfRule>
    <cfRule type="cellIs" dxfId="416" priority="418" operator="equal">
      <formula>0</formula>
    </cfRule>
  </conditionalFormatting>
  <conditionalFormatting sqref="AH56">
    <cfRule type="containsText" dxfId="415" priority="415" operator="containsText" text="LFW">
      <formula>NOT(ISERROR(SEARCH("LFW",AH56)))</formula>
    </cfRule>
    <cfRule type="cellIs" dxfId="414" priority="416" operator="equal">
      <formula>0</formula>
    </cfRule>
  </conditionalFormatting>
  <conditionalFormatting sqref="AI56:AJ56">
    <cfRule type="containsText" dxfId="413" priority="413" operator="containsText" text="LFW">
      <formula>NOT(ISERROR(SEARCH("LFW",AI56)))</formula>
    </cfRule>
    <cfRule type="cellIs" dxfId="412" priority="414" operator="equal">
      <formula>0</formula>
    </cfRule>
  </conditionalFormatting>
  <conditionalFormatting sqref="AK56">
    <cfRule type="containsText" dxfId="411" priority="411" operator="containsText" text="LFW">
      <formula>NOT(ISERROR(SEARCH("LFW",AK56)))</formula>
    </cfRule>
    <cfRule type="cellIs" dxfId="410" priority="412" operator="equal">
      <formula>0</formula>
    </cfRule>
  </conditionalFormatting>
  <conditionalFormatting sqref="AL56">
    <cfRule type="containsText" dxfId="409" priority="409" operator="containsText" text="LFW">
      <formula>NOT(ISERROR(SEARCH("LFW",AL56)))</formula>
    </cfRule>
    <cfRule type="cellIs" dxfId="408" priority="410" operator="equal">
      <formula>0</formula>
    </cfRule>
  </conditionalFormatting>
  <conditionalFormatting sqref="AM56">
    <cfRule type="containsText" dxfId="407" priority="407" operator="containsText" text="LFW">
      <formula>NOT(ISERROR(SEARCH("LFW",AM56)))</formula>
    </cfRule>
    <cfRule type="cellIs" dxfId="406" priority="408" operator="equal">
      <formula>0</formula>
    </cfRule>
  </conditionalFormatting>
  <conditionalFormatting sqref="AN56">
    <cfRule type="containsText" dxfId="405" priority="405" operator="containsText" text="LFW">
      <formula>NOT(ISERROR(SEARCH("LFW",AN56)))</formula>
    </cfRule>
    <cfRule type="cellIs" dxfId="404" priority="406" operator="equal">
      <formula>0</formula>
    </cfRule>
  </conditionalFormatting>
  <conditionalFormatting sqref="AO56">
    <cfRule type="containsText" dxfId="403" priority="403" operator="containsText" text="LFW">
      <formula>NOT(ISERROR(SEARCH("LFW",AO56)))</formula>
    </cfRule>
    <cfRule type="cellIs" dxfId="402" priority="404" operator="equal">
      <formula>0</formula>
    </cfRule>
  </conditionalFormatting>
  <conditionalFormatting sqref="AP56:AQ56">
    <cfRule type="containsText" dxfId="401" priority="401" operator="containsText" text="LFW">
      <formula>NOT(ISERROR(SEARCH("LFW",AP56)))</formula>
    </cfRule>
    <cfRule type="cellIs" dxfId="400" priority="402" operator="equal">
      <formula>0</formula>
    </cfRule>
  </conditionalFormatting>
  <conditionalFormatting sqref="AR56">
    <cfRule type="containsText" dxfId="399" priority="399" operator="containsText" text="LFW">
      <formula>NOT(ISERROR(SEARCH("LFW",AR56)))</formula>
    </cfRule>
    <cfRule type="cellIs" dxfId="398" priority="400" operator="equal">
      <formula>0</formula>
    </cfRule>
  </conditionalFormatting>
  <conditionalFormatting sqref="AS56">
    <cfRule type="containsText" dxfId="397" priority="397" operator="containsText" text="LFW">
      <formula>NOT(ISERROR(SEARCH("LFW",AS56)))</formula>
    </cfRule>
    <cfRule type="cellIs" dxfId="396" priority="398" operator="equal">
      <formula>0</formula>
    </cfRule>
  </conditionalFormatting>
  <conditionalFormatting sqref="AH57:AK57">
    <cfRule type="containsText" dxfId="395" priority="395" operator="containsText" text="LFW">
      <formula>NOT(ISERROR(SEARCH("LFW",AH57)))</formula>
    </cfRule>
    <cfRule type="cellIs" dxfId="394" priority="396" operator="equal">
      <formula>0</formula>
    </cfRule>
  </conditionalFormatting>
  <conditionalFormatting sqref="AL57">
    <cfRule type="containsText" dxfId="393" priority="393" operator="containsText" text="LFW">
      <formula>NOT(ISERROR(SEARCH("LFW",AL57)))</formula>
    </cfRule>
    <cfRule type="cellIs" dxfId="392" priority="394" operator="equal">
      <formula>0</formula>
    </cfRule>
  </conditionalFormatting>
  <conditionalFormatting sqref="AM57:AS57">
    <cfRule type="containsText" dxfId="391" priority="391" operator="containsText" text="LFW">
      <formula>NOT(ISERROR(SEARCH("LFW",AM57)))</formula>
    </cfRule>
    <cfRule type="cellIs" dxfId="390" priority="392" operator="equal">
      <formula>0</formula>
    </cfRule>
  </conditionalFormatting>
  <conditionalFormatting sqref="AH58">
    <cfRule type="containsText" dxfId="389" priority="389" operator="containsText" text="LFW">
      <formula>NOT(ISERROR(SEARCH("LFW",AH58)))</formula>
    </cfRule>
    <cfRule type="cellIs" dxfId="388" priority="390" operator="equal">
      <formula>0</formula>
    </cfRule>
  </conditionalFormatting>
  <conditionalFormatting sqref="AI58">
    <cfRule type="containsText" dxfId="387" priority="387" operator="containsText" text="LFW">
      <formula>NOT(ISERROR(SEARCH("LFW",AI58)))</formula>
    </cfRule>
    <cfRule type="cellIs" dxfId="386" priority="388" operator="equal">
      <formula>0</formula>
    </cfRule>
  </conditionalFormatting>
  <conditionalFormatting sqref="AJ58">
    <cfRule type="containsText" dxfId="385" priority="385" operator="containsText" text="LFW">
      <formula>NOT(ISERROR(SEARCH("LFW",AJ58)))</formula>
    </cfRule>
    <cfRule type="cellIs" dxfId="384" priority="386" operator="equal">
      <formula>0</formula>
    </cfRule>
  </conditionalFormatting>
  <conditionalFormatting sqref="AK58">
    <cfRule type="containsText" dxfId="383" priority="383" operator="containsText" text="LFW">
      <formula>NOT(ISERROR(SEARCH("LFW",AK58)))</formula>
    </cfRule>
    <cfRule type="cellIs" dxfId="382" priority="384" operator="equal">
      <formula>0</formula>
    </cfRule>
  </conditionalFormatting>
  <conditionalFormatting sqref="AL58">
    <cfRule type="containsText" dxfId="381" priority="381" operator="containsText" text="LFW">
      <formula>NOT(ISERROR(SEARCH("LFW",AL58)))</formula>
    </cfRule>
    <cfRule type="cellIs" dxfId="380" priority="382" operator="equal">
      <formula>0</formula>
    </cfRule>
  </conditionalFormatting>
  <conditionalFormatting sqref="AM58:AN58">
    <cfRule type="containsText" dxfId="379" priority="379" operator="containsText" text="LFW">
      <formula>NOT(ISERROR(SEARCH("LFW",AM58)))</formula>
    </cfRule>
    <cfRule type="cellIs" dxfId="378" priority="380" operator="equal">
      <formula>0</formula>
    </cfRule>
  </conditionalFormatting>
  <conditionalFormatting sqref="AO58:AP58">
    <cfRule type="containsText" dxfId="377" priority="377" operator="containsText" text="LFW">
      <formula>NOT(ISERROR(SEARCH("LFW",AO58)))</formula>
    </cfRule>
    <cfRule type="cellIs" dxfId="376" priority="378" operator="equal">
      <formula>0</formula>
    </cfRule>
  </conditionalFormatting>
  <conditionalFormatting sqref="AQ58">
    <cfRule type="containsText" dxfId="375" priority="375" operator="containsText" text="LFW">
      <formula>NOT(ISERROR(SEARCH("LFW",AQ58)))</formula>
    </cfRule>
    <cfRule type="cellIs" dxfId="374" priority="376" operator="equal">
      <formula>0</formula>
    </cfRule>
  </conditionalFormatting>
  <conditionalFormatting sqref="AR58">
    <cfRule type="containsText" dxfId="373" priority="373" operator="containsText" text="LFW">
      <formula>NOT(ISERROR(SEARCH("LFW",AR58)))</formula>
    </cfRule>
    <cfRule type="cellIs" dxfId="372" priority="374" operator="equal">
      <formula>0</formula>
    </cfRule>
  </conditionalFormatting>
  <conditionalFormatting sqref="AS58:AS63">
    <cfRule type="containsText" dxfId="371" priority="371" operator="containsText" text="LFW">
      <formula>NOT(ISERROR(SEARCH("LFW",AS58)))</formula>
    </cfRule>
    <cfRule type="cellIs" dxfId="370" priority="372" operator="equal">
      <formula>0</formula>
    </cfRule>
  </conditionalFormatting>
  <conditionalFormatting sqref="AH59">
    <cfRule type="containsText" dxfId="369" priority="369" operator="containsText" text="LFW">
      <formula>NOT(ISERROR(SEARCH("LFW",AH59)))</formula>
    </cfRule>
    <cfRule type="cellIs" dxfId="368" priority="370" operator="equal">
      <formula>0</formula>
    </cfRule>
  </conditionalFormatting>
  <conditionalFormatting sqref="AI59">
    <cfRule type="containsText" dxfId="367" priority="367" operator="containsText" text="LFW">
      <formula>NOT(ISERROR(SEARCH("LFW",AI59)))</formula>
    </cfRule>
    <cfRule type="cellIs" dxfId="366" priority="368" operator="equal">
      <formula>0</formula>
    </cfRule>
  </conditionalFormatting>
  <conditionalFormatting sqref="AJ59">
    <cfRule type="containsText" dxfId="365" priority="365" operator="containsText" text="LFW">
      <formula>NOT(ISERROR(SEARCH("LFW",AJ59)))</formula>
    </cfRule>
    <cfRule type="cellIs" dxfId="364" priority="366" operator="equal">
      <formula>0</formula>
    </cfRule>
  </conditionalFormatting>
  <conditionalFormatting sqref="AK59">
    <cfRule type="containsText" dxfId="363" priority="363" operator="containsText" text="LFW">
      <formula>NOT(ISERROR(SEARCH("LFW",AK59)))</formula>
    </cfRule>
    <cfRule type="cellIs" dxfId="362" priority="364" operator="equal">
      <formula>0</formula>
    </cfRule>
  </conditionalFormatting>
  <conditionalFormatting sqref="AL59">
    <cfRule type="containsText" dxfId="361" priority="361" operator="containsText" text="LFW">
      <formula>NOT(ISERROR(SEARCH("LFW",AL59)))</formula>
    </cfRule>
    <cfRule type="cellIs" dxfId="360" priority="362" operator="equal">
      <formula>0</formula>
    </cfRule>
  </conditionalFormatting>
  <conditionalFormatting sqref="AM59">
    <cfRule type="containsText" dxfId="359" priority="359" operator="containsText" text="LFW">
      <formula>NOT(ISERROR(SEARCH("LFW",AM59)))</formula>
    </cfRule>
    <cfRule type="cellIs" dxfId="358" priority="360" operator="equal">
      <formula>0</formula>
    </cfRule>
  </conditionalFormatting>
  <conditionalFormatting sqref="AN59:AO59">
    <cfRule type="containsText" dxfId="357" priority="357" operator="containsText" text="LFW">
      <formula>NOT(ISERROR(SEARCH("LFW",AN59)))</formula>
    </cfRule>
    <cfRule type="cellIs" dxfId="356" priority="358" operator="equal">
      <formula>0</formula>
    </cfRule>
  </conditionalFormatting>
  <conditionalFormatting sqref="AP59:AQ59">
    <cfRule type="containsText" dxfId="355" priority="355" operator="containsText" text="LFW">
      <formula>NOT(ISERROR(SEARCH("LFW",AP59)))</formula>
    </cfRule>
    <cfRule type="cellIs" dxfId="354" priority="356" operator="equal">
      <formula>0</formula>
    </cfRule>
  </conditionalFormatting>
  <conditionalFormatting sqref="AR59">
    <cfRule type="containsText" dxfId="353" priority="353" operator="containsText" text="LFW">
      <formula>NOT(ISERROR(SEARCH("LFW",AR59)))</formula>
    </cfRule>
    <cfRule type="cellIs" dxfId="352" priority="354" operator="equal">
      <formula>0</formula>
    </cfRule>
  </conditionalFormatting>
  <conditionalFormatting sqref="AH60:AH62">
    <cfRule type="containsText" dxfId="351" priority="351" operator="containsText" text="LFW">
      <formula>NOT(ISERROR(SEARCH("LFW",AH60)))</formula>
    </cfRule>
    <cfRule type="cellIs" dxfId="350" priority="352" operator="equal">
      <formula>0</formula>
    </cfRule>
  </conditionalFormatting>
  <conditionalFormatting sqref="AH63">
    <cfRule type="containsText" dxfId="349" priority="349" operator="containsText" text="LFW">
      <formula>NOT(ISERROR(SEARCH("LFW",AH63)))</formula>
    </cfRule>
    <cfRule type="cellIs" dxfId="348" priority="350" operator="equal">
      <formula>0</formula>
    </cfRule>
  </conditionalFormatting>
  <conditionalFormatting sqref="AI60">
    <cfRule type="containsText" dxfId="347" priority="347" operator="containsText" text="LFW">
      <formula>NOT(ISERROR(SEARCH("LFW",AI60)))</formula>
    </cfRule>
    <cfRule type="cellIs" dxfId="346" priority="348" operator="equal">
      <formula>0</formula>
    </cfRule>
  </conditionalFormatting>
  <conditionalFormatting sqref="AJ60">
    <cfRule type="containsText" dxfId="345" priority="345" operator="containsText" text="LFW">
      <formula>NOT(ISERROR(SEARCH("LFW",AJ60)))</formula>
    </cfRule>
    <cfRule type="cellIs" dxfId="344" priority="346" operator="equal">
      <formula>0</formula>
    </cfRule>
  </conditionalFormatting>
  <conditionalFormatting sqref="AK60">
    <cfRule type="containsText" dxfId="343" priority="343" operator="containsText" text="LFW">
      <formula>NOT(ISERROR(SEARCH("LFW",AK60)))</formula>
    </cfRule>
    <cfRule type="cellIs" dxfId="342" priority="344" operator="equal">
      <formula>0</formula>
    </cfRule>
  </conditionalFormatting>
  <conditionalFormatting sqref="AL60">
    <cfRule type="containsText" dxfId="341" priority="341" operator="containsText" text="LFW">
      <formula>NOT(ISERROR(SEARCH("LFW",AL60)))</formula>
    </cfRule>
    <cfRule type="cellIs" dxfId="340" priority="342" operator="equal">
      <formula>0</formula>
    </cfRule>
  </conditionalFormatting>
  <conditionalFormatting sqref="AM60:AO60">
    <cfRule type="containsText" dxfId="339" priority="339" operator="containsText" text="LFW">
      <formula>NOT(ISERROR(SEARCH("LFW",AM60)))</formula>
    </cfRule>
    <cfRule type="cellIs" dxfId="338" priority="340" operator="equal">
      <formula>0</formula>
    </cfRule>
  </conditionalFormatting>
  <conditionalFormatting sqref="AP60">
    <cfRule type="containsText" dxfId="337" priority="337" operator="containsText" text="LFW">
      <formula>NOT(ISERROR(SEARCH("LFW",AP60)))</formula>
    </cfRule>
    <cfRule type="cellIs" dxfId="336" priority="338" operator="equal">
      <formula>0</formula>
    </cfRule>
  </conditionalFormatting>
  <conditionalFormatting sqref="AQ60">
    <cfRule type="containsText" dxfId="335" priority="335" operator="containsText" text="LFW">
      <formula>NOT(ISERROR(SEARCH("LFW",AQ60)))</formula>
    </cfRule>
    <cfRule type="cellIs" dxfId="334" priority="336" operator="equal">
      <formula>0</formula>
    </cfRule>
  </conditionalFormatting>
  <conditionalFormatting sqref="AR60">
    <cfRule type="containsText" dxfId="333" priority="333" operator="containsText" text="LFW">
      <formula>NOT(ISERROR(SEARCH("LFW",AR60)))</formula>
    </cfRule>
    <cfRule type="cellIs" dxfId="332" priority="334" operator="equal">
      <formula>0</formula>
    </cfRule>
  </conditionalFormatting>
  <conditionalFormatting sqref="AI61:AR61">
    <cfRule type="containsText" dxfId="331" priority="331" operator="containsText" text="LFW">
      <formula>NOT(ISERROR(SEARCH("LFW",AI61)))</formula>
    </cfRule>
    <cfRule type="cellIs" dxfId="330" priority="332" operator="equal">
      <formula>0</formula>
    </cfRule>
  </conditionalFormatting>
  <conditionalFormatting sqref="AI62:AM62 AO62:AR62">
    <cfRule type="containsText" dxfId="329" priority="329" operator="containsText" text="LFW">
      <formula>NOT(ISERROR(SEARCH("LFW",AI62)))</formula>
    </cfRule>
    <cfRule type="cellIs" dxfId="328" priority="330" operator="equal">
      <formula>0</formula>
    </cfRule>
  </conditionalFormatting>
  <conditionalFormatting sqref="AN62">
    <cfRule type="containsText" dxfId="327" priority="327" operator="containsText" text="LFW">
      <formula>NOT(ISERROR(SEARCH("LFW",AN62)))</formula>
    </cfRule>
    <cfRule type="cellIs" dxfId="326" priority="328" operator="equal">
      <formula>0</formula>
    </cfRule>
  </conditionalFormatting>
  <conditionalFormatting sqref="AI63:AJ63">
    <cfRule type="containsText" dxfId="325" priority="325" operator="containsText" text="LFW">
      <formula>NOT(ISERROR(SEARCH("LFW",AI63)))</formula>
    </cfRule>
    <cfRule type="cellIs" dxfId="324" priority="326" operator="equal">
      <formula>0</formula>
    </cfRule>
  </conditionalFormatting>
  <conditionalFormatting sqref="AK63:AM63">
    <cfRule type="containsText" dxfId="323" priority="323" operator="containsText" text="LFW">
      <formula>NOT(ISERROR(SEARCH("LFW",AK63)))</formula>
    </cfRule>
    <cfRule type="cellIs" dxfId="322" priority="324" operator="equal">
      <formula>0</formula>
    </cfRule>
  </conditionalFormatting>
  <conditionalFormatting sqref="AN63">
    <cfRule type="containsText" dxfId="321" priority="321" operator="containsText" text="LFW">
      <formula>NOT(ISERROR(SEARCH("LFW",AN63)))</formula>
    </cfRule>
    <cfRule type="cellIs" dxfId="320" priority="322" operator="equal">
      <formula>0</formula>
    </cfRule>
  </conditionalFormatting>
  <conditionalFormatting sqref="AO63">
    <cfRule type="containsText" dxfId="319" priority="319" operator="containsText" text="LFW">
      <formula>NOT(ISERROR(SEARCH("LFW",AO63)))</formula>
    </cfRule>
    <cfRule type="cellIs" dxfId="318" priority="320" operator="equal">
      <formula>0</formula>
    </cfRule>
  </conditionalFormatting>
  <conditionalFormatting sqref="AP63:AQ63">
    <cfRule type="containsText" dxfId="317" priority="317" operator="containsText" text="LFW">
      <formula>NOT(ISERROR(SEARCH("LFW",AP63)))</formula>
    </cfRule>
    <cfRule type="cellIs" dxfId="316" priority="318" operator="equal">
      <formula>0</formula>
    </cfRule>
  </conditionalFormatting>
  <conditionalFormatting sqref="AR63">
    <cfRule type="containsText" dxfId="315" priority="315" operator="containsText" text="LFW">
      <formula>NOT(ISERROR(SEARCH("LFW",AR63)))</formula>
    </cfRule>
    <cfRule type="cellIs" dxfId="314" priority="316" operator="equal">
      <formula>0</formula>
    </cfRule>
  </conditionalFormatting>
  <conditionalFormatting sqref="AR64">
    <cfRule type="containsText" dxfId="313" priority="313" operator="containsText" text="LFW">
      <formula>NOT(ISERROR(SEARCH("LFW",AR64)))</formula>
    </cfRule>
    <cfRule type="cellIs" dxfId="312" priority="314" operator="equal">
      <formula>0</formula>
    </cfRule>
  </conditionalFormatting>
  <conditionalFormatting sqref="AH64:AQ64">
    <cfRule type="containsText" dxfId="311" priority="311" operator="containsText" text="LFW">
      <formula>NOT(ISERROR(SEARCH("LFW",AH64)))</formula>
    </cfRule>
    <cfRule type="cellIs" dxfId="310" priority="312" operator="equal">
      <formula>0</formula>
    </cfRule>
  </conditionalFormatting>
  <conditionalFormatting sqref="AS64">
    <cfRule type="containsText" dxfId="309" priority="309" operator="containsText" text="LFW">
      <formula>NOT(ISERROR(SEARCH("LFW",AS64)))</formula>
    </cfRule>
    <cfRule type="cellIs" dxfId="308" priority="310" operator="equal">
      <formula>0</formula>
    </cfRule>
  </conditionalFormatting>
  <conditionalFormatting sqref="AH66">
    <cfRule type="containsText" dxfId="307" priority="307" operator="containsText" text="LFW">
      <formula>NOT(ISERROR(SEARCH("LFW",AH66)))</formula>
    </cfRule>
    <cfRule type="cellIs" dxfId="306" priority="308" operator="equal">
      <formula>0</formula>
    </cfRule>
  </conditionalFormatting>
  <conditionalFormatting sqref="AI66">
    <cfRule type="containsText" dxfId="305" priority="305" operator="containsText" text="LFW">
      <formula>NOT(ISERROR(SEARCH("LFW",AI66)))</formula>
    </cfRule>
    <cfRule type="cellIs" dxfId="304" priority="306" operator="equal">
      <formula>0</formula>
    </cfRule>
  </conditionalFormatting>
  <conditionalFormatting sqref="AJ66">
    <cfRule type="containsText" dxfId="303" priority="303" operator="containsText" text="LFW">
      <formula>NOT(ISERROR(SEARCH("LFW",AJ66)))</formula>
    </cfRule>
    <cfRule type="cellIs" dxfId="302" priority="304" operator="equal">
      <formula>0</formula>
    </cfRule>
  </conditionalFormatting>
  <conditionalFormatting sqref="AK66:AM66">
    <cfRule type="containsText" dxfId="301" priority="301" operator="containsText" text="LFW">
      <formula>NOT(ISERROR(SEARCH("LFW",AK66)))</formula>
    </cfRule>
    <cfRule type="cellIs" dxfId="300" priority="302" operator="equal">
      <formula>0</formula>
    </cfRule>
  </conditionalFormatting>
  <conditionalFormatting sqref="AN66:AO66">
    <cfRule type="containsText" dxfId="299" priority="299" operator="containsText" text="LFW">
      <formula>NOT(ISERROR(SEARCH("LFW",AN66)))</formula>
    </cfRule>
    <cfRule type="cellIs" dxfId="298" priority="300" operator="equal">
      <formula>0</formula>
    </cfRule>
  </conditionalFormatting>
  <conditionalFormatting sqref="AP66">
    <cfRule type="containsText" dxfId="297" priority="297" operator="containsText" text="LFW">
      <formula>NOT(ISERROR(SEARCH("LFW",AP66)))</formula>
    </cfRule>
    <cfRule type="cellIs" dxfId="296" priority="298" operator="equal">
      <formula>0</formula>
    </cfRule>
  </conditionalFormatting>
  <conditionalFormatting sqref="AQ66:AR66">
    <cfRule type="containsText" dxfId="295" priority="295" operator="containsText" text="LFW">
      <formula>NOT(ISERROR(SEARCH("LFW",AQ66)))</formula>
    </cfRule>
    <cfRule type="cellIs" dxfId="294" priority="296" operator="equal">
      <formula>0</formula>
    </cfRule>
  </conditionalFormatting>
  <conditionalFormatting sqref="AS66">
    <cfRule type="containsText" dxfId="293" priority="293" operator="containsText" text="LFW">
      <formula>NOT(ISERROR(SEARCH("LFW",AS66)))</formula>
    </cfRule>
    <cfRule type="cellIs" dxfId="292" priority="294" operator="equal">
      <formula>0</formula>
    </cfRule>
  </conditionalFormatting>
  <conditionalFormatting sqref="AH67:AI67">
    <cfRule type="containsText" dxfId="291" priority="291" operator="containsText" text="LFW">
      <formula>NOT(ISERROR(SEARCH("LFW",AH67)))</formula>
    </cfRule>
    <cfRule type="cellIs" dxfId="290" priority="292" operator="equal">
      <formula>0</formula>
    </cfRule>
  </conditionalFormatting>
  <conditionalFormatting sqref="AJ67">
    <cfRule type="containsText" dxfId="289" priority="289" operator="containsText" text="LFW">
      <formula>NOT(ISERROR(SEARCH("LFW",AJ67)))</formula>
    </cfRule>
    <cfRule type="cellIs" dxfId="288" priority="290" operator="equal">
      <formula>0</formula>
    </cfRule>
  </conditionalFormatting>
  <conditionalFormatting sqref="AK67">
    <cfRule type="containsText" dxfId="287" priority="287" operator="containsText" text="LFW">
      <formula>NOT(ISERROR(SEARCH("LFW",AK67)))</formula>
    </cfRule>
    <cfRule type="cellIs" dxfId="286" priority="288" operator="equal">
      <formula>0</formula>
    </cfRule>
  </conditionalFormatting>
  <conditionalFormatting sqref="AL67">
    <cfRule type="containsText" dxfId="285" priority="285" operator="containsText" text="LFW">
      <formula>NOT(ISERROR(SEARCH("LFW",AL67)))</formula>
    </cfRule>
    <cfRule type="cellIs" dxfId="284" priority="286" operator="equal">
      <formula>0</formula>
    </cfRule>
  </conditionalFormatting>
  <conditionalFormatting sqref="AM67">
    <cfRule type="containsText" dxfId="283" priority="283" operator="containsText" text="LFW">
      <formula>NOT(ISERROR(SEARCH("LFW",AM67)))</formula>
    </cfRule>
    <cfRule type="cellIs" dxfId="282" priority="284" operator="equal">
      <formula>0</formula>
    </cfRule>
  </conditionalFormatting>
  <conditionalFormatting sqref="AN67">
    <cfRule type="containsText" dxfId="281" priority="281" operator="containsText" text="LFW">
      <formula>NOT(ISERROR(SEARCH("LFW",AN67)))</formula>
    </cfRule>
    <cfRule type="cellIs" dxfId="280" priority="282" operator="equal">
      <formula>0</formula>
    </cfRule>
  </conditionalFormatting>
  <conditionalFormatting sqref="AO67">
    <cfRule type="containsText" dxfId="279" priority="279" operator="containsText" text="LFW">
      <formula>NOT(ISERROR(SEARCH("LFW",AO67)))</formula>
    </cfRule>
    <cfRule type="cellIs" dxfId="278" priority="280" operator="equal">
      <formula>0</formula>
    </cfRule>
  </conditionalFormatting>
  <conditionalFormatting sqref="AP67">
    <cfRule type="containsText" dxfId="277" priority="277" operator="containsText" text="LFW">
      <formula>NOT(ISERROR(SEARCH("LFW",AP67)))</formula>
    </cfRule>
    <cfRule type="cellIs" dxfId="276" priority="278" operator="equal">
      <formula>0</formula>
    </cfRule>
  </conditionalFormatting>
  <conditionalFormatting sqref="AQ67">
    <cfRule type="containsText" dxfId="275" priority="275" operator="containsText" text="LFW">
      <formula>NOT(ISERROR(SEARCH("LFW",AQ67)))</formula>
    </cfRule>
    <cfRule type="cellIs" dxfId="274" priority="276" operator="equal">
      <formula>0</formula>
    </cfRule>
  </conditionalFormatting>
  <conditionalFormatting sqref="AR67">
    <cfRule type="containsText" dxfId="273" priority="273" operator="containsText" text="LFW">
      <formula>NOT(ISERROR(SEARCH("LFW",AR67)))</formula>
    </cfRule>
    <cfRule type="cellIs" dxfId="272" priority="274" operator="equal">
      <formula>0</formula>
    </cfRule>
  </conditionalFormatting>
  <conditionalFormatting sqref="AS67">
    <cfRule type="containsText" dxfId="271" priority="271" operator="containsText" text="LFW">
      <formula>NOT(ISERROR(SEARCH("LFW",AS67)))</formula>
    </cfRule>
    <cfRule type="cellIs" dxfId="270" priority="272" operator="equal">
      <formula>0</formula>
    </cfRule>
  </conditionalFormatting>
  <conditionalFormatting sqref="AH68:AI68">
    <cfRule type="containsText" dxfId="269" priority="269" operator="containsText" text="LFW">
      <formula>NOT(ISERROR(SEARCH("LFW",AH68)))</formula>
    </cfRule>
    <cfRule type="cellIs" dxfId="268" priority="270" operator="equal">
      <formula>0</formula>
    </cfRule>
  </conditionalFormatting>
  <conditionalFormatting sqref="AJ68">
    <cfRule type="containsText" dxfId="267" priority="267" operator="containsText" text="LFW">
      <formula>NOT(ISERROR(SEARCH("LFW",AJ68)))</formula>
    </cfRule>
    <cfRule type="cellIs" dxfId="266" priority="268" operator="equal">
      <formula>0</formula>
    </cfRule>
  </conditionalFormatting>
  <conditionalFormatting sqref="AK68">
    <cfRule type="containsText" dxfId="265" priority="265" operator="containsText" text="LFW">
      <formula>NOT(ISERROR(SEARCH("LFW",AK68)))</formula>
    </cfRule>
    <cfRule type="cellIs" dxfId="264" priority="266" operator="equal">
      <formula>0</formula>
    </cfRule>
  </conditionalFormatting>
  <conditionalFormatting sqref="AL68">
    <cfRule type="containsText" dxfId="263" priority="263" operator="containsText" text="LFW">
      <formula>NOT(ISERROR(SEARCH("LFW",AL68)))</formula>
    </cfRule>
    <cfRule type="cellIs" dxfId="262" priority="264" operator="equal">
      <formula>0</formula>
    </cfRule>
  </conditionalFormatting>
  <conditionalFormatting sqref="AM68">
    <cfRule type="containsText" dxfId="261" priority="261" operator="containsText" text="LFW">
      <formula>NOT(ISERROR(SEARCH("LFW",AM68)))</formula>
    </cfRule>
    <cfRule type="cellIs" dxfId="260" priority="262" operator="equal">
      <formula>0</formula>
    </cfRule>
  </conditionalFormatting>
  <conditionalFormatting sqref="AN68">
    <cfRule type="containsText" dxfId="259" priority="259" operator="containsText" text="LFW">
      <formula>NOT(ISERROR(SEARCH("LFW",AN68)))</formula>
    </cfRule>
    <cfRule type="cellIs" dxfId="258" priority="260" operator="equal">
      <formula>0</formula>
    </cfRule>
  </conditionalFormatting>
  <conditionalFormatting sqref="AO68">
    <cfRule type="containsText" dxfId="257" priority="257" operator="containsText" text="LFW">
      <formula>NOT(ISERROR(SEARCH("LFW",AO68)))</formula>
    </cfRule>
    <cfRule type="cellIs" dxfId="256" priority="258" operator="equal">
      <formula>0</formula>
    </cfRule>
  </conditionalFormatting>
  <conditionalFormatting sqref="AP68">
    <cfRule type="containsText" dxfId="255" priority="255" operator="containsText" text="LFW">
      <formula>NOT(ISERROR(SEARCH("LFW",AP68)))</formula>
    </cfRule>
    <cfRule type="cellIs" dxfId="254" priority="256" operator="equal">
      <formula>0</formula>
    </cfRule>
  </conditionalFormatting>
  <conditionalFormatting sqref="AQ68">
    <cfRule type="containsText" dxfId="253" priority="253" operator="containsText" text="LFW">
      <formula>NOT(ISERROR(SEARCH("LFW",AQ68)))</formula>
    </cfRule>
    <cfRule type="cellIs" dxfId="252" priority="254" operator="equal">
      <formula>0</formula>
    </cfRule>
  </conditionalFormatting>
  <conditionalFormatting sqref="AR68:AS68">
    <cfRule type="containsText" dxfId="251" priority="251" operator="containsText" text="LFW">
      <formula>NOT(ISERROR(SEARCH("LFW",AR68)))</formula>
    </cfRule>
    <cfRule type="cellIs" dxfId="250" priority="252" operator="equal">
      <formula>0</formula>
    </cfRule>
  </conditionalFormatting>
  <conditionalFormatting sqref="AH69">
    <cfRule type="containsText" dxfId="249" priority="249" operator="containsText" text="LFW">
      <formula>NOT(ISERROR(SEARCH("LFW",AH69)))</formula>
    </cfRule>
    <cfRule type="cellIs" dxfId="248" priority="250" operator="equal">
      <formula>0</formula>
    </cfRule>
  </conditionalFormatting>
  <conditionalFormatting sqref="AI69:AJ69">
    <cfRule type="containsText" dxfId="247" priority="247" operator="containsText" text="LFW">
      <formula>NOT(ISERROR(SEARCH("LFW",AI69)))</formula>
    </cfRule>
    <cfRule type="cellIs" dxfId="246" priority="248" operator="equal">
      <formula>0</formula>
    </cfRule>
  </conditionalFormatting>
  <conditionalFormatting sqref="AK69">
    <cfRule type="containsText" dxfId="245" priority="245" operator="containsText" text="LFW">
      <formula>NOT(ISERROR(SEARCH("LFW",AK69)))</formula>
    </cfRule>
    <cfRule type="cellIs" dxfId="244" priority="246" operator="equal">
      <formula>0</formula>
    </cfRule>
  </conditionalFormatting>
  <conditionalFormatting sqref="AL69">
    <cfRule type="containsText" dxfId="243" priority="243" operator="containsText" text="LFW">
      <formula>NOT(ISERROR(SEARCH("LFW",AL69)))</formula>
    </cfRule>
    <cfRule type="cellIs" dxfId="242" priority="244" operator="equal">
      <formula>0</formula>
    </cfRule>
  </conditionalFormatting>
  <conditionalFormatting sqref="AM69">
    <cfRule type="containsText" dxfId="241" priority="241" operator="containsText" text="LFW">
      <formula>NOT(ISERROR(SEARCH("LFW",AM69)))</formula>
    </cfRule>
    <cfRule type="cellIs" dxfId="240" priority="242" operator="equal">
      <formula>0</formula>
    </cfRule>
  </conditionalFormatting>
  <conditionalFormatting sqref="AN69">
    <cfRule type="containsText" dxfId="239" priority="239" operator="containsText" text="LFW">
      <formula>NOT(ISERROR(SEARCH("LFW",AN69)))</formula>
    </cfRule>
    <cfRule type="cellIs" dxfId="238" priority="240" operator="equal">
      <formula>0</formula>
    </cfRule>
  </conditionalFormatting>
  <conditionalFormatting sqref="AO69">
    <cfRule type="containsText" dxfId="237" priority="237" operator="containsText" text="LFW">
      <formula>NOT(ISERROR(SEARCH("LFW",AO69)))</formula>
    </cfRule>
    <cfRule type="cellIs" dxfId="236" priority="238" operator="equal">
      <formula>0</formula>
    </cfRule>
  </conditionalFormatting>
  <conditionalFormatting sqref="AP69">
    <cfRule type="containsText" dxfId="235" priority="235" operator="containsText" text="LFW">
      <formula>NOT(ISERROR(SEARCH("LFW",AP69)))</formula>
    </cfRule>
    <cfRule type="cellIs" dxfId="234" priority="236" operator="equal">
      <formula>0</formula>
    </cfRule>
  </conditionalFormatting>
  <conditionalFormatting sqref="AQ69">
    <cfRule type="containsText" dxfId="233" priority="233" operator="containsText" text="LFW">
      <formula>NOT(ISERROR(SEARCH("LFW",AQ69)))</formula>
    </cfRule>
    <cfRule type="cellIs" dxfId="232" priority="234" operator="equal">
      <formula>0</formula>
    </cfRule>
  </conditionalFormatting>
  <conditionalFormatting sqref="AR69:AS69">
    <cfRule type="containsText" dxfId="231" priority="231" operator="containsText" text="LFW">
      <formula>NOT(ISERROR(SEARCH("LFW",AR69)))</formula>
    </cfRule>
    <cfRule type="cellIs" dxfId="230" priority="232" operator="equal">
      <formula>0</formula>
    </cfRule>
  </conditionalFormatting>
  <conditionalFormatting sqref="AH70">
    <cfRule type="containsText" dxfId="229" priority="229" operator="containsText" text="LFW">
      <formula>NOT(ISERROR(SEARCH("LFW",AH70)))</formula>
    </cfRule>
    <cfRule type="cellIs" dxfId="228" priority="230" operator="equal">
      <formula>0</formula>
    </cfRule>
  </conditionalFormatting>
  <conditionalFormatting sqref="AI70:AK70">
    <cfRule type="containsText" dxfId="227" priority="227" operator="containsText" text="LFW">
      <formula>NOT(ISERROR(SEARCH("LFW",AI70)))</formula>
    </cfRule>
    <cfRule type="cellIs" dxfId="226" priority="228" operator="equal">
      <formula>0</formula>
    </cfRule>
  </conditionalFormatting>
  <conditionalFormatting sqref="AL70">
    <cfRule type="containsText" dxfId="225" priority="225" operator="containsText" text="LFW">
      <formula>NOT(ISERROR(SEARCH("LFW",AL70)))</formula>
    </cfRule>
    <cfRule type="cellIs" dxfId="224" priority="226" operator="equal">
      <formula>0</formula>
    </cfRule>
  </conditionalFormatting>
  <conditionalFormatting sqref="AM70">
    <cfRule type="containsText" dxfId="223" priority="223" operator="containsText" text="LFW">
      <formula>NOT(ISERROR(SEARCH("LFW",AM70)))</formula>
    </cfRule>
    <cfRule type="cellIs" dxfId="222" priority="224" operator="equal">
      <formula>0</formula>
    </cfRule>
  </conditionalFormatting>
  <conditionalFormatting sqref="AN70:AQ70">
    <cfRule type="containsText" dxfId="221" priority="221" operator="containsText" text="LFW">
      <formula>NOT(ISERROR(SEARCH("LFW",AN70)))</formula>
    </cfRule>
    <cfRule type="cellIs" dxfId="220" priority="222" operator="equal">
      <formula>0</formula>
    </cfRule>
  </conditionalFormatting>
  <conditionalFormatting sqref="AR70:AS70">
    <cfRule type="containsText" dxfId="219" priority="219" operator="containsText" text="LFW">
      <formula>NOT(ISERROR(SEARCH("LFW",AR70)))</formula>
    </cfRule>
    <cfRule type="cellIs" dxfId="218" priority="220" operator="equal">
      <formula>0</formula>
    </cfRule>
  </conditionalFormatting>
  <conditionalFormatting sqref="AH71">
    <cfRule type="containsText" dxfId="217" priority="217" operator="containsText" text="LFW">
      <formula>NOT(ISERROR(SEARCH("LFW",AH71)))</formula>
    </cfRule>
    <cfRule type="cellIs" dxfId="216" priority="218" operator="equal">
      <formula>0</formula>
    </cfRule>
  </conditionalFormatting>
  <conditionalFormatting sqref="AI71:AL71 AN71:AO71">
    <cfRule type="containsText" dxfId="215" priority="215" operator="containsText" text="LFW">
      <formula>NOT(ISERROR(SEARCH("LFW",AI71)))</formula>
    </cfRule>
    <cfRule type="cellIs" dxfId="214" priority="216" operator="equal">
      <formula>0</formula>
    </cfRule>
  </conditionalFormatting>
  <conditionalFormatting sqref="AM71">
    <cfRule type="containsText" dxfId="213" priority="213" operator="containsText" text="LFW">
      <formula>NOT(ISERROR(SEARCH("LFW",AM71)))</formula>
    </cfRule>
    <cfRule type="cellIs" dxfId="212" priority="214" operator="equal">
      <formula>0</formula>
    </cfRule>
  </conditionalFormatting>
  <conditionalFormatting sqref="AP71">
    <cfRule type="containsText" dxfId="211" priority="211" operator="containsText" text="LFW">
      <formula>NOT(ISERROR(SEARCH("LFW",AP71)))</formula>
    </cfRule>
    <cfRule type="cellIs" dxfId="210" priority="212" operator="equal">
      <formula>0</formula>
    </cfRule>
  </conditionalFormatting>
  <conditionalFormatting sqref="AQ71">
    <cfRule type="containsText" dxfId="209" priority="209" operator="containsText" text="LFW">
      <formula>NOT(ISERROR(SEARCH("LFW",AQ71)))</formula>
    </cfRule>
    <cfRule type="cellIs" dxfId="208" priority="210" operator="equal">
      <formula>0</formula>
    </cfRule>
  </conditionalFormatting>
  <conditionalFormatting sqref="AR71">
    <cfRule type="containsText" dxfId="207" priority="207" operator="containsText" text="LFW">
      <formula>NOT(ISERROR(SEARCH("LFW",AR71)))</formula>
    </cfRule>
    <cfRule type="cellIs" dxfId="206" priority="208" operator="equal">
      <formula>0</formula>
    </cfRule>
  </conditionalFormatting>
  <conditionalFormatting sqref="AS71">
    <cfRule type="containsText" dxfId="205" priority="205" operator="containsText" text="LFW">
      <formula>NOT(ISERROR(SEARCH("LFW",AS71)))</formula>
    </cfRule>
    <cfRule type="cellIs" dxfId="204" priority="206" operator="equal">
      <formula>0</formula>
    </cfRule>
  </conditionalFormatting>
  <conditionalFormatting sqref="AH72:AQ72">
    <cfRule type="containsText" dxfId="203" priority="203" operator="containsText" text="LFW">
      <formula>NOT(ISERROR(SEARCH("LFW",AH72)))</formula>
    </cfRule>
    <cfRule type="cellIs" dxfId="202" priority="204" operator="equal">
      <formula>0</formula>
    </cfRule>
  </conditionalFormatting>
  <conditionalFormatting sqref="AS72">
    <cfRule type="containsText" dxfId="201" priority="201" operator="containsText" text="LFW">
      <formula>NOT(ISERROR(SEARCH("LFW",AS72)))</formula>
    </cfRule>
    <cfRule type="cellIs" dxfId="200" priority="202" operator="equal">
      <formula>0</formula>
    </cfRule>
  </conditionalFormatting>
  <conditionalFormatting sqref="AR72">
    <cfRule type="containsText" dxfId="199" priority="199" operator="containsText" text="LFW">
      <formula>NOT(ISERROR(SEARCH("LFW",AR72)))</formula>
    </cfRule>
    <cfRule type="cellIs" dxfId="198" priority="200" operator="equal">
      <formula>0</formula>
    </cfRule>
  </conditionalFormatting>
  <conditionalFormatting sqref="AH73">
    <cfRule type="containsText" dxfId="197" priority="197" operator="containsText" text="LFW">
      <formula>NOT(ISERROR(SEARCH("LFW",AH73)))</formula>
    </cfRule>
    <cfRule type="cellIs" dxfId="196" priority="198" operator="equal">
      <formula>0</formula>
    </cfRule>
  </conditionalFormatting>
  <conditionalFormatting sqref="AI73:AJ73">
    <cfRule type="containsText" dxfId="195" priority="195" operator="containsText" text="LFW">
      <formula>NOT(ISERROR(SEARCH("LFW",AI73)))</formula>
    </cfRule>
    <cfRule type="cellIs" dxfId="194" priority="196" operator="equal">
      <formula>0</formula>
    </cfRule>
  </conditionalFormatting>
  <conditionalFormatting sqref="AK73">
    <cfRule type="containsText" dxfId="193" priority="193" operator="containsText" text="LFW">
      <formula>NOT(ISERROR(SEARCH("LFW",AK73)))</formula>
    </cfRule>
    <cfRule type="cellIs" dxfId="192" priority="194" operator="equal">
      <formula>0</formula>
    </cfRule>
  </conditionalFormatting>
  <conditionalFormatting sqref="AL73">
    <cfRule type="containsText" dxfId="191" priority="191" operator="containsText" text="LFW">
      <formula>NOT(ISERROR(SEARCH("LFW",AL73)))</formula>
    </cfRule>
    <cfRule type="cellIs" dxfId="190" priority="192" operator="equal">
      <formula>0</formula>
    </cfRule>
  </conditionalFormatting>
  <conditionalFormatting sqref="AM73">
    <cfRule type="containsText" dxfId="189" priority="189" operator="containsText" text="LFW">
      <formula>NOT(ISERROR(SEARCH("LFW",AM73)))</formula>
    </cfRule>
    <cfRule type="cellIs" dxfId="188" priority="190" operator="equal">
      <formula>0</formula>
    </cfRule>
  </conditionalFormatting>
  <conditionalFormatting sqref="AN73:AO73">
    <cfRule type="containsText" dxfId="187" priority="187" operator="containsText" text="LFW">
      <formula>NOT(ISERROR(SEARCH("LFW",AN73)))</formula>
    </cfRule>
    <cfRule type="cellIs" dxfId="186" priority="188" operator="equal">
      <formula>0</formula>
    </cfRule>
  </conditionalFormatting>
  <conditionalFormatting sqref="AP73">
    <cfRule type="containsText" dxfId="185" priority="185" operator="containsText" text="LFW">
      <formula>NOT(ISERROR(SEARCH("LFW",AP73)))</formula>
    </cfRule>
    <cfRule type="cellIs" dxfId="184" priority="186" operator="equal">
      <formula>0</formula>
    </cfRule>
  </conditionalFormatting>
  <conditionalFormatting sqref="AQ73">
    <cfRule type="containsText" dxfId="183" priority="183" operator="containsText" text="LFW">
      <formula>NOT(ISERROR(SEARCH("LFW",AQ73)))</formula>
    </cfRule>
    <cfRule type="cellIs" dxfId="182" priority="184" operator="equal">
      <formula>0</formula>
    </cfRule>
  </conditionalFormatting>
  <conditionalFormatting sqref="AR73">
    <cfRule type="containsText" dxfId="181" priority="181" operator="containsText" text="LFW">
      <formula>NOT(ISERROR(SEARCH("LFW",AR73)))</formula>
    </cfRule>
    <cfRule type="cellIs" dxfId="180" priority="182" operator="equal">
      <formula>0</formula>
    </cfRule>
  </conditionalFormatting>
  <conditionalFormatting sqref="AS73">
    <cfRule type="containsText" dxfId="179" priority="179" operator="containsText" text="LFW">
      <formula>NOT(ISERROR(SEARCH("LFW",AS73)))</formula>
    </cfRule>
    <cfRule type="cellIs" dxfId="178" priority="180" operator="equal">
      <formula>0</formula>
    </cfRule>
  </conditionalFormatting>
  <conditionalFormatting sqref="AH74">
    <cfRule type="containsText" dxfId="177" priority="177" operator="containsText" text="LFW">
      <formula>NOT(ISERROR(SEARCH("LFW",AH74)))</formula>
    </cfRule>
    <cfRule type="cellIs" dxfId="176" priority="178" operator="equal">
      <formula>0</formula>
    </cfRule>
  </conditionalFormatting>
  <conditionalFormatting sqref="AI74">
    <cfRule type="containsText" dxfId="175" priority="175" operator="containsText" text="LFW">
      <formula>NOT(ISERROR(SEARCH("LFW",AI74)))</formula>
    </cfRule>
    <cfRule type="cellIs" dxfId="174" priority="176" operator="equal">
      <formula>0</formula>
    </cfRule>
  </conditionalFormatting>
  <conditionalFormatting sqref="AJ74">
    <cfRule type="containsText" dxfId="173" priority="173" operator="containsText" text="LFW">
      <formula>NOT(ISERROR(SEARCH("LFW",AJ74)))</formula>
    </cfRule>
    <cfRule type="cellIs" dxfId="172" priority="174" operator="equal">
      <formula>0</formula>
    </cfRule>
  </conditionalFormatting>
  <conditionalFormatting sqref="AK74">
    <cfRule type="containsText" dxfId="171" priority="171" operator="containsText" text="LFW">
      <formula>NOT(ISERROR(SEARCH("LFW",AK74)))</formula>
    </cfRule>
    <cfRule type="cellIs" dxfId="170" priority="172" operator="equal">
      <formula>0</formula>
    </cfRule>
  </conditionalFormatting>
  <conditionalFormatting sqref="AL74">
    <cfRule type="containsText" dxfId="169" priority="169" operator="containsText" text="LFW">
      <formula>NOT(ISERROR(SEARCH("LFW",AL74)))</formula>
    </cfRule>
    <cfRule type="cellIs" dxfId="168" priority="170" operator="equal">
      <formula>0</formula>
    </cfRule>
  </conditionalFormatting>
  <conditionalFormatting sqref="AM74:AN74">
    <cfRule type="containsText" dxfId="167" priority="167" operator="containsText" text="LFW">
      <formula>NOT(ISERROR(SEARCH("LFW",AM74)))</formula>
    </cfRule>
    <cfRule type="cellIs" dxfId="166" priority="168" operator="equal">
      <formula>0</formula>
    </cfRule>
  </conditionalFormatting>
  <conditionalFormatting sqref="AO74">
    <cfRule type="containsText" dxfId="165" priority="165" operator="containsText" text="LFW">
      <formula>NOT(ISERROR(SEARCH("LFW",AO74)))</formula>
    </cfRule>
    <cfRule type="cellIs" dxfId="164" priority="166" operator="equal">
      <formula>0</formula>
    </cfRule>
  </conditionalFormatting>
  <conditionalFormatting sqref="AP74">
    <cfRule type="containsText" dxfId="163" priority="163" operator="containsText" text="LFW">
      <formula>NOT(ISERROR(SEARCH("LFW",AP74)))</formula>
    </cfRule>
    <cfRule type="cellIs" dxfId="162" priority="164" operator="equal">
      <formula>0</formula>
    </cfRule>
  </conditionalFormatting>
  <conditionalFormatting sqref="AQ74:AR74">
    <cfRule type="containsText" dxfId="161" priority="161" operator="containsText" text="LFW">
      <formula>NOT(ISERROR(SEARCH("LFW",AQ74)))</formula>
    </cfRule>
    <cfRule type="cellIs" dxfId="160" priority="162" operator="equal">
      <formula>0</formula>
    </cfRule>
  </conditionalFormatting>
  <conditionalFormatting sqref="AS74:AS76">
    <cfRule type="containsText" dxfId="159" priority="159" operator="containsText" text="LFW">
      <formula>NOT(ISERROR(SEARCH("LFW",AS74)))</formula>
    </cfRule>
    <cfRule type="cellIs" dxfId="158" priority="160" operator="equal">
      <formula>0</formula>
    </cfRule>
  </conditionalFormatting>
  <conditionalFormatting sqref="AH75:AH76">
    <cfRule type="containsText" dxfId="157" priority="157" operator="containsText" text="LFW">
      <formula>NOT(ISERROR(SEARCH("LFW",AH75)))</formula>
    </cfRule>
    <cfRule type="cellIs" dxfId="156" priority="158" operator="equal">
      <formula>0</formula>
    </cfRule>
  </conditionalFormatting>
  <conditionalFormatting sqref="AI75">
    <cfRule type="containsText" dxfId="155" priority="155" operator="containsText" text="LFW">
      <formula>NOT(ISERROR(SEARCH("LFW",AI75)))</formula>
    </cfRule>
    <cfRule type="cellIs" dxfId="154" priority="156" operator="equal">
      <formula>0</formula>
    </cfRule>
  </conditionalFormatting>
  <conditionalFormatting sqref="AJ75">
    <cfRule type="containsText" dxfId="153" priority="153" operator="containsText" text="LFW">
      <formula>NOT(ISERROR(SEARCH("LFW",AJ75)))</formula>
    </cfRule>
    <cfRule type="cellIs" dxfId="152" priority="154" operator="equal">
      <formula>0</formula>
    </cfRule>
  </conditionalFormatting>
  <conditionalFormatting sqref="AK75">
    <cfRule type="containsText" dxfId="151" priority="151" operator="containsText" text="LFW">
      <formula>NOT(ISERROR(SEARCH("LFW",AK75)))</formula>
    </cfRule>
    <cfRule type="cellIs" dxfId="150" priority="152" operator="equal">
      <formula>0</formula>
    </cfRule>
  </conditionalFormatting>
  <conditionalFormatting sqref="AL75">
    <cfRule type="containsText" dxfId="149" priority="149" operator="containsText" text="LFW">
      <formula>NOT(ISERROR(SEARCH("LFW",AL75)))</formula>
    </cfRule>
    <cfRule type="cellIs" dxfId="148" priority="150" operator="equal">
      <formula>0</formula>
    </cfRule>
  </conditionalFormatting>
  <conditionalFormatting sqref="AM75">
    <cfRule type="containsText" dxfId="147" priority="147" operator="containsText" text="LFW">
      <formula>NOT(ISERROR(SEARCH("LFW",AM75)))</formula>
    </cfRule>
    <cfRule type="cellIs" dxfId="146" priority="148" operator="equal">
      <formula>0</formula>
    </cfRule>
  </conditionalFormatting>
  <conditionalFormatting sqref="AN75">
    <cfRule type="containsText" dxfId="145" priority="145" operator="containsText" text="LFW">
      <formula>NOT(ISERROR(SEARCH("LFW",AN75)))</formula>
    </cfRule>
    <cfRule type="cellIs" dxfId="144" priority="146" operator="equal">
      <formula>0</formula>
    </cfRule>
  </conditionalFormatting>
  <conditionalFormatting sqref="AO75">
    <cfRule type="containsText" dxfId="143" priority="143" operator="containsText" text="LFW">
      <formula>NOT(ISERROR(SEARCH("LFW",AO75)))</formula>
    </cfRule>
    <cfRule type="cellIs" dxfId="142" priority="144" operator="equal">
      <formula>0</formula>
    </cfRule>
  </conditionalFormatting>
  <conditionalFormatting sqref="AP75">
    <cfRule type="containsText" dxfId="141" priority="141" operator="containsText" text="LFW">
      <formula>NOT(ISERROR(SEARCH("LFW",AP75)))</formula>
    </cfRule>
    <cfRule type="cellIs" dxfId="140" priority="142" operator="equal">
      <formula>0</formula>
    </cfRule>
  </conditionalFormatting>
  <conditionalFormatting sqref="AQ75">
    <cfRule type="containsText" dxfId="139" priority="139" operator="containsText" text="LFW">
      <formula>NOT(ISERROR(SEARCH("LFW",AQ75)))</formula>
    </cfRule>
    <cfRule type="cellIs" dxfId="138" priority="140" operator="equal">
      <formula>0</formula>
    </cfRule>
  </conditionalFormatting>
  <conditionalFormatting sqref="AR75">
    <cfRule type="containsText" dxfId="137" priority="137" operator="containsText" text="LFW">
      <formula>NOT(ISERROR(SEARCH("LFW",AR75)))</formula>
    </cfRule>
    <cfRule type="cellIs" dxfId="136" priority="138" operator="equal">
      <formula>0</formula>
    </cfRule>
  </conditionalFormatting>
  <conditionalFormatting sqref="AI76:AK76">
    <cfRule type="containsText" dxfId="135" priority="135" operator="containsText" text="LFW">
      <formula>NOT(ISERROR(SEARCH("LFW",AI76)))</formula>
    </cfRule>
    <cfRule type="cellIs" dxfId="134" priority="136" operator="equal">
      <formula>0</formula>
    </cfRule>
  </conditionalFormatting>
  <conditionalFormatting sqref="AL76">
    <cfRule type="containsText" dxfId="133" priority="133" operator="containsText" text="LFW">
      <formula>NOT(ISERROR(SEARCH("LFW",AL76)))</formula>
    </cfRule>
    <cfRule type="cellIs" dxfId="132" priority="134" operator="equal">
      <formula>0</formula>
    </cfRule>
  </conditionalFormatting>
  <conditionalFormatting sqref="AM76:AN76">
    <cfRule type="containsText" dxfId="131" priority="131" operator="containsText" text="LFW">
      <formula>NOT(ISERROR(SEARCH("LFW",AM76)))</formula>
    </cfRule>
    <cfRule type="cellIs" dxfId="130" priority="132" operator="equal">
      <formula>0</formula>
    </cfRule>
  </conditionalFormatting>
  <conditionalFormatting sqref="AQ76">
    <cfRule type="containsText" dxfId="129" priority="129" operator="containsText" text="LFW">
      <formula>NOT(ISERROR(SEARCH("LFW",AQ76)))</formula>
    </cfRule>
    <cfRule type="cellIs" dxfId="128" priority="130" operator="equal">
      <formula>0</formula>
    </cfRule>
  </conditionalFormatting>
  <conditionalFormatting sqref="AR76">
    <cfRule type="containsText" dxfId="127" priority="127" operator="containsText" text="LFW">
      <formula>NOT(ISERROR(SEARCH("LFW",AR76)))</formula>
    </cfRule>
    <cfRule type="cellIs" dxfId="126" priority="128" operator="equal">
      <formula>0</formula>
    </cfRule>
  </conditionalFormatting>
  <conditionalFormatting sqref="AO76:AP76">
    <cfRule type="containsText" dxfId="125" priority="125" operator="containsText" text="LFW">
      <formula>NOT(ISERROR(SEARCH("LFW",AO76)))</formula>
    </cfRule>
    <cfRule type="cellIs" dxfId="124" priority="126" operator="equal">
      <formula>0</formula>
    </cfRule>
  </conditionalFormatting>
  <conditionalFormatting sqref="AH77">
    <cfRule type="containsText" dxfId="123" priority="123" operator="containsText" text="LFW">
      <formula>NOT(ISERROR(SEARCH("LFW",AH77)))</formula>
    </cfRule>
    <cfRule type="cellIs" dxfId="122" priority="124" operator="equal">
      <formula>0</formula>
    </cfRule>
  </conditionalFormatting>
  <conditionalFormatting sqref="AI77">
    <cfRule type="containsText" dxfId="121" priority="121" operator="containsText" text="LFW">
      <formula>NOT(ISERROR(SEARCH("LFW",AI77)))</formula>
    </cfRule>
    <cfRule type="cellIs" dxfId="120" priority="122" operator="equal">
      <formula>0</formula>
    </cfRule>
  </conditionalFormatting>
  <conditionalFormatting sqref="AJ77">
    <cfRule type="containsText" dxfId="119" priority="119" operator="containsText" text="LFW">
      <formula>NOT(ISERROR(SEARCH("LFW",AJ77)))</formula>
    </cfRule>
    <cfRule type="cellIs" dxfId="118" priority="120" operator="equal">
      <formula>0</formula>
    </cfRule>
  </conditionalFormatting>
  <conditionalFormatting sqref="AK77">
    <cfRule type="containsText" dxfId="117" priority="117" operator="containsText" text="LFW">
      <formula>NOT(ISERROR(SEARCH("LFW",AK77)))</formula>
    </cfRule>
    <cfRule type="cellIs" dxfId="116" priority="118" operator="equal">
      <formula>0</formula>
    </cfRule>
  </conditionalFormatting>
  <conditionalFormatting sqref="AL77">
    <cfRule type="containsText" dxfId="115" priority="115" operator="containsText" text="LFW">
      <formula>NOT(ISERROR(SEARCH("LFW",AL77)))</formula>
    </cfRule>
    <cfRule type="cellIs" dxfId="114" priority="116" operator="equal">
      <formula>0</formula>
    </cfRule>
  </conditionalFormatting>
  <conditionalFormatting sqref="AM77">
    <cfRule type="containsText" dxfId="113" priority="113" operator="containsText" text="LFW">
      <formula>NOT(ISERROR(SEARCH("LFW",AM77)))</formula>
    </cfRule>
    <cfRule type="cellIs" dxfId="112" priority="114" operator="equal">
      <formula>0</formula>
    </cfRule>
  </conditionalFormatting>
  <conditionalFormatting sqref="AN77">
    <cfRule type="containsText" dxfId="111" priority="111" operator="containsText" text="LFW">
      <formula>NOT(ISERROR(SEARCH("LFW",AN77)))</formula>
    </cfRule>
    <cfRule type="cellIs" dxfId="110" priority="112" operator="equal">
      <formula>0</formula>
    </cfRule>
  </conditionalFormatting>
  <conditionalFormatting sqref="AO77">
    <cfRule type="containsText" dxfId="109" priority="109" operator="containsText" text="LFW">
      <formula>NOT(ISERROR(SEARCH("LFW",AO77)))</formula>
    </cfRule>
    <cfRule type="cellIs" dxfId="108" priority="110" operator="equal">
      <formula>0</formula>
    </cfRule>
  </conditionalFormatting>
  <conditionalFormatting sqref="AQ77">
    <cfRule type="containsText" dxfId="107" priority="107" operator="containsText" text="LFW">
      <formula>NOT(ISERROR(SEARCH("LFW",AQ77)))</formula>
    </cfRule>
    <cfRule type="cellIs" dxfId="106" priority="108" operator="equal">
      <formula>0</formula>
    </cfRule>
  </conditionalFormatting>
  <conditionalFormatting sqref="AP77">
    <cfRule type="containsText" dxfId="105" priority="105" operator="containsText" text="LFW">
      <formula>NOT(ISERROR(SEARCH("LFW",AP77)))</formula>
    </cfRule>
    <cfRule type="cellIs" dxfId="104" priority="106" operator="equal">
      <formula>0</formula>
    </cfRule>
  </conditionalFormatting>
  <conditionalFormatting sqref="AR77">
    <cfRule type="containsText" dxfId="103" priority="103" operator="containsText" text="LFW">
      <formula>NOT(ISERROR(SEARCH("LFW",AR77)))</formula>
    </cfRule>
    <cfRule type="cellIs" dxfId="102" priority="104" operator="equal">
      <formula>0</formula>
    </cfRule>
  </conditionalFormatting>
  <conditionalFormatting sqref="AS77">
    <cfRule type="containsText" dxfId="101" priority="101" operator="containsText" text="LFW">
      <formula>NOT(ISERROR(SEARCH("LFW",AS77)))</formula>
    </cfRule>
    <cfRule type="cellIs" dxfId="100" priority="102" operator="equal">
      <formula>0</formula>
    </cfRule>
  </conditionalFormatting>
  <conditionalFormatting sqref="AH79">
    <cfRule type="containsText" dxfId="99" priority="99" operator="containsText" text="LFW">
      <formula>NOT(ISERROR(SEARCH("LFW",AH79)))</formula>
    </cfRule>
    <cfRule type="cellIs" dxfId="98" priority="100" operator="equal">
      <formula>0</formula>
    </cfRule>
  </conditionalFormatting>
  <conditionalFormatting sqref="AI79">
    <cfRule type="containsText" dxfId="97" priority="97" operator="containsText" text="LFW">
      <formula>NOT(ISERROR(SEARCH("LFW",AI79)))</formula>
    </cfRule>
    <cfRule type="cellIs" dxfId="96" priority="98" operator="equal">
      <formula>0</formula>
    </cfRule>
  </conditionalFormatting>
  <conditionalFormatting sqref="AJ79">
    <cfRule type="containsText" dxfId="95" priority="95" operator="containsText" text="LFW">
      <formula>NOT(ISERROR(SEARCH("LFW",AJ79)))</formula>
    </cfRule>
    <cfRule type="cellIs" dxfId="94" priority="96" operator="equal">
      <formula>0</formula>
    </cfRule>
  </conditionalFormatting>
  <conditionalFormatting sqref="AM79:AQ79">
    <cfRule type="containsText" dxfId="93" priority="93" operator="containsText" text="LFW">
      <formula>NOT(ISERROR(SEARCH("LFW",AM79)))</formula>
    </cfRule>
    <cfRule type="cellIs" dxfId="92" priority="94" operator="equal">
      <formula>0</formula>
    </cfRule>
  </conditionalFormatting>
  <conditionalFormatting sqref="AL79">
    <cfRule type="containsText" dxfId="91" priority="91" operator="containsText" text="LFW">
      <formula>NOT(ISERROR(SEARCH("LFW",AL79)))</formula>
    </cfRule>
    <cfRule type="cellIs" dxfId="90" priority="92" operator="equal">
      <formula>0</formula>
    </cfRule>
  </conditionalFormatting>
  <conditionalFormatting sqref="AR79">
    <cfRule type="containsText" dxfId="89" priority="89" operator="containsText" text="LFW">
      <formula>NOT(ISERROR(SEARCH("LFW",AR79)))</formula>
    </cfRule>
    <cfRule type="cellIs" dxfId="88" priority="90" operator="equal">
      <formula>0</formula>
    </cfRule>
  </conditionalFormatting>
  <conditionalFormatting sqref="AS79">
    <cfRule type="containsText" dxfId="87" priority="87" operator="containsText" text="LFW">
      <formula>NOT(ISERROR(SEARCH("LFW",AS79)))</formula>
    </cfRule>
    <cfRule type="cellIs" dxfId="86" priority="88" operator="equal">
      <formula>0</formula>
    </cfRule>
  </conditionalFormatting>
  <conditionalFormatting sqref="AS80">
    <cfRule type="containsText" dxfId="85" priority="85" operator="containsText" text="LFW">
      <formula>NOT(ISERROR(SEARCH("LFW",AS80)))</formula>
    </cfRule>
    <cfRule type="cellIs" dxfId="84" priority="86" operator="equal">
      <formula>0</formula>
    </cfRule>
  </conditionalFormatting>
  <conditionalFormatting sqref="AL80:AR80">
    <cfRule type="containsText" dxfId="83" priority="83" operator="containsText" text="LFW">
      <formula>NOT(ISERROR(SEARCH("LFW",AL80)))</formula>
    </cfRule>
    <cfRule type="cellIs" dxfId="82" priority="84" operator="equal">
      <formula>0</formula>
    </cfRule>
  </conditionalFormatting>
  <conditionalFormatting sqref="AH80:AI80">
    <cfRule type="containsText" dxfId="81" priority="81" operator="containsText" text="LFW">
      <formula>NOT(ISERROR(SEARCH("LFW",AH80)))</formula>
    </cfRule>
    <cfRule type="cellIs" dxfId="80" priority="82" operator="equal">
      <formula>0</formula>
    </cfRule>
  </conditionalFormatting>
  <conditionalFormatting sqref="AK79">
    <cfRule type="containsText" dxfId="79" priority="79" operator="containsText" text="LFW">
      <formula>NOT(ISERROR(SEARCH("LFW",AK79)))</formula>
    </cfRule>
    <cfRule type="cellIs" dxfId="78" priority="80" operator="equal">
      <formula>0</formula>
    </cfRule>
  </conditionalFormatting>
  <conditionalFormatting sqref="AJ80:AK80">
    <cfRule type="containsText" dxfId="77" priority="77" operator="containsText" text="LFW">
      <formula>NOT(ISERROR(SEARCH("LFW",AJ80)))</formula>
    </cfRule>
    <cfRule type="cellIs" dxfId="76" priority="78" operator="equal">
      <formula>0</formula>
    </cfRule>
  </conditionalFormatting>
  <conditionalFormatting sqref="AH81:AI81">
    <cfRule type="containsText" dxfId="75" priority="75" operator="containsText" text="LFW">
      <formula>NOT(ISERROR(SEARCH("LFW",AH81)))</formula>
    </cfRule>
    <cfRule type="cellIs" dxfId="74" priority="76" operator="equal">
      <formula>0</formula>
    </cfRule>
  </conditionalFormatting>
  <conditionalFormatting sqref="AJ81">
    <cfRule type="containsText" dxfId="73" priority="73" operator="containsText" text="LFW">
      <formula>NOT(ISERROR(SEARCH("LFW",AJ81)))</formula>
    </cfRule>
    <cfRule type="cellIs" dxfId="72" priority="74" operator="equal">
      <formula>0</formula>
    </cfRule>
  </conditionalFormatting>
  <conditionalFormatting sqref="AK81">
    <cfRule type="containsText" dxfId="71" priority="71" operator="containsText" text="LFW">
      <formula>NOT(ISERROR(SEARCH("LFW",AK81)))</formula>
    </cfRule>
    <cfRule type="cellIs" dxfId="70" priority="72" operator="equal">
      <formula>0</formula>
    </cfRule>
  </conditionalFormatting>
  <conditionalFormatting sqref="AL81">
    <cfRule type="containsText" dxfId="69" priority="69" operator="containsText" text="LFW">
      <formula>NOT(ISERROR(SEARCH("LFW",AL81)))</formula>
    </cfRule>
    <cfRule type="cellIs" dxfId="68" priority="70" operator="equal">
      <formula>0</formula>
    </cfRule>
  </conditionalFormatting>
  <conditionalFormatting sqref="AM81:AQ81">
    <cfRule type="containsText" dxfId="67" priority="67" operator="containsText" text="LFW">
      <formula>NOT(ISERROR(SEARCH("LFW",AM81)))</formula>
    </cfRule>
    <cfRule type="cellIs" dxfId="66" priority="68" operator="equal">
      <formula>0</formula>
    </cfRule>
  </conditionalFormatting>
  <conditionalFormatting sqref="AR81">
    <cfRule type="containsText" dxfId="65" priority="65" operator="containsText" text="LFW">
      <formula>NOT(ISERROR(SEARCH("LFW",AR81)))</formula>
    </cfRule>
    <cfRule type="cellIs" dxfId="64" priority="66" operator="equal">
      <formula>0</formula>
    </cfRule>
  </conditionalFormatting>
  <conditionalFormatting sqref="AS81:AS84">
    <cfRule type="containsText" dxfId="63" priority="63" operator="containsText" text="LFW">
      <formula>NOT(ISERROR(SEARCH("LFW",AS81)))</formula>
    </cfRule>
    <cfRule type="cellIs" dxfId="62" priority="64" operator="equal">
      <formula>0</formula>
    </cfRule>
  </conditionalFormatting>
  <conditionalFormatting sqref="AH84:AR84">
    <cfRule type="containsText" dxfId="61" priority="61" operator="containsText" text="LFW">
      <formula>NOT(ISERROR(SEARCH("LFW",AH84)))</formula>
    </cfRule>
    <cfRule type="cellIs" dxfId="60" priority="62" operator="equal">
      <formula>0</formula>
    </cfRule>
  </conditionalFormatting>
  <conditionalFormatting sqref="AH82">
    <cfRule type="containsText" dxfId="59" priority="59" operator="containsText" text="LFW">
      <formula>NOT(ISERROR(SEARCH("LFW",AH82)))</formula>
    </cfRule>
    <cfRule type="cellIs" dxfId="58" priority="60" operator="equal">
      <formula>0</formula>
    </cfRule>
  </conditionalFormatting>
  <conditionalFormatting sqref="AI82">
    <cfRule type="containsText" dxfId="57" priority="57" operator="containsText" text="LFW">
      <formula>NOT(ISERROR(SEARCH("LFW",AI82)))</formula>
    </cfRule>
    <cfRule type="cellIs" dxfId="56" priority="58" operator="equal">
      <formula>0</formula>
    </cfRule>
  </conditionalFormatting>
  <conditionalFormatting sqref="AJ82">
    <cfRule type="containsText" dxfId="55" priority="55" operator="containsText" text="LFW">
      <formula>NOT(ISERROR(SEARCH("LFW",AJ82)))</formula>
    </cfRule>
    <cfRule type="cellIs" dxfId="54" priority="56" operator="equal">
      <formula>0</formula>
    </cfRule>
  </conditionalFormatting>
  <conditionalFormatting sqref="AK82">
    <cfRule type="containsText" dxfId="53" priority="53" operator="containsText" text="LFW">
      <formula>NOT(ISERROR(SEARCH("LFW",AK82)))</formula>
    </cfRule>
    <cfRule type="cellIs" dxfId="52" priority="54" operator="equal">
      <formula>0</formula>
    </cfRule>
  </conditionalFormatting>
  <conditionalFormatting sqref="AL82">
    <cfRule type="containsText" dxfId="51" priority="51" operator="containsText" text="LFW">
      <formula>NOT(ISERROR(SEARCH("LFW",AL82)))</formula>
    </cfRule>
    <cfRule type="cellIs" dxfId="50" priority="52" operator="equal">
      <formula>0</formula>
    </cfRule>
  </conditionalFormatting>
  <conditionalFormatting sqref="AM82">
    <cfRule type="containsText" dxfId="49" priority="49" operator="containsText" text="LFW">
      <formula>NOT(ISERROR(SEARCH("LFW",AM82)))</formula>
    </cfRule>
    <cfRule type="cellIs" dxfId="48" priority="50" operator="equal">
      <formula>0</formula>
    </cfRule>
  </conditionalFormatting>
  <conditionalFormatting sqref="AN82">
    <cfRule type="containsText" dxfId="47" priority="47" operator="containsText" text="LFW">
      <formula>NOT(ISERROR(SEARCH("LFW",AN82)))</formula>
    </cfRule>
    <cfRule type="cellIs" dxfId="46" priority="48" operator="equal">
      <formula>0</formula>
    </cfRule>
  </conditionalFormatting>
  <conditionalFormatting sqref="AO82:AQ82">
    <cfRule type="containsText" dxfId="45" priority="45" operator="containsText" text="LFW">
      <formula>NOT(ISERROR(SEARCH("LFW",AO82)))</formula>
    </cfRule>
    <cfRule type="cellIs" dxfId="44" priority="46" operator="equal">
      <formula>0</formula>
    </cfRule>
  </conditionalFormatting>
  <conditionalFormatting sqref="AR82">
    <cfRule type="containsText" dxfId="43" priority="43" operator="containsText" text="LFW">
      <formula>NOT(ISERROR(SEARCH("LFW",AR82)))</formula>
    </cfRule>
    <cfRule type="cellIs" dxfId="42" priority="44" operator="equal">
      <formula>0</formula>
    </cfRule>
  </conditionalFormatting>
  <conditionalFormatting sqref="AH83">
    <cfRule type="containsText" dxfId="41" priority="41" operator="containsText" text="LFW">
      <formula>NOT(ISERROR(SEARCH("LFW",AH83)))</formula>
    </cfRule>
    <cfRule type="cellIs" dxfId="40" priority="42" operator="equal">
      <formula>0</formula>
    </cfRule>
  </conditionalFormatting>
  <conditionalFormatting sqref="AI83">
    <cfRule type="containsText" dxfId="39" priority="39" operator="containsText" text="LFW">
      <formula>NOT(ISERROR(SEARCH("LFW",AI83)))</formula>
    </cfRule>
    <cfRule type="cellIs" dxfId="38" priority="40" operator="equal">
      <formula>0</formula>
    </cfRule>
  </conditionalFormatting>
  <conditionalFormatting sqref="AJ83">
    <cfRule type="containsText" dxfId="37" priority="37" operator="containsText" text="LFW">
      <formula>NOT(ISERROR(SEARCH("LFW",AJ83)))</formula>
    </cfRule>
    <cfRule type="cellIs" dxfId="36" priority="38" operator="equal">
      <formula>0</formula>
    </cfRule>
  </conditionalFormatting>
  <conditionalFormatting sqref="AK83">
    <cfRule type="containsText" dxfId="35" priority="35" operator="containsText" text="LFW">
      <formula>NOT(ISERROR(SEARCH("LFW",AK83)))</formula>
    </cfRule>
    <cfRule type="cellIs" dxfId="34" priority="36" operator="equal">
      <formula>0</formula>
    </cfRule>
  </conditionalFormatting>
  <conditionalFormatting sqref="AL83">
    <cfRule type="containsText" dxfId="33" priority="33" operator="containsText" text="LFW">
      <formula>NOT(ISERROR(SEARCH("LFW",AL83)))</formula>
    </cfRule>
    <cfRule type="cellIs" dxfId="32" priority="34" operator="equal">
      <formula>0</formula>
    </cfRule>
  </conditionalFormatting>
  <conditionalFormatting sqref="AM83">
    <cfRule type="containsText" dxfId="31" priority="31" operator="containsText" text="LFW">
      <formula>NOT(ISERROR(SEARCH("LFW",AM83)))</formula>
    </cfRule>
    <cfRule type="cellIs" dxfId="30" priority="32" operator="equal">
      <formula>0</formula>
    </cfRule>
  </conditionalFormatting>
  <conditionalFormatting sqref="AN83">
    <cfRule type="containsText" dxfId="29" priority="29" operator="containsText" text="LFW">
      <formula>NOT(ISERROR(SEARCH("LFW",AN83)))</formula>
    </cfRule>
    <cfRule type="cellIs" dxfId="28" priority="30" operator="equal">
      <formula>0</formula>
    </cfRule>
  </conditionalFormatting>
  <conditionalFormatting sqref="AO83">
    <cfRule type="containsText" dxfId="27" priority="27" operator="containsText" text="LFW">
      <formula>NOT(ISERROR(SEARCH("LFW",AO83)))</formula>
    </cfRule>
    <cfRule type="cellIs" dxfId="26" priority="28" operator="equal">
      <formula>0</formula>
    </cfRule>
  </conditionalFormatting>
  <conditionalFormatting sqref="AP83">
    <cfRule type="containsText" dxfId="25" priority="25" operator="containsText" text="LFW">
      <formula>NOT(ISERROR(SEARCH("LFW",AP83)))</formula>
    </cfRule>
    <cfRule type="cellIs" dxfId="24" priority="26" operator="equal">
      <formula>0</formula>
    </cfRule>
  </conditionalFormatting>
  <conditionalFormatting sqref="AQ83">
    <cfRule type="containsText" dxfId="23" priority="23" operator="containsText" text="LFW">
      <formula>NOT(ISERROR(SEARCH("LFW",AQ83)))</formula>
    </cfRule>
    <cfRule type="cellIs" dxfId="22" priority="24" operator="equal">
      <formula>0</formula>
    </cfRule>
  </conditionalFormatting>
  <conditionalFormatting sqref="AR83">
    <cfRule type="containsText" dxfId="21" priority="21" operator="containsText" text="LFW">
      <formula>NOT(ISERROR(SEARCH("LFW",AR83)))</formula>
    </cfRule>
    <cfRule type="cellIs" dxfId="20" priority="22" operator="equal">
      <formula>0</formula>
    </cfRule>
  </conditionalFormatting>
  <conditionalFormatting sqref="AS103">
    <cfRule type="containsText" dxfId="19" priority="19" operator="containsText" text="LFW">
      <formula>NOT(ISERROR(SEARCH("LFW",AS103)))</formula>
    </cfRule>
    <cfRule type="cellIs" dxfId="18" priority="20" operator="equal">
      <formula>0</formula>
    </cfRule>
  </conditionalFormatting>
  <conditionalFormatting sqref="AH103:AR103">
    <cfRule type="containsText" dxfId="17" priority="17" operator="containsText" text="LFW">
      <formula>NOT(ISERROR(SEARCH("LFW",AH103)))</formula>
    </cfRule>
    <cfRule type="cellIs" dxfId="16" priority="18" operator="equal">
      <formula>0</formula>
    </cfRule>
  </conditionalFormatting>
  <conditionalFormatting sqref="AS89">
    <cfRule type="containsText" dxfId="15" priority="15" operator="containsText" text="LFW">
      <formula>NOT(ISERROR(SEARCH("LFW",AS89)))</formula>
    </cfRule>
    <cfRule type="cellIs" dxfId="14" priority="16" operator="equal">
      <formula>0</formula>
    </cfRule>
  </conditionalFormatting>
  <conditionalFormatting sqref="AH89:AR89">
    <cfRule type="containsText" dxfId="13" priority="13" operator="containsText" text="LFW">
      <formula>NOT(ISERROR(SEARCH("LFW",AH89)))</formula>
    </cfRule>
    <cfRule type="cellIs" dxfId="12" priority="14" operator="equal">
      <formula>0</formula>
    </cfRule>
  </conditionalFormatting>
  <conditionalFormatting sqref="AS99">
    <cfRule type="containsText" dxfId="11" priority="11" operator="containsText" text="LFW">
      <formula>NOT(ISERROR(SEARCH("LFW",AS99)))</formula>
    </cfRule>
    <cfRule type="cellIs" dxfId="10" priority="12" operator="equal">
      <formula>0</formula>
    </cfRule>
  </conditionalFormatting>
  <conditionalFormatting sqref="AH99:AR99">
    <cfRule type="containsText" dxfId="9" priority="9" operator="containsText" text="LFW">
      <formula>NOT(ISERROR(SEARCH("LFW",AH99)))</formula>
    </cfRule>
    <cfRule type="cellIs" dxfId="8" priority="10" operator="equal">
      <formula>0</formula>
    </cfRule>
  </conditionalFormatting>
  <conditionalFormatting sqref="AS90">
    <cfRule type="containsText" dxfId="7" priority="7" operator="containsText" text="LFW">
      <formula>NOT(ISERROR(SEARCH("LFW",AS90)))</formula>
    </cfRule>
    <cfRule type="cellIs" dxfId="6" priority="8" operator="equal">
      <formula>0</formula>
    </cfRule>
  </conditionalFormatting>
  <conditionalFormatting sqref="AH90:AR90">
    <cfRule type="containsText" dxfId="5" priority="5" operator="containsText" text="LFW">
      <formula>NOT(ISERROR(SEARCH("LFW",AH90)))</formula>
    </cfRule>
    <cfRule type="cellIs" dxfId="4" priority="6" operator="equal">
      <formula>0</formula>
    </cfRule>
  </conditionalFormatting>
  <conditionalFormatting sqref="AH78">
    <cfRule type="containsText" dxfId="3" priority="3" operator="containsText" text="LFW">
      <formula>NOT(ISERROR(SEARCH("LFW",AH78)))</formula>
    </cfRule>
    <cfRule type="cellIs" dxfId="2" priority="4" operator="equal">
      <formula>0</formula>
    </cfRule>
  </conditionalFormatting>
  <conditionalFormatting sqref="B105">
    <cfRule type="containsText" dxfId="1" priority="1" operator="containsText" text="LFW">
      <formula>NOT(ISERROR(SEARCH("LFW",B105)))</formula>
    </cfRule>
    <cfRule type="cellIs" dxfId="0" priority="2" operator="equal">
      <formula>0</formula>
    </cfRule>
  </conditionalFormatting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Sup Tab S7 - Phage-Host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Burke, Kevin A CTR (USA)</dc:creator>
  <cp:lastModifiedBy>MDPI</cp:lastModifiedBy>
  <dcterms:created xsi:type="dcterms:W3CDTF">2023-12-07T18:26:21Z</dcterms:created>
  <dcterms:modified xsi:type="dcterms:W3CDTF">2024-01-24T06:21:58Z</dcterms:modified>
</cp:coreProperties>
</file>