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\Dropbox\Grad School\Manuscripts\In Progress\Turtles for Russ\"/>
    </mc:Choice>
  </mc:AlternateContent>
  <xr:revisionPtr revIDLastSave="0" documentId="13_ncr:1_{9DF7269B-4EBE-4F64-94A1-FC8E63D927EE}" xr6:coauthVersionLast="43" xr6:coauthVersionMax="43" xr10:uidLastSave="{00000000-0000-0000-0000-000000000000}"/>
  <bookViews>
    <workbookView xWindow="28680" yWindow="1470" windowWidth="21840" windowHeight="13740" xr2:uid="{16DDF762-D5EA-48D2-9F28-ED35987F4FA5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18" i="2" l="1"/>
  <c r="Z17" i="2"/>
  <c r="X18" i="2"/>
  <c r="X17" i="2"/>
  <c r="AA22" i="2"/>
  <c r="AA21" i="2"/>
  <c r="AA20" i="2"/>
  <c r="AA19" i="2"/>
  <c r="Z16" i="2"/>
  <c r="Z14" i="2"/>
  <c r="Z15" i="2"/>
  <c r="Z13" i="2"/>
  <c r="Y20" i="2"/>
  <c r="Y21" i="2"/>
  <c r="Y22" i="2"/>
  <c r="Y19" i="2"/>
  <c r="X14" i="2"/>
  <c r="X15" i="2"/>
  <c r="X16" i="2"/>
  <c r="X13" i="2"/>
  <c r="J50" i="2"/>
  <c r="K50" i="2" s="1"/>
  <c r="I4" i="2"/>
  <c r="I28" i="2"/>
  <c r="I40" i="2"/>
  <c r="I26" i="2"/>
  <c r="I18" i="2"/>
  <c r="I9" i="2"/>
  <c r="I2" i="2"/>
  <c r="I41" i="2"/>
  <c r="I6" i="2"/>
  <c r="I49" i="2"/>
  <c r="I15" i="2"/>
  <c r="I19" i="2"/>
  <c r="I56" i="2"/>
  <c r="I99" i="2"/>
  <c r="I95" i="2"/>
  <c r="I78" i="2"/>
  <c r="I79" i="2"/>
  <c r="I85" i="2"/>
  <c r="I86" i="2"/>
  <c r="I100" i="2"/>
  <c r="I83" i="2"/>
  <c r="I66" i="2"/>
  <c r="I97" i="2"/>
  <c r="I88" i="2"/>
  <c r="I67" i="2"/>
  <c r="I50" i="2"/>
  <c r="H46" i="2"/>
  <c r="I46" i="2" s="1"/>
  <c r="H39" i="2"/>
  <c r="I39" i="2" s="1"/>
  <c r="H29" i="2"/>
  <c r="I29" i="2" s="1"/>
  <c r="H25" i="2"/>
  <c r="I25" i="2" s="1"/>
  <c r="H4" i="2"/>
  <c r="H24" i="2"/>
  <c r="I24" i="2" s="1"/>
  <c r="H21" i="2"/>
  <c r="I21" i="2" s="1"/>
  <c r="H34" i="2"/>
  <c r="I34" i="2" s="1"/>
  <c r="H8" i="2"/>
  <c r="I8" i="2" s="1"/>
  <c r="H13" i="2"/>
  <c r="I13" i="2" s="1"/>
  <c r="H30" i="2"/>
  <c r="I30" i="2" s="1"/>
  <c r="H12" i="2"/>
  <c r="I12" i="2" s="1"/>
  <c r="H28" i="2"/>
  <c r="H40" i="2"/>
  <c r="H26" i="2"/>
  <c r="H31" i="2"/>
  <c r="I31" i="2" s="1"/>
  <c r="H47" i="2"/>
  <c r="I47" i="2" s="1"/>
  <c r="H35" i="2"/>
  <c r="I35" i="2" s="1"/>
  <c r="H16" i="2"/>
  <c r="I16" i="2" s="1"/>
  <c r="H32" i="2"/>
  <c r="I32" i="2" s="1"/>
  <c r="H18" i="2"/>
  <c r="H48" i="2"/>
  <c r="I48" i="2" s="1"/>
  <c r="H5" i="2"/>
  <c r="I5" i="2" s="1"/>
  <c r="H7" i="2"/>
  <c r="I7" i="2" s="1"/>
  <c r="H36" i="2"/>
  <c r="I36" i="2" s="1"/>
  <c r="H14" i="2"/>
  <c r="I14" i="2" s="1"/>
  <c r="H10" i="2"/>
  <c r="I10" i="2" s="1"/>
  <c r="H27" i="2"/>
  <c r="I27" i="2" s="1"/>
  <c r="H9" i="2"/>
  <c r="H2" i="2"/>
  <c r="H41" i="2"/>
  <c r="H22" i="2"/>
  <c r="I22" i="2" s="1"/>
  <c r="H3" i="2"/>
  <c r="I3" i="2" s="1"/>
  <c r="H23" i="2"/>
  <c r="I23" i="2" s="1"/>
  <c r="H33" i="2"/>
  <c r="I33" i="2" s="1"/>
  <c r="H37" i="2"/>
  <c r="I37" i="2" s="1"/>
  <c r="H6" i="2"/>
  <c r="H11" i="2"/>
  <c r="I11" i="2" s="1"/>
  <c r="H45" i="2"/>
  <c r="I45" i="2" s="1"/>
  <c r="H44" i="2"/>
  <c r="I44" i="2" s="1"/>
  <c r="H42" i="2"/>
  <c r="I42" i="2" s="1"/>
  <c r="H38" i="2"/>
  <c r="I38" i="2" s="1"/>
  <c r="H20" i="2"/>
  <c r="I20" i="2" s="1"/>
  <c r="H43" i="2"/>
  <c r="I43" i="2" s="1"/>
  <c r="H49" i="2"/>
  <c r="H15" i="2"/>
  <c r="H19" i="2"/>
  <c r="H17" i="2"/>
  <c r="I17" i="2" s="1"/>
  <c r="H53" i="2"/>
  <c r="I53" i="2" s="1"/>
  <c r="H55" i="2"/>
  <c r="I55" i="2" s="1"/>
  <c r="H54" i="2"/>
  <c r="I54" i="2" s="1"/>
  <c r="H60" i="2"/>
  <c r="I60" i="2" s="1"/>
  <c r="H56" i="2"/>
  <c r="H51" i="2"/>
  <c r="I51" i="2" s="1"/>
  <c r="H52" i="2"/>
  <c r="I52" i="2" s="1"/>
  <c r="H59" i="2"/>
  <c r="I59" i="2" s="1"/>
  <c r="H57" i="2"/>
  <c r="I57" i="2" s="1"/>
  <c r="H58" i="2"/>
  <c r="I58" i="2" s="1"/>
  <c r="H98" i="2"/>
  <c r="I98" i="2" s="1"/>
  <c r="H93" i="2"/>
  <c r="I93" i="2" s="1"/>
  <c r="H99" i="2"/>
  <c r="H95" i="2"/>
  <c r="H78" i="2"/>
  <c r="H92" i="2"/>
  <c r="I92" i="2" s="1"/>
  <c r="H70" i="2"/>
  <c r="I70" i="2" s="1"/>
  <c r="H63" i="2"/>
  <c r="I63" i="2" s="1"/>
  <c r="H82" i="2"/>
  <c r="I82" i="2" s="1"/>
  <c r="H84" i="2"/>
  <c r="I84" i="2" s="1"/>
  <c r="H79" i="2"/>
  <c r="H64" i="2"/>
  <c r="I64" i="2" s="1"/>
  <c r="H65" i="2"/>
  <c r="I65" i="2" s="1"/>
  <c r="H102" i="2"/>
  <c r="I102" i="2" s="1"/>
  <c r="H61" i="2"/>
  <c r="I61" i="2" s="1"/>
  <c r="H94" i="2"/>
  <c r="I94" i="2" s="1"/>
  <c r="H71" i="2"/>
  <c r="I71" i="2" s="1"/>
  <c r="H80" i="2"/>
  <c r="I80" i="2" s="1"/>
  <c r="H85" i="2"/>
  <c r="H86" i="2"/>
  <c r="H100" i="2"/>
  <c r="H68" i="2"/>
  <c r="I68" i="2" s="1"/>
  <c r="H62" i="2"/>
  <c r="I62" i="2" s="1"/>
  <c r="H76" i="2"/>
  <c r="I76" i="2" s="1"/>
  <c r="H89" i="2"/>
  <c r="I89" i="2" s="1"/>
  <c r="H77" i="2"/>
  <c r="I77" i="2" s="1"/>
  <c r="H83" i="2"/>
  <c r="H101" i="2"/>
  <c r="I101" i="2" s="1"/>
  <c r="H81" i="2"/>
  <c r="I81" i="2" s="1"/>
  <c r="H96" i="2"/>
  <c r="I96" i="2" s="1"/>
  <c r="H69" i="2"/>
  <c r="I69" i="2" s="1"/>
  <c r="H87" i="2"/>
  <c r="I87" i="2" s="1"/>
  <c r="H75" i="2"/>
  <c r="I75" i="2" s="1"/>
  <c r="H103" i="2"/>
  <c r="I103" i="2" s="1"/>
  <c r="H66" i="2"/>
  <c r="H97" i="2"/>
  <c r="H88" i="2"/>
  <c r="H90" i="2"/>
  <c r="I90" i="2" s="1"/>
  <c r="H73" i="2"/>
  <c r="I73" i="2" s="1"/>
  <c r="H91" i="2"/>
  <c r="I91" i="2" s="1"/>
  <c r="H74" i="2"/>
  <c r="I74" i="2" s="1"/>
  <c r="H72" i="2"/>
  <c r="I72" i="2" s="1"/>
  <c r="H67" i="2"/>
  <c r="H110" i="2"/>
  <c r="I110" i="2" s="1"/>
  <c r="H104" i="2"/>
  <c r="I104" i="2" s="1"/>
  <c r="H105" i="2"/>
  <c r="I105" i="2" s="1"/>
  <c r="H109" i="2"/>
  <c r="I109" i="2" s="1"/>
  <c r="H108" i="2"/>
  <c r="I108" i="2" s="1"/>
  <c r="H106" i="2"/>
  <c r="I106" i="2" s="1"/>
  <c r="H107" i="2"/>
  <c r="I107" i="2" s="1"/>
  <c r="H50" i="2"/>
  <c r="J25" i="2" l="1"/>
  <c r="K25" i="2" s="1"/>
  <c r="J4" i="2"/>
  <c r="K4" i="2" s="1"/>
  <c r="J98" i="2"/>
  <c r="K98" i="2" s="1"/>
  <c r="J93" i="2"/>
  <c r="K93" i="2" s="1"/>
  <c r="J99" i="2"/>
  <c r="K99" i="2" s="1"/>
  <c r="J95" i="2"/>
  <c r="K95" i="2" s="1"/>
  <c r="J24" i="2"/>
  <c r="K24" i="2" s="1"/>
  <c r="J21" i="2"/>
  <c r="K21" i="2" s="1"/>
  <c r="J34" i="2"/>
  <c r="K34" i="2" s="1"/>
  <c r="J78" i="2"/>
  <c r="K78" i="2" s="1"/>
  <c r="J92" i="2"/>
  <c r="K92" i="2" s="1"/>
  <c r="J70" i="2"/>
  <c r="K70" i="2" s="1"/>
  <c r="J8" i="2"/>
  <c r="K8" i="2" s="1"/>
  <c r="J13" i="2"/>
  <c r="K13" i="2" s="1"/>
  <c r="J30" i="2"/>
  <c r="K30" i="2" s="1"/>
  <c r="J53" i="2"/>
  <c r="K53" i="2" s="1"/>
  <c r="J63" i="2"/>
  <c r="K63" i="2" s="1"/>
  <c r="J82" i="2"/>
  <c r="K82" i="2" s="1"/>
  <c r="J12" i="2"/>
  <c r="K12" i="2" s="1"/>
  <c r="J28" i="2"/>
  <c r="K28" i="2" s="1"/>
  <c r="J84" i="2"/>
  <c r="K84" i="2" s="1"/>
  <c r="J55" i="2"/>
  <c r="K55" i="2" s="1"/>
  <c r="J79" i="2"/>
  <c r="K79" i="2" s="1"/>
  <c r="J64" i="2"/>
  <c r="K64" i="2" s="1"/>
  <c r="J40" i="2"/>
  <c r="K40" i="2" s="1"/>
  <c r="J26" i="2"/>
  <c r="K26" i="2" s="1"/>
  <c r="J31" i="2"/>
  <c r="K31" i="2" s="1"/>
  <c r="J65" i="2"/>
  <c r="K65" i="2" s="1"/>
  <c r="J47" i="2"/>
  <c r="K47" i="2" s="1"/>
  <c r="J102" i="2"/>
  <c r="K102" i="2" s="1"/>
  <c r="J35" i="2"/>
  <c r="K35" i="2" s="1"/>
  <c r="J16" i="2"/>
  <c r="K16" i="2" s="1"/>
  <c r="J32" i="2"/>
  <c r="K32" i="2" s="1"/>
  <c r="J18" i="2"/>
  <c r="K18" i="2" s="1"/>
  <c r="J61" i="2"/>
  <c r="K61" i="2" s="1"/>
  <c r="J48" i="2"/>
  <c r="K48" i="2" s="1"/>
  <c r="J94" i="2"/>
  <c r="K94" i="2" s="1"/>
  <c r="J71" i="2"/>
  <c r="K71" i="2" s="1"/>
  <c r="J80" i="2"/>
  <c r="K80" i="2" s="1"/>
  <c r="J85" i="2"/>
  <c r="K85" i="2" s="1"/>
  <c r="J54" i="2"/>
  <c r="K54" i="2" s="1"/>
  <c r="J60" i="2"/>
  <c r="K60" i="2" s="1"/>
  <c r="J86" i="2"/>
  <c r="K86" i="2" s="1"/>
  <c r="J56" i="2"/>
  <c r="K56" i="2" s="1"/>
  <c r="J100" i="2"/>
  <c r="K100" i="2" s="1"/>
  <c r="J5" i="2"/>
  <c r="K5" i="2" s="1"/>
  <c r="J68" i="2"/>
  <c r="K68" i="2" s="1"/>
  <c r="J7" i="2"/>
  <c r="K7" i="2" s="1"/>
  <c r="J62" i="2"/>
  <c r="K62" i="2" s="1"/>
  <c r="J36" i="2"/>
  <c r="K36" i="2" s="1"/>
  <c r="J14" i="2"/>
  <c r="K14" i="2" s="1"/>
  <c r="J10" i="2"/>
  <c r="K10" i="2" s="1"/>
  <c r="J27" i="2"/>
  <c r="K27" i="2" s="1"/>
  <c r="J9" i="2"/>
  <c r="K9" i="2" s="1"/>
  <c r="J76" i="2"/>
  <c r="K76" i="2" s="1"/>
  <c r="J2" i="2"/>
  <c r="K2" i="2" s="1"/>
  <c r="J89" i="2"/>
  <c r="K89" i="2" s="1"/>
  <c r="J41" i="2"/>
  <c r="K41" i="2" s="1"/>
  <c r="J22" i="2"/>
  <c r="K22" i="2" s="1"/>
  <c r="J3" i="2"/>
  <c r="K3" i="2" s="1"/>
  <c r="J23" i="2"/>
  <c r="K23" i="2" s="1"/>
  <c r="J33" i="2"/>
  <c r="K33" i="2" s="1"/>
  <c r="J77" i="2"/>
  <c r="K77" i="2" s="1"/>
  <c r="J83" i="2"/>
  <c r="K83" i="2" s="1"/>
  <c r="J37" i="2"/>
  <c r="K37" i="2" s="1"/>
  <c r="J101" i="2"/>
  <c r="K101" i="2" s="1"/>
  <c r="J81" i="2"/>
  <c r="K81" i="2" s="1"/>
  <c r="J96" i="2"/>
  <c r="K96" i="2" s="1"/>
  <c r="J6" i="2"/>
  <c r="K6" i="2" s="1"/>
  <c r="J69" i="2"/>
  <c r="K69" i="2" s="1"/>
  <c r="J87" i="2"/>
  <c r="K87" i="2" s="1"/>
  <c r="J75" i="2"/>
  <c r="K75" i="2" s="1"/>
  <c r="J103" i="2"/>
  <c r="K103" i="2" s="1"/>
  <c r="J51" i="2"/>
  <c r="K51" i="2" s="1"/>
  <c r="J66" i="2"/>
  <c r="K66" i="2" s="1"/>
  <c r="J97" i="2"/>
  <c r="K97" i="2" s="1"/>
  <c r="J11" i="2"/>
  <c r="K11" i="2" s="1"/>
  <c r="J88" i="2"/>
  <c r="K88" i="2" s="1"/>
  <c r="J90" i="2"/>
  <c r="K90" i="2" s="1"/>
  <c r="J45" i="2"/>
  <c r="K45" i="2" s="1"/>
  <c r="J44" i="2"/>
  <c r="K44" i="2" s="1"/>
  <c r="J52" i="2"/>
  <c r="K52" i="2" s="1"/>
  <c r="J42" i="2"/>
  <c r="K42" i="2" s="1"/>
  <c r="J38" i="2"/>
  <c r="K38" i="2" s="1"/>
  <c r="J20" i="2"/>
  <c r="K20" i="2" s="1"/>
  <c r="J43" i="2"/>
  <c r="K43" i="2" s="1"/>
  <c r="J73" i="2"/>
  <c r="K73" i="2" s="1"/>
  <c r="J59" i="2"/>
  <c r="K59" i="2" s="1"/>
  <c r="J49" i="2"/>
  <c r="K49" i="2" s="1"/>
  <c r="J15" i="2"/>
  <c r="K15" i="2" s="1"/>
  <c r="J19" i="2"/>
  <c r="K19" i="2" s="1"/>
  <c r="J57" i="2"/>
  <c r="K57" i="2" s="1"/>
  <c r="J91" i="2"/>
  <c r="K91" i="2" s="1"/>
  <c r="J74" i="2"/>
  <c r="K74" i="2" s="1"/>
  <c r="J72" i="2"/>
  <c r="K72" i="2" s="1"/>
  <c r="J17" i="2"/>
  <c r="K17" i="2" s="1"/>
  <c r="J67" i="2"/>
  <c r="K67" i="2" s="1"/>
  <c r="J58" i="2"/>
  <c r="K58" i="2" s="1"/>
  <c r="J104" i="2"/>
  <c r="K104" i="2" s="1"/>
  <c r="J105" i="2"/>
  <c r="K105" i="2" s="1"/>
  <c r="J109" i="2"/>
  <c r="K109" i="2" s="1"/>
  <c r="J108" i="2"/>
  <c r="K108" i="2" s="1"/>
  <c r="J106" i="2"/>
  <c r="K106" i="2" s="1"/>
  <c r="J107" i="2"/>
  <c r="K107" i="2" s="1"/>
  <c r="J46" i="2"/>
  <c r="K46" i="2" s="1"/>
  <c r="J39" i="2"/>
  <c r="K39" i="2" s="1"/>
  <c r="J29" i="2"/>
  <c r="K29" i="2" s="1"/>
  <c r="J110" i="2"/>
  <c r="K110" i="2" s="1"/>
</calcChain>
</file>

<file path=xl/sharedStrings.xml><?xml version="1.0" encoding="utf-8"?>
<sst xmlns="http://schemas.openxmlformats.org/spreadsheetml/2006/main" count="200" uniqueCount="46">
  <si>
    <t>SCL</t>
  </si>
  <si>
    <t>PL</t>
  </si>
  <si>
    <t>CCL</t>
  </si>
  <si>
    <t>Moll 1973 Male min</t>
  </si>
  <si>
    <t>Moll 1973 Female min</t>
  </si>
  <si>
    <t>Ernst and Ernst 2009 male max</t>
  </si>
  <si>
    <t>Ernst and Ernst 2009 belli max</t>
  </si>
  <si>
    <t>Ernst and Ernst 2009 marg max</t>
  </si>
  <si>
    <t>Smith 1961 Illinois max</t>
  </si>
  <si>
    <t>Moll 1973 largest male immature</t>
  </si>
  <si>
    <t>Moll 1973 largest female immature</t>
  </si>
  <si>
    <t>Notes</t>
  </si>
  <si>
    <t>ID</t>
  </si>
  <si>
    <t>SEX</t>
  </si>
  <si>
    <t>f</t>
  </si>
  <si>
    <t>m</t>
  </si>
  <si>
    <t>j</t>
  </si>
  <si>
    <t>j?</t>
  </si>
  <si>
    <t>?</t>
  </si>
  <si>
    <t>sort of flat</t>
  </si>
  <si>
    <t>J?</t>
  </si>
  <si>
    <t>f?</t>
  </si>
  <si>
    <t>Order</t>
  </si>
  <si>
    <t>NIU</t>
  </si>
  <si>
    <t>43 m, 49 f, 10j</t>
  </si>
  <si>
    <t>Sex Specific</t>
  </si>
  <si>
    <t>err (cm)</t>
  </si>
  <si>
    <t>EST CCL from PL</t>
  </si>
  <si>
    <t>EST CCL from SCL</t>
  </si>
  <si>
    <t>CCL (from PL)</t>
  </si>
  <si>
    <t>CCL (from SCL)</t>
  </si>
  <si>
    <t>All turtles</t>
  </si>
  <si>
    <t>Reference and metric</t>
  </si>
  <si>
    <t>na</t>
  </si>
  <si>
    <t>Gibbons 1968</t>
  </si>
  <si>
    <t>Gibbons 1968 male min</t>
  </si>
  <si>
    <t>Gibbons 1968 female min</t>
  </si>
  <si>
    <t>Reported</t>
  </si>
  <si>
    <t>Male Min</t>
  </si>
  <si>
    <t>Moll 1973</t>
  </si>
  <si>
    <t>Smith 1961</t>
  </si>
  <si>
    <t>Male Max</t>
  </si>
  <si>
    <t>Female Min</t>
  </si>
  <si>
    <t>Female Max</t>
  </si>
  <si>
    <t>Ernst and Ernst 2009</t>
  </si>
  <si>
    <t>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</si>
</sst>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0"/>
      <color theme="1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9" xfId="0" applyFill="1" applyBorder="1" applyAlignment="1">
      <alignment horizontal="center"/>
    </xf>
    <xf numFmtId="164" fontId="0" fillId="0" borderId="7" xfId="0" applyNumberFormat="1" applyBorder="1" applyAlignment="1">
      <alignment horizontal="left"/>
    </xf>
    <xf numFmtId="0" fontId="0" fillId="0" borderId="1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(43 m, 49 f, 10 j, 7 unk)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PL:CCL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1027830517513341E-2"/>
                  <c:y val="-3.012516693840236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Sheet2!$F$2:$F$110</c:f>
              <c:numCache>
                <c:formatCode>General</c:formatCode>
                <c:ptCount val="109"/>
                <c:pt idx="0">
                  <c:v>75</c:v>
                </c:pt>
                <c:pt idx="1">
                  <c:v>80</c:v>
                </c:pt>
                <c:pt idx="2">
                  <c:v>86</c:v>
                </c:pt>
                <c:pt idx="3">
                  <c:v>87</c:v>
                </c:pt>
                <c:pt idx="4">
                  <c:v>84</c:v>
                </c:pt>
                <c:pt idx="5">
                  <c:v>86</c:v>
                </c:pt>
                <c:pt idx="6">
                  <c:v>89</c:v>
                </c:pt>
                <c:pt idx="7">
                  <c:v>87</c:v>
                </c:pt>
                <c:pt idx="8">
                  <c:v>96</c:v>
                </c:pt>
                <c:pt idx="9">
                  <c:v>94</c:v>
                </c:pt>
                <c:pt idx="10">
                  <c:v>99</c:v>
                </c:pt>
                <c:pt idx="11">
                  <c:v>102</c:v>
                </c:pt>
                <c:pt idx="12">
                  <c:v>98</c:v>
                </c:pt>
                <c:pt idx="13">
                  <c:v>102</c:v>
                </c:pt>
                <c:pt idx="14">
                  <c:v>102</c:v>
                </c:pt>
                <c:pt idx="15">
                  <c:v>102</c:v>
                </c:pt>
                <c:pt idx="16">
                  <c:v>106</c:v>
                </c:pt>
                <c:pt idx="17">
                  <c:v>106</c:v>
                </c:pt>
                <c:pt idx="18">
                  <c:v>103</c:v>
                </c:pt>
                <c:pt idx="19">
                  <c:v>111</c:v>
                </c:pt>
                <c:pt idx="20">
                  <c:v>106</c:v>
                </c:pt>
                <c:pt idx="21">
                  <c:v>113</c:v>
                </c:pt>
                <c:pt idx="22">
                  <c:v>115</c:v>
                </c:pt>
                <c:pt idx="23">
                  <c:v>121</c:v>
                </c:pt>
                <c:pt idx="24">
                  <c:v>122</c:v>
                </c:pt>
                <c:pt idx="25">
                  <c:v>115</c:v>
                </c:pt>
                <c:pt idx="26">
                  <c:v>122</c:v>
                </c:pt>
                <c:pt idx="27">
                  <c:v>122</c:v>
                </c:pt>
                <c:pt idx="28">
                  <c:v>120</c:v>
                </c:pt>
                <c:pt idx="29">
                  <c:v>117</c:v>
                </c:pt>
                <c:pt idx="30">
                  <c:v>127</c:v>
                </c:pt>
                <c:pt idx="31">
                  <c:v>128</c:v>
                </c:pt>
                <c:pt idx="32">
                  <c:v>129</c:v>
                </c:pt>
                <c:pt idx="33">
                  <c:v>126</c:v>
                </c:pt>
                <c:pt idx="34">
                  <c:v>128</c:v>
                </c:pt>
                <c:pt idx="35">
                  <c:v>128</c:v>
                </c:pt>
                <c:pt idx="36">
                  <c:v>124</c:v>
                </c:pt>
                <c:pt idx="37">
                  <c:v>136</c:v>
                </c:pt>
                <c:pt idx="38">
                  <c:v>134</c:v>
                </c:pt>
                <c:pt idx="39">
                  <c:v>132</c:v>
                </c:pt>
                <c:pt idx="40">
                  <c:v>135</c:v>
                </c:pt>
                <c:pt idx="41">
                  <c:v>142</c:v>
                </c:pt>
                <c:pt idx="42">
                  <c:v>145</c:v>
                </c:pt>
                <c:pt idx="43">
                  <c:v>149</c:v>
                </c:pt>
                <c:pt idx="44">
                  <c:v>151</c:v>
                </c:pt>
                <c:pt idx="45">
                  <c:v>153</c:v>
                </c:pt>
                <c:pt idx="46">
                  <c:v>148</c:v>
                </c:pt>
                <c:pt idx="47">
                  <c:v>155</c:v>
                </c:pt>
                <c:pt idx="48">
                  <c:v>157</c:v>
                </c:pt>
                <c:pt idx="49">
                  <c:v>45</c:v>
                </c:pt>
                <c:pt idx="50">
                  <c:v>61</c:v>
                </c:pt>
                <c:pt idx="51">
                  <c:v>62</c:v>
                </c:pt>
                <c:pt idx="52">
                  <c:v>62</c:v>
                </c:pt>
                <c:pt idx="53">
                  <c:v>64</c:v>
                </c:pt>
                <c:pt idx="54">
                  <c:v>70</c:v>
                </c:pt>
                <c:pt idx="55">
                  <c:v>78</c:v>
                </c:pt>
                <c:pt idx="56">
                  <c:v>79</c:v>
                </c:pt>
                <c:pt idx="57">
                  <c:v>84</c:v>
                </c:pt>
                <c:pt idx="58">
                  <c:v>86</c:v>
                </c:pt>
                <c:pt idx="59">
                  <c:v>76</c:v>
                </c:pt>
                <c:pt idx="60">
                  <c:v>77</c:v>
                </c:pt>
                <c:pt idx="61">
                  <c:v>79</c:v>
                </c:pt>
                <c:pt idx="62">
                  <c:v>86</c:v>
                </c:pt>
                <c:pt idx="63">
                  <c:v>83</c:v>
                </c:pt>
                <c:pt idx="64">
                  <c:v>83</c:v>
                </c:pt>
                <c:pt idx="65">
                  <c:v>87</c:v>
                </c:pt>
                <c:pt idx="66">
                  <c:v>90</c:v>
                </c:pt>
                <c:pt idx="67">
                  <c:v>85</c:v>
                </c:pt>
                <c:pt idx="68">
                  <c:v>92</c:v>
                </c:pt>
                <c:pt idx="69">
                  <c:v>92</c:v>
                </c:pt>
                <c:pt idx="70">
                  <c:v>96</c:v>
                </c:pt>
                <c:pt idx="71">
                  <c:v>94</c:v>
                </c:pt>
                <c:pt idx="72">
                  <c:v>95</c:v>
                </c:pt>
                <c:pt idx="73">
                  <c:v>94</c:v>
                </c:pt>
                <c:pt idx="74">
                  <c:v>95</c:v>
                </c:pt>
                <c:pt idx="75">
                  <c:v>98</c:v>
                </c:pt>
                <c:pt idx="76">
                  <c:v>98</c:v>
                </c:pt>
                <c:pt idx="77">
                  <c:v>102</c:v>
                </c:pt>
                <c:pt idx="78">
                  <c:v>99</c:v>
                </c:pt>
                <c:pt idx="79">
                  <c:v>104</c:v>
                </c:pt>
                <c:pt idx="80">
                  <c:v>101</c:v>
                </c:pt>
                <c:pt idx="81">
                  <c:v>107</c:v>
                </c:pt>
                <c:pt idx="82">
                  <c:v>101</c:v>
                </c:pt>
                <c:pt idx="83">
                  <c:v>106</c:v>
                </c:pt>
                <c:pt idx="84">
                  <c:v>106</c:v>
                </c:pt>
                <c:pt idx="85">
                  <c:v>105</c:v>
                </c:pt>
                <c:pt idx="86">
                  <c:v>109</c:v>
                </c:pt>
                <c:pt idx="87">
                  <c:v>110</c:v>
                </c:pt>
                <c:pt idx="88">
                  <c:v>113</c:v>
                </c:pt>
                <c:pt idx="89">
                  <c:v>112</c:v>
                </c:pt>
                <c:pt idx="90">
                  <c:v>107</c:v>
                </c:pt>
                <c:pt idx="91">
                  <c:v>109</c:v>
                </c:pt>
                <c:pt idx="92">
                  <c:v>113</c:v>
                </c:pt>
                <c:pt idx="93">
                  <c:v>118</c:v>
                </c:pt>
                <c:pt idx="94">
                  <c:v>120</c:v>
                </c:pt>
                <c:pt idx="95">
                  <c:v>123</c:v>
                </c:pt>
                <c:pt idx="96">
                  <c:v>117</c:v>
                </c:pt>
                <c:pt idx="97">
                  <c:v>120</c:v>
                </c:pt>
                <c:pt idx="98">
                  <c:v>119</c:v>
                </c:pt>
                <c:pt idx="99">
                  <c:v>120</c:v>
                </c:pt>
                <c:pt idx="100">
                  <c:v>125</c:v>
                </c:pt>
                <c:pt idx="101">
                  <c:v>134</c:v>
                </c:pt>
                <c:pt idx="102">
                  <c:v>25.4</c:v>
                </c:pt>
                <c:pt idx="103">
                  <c:v>50.1</c:v>
                </c:pt>
                <c:pt idx="104">
                  <c:v>59.7</c:v>
                </c:pt>
                <c:pt idx="105">
                  <c:v>69.5</c:v>
                </c:pt>
                <c:pt idx="106">
                  <c:v>70.7</c:v>
                </c:pt>
                <c:pt idx="107">
                  <c:v>89.6</c:v>
                </c:pt>
                <c:pt idx="108">
                  <c:v>121</c:v>
                </c:pt>
              </c:numCache>
            </c:numRef>
          </c:xVal>
          <c:yVal>
            <c:numRef>
              <c:f>Sheet2!$D$2:$D$110</c:f>
              <c:numCache>
                <c:formatCode>General</c:formatCode>
                <c:ptCount val="109"/>
                <c:pt idx="0">
                  <c:v>85</c:v>
                </c:pt>
                <c:pt idx="1">
                  <c:v>92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101</c:v>
                </c:pt>
                <c:pt idx="6">
                  <c:v>104</c:v>
                </c:pt>
                <c:pt idx="7">
                  <c:v>101</c:v>
                </c:pt>
                <c:pt idx="8">
                  <c:v>105</c:v>
                </c:pt>
                <c:pt idx="9">
                  <c:v>107</c:v>
                </c:pt>
                <c:pt idx="10">
                  <c:v>110</c:v>
                </c:pt>
                <c:pt idx="11">
                  <c:v>114</c:v>
                </c:pt>
                <c:pt idx="12">
                  <c:v>111</c:v>
                </c:pt>
                <c:pt idx="13">
                  <c:v>114</c:v>
                </c:pt>
                <c:pt idx="14">
                  <c:v>120</c:v>
                </c:pt>
                <c:pt idx="15">
                  <c:v>117</c:v>
                </c:pt>
                <c:pt idx="16">
                  <c:v>120</c:v>
                </c:pt>
                <c:pt idx="17">
                  <c:v>122</c:v>
                </c:pt>
                <c:pt idx="18">
                  <c:v>122</c:v>
                </c:pt>
                <c:pt idx="19">
                  <c:v>129</c:v>
                </c:pt>
                <c:pt idx="20">
                  <c:v>125</c:v>
                </c:pt>
                <c:pt idx="21">
                  <c:v>129</c:v>
                </c:pt>
                <c:pt idx="22">
                  <c:v>135</c:v>
                </c:pt>
                <c:pt idx="23">
                  <c:v>135</c:v>
                </c:pt>
                <c:pt idx="24">
                  <c:v>135</c:v>
                </c:pt>
                <c:pt idx="25">
                  <c:v>136</c:v>
                </c:pt>
                <c:pt idx="26">
                  <c:v>133</c:v>
                </c:pt>
                <c:pt idx="27">
                  <c:v>139</c:v>
                </c:pt>
                <c:pt idx="28">
                  <c:v>142</c:v>
                </c:pt>
                <c:pt idx="29">
                  <c:v>140</c:v>
                </c:pt>
                <c:pt idx="30">
                  <c:v>144</c:v>
                </c:pt>
                <c:pt idx="31">
                  <c:v>146</c:v>
                </c:pt>
                <c:pt idx="32">
                  <c:v>145</c:v>
                </c:pt>
                <c:pt idx="33">
                  <c:v>147</c:v>
                </c:pt>
                <c:pt idx="34">
                  <c:v>144</c:v>
                </c:pt>
                <c:pt idx="35">
                  <c:v>141</c:v>
                </c:pt>
                <c:pt idx="36">
                  <c:v>156</c:v>
                </c:pt>
                <c:pt idx="37">
                  <c:v>155</c:v>
                </c:pt>
                <c:pt idx="38">
                  <c:v>153</c:v>
                </c:pt>
                <c:pt idx="39">
                  <c:v>160</c:v>
                </c:pt>
                <c:pt idx="40">
                  <c:v>156</c:v>
                </c:pt>
                <c:pt idx="41">
                  <c:v>167</c:v>
                </c:pt>
                <c:pt idx="42">
                  <c:v>168</c:v>
                </c:pt>
                <c:pt idx="43">
                  <c:v>175</c:v>
                </c:pt>
                <c:pt idx="44">
                  <c:v>166</c:v>
                </c:pt>
                <c:pt idx="45">
                  <c:v>171</c:v>
                </c:pt>
                <c:pt idx="46">
                  <c:v>169</c:v>
                </c:pt>
                <c:pt idx="47">
                  <c:v>180</c:v>
                </c:pt>
                <c:pt idx="48">
                  <c:v>185</c:v>
                </c:pt>
                <c:pt idx="49">
                  <c:v>56</c:v>
                </c:pt>
                <c:pt idx="50">
                  <c:v>75</c:v>
                </c:pt>
                <c:pt idx="51">
                  <c:v>74</c:v>
                </c:pt>
                <c:pt idx="52">
                  <c:v>75</c:v>
                </c:pt>
                <c:pt idx="53">
                  <c:v>77</c:v>
                </c:pt>
                <c:pt idx="54">
                  <c:v>79</c:v>
                </c:pt>
                <c:pt idx="55">
                  <c:v>90</c:v>
                </c:pt>
                <c:pt idx="56">
                  <c:v>91</c:v>
                </c:pt>
                <c:pt idx="57">
                  <c:v>98</c:v>
                </c:pt>
                <c:pt idx="58">
                  <c:v>102</c:v>
                </c:pt>
                <c:pt idx="59">
                  <c:v>91</c:v>
                </c:pt>
                <c:pt idx="60">
                  <c:v>94</c:v>
                </c:pt>
                <c:pt idx="61">
                  <c:v>92</c:v>
                </c:pt>
                <c:pt idx="62">
                  <c:v>96</c:v>
                </c:pt>
                <c:pt idx="63">
                  <c:v>98</c:v>
                </c:pt>
                <c:pt idx="64">
                  <c:v>98</c:v>
                </c:pt>
                <c:pt idx="65">
                  <c:v>99</c:v>
                </c:pt>
                <c:pt idx="66">
                  <c:v>100</c:v>
                </c:pt>
                <c:pt idx="67">
                  <c:v>100</c:v>
                </c:pt>
                <c:pt idx="68">
                  <c:v>102</c:v>
                </c:pt>
                <c:pt idx="69">
                  <c:v>105</c:v>
                </c:pt>
                <c:pt idx="70">
                  <c:v>106</c:v>
                </c:pt>
                <c:pt idx="71">
                  <c:v>109</c:v>
                </c:pt>
                <c:pt idx="72">
                  <c:v>110</c:v>
                </c:pt>
                <c:pt idx="73">
                  <c:v>111</c:v>
                </c:pt>
                <c:pt idx="74">
                  <c:v>115</c:v>
                </c:pt>
                <c:pt idx="75">
                  <c:v>111</c:v>
                </c:pt>
                <c:pt idx="76">
                  <c:v>115</c:v>
                </c:pt>
                <c:pt idx="77">
                  <c:v>113</c:v>
                </c:pt>
                <c:pt idx="78">
                  <c:v>119</c:v>
                </c:pt>
                <c:pt idx="79">
                  <c:v>114</c:v>
                </c:pt>
                <c:pt idx="80">
                  <c:v>119</c:v>
                </c:pt>
                <c:pt idx="81">
                  <c:v>121</c:v>
                </c:pt>
                <c:pt idx="82">
                  <c:v>120</c:v>
                </c:pt>
                <c:pt idx="83">
                  <c:v>117</c:v>
                </c:pt>
                <c:pt idx="84">
                  <c:v>122</c:v>
                </c:pt>
                <c:pt idx="85">
                  <c:v>124</c:v>
                </c:pt>
                <c:pt idx="86">
                  <c:v>122</c:v>
                </c:pt>
                <c:pt idx="87">
                  <c:v>125</c:v>
                </c:pt>
                <c:pt idx="88">
                  <c:v>123</c:v>
                </c:pt>
                <c:pt idx="89">
                  <c:v>128</c:v>
                </c:pt>
                <c:pt idx="90">
                  <c:v>132</c:v>
                </c:pt>
                <c:pt idx="91">
                  <c:v>133</c:v>
                </c:pt>
                <c:pt idx="92">
                  <c:v>131</c:v>
                </c:pt>
                <c:pt idx="93">
                  <c:v>135</c:v>
                </c:pt>
                <c:pt idx="94">
                  <c:v>141</c:v>
                </c:pt>
                <c:pt idx="95">
                  <c:v>133</c:v>
                </c:pt>
                <c:pt idx="96">
                  <c:v>137</c:v>
                </c:pt>
                <c:pt idx="97">
                  <c:v>134</c:v>
                </c:pt>
                <c:pt idx="98">
                  <c:v>137</c:v>
                </c:pt>
                <c:pt idx="99">
                  <c:v>142</c:v>
                </c:pt>
                <c:pt idx="100">
                  <c:v>142</c:v>
                </c:pt>
                <c:pt idx="101">
                  <c:v>151</c:v>
                </c:pt>
                <c:pt idx="102">
                  <c:v>29</c:v>
                </c:pt>
                <c:pt idx="103">
                  <c:v>62</c:v>
                </c:pt>
                <c:pt idx="104">
                  <c:v>74</c:v>
                </c:pt>
                <c:pt idx="105">
                  <c:v>82</c:v>
                </c:pt>
                <c:pt idx="106">
                  <c:v>87</c:v>
                </c:pt>
                <c:pt idx="107">
                  <c:v>107</c:v>
                </c:pt>
                <c:pt idx="108">
                  <c:v>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3F-43F1-9F48-B3A3FE1DE417}"/>
            </c:ext>
          </c:extLst>
        </c:ser>
        <c:ser>
          <c:idx val="1"/>
          <c:order val="1"/>
          <c:tx>
            <c:v>SCL:CCL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510190128171687"/>
                  <c:y val="0.119266872182608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Sheet2!$E$2:$E$110</c:f>
              <c:numCache>
                <c:formatCode>General</c:formatCode>
                <c:ptCount val="109"/>
                <c:pt idx="0">
                  <c:v>80</c:v>
                </c:pt>
                <c:pt idx="1">
                  <c:v>87</c:v>
                </c:pt>
                <c:pt idx="2">
                  <c:v>90</c:v>
                </c:pt>
                <c:pt idx="3">
                  <c:v>93</c:v>
                </c:pt>
                <c:pt idx="4">
                  <c:v>93</c:v>
                </c:pt>
                <c:pt idx="5">
                  <c:v>95</c:v>
                </c:pt>
                <c:pt idx="6">
                  <c:v>96</c:v>
                </c:pt>
                <c:pt idx="7">
                  <c:v>97</c:v>
                </c:pt>
                <c:pt idx="8">
                  <c:v>99</c:v>
                </c:pt>
                <c:pt idx="9">
                  <c:v>102</c:v>
                </c:pt>
                <c:pt idx="10">
                  <c:v>104</c:v>
                </c:pt>
                <c:pt idx="11">
                  <c:v>105</c:v>
                </c:pt>
                <c:pt idx="12">
                  <c:v>106</c:v>
                </c:pt>
                <c:pt idx="13">
                  <c:v>108</c:v>
                </c:pt>
                <c:pt idx="14">
                  <c:v>110</c:v>
                </c:pt>
                <c:pt idx="15">
                  <c:v>110</c:v>
                </c:pt>
                <c:pt idx="16">
                  <c:v>113</c:v>
                </c:pt>
                <c:pt idx="17">
                  <c:v>114</c:v>
                </c:pt>
                <c:pt idx="18">
                  <c:v>115</c:v>
                </c:pt>
                <c:pt idx="19">
                  <c:v>117</c:v>
                </c:pt>
                <c:pt idx="20">
                  <c:v>119</c:v>
                </c:pt>
                <c:pt idx="21">
                  <c:v>121</c:v>
                </c:pt>
                <c:pt idx="22">
                  <c:v>125</c:v>
                </c:pt>
                <c:pt idx="23">
                  <c:v>126</c:v>
                </c:pt>
                <c:pt idx="24">
                  <c:v>127</c:v>
                </c:pt>
                <c:pt idx="25">
                  <c:v>127</c:v>
                </c:pt>
                <c:pt idx="26">
                  <c:v>129</c:v>
                </c:pt>
                <c:pt idx="27">
                  <c:v>131</c:v>
                </c:pt>
                <c:pt idx="28">
                  <c:v>132</c:v>
                </c:pt>
                <c:pt idx="29">
                  <c:v>133</c:v>
                </c:pt>
                <c:pt idx="30">
                  <c:v>133</c:v>
                </c:pt>
                <c:pt idx="31">
                  <c:v>135</c:v>
                </c:pt>
                <c:pt idx="32">
                  <c:v>137</c:v>
                </c:pt>
                <c:pt idx="33">
                  <c:v>137</c:v>
                </c:pt>
                <c:pt idx="34">
                  <c:v>137</c:v>
                </c:pt>
                <c:pt idx="35">
                  <c:v>138</c:v>
                </c:pt>
                <c:pt idx="36">
                  <c:v>143</c:v>
                </c:pt>
                <c:pt idx="37">
                  <c:v>144</c:v>
                </c:pt>
                <c:pt idx="38">
                  <c:v>144</c:v>
                </c:pt>
                <c:pt idx="39">
                  <c:v>147</c:v>
                </c:pt>
                <c:pt idx="40">
                  <c:v>147</c:v>
                </c:pt>
                <c:pt idx="41">
                  <c:v>151</c:v>
                </c:pt>
                <c:pt idx="42">
                  <c:v>156</c:v>
                </c:pt>
                <c:pt idx="43">
                  <c:v>158</c:v>
                </c:pt>
                <c:pt idx="44">
                  <c:v>160</c:v>
                </c:pt>
                <c:pt idx="45">
                  <c:v>160</c:v>
                </c:pt>
                <c:pt idx="46">
                  <c:v>160</c:v>
                </c:pt>
                <c:pt idx="47">
                  <c:v>162</c:v>
                </c:pt>
                <c:pt idx="48">
                  <c:v>170</c:v>
                </c:pt>
                <c:pt idx="49">
                  <c:v>49</c:v>
                </c:pt>
                <c:pt idx="50">
                  <c:v>65</c:v>
                </c:pt>
                <c:pt idx="51">
                  <c:v>68</c:v>
                </c:pt>
                <c:pt idx="52">
                  <c:v>69</c:v>
                </c:pt>
                <c:pt idx="53">
                  <c:v>71</c:v>
                </c:pt>
                <c:pt idx="54">
                  <c:v>77</c:v>
                </c:pt>
                <c:pt idx="55">
                  <c:v>84</c:v>
                </c:pt>
                <c:pt idx="56">
                  <c:v>86</c:v>
                </c:pt>
                <c:pt idx="57">
                  <c:v>90</c:v>
                </c:pt>
                <c:pt idx="58">
                  <c:v>95</c:v>
                </c:pt>
                <c:pt idx="59">
                  <c:v>84</c:v>
                </c:pt>
                <c:pt idx="60">
                  <c:v>86</c:v>
                </c:pt>
                <c:pt idx="61">
                  <c:v>87</c:v>
                </c:pt>
                <c:pt idx="62">
                  <c:v>91</c:v>
                </c:pt>
                <c:pt idx="63">
                  <c:v>92</c:v>
                </c:pt>
                <c:pt idx="64">
                  <c:v>92</c:v>
                </c:pt>
                <c:pt idx="65">
                  <c:v>94</c:v>
                </c:pt>
                <c:pt idx="66">
                  <c:v>96</c:v>
                </c:pt>
                <c:pt idx="67">
                  <c:v>96</c:v>
                </c:pt>
                <c:pt idx="68">
                  <c:v>99</c:v>
                </c:pt>
                <c:pt idx="69">
                  <c:v>100</c:v>
                </c:pt>
                <c:pt idx="70">
                  <c:v>100</c:v>
                </c:pt>
                <c:pt idx="71">
                  <c:v>101</c:v>
                </c:pt>
                <c:pt idx="72">
                  <c:v>102</c:v>
                </c:pt>
                <c:pt idx="73">
                  <c:v>104</c:v>
                </c:pt>
                <c:pt idx="74">
                  <c:v>105</c:v>
                </c:pt>
                <c:pt idx="75">
                  <c:v>107</c:v>
                </c:pt>
                <c:pt idx="76">
                  <c:v>108</c:v>
                </c:pt>
                <c:pt idx="77">
                  <c:v>109</c:v>
                </c:pt>
                <c:pt idx="78">
                  <c:v>110</c:v>
                </c:pt>
                <c:pt idx="79">
                  <c:v>110</c:v>
                </c:pt>
                <c:pt idx="80">
                  <c:v>111</c:v>
                </c:pt>
                <c:pt idx="81">
                  <c:v>113</c:v>
                </c:pt>
                <c:pt idx="82">
                  <c:v>114</c:v>
                </c:pt>
                <c:pt idx="83">
                  <c:v>114</c:v>
                </c:pt>
                <c:pt idx="84">
                  <c:v>114</c:v>
                </c:pt>
                <c:pt idx="85">
                  <c:v>116</c:v>
                </c:pt>
                <c:pt idx="86">
                  <c:v>116</c:v>
                </c:pt>
                <c:pt idx="87">
                  <c:v>118</c:v>
                </c:pt>
                <c:pt idx="88">
                  <c:v>118</c:v>
                </c:pt>
                <c:pt idx="89">
                  <c:v>119</c:v>
                </c:pt>
                <c:pt idx="90">
                  <c:v>123</c:v>
                </c:pt>
                <c:pt idx="91">
                  <c:v>126</c:v>
                </c:pt>
                <c:pt idx="92">
                  <c:v>126</c:v>
                </c:pt>
                <c:pt idx="93">
                  <c:v>129</c:v>
                </c:pt>
                <c:pt idx="94">
                  <c:v>130</c:v>
                </c:pt>
                <c:pt idx="95">
                  <c:v>130</c:v>
                </c:pt>
                <c:pt idx="96">
                  <c:v>131</c:v>
                </c:pt>
                <c:pt idx="97">
                  <c:v>131</c:v>
                </c:pt>
                <c:pt idx="98">
                  <c:v>133</c:v>
                </c:pt>
                <c:pt idx="99">
                  <c:v>133</c:v>
                </c:pt>
                <c:pt idx="100">
                  <c:v>134</c:v>
                </c:pt>
                <c:pt idx="101">
                  <c:v>144</c:v>
                </c:pt>
                <c:pt idx="102">
                  <c:v>26.5</c:v>
                </c:pt>
                <c:pt idx="103">
                  <c:v>55.5</c:v>
                </c:pt>
                <c:pt idx="104">
                  <c:v>66.2</c:v>
                </c:pt>
                <c:pt idx="105">
                  <c:v>76.3</c:v>
                </c:pt>
                <c:pt idx="106">
                  <c:v>80.8</c:v>
                </c:pt>
                <c:pt idx="107">
                  <c:v>97.9</c:v>
                </c:pt>
                <c:pt idx="108">
                  <c:v>132</c:v>
                </c:pt>
              </c:numCache>
            </c:numRef>
          </c:xVal>
          <c:yVal>
            <c:numRef>
              <c:f>Sheet2!$D$2:$D$110</c:f>
              <c:numCache>
                <c:formatCode>General</c:formatCode>
                <c:ptCount val="109"/>
                <c:pt idx="0">
                  <c:v>85</c:v>
                </c:pt>
                <c:pt idx="1">
                  <c:v>92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101</c:v>
                </c:pt>
                <c:pt idx="6">
                  <c:v>104</c:v>
                </c:pt>
                <c:pt idx="7">
                  <c:v>101</c:v>
                </c:pt>
                <c:pt idx="8">
                  <c:v>105</c:v>
                </c:pt>
                <c:pt idx="9">
                  <c:v>107</c:v>
                </c:pt>
                <c:pt idx="10">
                  <c:v>110</c:v>
                </c:pt>
                <c:pt idx="11">
                  <c:v>114</c:v>
                </c:pt>
                <c:pt idx="12">
                  <c:v>111</c:v>
                </c:pt>
                <c:pt idx="13">
                  <c:v>114</c:v>
                </c:pt>
                <c:pt idx="14">
                  <c:v>120</c:v>
                </c:pt>
                <c:pt idx="15">
                  <c:v>117</c:v>
                </c:pt>
                <c:pt idx="16">
                  <c:v>120</c:v>
                </c:pt>
                <c:pt idx="17">
                  <c:v>122</c:v>
                </c:pt>
                <c:pt idx="18">
                  <c:v>122</c:v>
                </c:pt>
                <c:pt idx="19">
                  <c:v>129</c:v>
                </c:pt>
                <c:pt idx="20">
                  <c:v>125</c:v>
                </c:pt>
                <c:pt idx="21">
                  <c:v>129</c:v>
                </c:pt>
                <c:pt idx="22">
                  <c:v>135</c:v>
                </c:pt>
                <c:pt idx="23">
                  <c:v>135</c:v>
                </c:pt>
                <c:pt idx="24">
                  <c:v>135</c:v>
                </c:pt>
                <c:pt idx="25">
                  <c:v>136</c:v>
                </c:pt>
                <c:pt idx="26">
                  <c:v>133</c:v>
                </c:pt>
                <c:pt idx="27">
                  <c:v>139</c:v>
                </c:pt>
                <c:pt idx="28">
                  <c:v>142</c:v>
                </c:pt>
                <c:pt idx="29">
                  <c:v>140</c:v>
                </c:pt>
                <c:pt idx="30">
                  <c:v>144</c:v>
                </c:pt>
                <c:pt idx="31">
                  <c:v>146</c:v>
                </c:pt>
                <c:pt idx="32">
                  <c:v>145</c:v>
                </c:pt>
                <c:pt idx="33">
                  <c:v>147</c:v>
                </c:pt>
                <c:pt idx="34">
                  <c:v>144</c:v>
                </c:pt>
                <c:pt idx="35">
                  <c:v>141</c:v>
                </c:pt>
                <c:pt idx="36">
                  <c:v>156</c:v>
                </c:pt>
                <c:pt idx="37">
                  <c:v>155</c:v>
                </c:pt>
                <c:pt idx="38">
                  <c:v>153</c:v>
                </c:pt>
                <c:pt idx="39">
                  <c:v>160</c:v>
                </c:pt>
                <c:pt idx="40">
                  <c:v>156</c:v>
                </c:pt>
                <c:pt idx="41">
                  <c:v>167</c:v>
                </c:pt>
                <c:pt idx="42">
                  <c:v>168</c:v>
                </c:pt>
                <c:pt idx="43">
                  <c:v>175</c:v>
                </c:pt>
                <c:pt idx="44">
                  <c:v>166</c:v>
                </c:pt>
                <c:pt idx="45">
                  <c:v>171</c:v>
                </c:pt>
                <c:pt idx="46">
                  <c:v>169</c:v>
                </c:pt>
                <c:pt idx="47">
                  <c:v>180</c:v>
                </c:pt>
                <c:pt idx="48">
                  <c:v>185</c:v>
                </c:pt>
                <c:pt idx="49">
                  <c:v>56</c:v>
                </c:pt>
                <c:pt idx="50">
                  <c:v>75</c:v>
                </c:pt>
                <c:pt idx="51">
                  <c:v>74</c:v>
                </c:pt>
                <c:pt idx="52">
                  <c:v>75</c:v>
                </c:pt>
                <c:pt idx="53">
                  <c:v>77</c:v>
                </c:pt>
                <c:pt idx="54">
                  <c:v>79</c:v>
                </c:pt>
                <c:pt idx="55">
                  <c:v>90</c:v>
                </c:pt>
                <c:pt idx="56">
                  <c:v>91</c:v>
                </c:pt>
                <c:pt idx="57">
                  <c:v>98</c:v>
                </c:pt>
                <c:pt idx="58">
                  <c:v>102</c:v>
                </c:pt>
                <c:pt idx="59">
                  <c:v>91</c:v>
                </c:pt>
                <c:pt idx="60">
                  <c:v>94</c:v>
                </c:pt>
                <c:pt idx="61">
                  <c:v>92</c:v>
                </c:pt>
                <c:pt idx="62">
                  <c:v>96</c:v>
                </c:pt>
                <c:pt idx="63">
                  <c:v>98</c:v>
                </c:pt>
                <c:pt idx="64">
                  <c:v>98</c:v>
                </c:pt>
                <c:pt idx="65">
                  <c:v>99</c:v>
                </c:pt>
                <c:pt idx="66">
                  <c:v>100</c:v>
                </c:pt>
                <c:pt idx="67">
                  <c:v>100</c:v>
                </c:pt>
                <c:pt idx="68">
                  <c:v>102</c:v>
                </c:pt>
                <c:pt idx="69">
                  <c:v>105</c:v>
                </c:pt>
                <c:pt idx="70">
                  <c:v>106</c:v>
                </c:pt>
                <c:pt idx="71">
                  <c:v>109</c:v>
                </c:pt>
                <c:pt idx="72">
                  <c:v>110</c:v>
                </c:pt>
                <c:pt idx="73">
                  <c:v>111</c:v>
                </c:pt>
                <c:pt idx="74">
                  <c:v>115</c:v>
                </c:pt>
                <c:pt idx="75">
                  <c:v>111</c:v>
                </c:pt>
                <c:pt idx="76">
                  <c:v>115</c:v>
                </c:pt>
                <c:pt idx="77">
                  <c:v>113</c:v>
                </c:pt>
                <c:pt idx="78">
                  <c:v>119</c:v>
                </c:pt>
                <c:pt idx="79">
                  <c:v>114</c:v>
                </c:pt>
                <c:pt idx="80">
                  <c:v>119</c:v>
                </c:pt>
                <c:pt idx="81">
                  <c:v>121</c:v>
                </c:pt>
                <c:pt idx="82">
                  <c:v>120</c:v>
                </c:pt>
                <c:pt idx="83">
                  <c:v>117</c:v>
                </c:pt>
                <c:pt idx="84">
                  <c:v>122</c:v>
                </c:pt>
                <c:pt idx="85">
                  <c:v>124</c:v>
                </c:pt>
                <c:pt idx="86">
                  <c:v>122</c:v>
                </c:pt>
                <c:pt idx="87">
                  <c:v>125</c:v>
                </c:pt>
                <c:pt idx="88">
                  <c:v>123</c:v>
                </c:pt>
                <c:pt idx="89">
                  <c:v>128</c:v>
                </c:pt>
                <c:pt idx="90">
                  <c:v>132</c:v>
                </c:pt>
                <c:pt idx="91">
                  <c:v>133</c:v>
                </c:pt>
                <c:pt idx="92">
                  <c:v>131</c:v>
                </c:pt>
                <c:pt idx="93">
                  <c:v>135</c:v>
                </c:pt>
                <c:pt idx="94">
                  <c:v>141</c:v>
                </c:pt>
                <c:pt idx="95">
                  <c:v>133</c:v>
                </c:pt>
                <c:pt idx="96">
                  <c:v>137</c:v>
                </c:pt>
                <c:pt idx="97">
                  <c:v>134</c:v>
                </c:pt>
                <c:pt idx="98">
                  <c:v>137</c:v>
                </c:pt>
                <c:pt idx="99">
                  <c:v>142</c:v>
                </c:pt>
                <c:pt idx="100">
                  <c:v>142</c:v>
                </c:pt>
                <c:pt idx="101">
                  <c:v>151</c:v>
                </c:pt>
                <c:pt idx="102">
                  <c:v>29</c:v>
                </c:pt>
                <c:pt idx="103">
                  <c:v>62</c:v>
                </c:pt>
                <c:pt idx="104">
                  <c:v>74</c:v>
                </c:pt>
                <c:pt idx="105">
                  <c:v>82</c:v>
                </c:pt>
                <c:pt idx="106">
                  <c:v>87</c:v>
                </c:pt>
                <c:pt idx="107">
                  <c:v>107</c:v>
                </c:pt>
                <c:pt idx="108">
                  <c:v>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C3F-43F1-9F48-B3A3FE1DE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057184"/>
        <c:axId val="433057512"/>
      </c:scatterChart>
      <c:valAx>
        <c:axId val="433057184"/>
        <c:scaling>
          <c:orientation val="minMax"/>
          <c:max val="2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Plastron/Straight-line Carapace Length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057512"/>
        <c:crosses val="autoZero"/>
        <c:crossBetween val="midCat"/>
        <c:majorUnit val="20"/>
      </c:valAx>
      <c:valAx>
        <c:axId val="433057512"/>
        <c:scaling>
          <c:orientation val="minMax"/>
          <c:max val="2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Curved Carapace Length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057184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Males</a:t>
            </a:r>
            <a:r>
              <a:rPr lang="en-US" baseline="0"/>
              <a:t> (n = 43)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PL:CCL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1027830517513341E-2"/>
                  <c:y val="-3.012516693840236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Sheet2!$F$61:$F$103</c:f>
              <c:numCache>
                <c:formatCode>General</c:formatCode>
                <c:ptCount val="43"/>
                <c:pt idx="0">
                  <c:v>76</c:v>
                </c:pt>
                <c:pt idx="1">
                  <c:v>77</c:v>
                </c:pt>
                <c:pt idx="2">
                  <c:v>79</c:v>
                </c:pt>
                <c:pt idx="3">
                  <c:v>86</c:v>
                </c:pt>
                <c:pt idx="4">
                  <c:v>83</c:v>
                </c:pt>
                <c:pt idx="5">
                  <c:v>83</c:v>
                </c:pt>
                <c:pt idx="6">
                  <c:v>87</c:v>
                </c:pt>
                <c:pt idx="7">
                  <c:v>90</c:v>
                </c:pt>
                <c:pt idx="8">
                  <c:v>85</c:v>
                </c:pt>
                <c:pt idx="9">
                  <c:v>92</c:v>
                </c:pt>
                <c:pt idx="10">
                  <c:v>92</c:v>
                </c:pt>
                <c:pt idx="11">
                  <c:v>96</c:v>
                </c:pt>
                <c:pt idx="12">
                  <c:v>94</c:v>
                </c:pt>
                <c:pt idx="13">
                  <c:v>95</c:v>
                </c:pt>
                <c:pt idx="14">
                  <c:v>94</c:v>
                </c:pt>
                <c:pt idx="15">
                  <c:v>95</c:v>
                </c:pt>
                <c:pt idx="16">
                  <c:v>98</c:v>
                </c:pt>
                <c:pt idx="17">
                  <c:v>98</c:v>
                </c:pt>
                <c:pt idx="18">
                  <c:v>102</c:v>
                </c:pt>
                <c:pt idx="19">
                  <c:v>99</c:v>
                </c:pt>
                <c:pt idx="20">
                  <c:v>104</c:v>
                </c:pt>
                <c:pt idx="21">
                  <c:v>101</c:v>
                </c:pt>
                <c:pt idx="22">
                  <c:v>107</c:v>
                </c:pt>
                <c:pt idx="23">
                  <c:v>101</c:v>
                </c:pt>
                <c:pt idx="24">
                  <c:v>106</c:v>
                </c:pt>
                <c:pt idx="25">
                  <c:v>106</c:v>
                </c:pt>
                <c:pt idx="26">
                  <c:v>105</c:v>
                </c:pt>
                <c:pt idx="27">
                  <c:v>109</c:v>
                </c:pt>
                <c:pt idx="28">
                  <c:v>110</c:v>
                </c:pt>
                <c:pt idx="29">
                  <c:v>113</c:v>
                </c:pt>
                <c:pt idx="30">
                  <c:v>112</c:v>
                </c:pt>
                <c:pt idx="31">
                  <c:v>107</c:v>
                </c:pt>
                <c:pt idx="32">
                  <c:v>109</c:v>
                </c:pt>
                <c:pt idx="33">
                  <c:v>113</c:v>
                </c:pt>
                <c:pt idx="34">
                  <c:v>118</c:v>
                </c:pt>
                <c:pt idx="35">
                  <c:v>120</c:v>
                </c:pt>
                <c:pt idx="36">
                  <c:v>123</c:v>
                </c:pt>
                <c:pt idx="37">
                  <c:v>117</c:v>
                </c:pt>
                <c:pt idx="38">
                  <c:v>120</c:v>
                </c:pt>
                <c:pt idx="39">
                  <c:v>119</c:v>
                </c:pt>
                <c:pt idx="40">
                  <c:v>120</c:v>
                </c:pt>
                <c:pt idx="41">
                  <c:v>125</c:v>
                </c:pt>
                <c:pt idx="42">
                  <c:v>134</c:v>
                </c:pt>
              </c:numCache>
            </c:numRef>
          </c:xVal>
          <c:yVal>
            <c:numRef>
              <c:f>Sheet2!$D$61:$D$103</c:f>
              <c:numCache>
                <c:formatCode>General</c:formatCode>
                <c:ptCount val="43"/>
                <c:pt idx="0">
                  <c:v>91</c:v>
                </c:pt>
                <c:pt idx="1">
                  <c:v>94</c:v>
                </c:pt>
                <c:pt idx="2">
                  <c:v>92</c:v>
                </c:pt>
                <c:pt idx="3">
                  <c:v>96</c:v>
                </c:pt>
                <c:pt idx="4">
                  <c:v>98</c:v>
                </c:pt>
                <c:pt idx="5">
                  <c:v>98</c:v>
                </c:pt>
                <c:pt idx="6">
                  <c:v>99</c:v>
                </c:pt>
                <c:pt idx="7">
                  <c:v>100</c:v>
                </c:pt>
                <c:pt idx="8">
                  <c:v>100</c:v>
                </c:pt>
                <c:pt idx="9">
                  <c:v>102</c:v>
                </c:pt>
                <c:pt idx="10">
                  <c:v>105</c:v>
                </c:pt>
                <c:pt idx="11">
                  <c:v>106</c:v>
                </c:pt>
                <c:pt idx="12">
                  <c:v>109</c:v>
                </c:pt>
                <c:pt idx="13">
                  <c:v>110</c:v>
                </c:pt>
                <c:pt idx="14">
                  <c:v>111</c:v>
                </c:pt>
                <c:pt idx="15">
                  <c:v>115</c:v>
                </c:pt>
                <c:pt idx="16">
                  <c:v>111</c:v>
                </c:pt>
                <c:pt idx="17">
                  <c:v>115</c:v>
                </c:pt>
                <c:pt idx="18">
                  <c:v>113</c:v>
                </c:pt>
                <c:pt idx="19">
                  <c:v>119</c:v>
                </c:pt>
                <c:pt idx="20">
                  <c:v>114</c:v>
                </c:pt>
                <c:pt idx="21">
                  <c:v>119</c:v>
                </c:pt>
                <c:pt idx="22">
                  <c:v>121</c:v>
                </c:pt>
                <c:pt idx="23">
                  <c:v>120</c:v>
                </c:pt>
                <c:pt idx="24">
                  <c:v>117</c:v>
                </c:pt>
                <c:pt idx="25">
                  <c:v>122</c:v>
                </c:pt>
                <c:pt idx="26">
                  <c:v>124</c:v>
                </c:pt>
                <c:pt idx="27">
                  <c:v>122</c:v>
                </c:pt>
                <c:pt idx="28">
                  <c:v>125</c:v>
                </c:pt>
                <c:pt idx="29">
                  <c:v>123</c:v>
                </c:pt>
                <c:pt idx="30">
                  <c:v>128</c:v>
                </c:pt>
                <c:pt idx="31">
                  <c:v>132</c:v>
                </c:pt>
                <c:pt idx="32">
                  <c:v>133</c:v>
                </c:pt>
                <c:pt idx="33">
                  <c:v>131</c:v>
                </c:pt>
                <c:pt idx="34">
                  <c:v>135</c:v>
                </c:pt>
                <c:pt idx="35">
                  <c:v>141</c:v>
                </c:pt>
                <c:pt idx="36">
                  <c:v>133</c:v>
                </c:pt>
                <c:pt idx="37">
                  <c:v>137</c:v>
                </c:pt>
                <c:pt idx="38">
                  <c:v>134</c:v>
                </c:pt>
                <c:pt idx="39">
                  <c:v>137</c:v>
                </c:pt>
                <c:pt idx="40">
                  <c:v>142</c:v>
                </c:pt>
                <c:pt idx="41">
                  <c:v>142</c:v>
                </c:pt>
                <c:pt idx="42">
                  <c:v>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29-4860-A463-12CE1C20ADE6}"/>
            </c:ext>
          </c:extLst>
        </c:ser>
        <c:ser>
          <c:idx val="1"/>
          <c:order val="1"/>
          <c:tx>
            <c:v>SCL:PL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1147536773780315"/>
                  <c:y val="0.13142261686001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Sheet2!$E$61:$E$103</c:f>
              <c:numCache>
                <c:formatCode>General</c:formatCode>
                <c:ptCount val="43"/>
                <c:pt idx="0">
                  <c:v>84</c:v>
                </c:pt>
                <c:pt idx="1">
                  <c:v>86</c:v>
                </c:pt>
                <c:pt idx="2">
                  <c:v>87</c:v>
                </c:pt>
                <c:pt idx="3">
                  <c:v>91</c:v>
                </c:pt>
                <c:pt idx="4">
                  <c:v>92</c:v>
                </c:pt>
                <c:pt idx="5">
                  <c:v>92</c:v>
                </c:pt>
                <c:pt idx="6">
                  <c:v>94</c:v>
                </c:pt>
                <c:pt idx="7">
                  <c:v>96</c:v>
                </c:pt>
                <c:pt idx="8">
                  <c:v>96</c:v>
                </c:pt>
                <c:pt idx="9">
                  <c:v>99</c:v>
                </c:pt>
                <c:pt idx="10">
                  <c:v>100</c:v>
                </c:pt>
                <c:pt idx="11">
                  <c:v>100</c:v>
                </c:pt>
                <c:pt idx="12">
                  <c:v>101</c:v>
                </c:pt>
                <c:pt idx="13">
                  <c:v>102</c:v>
                </c:pt>
                <c:pt idx="14">
                  <c:v>104</c:v>
                </c:pt>
                <c:pt idx="15">
                  <c:v>105</c:v>
                </c:pt>
                <c:pt idx="16">
                  <c:v>107</c:v>
                </c:pt>
                <c:pt idx="17">
                  <c:v>108</c:v>
                </c:pt>
                <c:pt idx="18">
                  <c:v>109</c:v>
                </c:pt>
                <c:pt idx="19">
                  <c:v>110</c:v>
                </c:pt>
                <c:pt idx="20">
                  <c:v>110</c:v>
                </c:pt>
                <c:pt idx="21">
                  <c:v>111</c:v>
                </c:pt>
                <c:pt idx="22">
                  <c:v>113</c:v>
                </c:pt>
                <c:pt idx="23">
                  <c:v>114</c:v>
                </c:pt>
                <c:pt idx="24">
                  <c:v>114</c:v>
                </c:pt>
                <c:pt idx="25">
                  <c:v>114</c:v>
                </c:pt>
                <c:pt idx="26">
                  <c:v>116</c:v>
                </c:pt>
                <c:pt idx="27">
                  <c:v>116</c:v>
                </c:pt>
                <c:pt idx="28">
                  <c:v>118</c:v>
                </c:pt>
                <c:pt idx="29">
                  <c:v>118</c:v>
                </c:pt>
                <c:pt idx="30">
                  <c:v>119</c:v>
                </c:pt>
                <c:pt idx="31">
                  <c:v>123</c:v>
                </c:pt>
                <c:pt idx="32">
                  <c:v>126</c:v>
                </c:pt>
                <c:pt idx="33">
                  <c:v>126</c:v>
                </c:pt>
                <c:pt idx="34">
                  <c:v>129</c:v>
                </c:pt>
                <c:pt idx="35">
                  <c:v>130</c:v>
                </c:pt>
                <c:pt idx="36">
                  <c:v>130</c:v>
                </c:pt>
                <c:pt idx="37">
                  <c:v>131</c:v>
                </c:pt>
                <c:pt idx="38">
                  <c:v>131</c:v>
                </c:pt>
                <c:pt idx="39">
                  <c:v>133</c:v>
                </c:pt>
                <c:pt idx="40">
                  <c:v>133</c:v>
                </c:pt>
                <c:pt idx="41">
                  <c:v>134</c:v>
                </c:pt>
                <c:pt idx="42">
                  <c:v>144</c:v>
                </c:pt>
              </c:numCache>
            </c:numRef>
          </c:xVal>
          <c:yVal>
            <c:numRef>
              <c:f>Sheet2!$D$61:$D$103</c:f>
              <c:numCache>
                <c:formatCode>General</c:formatCode>
                <c:ptCount val="43"/>
                <c:pt idx="0">
                  <c:v>91</c:v>
                </c:pt>
                <c:pt idx="1">
                  <c:v>94</c:v>
                </c:pt>
                <c:pt idx="2">
                  <c:v>92</c:v>
                </c:pt>
                <c:pt idx="3">
                  <c:v>96</c:v>
                </c:pt>
                <c:pt idx="4">
                  <c:v>98</c:v>
                </c:pt>
                <c:pt idx="5">
                  <c:v>98</c:v>
                </c:pt>
                <c:pt idx="6">
                  <c:v>99</c:v>
                </c:pt>
                <c:pt idx="7">
                  <c:v>100</c:v>
                </c:pt>
                <c:pt idx="8">
                  <c:v>100</c:v>
                </c:pt>
                <c:pt idx="9">
                  <c:v>102</c:v>
                </c:pt>
                <c:pt idx="10">
                  <c:v>105</c:v>
                </c:pt>
                <c:pt idx="11">
                  <c:v>106</c:v>
                </c:pt>
                <c:pt idx="12">
                  <c:v>109</c:v>
                </c:pt>
                <c:pt idx="13">
                  <c:v>110</c:v>
                </c:pt>
                <c:pt idx="14">
                  <c:v>111</c:v>
                </c:pt>
                <c:pt idx="15">
                  <c:v>115</c:v>
                </c:pt>
                <c:pt idx="16">
                  <c:v>111</c:v>
                </c:pt>
                <c:pt idx="17">
                  <c:v>115</c:v>
                </c:pt>
                <c:pt idx="18">
                  <c:v>113</c:v>
                </c:pt>
                <c:pt idx="19">
                  <c:v>119</c:v>
                </c:pt>
                <c:pt idx="20">
                  <c:v>114</c:v>
                </c:pt>
                <c:pt idx="21">
                  <c:v>119</c:v>
                </c:pt>
                <c:pt idx="22">
                  <c:v>121</c:v>
                </c:pt>
                <c:pt idx="23">
                  <c:v>120</c:v>
                </c:pt>
                <c:pt idx="24">
                  <c:v>117</c:v>
                </c:pt>
                <c:pt idx="25">
                  <c:v>122</c:v>
                </c:pt>
                <c:pt idx="26">
                  <c:v>124</c:v>
                </c:pt>
                <c:pt idx="27">
                  <c:v>122</c:v>
                </c:pt>
                <c:pt idx="28">
                  <c:v>125</c:v>
                </c:pt>
                <c:pt idx="29">
                  <c:v>123</c:v>
                </c:pt>
                <c:pt idx="30">
                  <c:v>128</c:v>
                </c:pt>
                <c:pt idx="31">
                  <c:v>132</c:v>
                </c:pt>
                <c:pt idx="32">
                  <c:v>133</c:v>
                </c:pt>
                <c:pt idx="33">
                  <c:v>131</c:v>
                </c:pt>
                <c:pt idx="34">
                  <c:v>135</c:v>
                </c:pt>
                <c:pt idx="35">
                  <c:v>141</c:v>
                </c:pt>
                <c:pt idx="36">
                  <c:v>133</c:v>
                </c:pt>
                <c:pt idx="37">
                  <c:v>137</c:v>
                </c:pt>
                <c:pt idx="38">
                  <c:v>134</c:v>
                </c:pt>
                <c:pt idx="39">
                  <c:v>137</c:v>
                </c:pt>
                <c:pt idx="40">
                  <c:v>142</c:v>
                </c:pt>
                <c:pt idx="41">
                  <c:v>142</c:v>
                </c:pt>
                <c:pt idx="42">
                  <c:v>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D29-4860-A463-12CE1C20A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057184"/>
        <c:axId val="433057512"/>
      </c:scatterChart>
      <c:valAx>
        <c:axId val="433057184"/>
        <c:scaling>
          <c:orientation val="minMax"/>
          <c:max val="2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Plastron/Straight-line Carapace Length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057512"/>
        <c:crosses val="autoZero"/>
        <c:crossBetween val="midCat"/>
        <c:majorUnit val="20"/>
      </c:valAx>
      <c:valAx>
        <c:axId val="433057512"/>
        <c:scaling>
          <c:orientation val="minMax"/>
          <c:max val="2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Curved Carapace Length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057184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Females (n = 49)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PL:CCL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1027830517513341E-2"/>
                  <c:y val="-3.012516693840236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Sheet2!$F$2:$F$50</c:f>
              <c:numCache>
                <c:formatCode>General</c:formatCode>
                <c:ptCount val="49"/>
                <c:pt idx="0">
                  <c:v>75</c:v>
                </c:pt>
                <c:pt idx="1">
                  <c:v>80</c:v>
                </c:pt>
                <c:pt idx="2">
                  <c:v>86</c:v>
                </c:pt>
                <c:pt idx="3">
                  <c:v>87</c:v>
                </c:pt>
                <c:pt idx="4">
                  <c:v>84</c:v>
                </c:pt>
                <c:pt idx="5">
                  <c:v>86</c:v>
                </c:pt>
                <c:pt idx="6">
                  <c:v>89</c:v>
                </c:pt>
                <c:pt idx="7">
                  <c:v>87</c:v>
                </c:pt>
                <c:pt idx="8">
                  <c:v>96</c:v>
                </c:pt>
                <c:pt idx="9">
                  <c:v>94</c:v>
                </c:pt>
                <c:pt idx="10">
                  <c:v>99</c:v>
                </c:pt>
                <c:pt idx="11">
                  <c:v>102</c:v>
                </c:pt>
                <c:pt idx="12">
                  <c:v>98</c:v>
                </c:pt>
                <c:pt idx="13">
                  <c:v>102</c:v>
                </c:pt>
                <c:pt idx="14">
                  <c:v>102</c:v>
                </c:pt>
                <c:pt idx="15">
                  <c:v>102</c:v>
                </c:pt>
                <c:pt idx="16">
                  <c:v>106</c:v>
                </c:pt>
                <c:pt idx="17">
                  <c:v>106</c:v>
                </c:pt>
                <c:pt idx="18">
                  <c:v>103</c:v>
                </c:pt>
                <c:pt idx="19">
                  <c:v>111</c:v>
                </c:pt>
                <c:pt idx="20">
                  <c:v>106</c:v>
                </c:pt>
                <c:pt idx="21">
                  <c:v>113</c:v>
                </c:pt>
                <c:pt idx="22">
                  <c:v>115</c:v>
                </c:pt>
                <c:pt idx="23">
                  <c:v>121</c:v>
                </c:pt>
                <c:pt idx="24">
                  <c:v>122</c:v>
                </c:pt>
                <c:pt idx="25">
                  <c:v>115</c:v>
                </c:pt>
                <c:pt idx="26">
                  <c:v>122</c:v>
                </c:pt>
                <c:pt idx="27">
                  <c:v>122</c:v>
                </c:pt>
                <c:pt idx="28">
                  <c:v>120</c:v>
                </c:pt>
                <c:pt idx="29">
                  <c:v>117</c:v>
                </c:pt>
                <c:pt idx="30">
                  <c:v>127</c:v>
                </c:pt>
                <c:pt idx="31">
                  <c:v>128</c:v>
                </c:pt>
                <c:pt idx="32">
                  <c:v>129</c:v>
                </c:pt>
                <c:pt idx="33">
                  <c:v>126</c:v>
                </c:pt>
                <c:pt idx="34">
                  <c:v>128</c:v>
                </c:pt>
                <c:pt idx="35">
                  <c:v>128</c:v>
                </c:pt>
                <c:pt idx="36">
                  <c:v>124</c:v>
                </c:pt>
                <c:pt idx="37">
                  <c:v>136</c:v>
                </c:pt>
                <c:pt idx="38">
                  <c:v>134</c:v>
                </c:pt>
                <c:pt idx="39">
                  <c:v>132</c:v>
                </c:pt>
                <c:pt idx="40">
                  <c:v>135</c:v>
                </c:pt>
                <c:pt idx="41">
                  <c:v>142</c:v>
                </c:pt>
                <c:pt idx="42">
                  <c:v>145</c:v>
                </c:pt>
                <c:pt idx="43">
                  <c:v>149</c:v>
                </c:pt>
                <c:pt idx="44">
                  <c:v>151</c:v>
                </c:pt>
                <c:pt idx="45">
                  <c:v>153</c:v>
                </c:pt>
                <c:pt idx="46">
                  <c:v>148</c:v>
                </c:pt>
                <c:pt idx="47">
                  <c:v>155</c:v>
                </c:pt>
                <c:pt idx="48">
                  <c:v>157</c:v>
                </c:pt>
              </c:numCache>
            </c:numRef>
          </c:xVal>
          <c:yVal>
            <c:numRef>
              <c:f>Sheet2!$D$2:$D$50</c:f>
              <c:numCache>
                <c:formatCode>General</c:formatCode>
                <c:ptCount val="49"/>
                <c:pt idx="0">
                  <c:v>85</c:v>
                </c:pt>
                <c:pt idx="1">
                  <c:v>92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101</c:v>
                </c:pt>
                <c:pt idx="6">
                  <c:v>104</c:v>
                </c:pt>
                <c:pt idx="7">
                  <c:v>101</c:v>
                </c:pt>
                <c:pt idx="8">
                  <c:v>105</c:v>
                </c:pt>
                <c:pt idx="9">
                  <c:v>107</c:v>
                </c:pt>
                <c:pt idx="10">
                  <c:v>110</c:v>
                </c:pt>
                <c:pt idx="11">
                  <c:v>114</c:v>
                </c:pt>
                <c:pt idx="12">
                  <c:v>111</c:v>
                </c:pt>
                <c:pt idx="13">
                  <c:v>114</c:v>
                </c:pt>
                <c:pt idx="14">
                  <c:v>120</c:v>
                </c:pt>
                <c:pt idx="15">
                  <c:v>117</c:v>
                </c:pt>
                <c:pt idx="16">
                  <c:v>120</c:v>
                </c:pt>
                <c:pt idx="17">
                  <c:v>122</c:v>
                </c:pt>
                <c:pt idx="18">
                  <c:v>122</c:v>
                </c:pt>
                <c:pt idx="19">
                  <c:v>129</c:v>
                </c:pt>
                <c:pt idx="20">
                  <c:v>125</c:v>
                </c:pt>
                <c:pt idx="21">
                  <c:v>129</c:v>
                </c:pt>
                <c:pt idx="22">
                  <c:v>135</c:v>
                </c:pt>
                <c:pt idx="23">
                  <c:v>135</c:v>
                </c:pt>
                <c:pt idx="24">
                  <c:v>135</c:v>
                </c:pt>
                <c:pt idx="25">
                  <c:v>136</c:v>
                </c:pt>
                <c:pt idx="26">
                  <c:v>133</c:v>
                </c:pt>
                <c:pt idx="27">
                  <c:v>139</c:v>
                </c:pt>
                <c:pt idx="28">
                  <c:v>142</c:v>
                </c:pt>
                <c:pt idx="29">
                  <c:v>140</c:v>
                </c:pt>
                <c:pt idx="30">
                  <c:v>144</c:v>
                </c:pt>
                <c:pt idx="31">
                  <c:v>146</c:v>
                </c:pt>
                <c:pt idx="32">
                  <c:v>145</c:v>
                </c:pt>
                <c:pt idx="33">
                  <c:v>147</c:v>
                </c:pt>
                <c:pt idx="34">
                  <c:v>144</c:v>
                </c:pt>
                <c:pt idx="35">
                  <c:v>141</c:v>
                </c:pt>
                <c:pt idx="36">
                  <c:v>156</c:v>
                </c:pt>
                <c:pt idx="37">
                  <c:v>155</c:v>
                </c:pt>
                <c:pt idx="38">
                  <c:v>153</c:v>
                </c:pt>
                <c:pt idx="39">
                  <c:v>160</c:v>
                </c:pt>
                <c:pt idx="40">
                  <c:v>156</c:v>
                </c:pt>
                <c:pt idx="41">
                  <c:v>167</c:v>
                </c:pt>
                <c:pt idx="42">
                  <c:v>168</c:v>
                </c:pt>
                <c:pt idx="43">
                  <c:v>175</c:v>
                </c:pt>
                <c:pt idx="44">
                  <c:v>166</c:v>
                </c:pt>
                <c:pt idx="45">
                  <c:v>171</c:v>
                </c:pt>
                <c:pt idx="46">
                  <c:v>169</c:v>
                </c:pt>
                <c:pt idx="47">
                  <c:v>180</c:v>
                </c:pt>
                <c:pt idx="48">
                  <c:v>185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26-46BF-8878-4F413B617C6F}"/>
            </c:ext>
          </c:extLst>
        </c:ser>
        <c:ser>
          <c:idx val="1"/>
          <c:order val="1"/>
          <c:tx>
            <c:v>SCL:CCL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7194779802597721"/>
                  <c:y val="0.1325269689067544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Sheet2!$E$2:$E$50</c:f>
              <c:numCache>
                <c:formatCode>General</c:formatCode>
                <c:ptCount val="49"/>
                <c:pt idx="0">
                  <c:v>80</c:v>
                </c:pt>
                <c:pt idx="1">
                  <c:v>87</c:v>
                </c:pt>
                <c:pt idx="2">
                  <c:v>90</c:v>
                </c:pt>
                <c:pt idx="3">
                  <c:v>93</c:v>
                </c:pt>
                <c:pt idx="4">
                  <c:v>93</c:v>
                </c:pt>
                <c:pt idx="5">
                  <c:v>95</c:v>
                </c:pt>
                <c:pt idx="6">
                  <c:v>96</c:v>
                </c:pt>
                <c:pt idx="7">
                  <c:v>97</c:v>
                </c:pt>
                <c:pt idx="8">
                  <c:v>99</c:v>
                </c:pt>
                <c:pt idx="9">
                  <c:v>102</c:v>
                </c:pt>
                <c:pt idx="10">
                  <c:v>104</c:v>
                </c:pt>
                <c:pt idx="11">
                  <c:v>105</c:v>
                </c:pt>
                <c:pt idx="12">
                  <c:v>106</c:v>
                </c:pt>
                <c:pt idx="13">
                  <c:v>108</c:v>
                </c:pt>
                <c:pt idx="14">
                  <c:v>110</c:v>
                </c:pt>
                <c:pt idx="15">
                  <c:v>110</c:v>
                </c:pt>
                <c:pt idx="16">
                  <c:v>113</c:v>
                </c:pt>
                <c:pt idx="17">
                  <c:v>114</c:v>
                </c:pt>
                <c:pt idx="18">
                  <c:v>115</c:v>
                </c:pt>
                <c:pt idx="19">
                  <c:v>117</c:v>
                </c:pt>
                <c:pt idx="20">
                  <c:v>119</c:v>
                </c:pt>
                <c:pt idx="21">
                  <c:v>121</c:v>
                </c:pt>
                <c:pt idx="22">
                  <c:v>125</c:v>
                </c:pt>
                <c:pt idx="23">
                  <c:v>126</c:v>
                </c:pt>
                <c:pt idx="24">
                  <c:v>127</c:v>
                </c:pt>
                <c:pt idx="25">
                  <c:v>127</c:v>
                </c:pt>
                <c:pt idx="26">
                  <c:v>129</c:v>
                </c:pt>
                <c:pt idx="27">
                  <c:v>131</c:v>
                </c:pt>
                <c:pt idx="28">
                  <c:v>132</c:v>
                </c:pt>
                <c:pt idx="29">
                  <c:v>133</c:v>
                </c:pt>
                <c:pt idx="30">
                  <c:v>133</c:v>
                </c:pt>
                <c:pt idx="31">
                  <c:v>135</c:v>
                </c:pt>
                <c:pt idx="32">
                  <c:v>137</c:v>
                </c:pt>
                <c:pt idx="33">
                  <c:v>137</c:v>
                </c:pt>
                <c:pt idx="34">
                  <c:v>137</c:v>
                </c:pt>
                <c:pt idx="35">
                  <c:v>138</c:v>
                </c:pt>
                <c:pt idx="36">
                  <c:v>143</c:v>
                </c:pt>
                <c:pt idx="37">
                  <c:v>144</c:v>
                </c:pt>
                <c:pt idx="38">
                  <c:v>144</c:v>
                </c:pt>
                <c:pt idx="39">
                  <c:v>147</c:v>
                </c:pt>
                <c:pt idx="40">
                  <c:v>147</c:v>
                </c:pt>
                <c:pt idx="41">
                  <c:v>151</c:v>
                </c:pt>
                <c:pt idx="42">
                  <c:v>156</c:v>
                </c:pt>
                <c:pt idx="43">
                  <c:v>158</c:v>
                </c:pt>
                <c:pt idx="44">
                  <c:v>160</c:v>
                </c:pt>
                <c:pt idx="45">
                  <c:v>160</c:v>
                </c:pt>
                <c:pt idx="46">
                  <c:v>160</c:v>
                </c:pt>
                <c:pt idx="47">
                  <c:v>162</c:v>
                </c:pt>
                <c:pt idx="48">
                  <c:v>170</c:v>
                </c:pt>
              </c:numCache>
            </c:numRef>
          </c:xVal>
          <c:yVal>
            <c:numRef>
              <c:f>Sheet2!$D$2:$D$50</c:f>
              <c:numCache>
                <c:formatCode>General</c:formatCode>
                <c:ptCount val="49"/>
                <c:pt idx="0">
                  <c:v>85</c:v>
                </c:pt>
                <c:pt idx="1">
                  <c:v>92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101</c:v>
                </c:pt>
                <c:pt idx="6">
                  <c:v>104</c:v>
                </c:pt>
                <c:pt idx="7">
                  <c:v>101</c:v>
                </c:pt>
                <c:pt idx="8">
                  <c:v>105</c:v>
                </c:pt>
                <c:pt idx="9">
                  <c:v>107</c:v>
                </c:pt>
                <c:pt idx="10">
                  <c:v>110</c:v>
                </c:pt>
                <c:pt idx="11">
                  <c:v>114</c:v>
                </c:pt>
                <c:pt idx="12">
                  <c:v>111</c:v>
                </c:pt>
                <c:pt idx="13">
                  <c:v>114</c:v>
                </c:pt>
                <c:pt idx="14">
                  <c:v>120</c:v>
                </c:pt>
                <c:pt idx="15">
                  <c:v>117</c:v>
                </c:pt>
                <c:pt idx="16">
                  <c:v>120</c:v>
                </c:pt>
                <c:pt idx="17">
                  <c:v>122</c:v>
                </c:pt>
                <c:pt idx="18">
                  <c:v>122</c:v>
                </c:pt>
                <c:pt idx="19">
                  <c:v>129</c:v>
                </c:pt>
                <c:pt idx="20">
                  <c:v>125</c:v>
                </c:pt>
                <c:pt idx="21">
                  <c:v>129</c:v>
                </c:pt>
                <c:pt idx="22">
                  <c:v>135</c:v>
                </c:pt>
                <c:pt idx="23">
                  <c:v>135</c:v>
                </c:pt>
                <c:pt idx="24">
                  <c:v>135</c:v>
                </c:pt>
                <c:pt idx="25">
                  <c:v>136</c:v>
                </c:pt>
                <c:pt idx="26">
                  <c:v>133</c:v>
                </c:pt>
                <c:pt idx="27">
                  <c:v>139</c:v>
                </c:pt>
                <c:pt idx="28">
                  <c:v>142</c:v>
                </c:pt>
                <c:pt idx="29">
                  <c:v>140</c:v>
                </c:pt>
                <c:pt idx="30">
                  <c:v>144</c:v>
                </c:pt>
                <c:pt idx="31">
                  <c:v>146</c:v>
                </c:pt>
                <c:pt idx="32">
                  <c:v>145</c:v>
                </c:pt>
                <c:pt idx="33">
                  <c:v>147</c:v>
                </c:pt>
                <c:pt idx="34">
                  <c:v>144</c:v>
                </c:pt>
                <c:pt idx="35">
                  <c:v>141</c:v>
                </c:pt>
                <c:pt idx="36">
                  <c:v>156</c:v>
                </c:pt>
                <c:pt idx="37">
                  <c:v>155</c:v>
                </c:pt>
                <c:pt idx="38">
                  <c:v>153</c:v>
                </c:pt>
                <c:pt idx="39">
                  <c:v>160</c:v>
                </c:pt>
                <c:pt idx="40">
                  <c:v>156</c:v>
                </c:pt>
                <c:pt idx="41">
                  <c:v>167</c:v>
                </c:pt>
                <c:pt idx="42">
                  <c:v>168</c:v>
                </c:pt>
                <c:pt idx="43">
                  <c:v>175</c:v>
                </c:pt>
                <c:pt idx="44">
                  <c:v>166</c:v>
                </c:pt>
                <c:pt idx="45">
                  <c:v>171</c:v>
                </c:pt>
                <c:pt idx="46">
                  <c:v>169</c:v>
                </c:pt>
                <c:pt idx="47">
                  <c:v>180</c:v>
                </c:pt>
                <c:pt idx="48">
                  <c:v>185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526-46BF-8878-4F413B617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057184"/>
        <c:axId val="433057512"/>
      </c:scatterChart>
      <c:valAx>
        <c:axId val="433057184"/>
        <c:scaling>
          <c:orientation val="minMax"/>
          <c:max val="2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Plastron/Straight-line Carapace Length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057512"/>
        <c:crosses val="autoZero"/>
        <c:crossBetween val="midCat"/>
        <c:majorUnit val="20"/>
      </c:valAx>
      <c:valAx>
        <c:axId val="433057512"/>
        <c:scaling>
          <c:orientation val="minMax"/>
          <c:max val="2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Curved Carapace Length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057184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153745</xdr:colOff>
      <xdr:row>1</xdr:row>
      <xdr:rowOff>108473</xdr:rowOff>
    </xdr:from>
    <xdr:to>
      <xdr:col>19</xdr:col>
      <xdr:colOff>192741</xdr:colOff>
      <xdr:row>30</xdr:row>
      <xdr:rowOff>4930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5F9FB7B-5CF7-4A3F-A34C-F83280CABF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150719</xdr:colOff>
      <xdr:row>31</xdr:row>
      <xdr:rowOff>31376</xdr:rowOff>
    </xdr:from>
    <xdr:to>
      <xdr:col>19</xdr:col>
      <xdr:colOff>189715</xdr:colOff>
      <xdr:row>59</xdr:row>
      <xdr:rowOff>89759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2F3CE23-B95C-4311-A6BC-E34B140C9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483535</xdr:colOff>
      <xdr:row>31</xdr:row>
      <xdr:rowOff>39220</xdr:rowOff>
    </xdr:from>
    <xdr:to>
      <xdr:col>24</xdr:col>
      <xdr:colOff>49867</xdr:colOff>
      <xdr:row>59</xdr:row>
      <xdr:rowOff>97603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2AAE175-840E-4B07-B5F7-EB4AF4493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B68A9-5EEA-4BF0-B103-4665928F816B}">
  <dimension ref="A1:AA110"/>
  <sheetViews>
    <sheetView tabSelected="1" zoomScale="70" zoomScaleNormal="70" workbookViewId="0">
      <pane ySplit="1" topLeftCell="A2" activePane="bottomLeft" state="frozen"/>
      <selection pane="bottomLeft" activeCell="F10" sqref="F10"/>
    </sheetView>
  </sheetViews>
  <sheetFormatPr defaultColWidth="8.85546875" defaultRowHeight="12.75" x14ac:dyDescent="0.2"/>
  <cols>
    <col min="1" max="1" width="8.85546875" style="2"/>
    <col min="2" max="2" width="6.140625" style="2" customWidth="1"/>
    <col min="3" max="4" width="4.5703125" style="2" bestFit="1" customWidth="1"/>
    <col min="5" max="5" width="5.140625" style="2" bestFit="1" customWidth="1"/>
    <col min="6" max="6" width="5" style="2" bestFit="1" customWidth="1"/>
    <col min="7" max="7" width="9" style="2" bestFit="1" customWidth="1"/>
    <col min="8" max="8" width="17.28515625" style="4" bestFit="1" customWidth="1"/>
    <col min="9" max="9" width="10.5703125" style="2" bestFit="1" customWidth="1"/>
    <col min="10" max="10" width="15.85546875" style="4" bestFit="1" customWidth="1"/>
    <col min="11" max="18" width="8.85546875" style="2"/>
    <col min="19" max="19" width="7.7109375" style="2" customWidth="1"/>
    <col min="21" max="21" width="30.140625" style="2" customWidth="1"/>
    <col min="22" max="23" width="8.85546875" style="2"/>
    <col min="24" max="24" width="12.7109375" style="2" bestFit="1" customWidth="1"/>
    <col min="25" max="25" width="14.140625" style="2" bestFit="1" customWidth="1"/>
    <col min="26" max="26" width="12.7109375" style="2" bestFit="1" customWidth="1"/>
    <col min="27" max="27" width="14.140625" style="2" bestFit="1" customWidth="1"/>
    <col min="28" max="28" width="10.7109375" style="2" bestFit="1" customWidth="1"/>
    <col min="29" max="29" width="11.28515625" style="2" bestFit="1" customWidth="1"/>
    <col min="30" max="16384" width="8.85546875" style="2"/>
  </cols>
  <sheetData>
    <row r="1" spans="1:27" s="3" customFormat="1" x14ac:dyDescent="0.2">
      <c r="A1" s="3" t="s">
        <v>22</v>
      </c>
      <c r="B1" s="3" t="s">
        <v>12</v>
      </c>
      <c r="C1" s="3" t="s">
        <v>13</v>
      </c>
      <c r="D1" s="3" t="s">
        <v>2</v>
      </c>
      <c r="E1" s="3" t="s">
        <v>0</v>
      </c>
      <c r="F1" s="3" t="s">
        <v>1</v>
      </c>
      <c r="G1" s="3" t="s">
        <v>11</v>
      </c>
      <c r="H1" s="3" t="s">
        <v>28</v>
      </c>
      <c r="I1" s="3" t="s">
        <v>26</v>
      </c>
      <c r="J1" s="3" t="s">
        <v>27</v>
      </c>
      <c r="K1" s="3" t="s">
        <v>26</v>
      </c>
    </row>
    <row r="2" spans="1:27" x14ac:dyDescent="0.2">
      <c r="A2" s="2">
        <v>67</v>
      </c>
      <c r="B2" s="2">
        <v>7628</v>
      </c>
      <c r="C2" s="2" t="s">
        <v>14</v>
      </c>
      <c r="D2" s="2">
        <v>85</v>
      </c>
      <c r="E2" s="2">
        <v>80</v>
      </c>
      <c r="F2" s="2">
        <v>75</v>
      </c>
      <c r="H2" s="4">
        <f t="shared" ref="H2:H33" si="0">(1.0618*F2)+0.471</f>
        <v>80.106000000000009</v>
      </c>
      <c r="I2" s="4">
        <f t="shared" ref="I2:I33" si="1">(H2-D2)/10</f>
        <v>-0.48939999999999911</v>
      </c>
      <c r="J2" s="4">
        <f t="shared" ref="J2:J33" si="2">(1.119*F2)+3.5782</f>
        <v>87.503199999999993</v>
      </c>
      <c r="K2" s="4">
        <f t="shared" ref="K2:K33" si="3">J2-D2</f>
        <v>2.5031999999999925</v>
      </c>
    </row>
    <row r="3" spans="1:27" x14ac:dyDescent="0.2">
      <c r="A3" s="2">
        <v>71</v>
      </c>
      <c r="B3" s="2">
        <v>13752</v>
      </c>
      <c r="C3" s="2" t="s">
        <v>14</v>
      </c>
      <c r="D3" s="2">
        <v>92</v>
      </c>
      <c r="E3" s="2">
        <v>87</v>
      </c>
      <c r="F3" s="2">
        <v>80</v>
      </c>
      <c r="H3" s="4">
        <f t="shared" si="0"/>
        <v>85.415000000000006</v>
      </c>
      <c r="I3" s="4">
        <f t="shared" si="1"/>
        <v>-0.65849999999999942</v>
      </c>
      <c r="J3" s="4">
        <f t="shared" si="2"/>
        <v>93.098199999999991</v>
      </c>
      <c r="K3" s="4">
        <f t="shared" si="3"/>
        <v>1.0981999999999914</v>
      </c>
    </row>
    <row r="4" spans="1:27" x14ac:dyDescent="0.2">
      <c r="A4" s="2">
        <v>13</v>
      </c>
      <c r="B4" s="2">
        <v>13739</v>
      </c>
      <c r="C4" s="2" t="s">
        <v>14</v>
      </c>
      <c r="D4" s="2">
        <v>96</v>
      </c>
      <c r="E4" s="2">
        <v>90</v>
      </c>
      <c r="F4" s="2">
        <v>86</v>
      </c>
      <c r="H4" s="4">
        <f t="shared" si="0"/>
        <v>91.785800000000009</v>
      </c>
      <c r="I4" s="4">
        <f t="shared" si="1"/>
        <v>-0.42141999999999913</v>
      </c>
      <c r="J4" s="4">
        <f t="shared" si="2"/>
        <v>99.81219999999999</v>
      </c>
      <c r="K4" s="4">
        <f t="shared" si="3"/>
        <v>3.81219999999999</v>
      </c>
      <c r="U4" s="2" t="s">
        <v>24</v>
      </c>
    </row>
    <row r="5" spans="1:27" x14ac:dyDescent="0.2">
      <c r="A5" s="2">
        <v>57</v>
      </c>
      <c r="B5" s="2">
        <v>13754</v>
      </c>
      <c r="C5" s="2" t="s">
        <v>14</v>
      </c>
      <c r="D5" s="2">
        <v>97</v>
      </c>
      <c r="E5" s="2">
        <v>93</v>
      </c>
      <c r="F5" s="2">
        <v>87</v>
      </c>
      <c r="H5" s="4">
        <f t="shared" si="0"/>
        <v>92.847600000000014</v>
      </c>
      <c r="I5" s="4">
        <f t="shared" si="1"/>
        <v>-0.41523999999999861</v>
      </c>
      <c r="J5" s="4">
        <f t="shared" si="2"/>
        <v>100.93119999999999</v>
      </c>
      <c r="K5" s="4">
        <f t="shared" si="3"/>
        <v>3.9311999999999898</v>
      </c>
    </row>
    <row r="6" spans="1:27" x14ac:dyDescent="0.2">
      <c r="A6" s="2">
        <v>80</v>
      </c>
      <c r="B6" s="2">
        <v>1825</v>
      </c>
      <c r="C6" s="2" t="s">
        <v>14</v>
      </c>
      <c r="D6" s="2">
        <v>98</v>
      </c>
      <c r="E6" s="2">
        <v>93</v>
      </c>
      <c r="F6" s="2">
        <v>84</v>
      </c>
      <c r="H6" s="4">
        <f t="shared" si="0"/>
        <v>89.662200000000013</v>
      </c>
      <c r="I6" s="4">
        <f t="shared" si="1"/>
        <v>-0.83377999999999874</v>
      </c>
      <c r="J6" s="4">
        <f t="shared" si="2"/>
        <v>97.57419999999999</v>
      </c>
      <c r="K6" s="4">
        <f t="shared" si="3"/>
        <v>-0.4258000000000095</v>
      </c>
    </row>
    <row r="7" spans="1:27" x14ac:dyDescent="0.2">
      <c r="A7" s="2">
        <v>59</v>
      </c>
      <c r="B7" s="2">
        <v>7625</v>
      </c>
      <c r="C7" s="2" t="s">
        <v>14</v>
      </c>
      <c r="D7" s="2">
        <v>101</v>
      </c>
      <c r="E7" s="2">
        <v>95</v>
      </c>
      <c r="F7" s="2">
        <v>86</v>
      </c>
      <c r="H7" s="4">
        <f t="shared" si="0"/>
        <v>91.785800000000009</v>
      </c>
      <c r="I7" s="4">
        <f t="shared" si="1"/>
        <v>-0.92141999999999913</v>
      </c>
      <c r="J7" s="4">
        <f t="shared" si="2"/>
        <v>99.81219999999999</v>
      </c>
      <c r="K7" s="4">
        <f t="shared" si="3"/>
        <v>-1.18780000000001</v>
      </c>
    </row>
    <row r="8" spans="1:27" x14ac:dyDescent="0.2">
      <c r="A8" s="2">
        <v>24</v>
      </c>
      <c r="B8" s="2">
        <v>13745</v>
      </c>
      <c r="C8" s="2" t="s">
        <v>14</v>
      </c>
      <c r="D8" s="2">
        <v>104</v>
      </c>
      <c r="E8" s="2">
        <v>96</v>
      </c>
      <c r="F8" s="2">
        <v>89</v>
      </c>
      <c r="G8" s="2" t="s">
        <v>17</v>
      </c>
      <c r="H8" s="4">
        <f t="shared" si="0"/>
        <v>94.97120000000001</v>
      </c>
      <c r="I8" s="4">
        <f t="shared" si="1"/>
        <v>-0.90287999999999902</v>
      </c>
      <c r="J8" s="4">
        <f t="shared" si="2"/>
        <v>103.16919999999999</v>
      </c>
      <c r="K8" s="4">
        <f t="shared" si="3"/>
        <v>-0.83080000000001064</v>
      </c>
    </row>
    <row r="9" spans="1:27" x14ac:dyDescent="0.2">
      <c r="A9" s="2">
        <v>65</v>
      </c>
      <c r="B9" s="2">
        <v>13751</v>
      </c>
      <c r="C9" s="2" t="s">
        <v>14</v>
      </c>
      <c r="D9" s="2">
        <v>101</v>
      </c>
      <c r="E9" s="2">
        <v>97</v>
      </c>
      <c r="F9" s="2">
        <v>87</v>
      </c>
      <c r="H9" s="4">
        <f t="shared" si="0"/>
        <v>92.847600000000014</v>
      </c>
      <c r="I9" s="4">
        <f t="shared" si="1"/>
        <v>-0.81523999999999863</v>
      </c>
      <c r="J9" s="4">
        <f t="shared" si="2"/>
        <v>100.93119999999999</v>
      </c>
      <c r="K9" s="4">
        <f t="shared" si="3"/>
        <v>-6.8800000000010186E-2</v>
      </c>
      <c r="X9" s="31"/>
      <c r="Y9" s="31"/>
      <c r="Z9" s="31"/>
      <c r="AA9" s="31"/>
    </row>
    <row r="10" spans="1:27" x14ac:dyDescent="0.2">
      <c r="A10" s="2">
        <v>63</v>
      </c>
      <c r="B10" s="2">
        <v>13741</v>
      </c>
      <c r="C10" s="2" t="s">
        <v>14</v>
      </c>
      <c r="D10" s="2">
        <v>105</v>
      </c>
      <c r="E10" s="2">
        <v>99</v>
      </c>
      <c r="F10" s="2">
        <v>96</v>
      </c>
      <c r="H10" s="4">
        <f t="shared" si="0"/>
        <v>102.40380000000002</v>
      </c>
      <c r="I10" s="4">
        <f t="shared" si="1"/>
        <v>-0.25961999999999819</v>
      </c>
      <c r="J10" s="4">
        <f t="shared" si="2"/>
        <v>111.0022</v>
      </c>
      <c r="K10" s="4">
        <f t="shared" si="3"/>
        <v>6.002200000000002</v>
      </c>
      <c r="Z10"/>
      <c r="AA10"/>
    </row>
    <row r="11" spans="1:27" x14ac:dyDescent="0.2">
      <c r="A11" s="2">
        <v>88</v>
      </c>
      <c r="B11" s="2">
        <v>13743</v>
      </c>
      <c r="C11" s="2" t="s">
        <v>14</v>
      </c>
      <c r="D11" s="2">
        <v>107</v>
      </c>
      <c r="E11" s="2">
        <v>102</v>
      </c>
      <c r="F11" s="2">
        <v>94</v>
      </c>
      <c r="H11" s="4">
        <f t="shared" si="0"/>
        <v>100.28020000000001</v>
      </c>
      <c r="I11" s="4">
        <f t="shared" si="1"/>
        <v>-0.67197999999999924</v>
      </c>
      <c r="J11" s="4">
        <f t="shared" si="2"/>
        <v>108.76419999999999</v>
      </c>
      <c r="K11" s="4">
        <f t="shared" si="3"/>
        <v>1.7641999999999882</v>
      </c>
      <c r="U11" s="13"/>
      <c r="V11" s="32" t="s">
        <v>37</v>
      </c>
      <c r="W11" s="32"/>
      <c r="X11" s="32" t="s">
        <v>31</v>
      </c>
      <c r="Y11" s="32"/>
      <c r="Z11" s="32" t="s">
        <v>25</v>
      </c>
      <c r="AA11" s="33"/>
    </row>
    <row r="12" spans="1:27" x14ac:dyDescent="0.2">
      <c r="A12" s="2">
        <v>30</v>
      </c>
      <c r="B12" s="2">
        <v>13742</v>
      </c>
      <c r="C12" s="2" t="s">
        <v>14</v>
      </c>
      <c r="D12" s="2">
        <v>110</v>
      </c>
      <c r="E12" s="2">
        <v>104</v>
      </c>
      <c r="F12" s="2">
        <v>99</v>
      </c>
      <c r="G12" s="2" t="s">
        <v>18</v>
      </c>
      <c r="H12" s="4">
        <f t="shared" si="0"/>
        <v>105.58920000000001</v>
      </c>
      <c r="I12" s="4">
        <f t="shared" si="1"/>
        <v>-0.44107999999999947</v>
      </c>
      <c r="J12" s="4">
        <f t="shared" si="2"/>
        <v>114.3592</v>
      </c>
      <c r="K12" s="4">
        <f t="shared" si="3"/>
        <v>4.3592000000000013</v>
      </c>
      <c r="U12" s="14" t="s">
        <v>32</v>
      </c>
      <c r="V12" s="24" t="s">
        <v>1</v>
      </c>
      <c r="W12" s="24" t="s">
        <v>0</v>
      </c>
      <c r="X12" s="25" t="s">
        <v>29</v>
      </c>
      <c r="Y12" s="25" t="s">
        <v>30</v>
      </c>
      <c r="Z12" s="24" t="s">
        <v>29</v>
      </c>
      <c r="AA12" s="26" t="s">
        <v>30</v>
      </c>
    </row>
    <row r="13" spans="1:27" x14ac:dyDescent="0.2">
      <c r="A13" s="2">
        <v>25</v>
      </c>
      <c r="B13" s="2">
        <v>5814</v>
      </c>
      <c r="C13" s="2" t="s">
        <v>14</v>
      </c>
      <c r="D13" s="2">
        <v>114</v>
      </c>
      <c r="E13" s="2">
        <v>105</v>
      </c>
      <c r="F13" s="2">
        <v>102</v>
      </c>
      <c r="G13" s="2" t="s">
        <v>17</v>
      </c>
      <c r="H13" s="4">
        <f t="shared" si="0"/>
        <v>108.77460000000001</v>
      </c>
      <c r="I13" s="4">
        <f t="shared" si="1"/>
        <v>-0.52253999999999934</v>
      </c>
      <c r="J13" s="4">
        <f t="shared" si="2"/>
        <v>117.7162</v>
      </c>
      <c r="K13" s="4">
        <f t="shared" si="3"/>
        <v>3.7162000000000006</v>
      </c>
      <c r="U13" s="20" t="s">
        <v>3</v>
      </c>
      <c r="V13" s="5">
        <v>81</v>
      </c>
      <c r="W13" s="23" t="s">
        <v>33</v>
      </c>
      <c r="X13" s="15">
        <f>(V13*1.1199) + 3.5782</f>
        <v>94.290099999999981</v>
      </c>
      <c r="Y13" s="15" t="s">
        <v>33</v>
      </c>
      <c r="Z13" s="15">
        <f>(V13*1.0785)+7.74769</f>
        <v>95.106190000000012</v>
      </c>
      <c r="AA13" s="17" t="s">
        <v>33</v>
      </c>
    </row>
    <row r="14" spans="1:27" x14ac:dyDescent="0.2">
      <c r="A14" s="2">
        <v>62</v>
      </c>
      <c r="B14" s="2">
        <v>13746</v>
      </c>
      <c r="C14" s="2" t="s">
        <v>14</v>
      </c>
      <c r="D14" s="2">
        <v>111</v>
      </c>
      <c r="E14" s="2">
        <v>106</v>
      </c>
      <c r="F14" s="2">
        <v>98</v>
      </c>
      <c r="H14" s="4">
        <f t="shared" si="0"/>
        <v>104.52740000000001</v>
      </c>
      <c r="I14" s="4">
        <f t="shared" si="1"/>
        <v>-0.64725999999999861</v>
      </c>
      <c r="J14" s="4">
        <f t="shared" si="2"/>
        <v>113.2402</v>
      </c>
      <c r="K14" s="4">
        <f t="shared" si="3"/>
        <v>2.2402000000000015</v>
      </c>
      <c r="U14" s="21" t="s">
        <v>4</v>
      </c>
      <c r="V14" s="7">
        <v>130</v>
      </c>
      <c r="W14" s="11" t="s">
        <v>33</v>
      </c>
      <c r="X14" s="4">
        <f t="shared" ref="X14:X18" si="4">(V14*1.1199) + 3.5782</f>
        <v>149.1652</v>
      </c>
      <c r="Y14" s="4" t="s">
        <v>33</v>
      </c>
      <c r="Z14" s="4">
        <f>(V14*1.1601)-1.3209</f>
        <v>149.49209999999999</v>
      </c>
      <c r="AA14" s="16" t="s">
        <v>33</v>
      </c>
    </row>
    <row r="15" spans="1:27" x14ac:dyDescent="0.2">
      <c r="A15" s="2">
        <v>101</v>
      </c>
      <c r="B15" s="2">
        <v>2588</v>
      </c>
      <c r="C15" s="2" t="s">
        <v>14</v>
      </c>
      <c r="D15" s="2">
        <v>114</v>
      </c>
      <c r="E15" s="2">
        <v>108</v>
      </c>
      <c r="F15" s="2">
        <v>102</v>
      </c>
      <c r="G15" s="2" t="s">
        <v>17</v>
      </c>
      <c r="H15" s="4">
        <f t="shared" si="0"/>
        <v>108.77460000000001</v>
      </c>
      <c r="I15" s="4">
        <f t="shared" si="1"/>
        <v>-0.52253999999999934</v>
      </c>
      <c r="J15" s="4">
        <f t="shared" si="2"/>
        <v>117.7162</v>
      </c>
      <c r="K15" s="4">
        <f t="shared" si="3"/>
        <v>3.7162000000000006</v>
      </c>
      <c r="U15" s="21" t="s">
        <v>9</v>
      </c>
      <c r="V15" s="7">
        <v>101</v>
      </c>
      <c r="W15" s="11" t="s">
        <v>33</v>
      </c>
      <c r="X15" s="4">
        <f t="shared" si="4"/>
        <v>116.68809999999999</v>
      </c>
      <c r="Y15" s="4" t="s">
        <v>33</v>
      </c>
      <c r="Z15" s="4">
        <f>(V15*1.0785)+7.74769</f>
        <v>116.67619000000001</v>
      </c>
      <c r="AA15" s="16" t="s">
        <v>33</v>
      </c>
    </row>
    <row r="16" spans="1:27" x14ac:dyDescent="0.2">
      <c r="A16" s="2">
        <v>43</v>
      </c>
      <c r="B16" s="2">
        <v>5811</v>
      </c>
      <c r="C16" s="2" t="s">
        <v>14</v>
      </c>
      <c r="D16" s="2">
        <v>120</v>
      </c>
      <c r="E16" s="2">
        <v>110</v>
      </c>
      <c r="F16" s="2">
        <v>102</v>
      </c>
      <c r="H16" s="4">
        <f t="shared" si="0"/>
        <v>108.77460000000001</v>
      </c>
      <c r="I16" s="4">
        <f t="shared" si="1"/>
        <v>-1.1225399999999994</v>
      </c>
      <c r="J16" s="4">
        <f t="shared" si="2"/>
        <v>117.7162</v>
      </c>
      <c r="K16" s="4">
        <f t="shared" si="3"/>
        <v>-2.2837999999999994</v>
      </c>
      <c r="U16" s="21" t="s">
        <v>10</v>
      </c>
      <c r="V16" s="7">
        <v>135</v>
      </c>
      <c r="W16" s="11" t="s">
        <v>33</v>
      </c>
      <c r="X16" s="4">
        <f t="shared" si="4"/>
        <v>154.7647</v>
      </c>
      <c r="Y16" s="4" t="s">
        <v>33</v>
      </c>
      <c r="Z16" s="4">
        <f>(V16*1.1601)-1.3209</f>
        <v>155.29259999999999</v>
      </c>
      <c r="AA16" s="16" t="s">
        <v>33</v>
      </c>
    </row>
    <row r="17" spans="1:27" x14ac:dyDescent="0.2">
      <c r="A17" s="2">
        <v>107</v>
      </c>
      <c r="B17" s="2">
        <v>7344</v>
      </c>
      <c r="C17" s="2" t="s">
        <v>14</v>
      </c>
      <c r="D17" s="2">
        <v>117</v>
      </c>
      <c r="E17" s="2">
        <v>110</v>
      </c>
      <c r="F17" s="2">
        <v>102</v>
      </c>
      <c r="G17" s="2" t="s">
        <v>17</v>
      </c>
      <c r="H17" s="4">
        <f t="shared" si="0"/>
        <v>108.77460000000001</v>
      </c>
      <c r="I17" s="4">
        <f t="shared" si="1"/>
        <v>-0.82253999999999938</v>
      </c>
      <c r="J17" s="4">
        <f t="shared" si="2"/>
        <v>117.7162</v>
      </c>
      <c r="K17" s="4">
        <f t="shared" si="3"/>
        <v>0.71620000000000061</v>
      </c>
      <c r="U17" s="21" t="s">
        <v>35</v>
      </c>
      <c r="V17" s="7">
        <v>81</v>
      </c>
      <c r="W17" s="11" t="s">
        <v>33</v>
      </c>
      <c r="X17" s="4">
        <f t="shared" si="4"/>
        <v>94.290099999999981</v>
      </c>
      <c r="Y17" s="4" t="s">
        <v>33</v>
      </c>
      <c r="Z17" s="4">
        <f t="shared" ref="Z17" si="5">(V17*1.1601)-1.3209</f>
        <v>92.647199999999998</v>
      </c>
      <c r="AA17" s="16" t="s">
        <v>33</v>
      </c>
    </row>
    <row r="18" spans="1:27" x14ac:dyDescent="0.2">
      <c r="A18" s="2">
        <v>45</v>
      </c>
      <c r="B18" s="2">
        <v>13744</v>
      </c>
      <c r="C18" s="2" t="s">
        <v>14</v>
      </c>
      <c r="D18" s="2">
        <v>120</v>
      </c>
      <c r="E18" s="2">
        <v>113</v>
      </c>
      <c r="F18" s="2">
        <v>106</v>
      </c>
      <c r="H18" s="4">
        <f t="shared" si="0"/>
        <v>113.02180000000001</v>
      </c>
      <c r="I18" s="4">
        <f t="shared" si="1"/>
        <v>-0.69781999999999866</v>
      </c>
      <c r="J18" s="4">
        <f t="shared" si="2"/>
        <v>122.1922</v>
      </c>
      <c r="K18" s="4">
        <f t="shared" si="3"/>
        <v>2.1921999999999997</v>
      </c>
      <c r="U18" s="21" t="s">
        <v>36</v>
      </c>
      <c r="V18" s="7">
        <v>112</v>
      </c>
      <c r="W18" s="11" t="s">
        <v>33</v>
      </c>
      <c r="X18" s="4">
        <f t="shared" si="4"/>
        <v>129.00700000000001</v>
      </c>
      <c r="Y18" s="4" t="s">
        <v>33</v>
      </c>
      <c r="Z18" s="4">
        <f>(V18*1.1601)-1.3209</f>
        <v>128.6103</v>
      </c>
      <c r="AA18" s="16" t="s">
        <v>33</v>
      </c>
    </row>
    <row r="19" spans="1:27" x14ac:dyDescent="0.2">
      <c r="A19" s="2">
        <v>102</v>
      </c>
      <c r="B19" s="2">
        <v>13448</v>
      </c>
      <c r="C19" s="2" t="s">
        <v>14</v>
      </c>
      <c r="D19" s="2">
        <v>122</v>
      </c>
      <c r="E19" s="2">
        <v>114</v>
      </c>
      <c r="F19" s="2">
        <v>106</v>
      </c>
      <c r="G19" s="2" t="s">
        <v>17</v>
      </c>
      <c r="H19" s="4">
        <f t="shared" si="0"/>
        <v>113.02180000000001</v>
      </c>
      <c r="I19" s="4">
        <f t="shared" si="1"/>
        <v>-0.89781999999999873</v>
      </c>
      <c r="J19" s="4">
        <f t="shared" si="2"/>
        <v>122.1922</v>
      </c>
      <c r="K19" s="4">
        <f t="shared" si="3"/>
        <v>0.1921999999999997</v>
      </c>
      <c r="U19" s="21" t="s">
        <v>5</v>
      </c>
      <c r="V19" s="7" t="s">
        <v>33</v>
      </c>
      <c r="W19" s="11">
        <v>153</v>
      </c>
      <c r="X19" s="4" t="s">
        <v>33</v>
      </c>
      <c r="Y19" s="4">
        <f>(W19*1.0618)+0.471</f>
        <v>162.92640000000003</v>
      </c>
      <c r="Z19" s="4" t="s">
        <v>33</v>
      </c>
      <c r="AA19" s="16">
        <f>(W19*1.078)+4.3188</f>
        <v>169.25280000000001</v>
      </c>
    </row>
    <row r="20" spans="1:27" x14ac:dyDescent="0.2">
      <c r="A20" s="2">
        <v>96</v>
      </c>
      <c r="B20" s="2">
        <v>13753</v>
      </c>
      <c r="C20" s="2" t="s">
        <v>14</v>
      </c>
      <c r="D20" s="2">
        <v>122</v>
      </c>
      <c r="E20" s="2">
        <v>115</v>
      </c>
      <c r="F20" s="2">
        <v>103</v>
      </c>
      <c r="G20" s="2" t="s">
        <v>20</v>
      </c>
      <c r="H20" s="4">
        <f t="shared" si="0"/>
        <v>109.83640000000001</v>
      </c>
      <c r="I20" s="4">
        <f t="shared" si="1"/>
        <v>-1.2163599999999988</v>
      </c>
      <c r="J20" s="4">
        <f t="shared" si="2"/>
        <v>118.8352</v>
      </c>
      <c r="K20" s="4">
        <f t="shared" si="3"/>
        <v>-3.1647999999999996</v>
      </c>
      <c r="U20" s="21" t="s">
        <v>6</v>
      </c>
      <c r="V20" s="7" t="s">
        <v>33</v>
      </c>
      <c r="W20" s="11">
        <v>245</v>
      </c>
      <c r="X20" s="4" t="s">
        <v>33</v>
      </c>
      <c r="Y20" s="4">
        <f t="shared" ref="Y20:Y22" si="6">(W20*1.0618)+0.471</f>
        <v>260.61200000000002</v>
      </c>
      <c r="Z20" s="4" t="s">
        <v>33</v>
      </c>
      <c r="AA20" s="16">
        <f>(W20*1.1019)-4.1832</f>
        <v>265.78230000000002</v>
      </c>
    </row>
    <row r="21" spans="1:27" x14ac:dyDescent="0.2">
      <c r="A21" s="2">
        <v>19</v>
      </c>
      <c r="B21" s="2">
        <v>6889</v>
      </c>
      <c r="C21" s="2" t="s">
        <v>14</v>
      </c>
      <c r="D21" s="2">
        <v>129</v>
      </c>
      <c r="E21" s="2">
        <v>117</v>
      </c>
      <c r="F21" s="2">
        <v>111</v>
      </c>
      <c r="H21" s="4">
        <f t="shared" si="0"/>
        <v>118.33080000000001</v>
      </c>
      <c r="I21" s="4">
        <f t="shared" si="1"/>
        <v>-1.066919999999999</v>
      </c>
      <c r="J21" s="4">
        <f t="shared" si="2"/>
        <v>127.7872</v>
      </c>
      <c r="K21" s="4">
        <f t="shared" si="3"/>
        <v>-1.2128000000000014</v>
      </c>
      <c r="U21" s="21" t="s">
        <v>7</v>
      </c>
      <c r="V21" s="7" t="s">
        <v>33</v>
      </c>
      <c r="W21" s="11">
        <v>195</v>
      </c>
      <c r="X21" s="4" t="s">
        <v>33</v>
      </c>
      <c r="Y21" s="4">
        <f t="shared" si="6"/>
        <v>207.52200000000002</v>
      </c>
      <c r="Z21" s="4" t="s">
        <v>33</v>
      </c>
      <c r="AA21" s="16">
        <f>(W21*1.1019)-4.1832</f>
        <v>210.68730000000002</v>
      </c>
    </row>
    <row r="22" spans="1:27" x14ac:dyDescent="0.2">
      <c r="A22" s="2">
        <v>70</v>
      </c>
      <c r="B22" s="2">
        <v>5842</v>
      </c>
      <c r="C22" s="2" t="s">
        <v>14</v>
      </c>
      <c r="D22" s="2">
        <v>125</v>
      </c>
      <c r="E22" s="2">
        <v>119</v>
      </c>
      <c r="F22" s="2">
        <v>106</v>
      </c>
      <c r="H22" s="4">
        <f t="shared" si="0"/>
        <v>113.02180000000001</v>
      </c>
      <c r="I22" s="4">
        <f t="shared" si="1"/>
        <v>-1.1978199999999988</v>
      </c>
      <c r="J22" s="4">
        <f t="shared" si="2"/>
        <v>122.1922</v>
      </c>
      <c r="K22" s="4">
        <f t="shared" si="3"/>
        <v>-2.8078000000000003</v>
      </c>
      <c r="U22" s="22" t="s">
        <v>8</v>
      </c>
      <c r="V22" s="8" t="s">
        <v>33</v>
      </c>
      <c r="W22" s="12">
        <v>160</v>
      </c>
      <c r="X22" s="18" t="s">
        <v>33</v>
      </c>
      <c r="Y22" s="18">
        <f t="shared" si="6"/>
        <v>170.35900000000001</v>
      </c>
      <c r="Z22" s="18" t="s">
        <v>33</v>
      </c>
      <c r="AA22" s="19">
        <f>(W22*1.1019)-4.1832</f>
        <v>172.12080000000003</v>
      </c>
    </row>
    <row r="23" spans="1:27" x14ac:dyDescent="0.2">
      <c r="A23" s="2">
        <v>72</v>
      </c>
      <c r="B23" s="2">
        <v>1817</v>
      </c>
      <c r="C23" s="2" t="s">
        <v>14</v>
      </c>
      <c r="D23" s="2">
        <v>129</v>
      </c>
      <c r="E23" s="2">
        <v>121</v>
      </c>
      <c r="F23" s="2">
        <v>113</v>
      </c>
      <c r="H23" s="4">
        <f t="shared" si="0"/>
        <v>120.45440000000001</v>
      </c>
      <c r="I23" s="4">
        <f t="shared" si="1"/>
        <v>-0.85455999999999932</v>
      </c>
      <c r="J23" s="4">
        <f t="shared" si="2"/>
        <v>130.02520000000001</v>
      </c>
      <c r="K23" s="4">
        <f t="shared" si="3"/>
        <v>1.0252000000000123</v>
      </c>
    </row>
    <row r="24" spans="1:27" x14ac:dyDescent="0.2">
      <c r="A24" s="2">
        <v>18</v>
      </c>
      <c r="B24" s="2">
        <v>13750</v>
      </c>
      <c r="C24" s="2" t="s">
        <v>14</v>
      </c>
      <c r="D24" s="2">
        <v>135</v>
      </c>
      <c r="E24" s="2">
        <v>125</v>
      </c>
      <c r="F24" s="2">
        <v>115</v>
      </c>
      <c r="H24" s="4">
        <f t="shared" si="0"/>
        <v>122.57800000000002</v>
      </c>
      <c r="I24" s="4">
        <f t="shared" si="1"/>
        <v>-1.2421999999999982</v>
      </c>
      <c r="J24" s="4">
        <f t="shared" si="2"/>
        <v>132.26320000000001</v>
      </c>
      <c r="K24" s="4">
        <f t="shared" si="3"/>
        <v>-2.7367999999999881</v>
      </c>
      <c r="U24" s="28" t="s">
        <v>45</v>
      </c>
      <c r="V24" s="6" t="s">
        <v>38</v>
      </c>
      <c r="W24" s="6" t="s">
        <v>41</v>
      </c>
      <c r="X24" s="6" t="s">
        <v>42</v>
      </c>
      <c r="Y24" s="23" t="s">
        <v>43</v>
      </c>
    </row>
    <row r="25" spans="1:27" x14ac:dyDescent="0.2">
      <c r="A25" s="2">
        <v>12</v>
      </c>
      <c r="B25" s="2">
        <v>9004</v>
      </c>
      <c r="C25" s="2" t="s">
        <v>14</v>
      </c>
      <c r="D25" s="2">
        <v>135</v>
      </c>
      <c r="E25" s="2">
        <v>126</v>
      </c>
      <c r="F25" s="2">
        <v>121</v>
      </c>
      <c r="H25" s="4">
        <f t="shared" si="0"/>
        <v>128.94880000000001</v>
      </c>
      <c r="I25" s="4">
        <f t="shared" si="1"/>
        <v>-0.60511999999999944</v>
      </c>
      <c r="J25" s="4">
        <f t="shared" si="2"/>
        <v>138.97720000000001</v>
      </c>
      <c r="K25" s="4">
        <f t="shared" si="3"/>
        <v>3.9772000000000105</v>
      </c>
      <c r="U25" s="10" t="s">
        <v>40</v>
      </c>
      <c r="V25" s="5" t="s">
        <v>33</v>
      </c>
      <c r="W25" s="6" t="s">
        <v>33</v>
      </c>
      <c r="X25" s="6" t="s">
        <v>33</v>
      </c>
      <c r="Y25" s="23">
        <v>170.4</v>
      </c>
    </row>
    <row r="26" spans="1:27" x14ac:dyDescent="0.2">
      <c r="A26" s="2">
        <v>37</v>
      </c>
      <c r="B26" s="2">
        <v>1826</v>
      </c>
      <c r="C26" s="2" t="s">
        <v>14</v>
      </c>
      <c r="D26" s="2">
        <v>135</v>
      </c>
      <c r="E26" s="2">
        <v>127</v>
      </c>
      <c r="F26" s="2">
        <v>122</v>
      </c>
      <c r="H26" s="4">
        <f t="shared" si="0"/>
        <v>130.01060000000001</v>
      </c>
      <c r="I26" s="4">
        <f t="shared" si="1"/>
        <v>-0.49893999999999894</v>
      </c>
      <c r="J26" s="4">
        <f t="shared" si="2"/>
        <v>140.09620000000001</v>
      </c>
      <c r="K26" s="4">
        <f t="shared" si="3"/>
        <v>5.0962000000000103</v>
      </c>
      <c r="U26" s="10" t="s">
        <v>34</v>
      </c>
      <c r="V26" s="7">
        <v>94.3</v>
      </c>
      <c r="W26" s="2" t="s">
        <v>33</v>
      </c>
      <c r="X26" s="2">
        <v>129</v>
      </c>
      <c r="Y26" s="11" t="s">
        <v>33</v>
      </c>
    </row>
    <row r="27" spans="1:27" x14ac:dyDescent="0.2">
      <c r="A27" s="2">
        <v>64</v>
      </c>
      <c r="B27" s="2">
        <v>6127</v>
      </c>
      <c r="C27" s="2" t="s">
        <v>14</v>
      </c>
      <c r="D27" s="2">
        <v>136</v>
      </c>
      <c r="E27" s="2">
        <v>127</v>
      </c>
      <c r="F27" s="2">
        <v>115</v>
      </c>
      <c r="H27" s="4">
        <f t="shared" si="0"/>
        <v>122.57800000000002</v>
      </c>
      <c r="I27" s="4">
        <f t="shared" si="1"/>
        <v>-1.3421999999999983</v>
      </c>
      <c r="J27" s="4">
        <f t="shared" si="2"/>
        <v>132.26320000000001</v>
      </c>
      <c r="K27" s="4">
        <f t="shared" si="3"/>
        <v>-3.7367999999999881</v>
      </c>
      <c r="U27" s="10" t="s">
        <v>39</v>
      </c>
      <c r="V27" s="29">
        <v>94.3</v>
      </c>
      <c r="W27" s="2" t="s">
        <v>33</v>
      </c>
      <c r="X27" s="2">
        <v>149.19999999999999</v>
      </c>
      <c r="Y27" s="11" t="s">
        <v>33</v>
      </c>
    </row>
    <row r="28" spans="1:27" x14ac:dyDescent="0.2">
      <c r="A28" s="2">
        <v>31</v>
      </c>
      <c r="B28" s="2">
        <v>1362</v>
      </c>
      <c r="C28" s="2" t="s">
        <v>14</v>
      </c>
      <c r="D28" s="2">
        <v>133</v>
      </c>
      <c r="E28" s="2">
        <v>129</v>
      </c>
      <c r="F28" s="2">
        <v>122</v>
      </c>
      <c r="G28" s="2" t="s">
        <v>19</v>
      </c>
      <c r="H28" s="4">
        <f t="shared" si="0"/>
        <v>130.01060000000001</v>
      </c>
      <c r="I28" s="4">
        <f t="shared" si="1"/>
        <v>-0.29893999999999893</v>
      </c>
      <c r="J28" s="4">
        <f t="shared" si="2"/>
        <v>140.09620000000001</v>
      </c>
      <c r="K28" s="4">
        <f t="shared" si="3"/>
        <v>7.0962000000000103</v>
      </c>
      <c r="U28" s="27" t="s">
        <v>44</v>
      </c>
      <c r="V28" s="30" t="s">
        <v>33</v>
      </c>
      <c r="W28" s="9">
        <v>162.9</v>
      </c>
      <c r="X28" s="9" t="s">
        <v>33</v>
      </c>
      <c r="Y28" s="12">
        <v>195</v>
      </c>
    </row>
    <row r="29" spans="1:27" x14ac:dyDescent="0.2">
      <c r="A29" s="2">
        <v>11</v>
      </c>
      <c r="B29" s="2">
        <v>3888</v>
      </c>
      <c r="C29" s="2" t="s">
        <v>14</v>
      </c>
      <c r="D29" s="2">
        <v>139</v>
      </c>
      <c r="E29" s="2">
        <v>131</v>
      </c>
      <c r="F29" s="2">
        <v>122</v>
      </c>
      <c r="H29" s="4">
        <f t="shared" si="0"/>
        <v>130.01060000000001</v>
      </c>
      <c r="I29" s="4">
        <f t="shared" si="1"/>
        <v>-0.89893999999999896</v>
      </c>
      <c r="J29" s="4">
        <f t="shared" si="2"/>
        <v>140.09620000000001</v>
      </c>
      <c r="K29" s="4">
        <f t="shared" si="3"/>
        <v>1.0962000000000103</v>
      </c>
    </row>
    <row r="30" spans="1:27" x14ac:dyDescent="0.2">
      <c r="A30" s="2">
        <v>26</v>
      </c>
      <c r="B30" s="2">
        <v>18955</v>
      </c>
      <c r="C30" s="2" t="s">
        <v>14</v>
      </c>
      <c r="D30" s="2">
        <v>142</v>
      </c>
      <c r="E30" s="2">
        <v>132</v>
      </c>
      <c r="F30" s="2">
        <v>120</v>
      </c>
      <c r="H30" s="4">
        <f t="shared" si="0"/>
        <v>127.88700000000001</v>
      </c>
      <c r="I30" s="4">
        <f t="shared" si="1"/>
        <v>-1.4112999999999984</v>
      </c>
      <c r="J30" s="4">
        <f t="shared" si="2"/>
        <v>137.85820000000001</v>
      </c>
      <c r="K30" s="4">
        <f t="shared" si="3"/>
        <v>-4.1417999999999893</v>
      </c>
    </row>
    <row r="31" spans="1:27" x14ac:dyDescent="0.2">
      <c r="A31" s="2">
        <v>38</v>
      </c>
      <c r="B31" s="2">
        <v>1819</v>
      </c>
      <c r="C31" s="2" t="s">
        <v>14</v>
      </c>
      <c r="D31" s="2">
        <v>140</v>
      </c>
      <c r="E31" s="2">
        <v>133</v>
      </c>
      <c r="F31" s="2">
        <v>117</v>
      </c>
      <c r="H31" s="4">
        <f t="shared" si="0"/>
        <v>124.70160000000001</v>
      </c>
      <c r="I31" s="4">
        <f t="shared" si="1"/>
        <v>-1.5298399999999988</v>
      </c>
      <c r="J31" s="4">
        <f t="shared" si="2"/>
        <v>134.50120000000001</v>
      </c>
      <c r="K31" s="4">
        <f t="shared" si="3"/>
        <v>-5.4987999999999886</v>
      </c>
      <c r="Y31" s="1"/>
      <c r="Z31" s="1"/>
    </row>
    <row r="32" spans="1:27" x14ac:dyDescent="0.2">
      <c r="A32" s="2">
        <v>44</v>
      </c>
      <c r="B32" s="2">
        <v>7304</v>
      </c>
      <c r="C32" s="2" t="s">
        <v>14</v>
      </c>
      <c r="D32" s="2">
        <v>144</v>
      </c>
      <c r="E32" s="2">
        <v>133</v>
      </c>
      <c r="F32" s="2">
        <v>127</v>
      </c>
      <c r="H32" s="4">
        <f t="shared" si="0"/>
        <v>135.31960000000001</v>
      </c>
      <c r="I32" s="4">
        <f t="shared" si="1"/>
        <v>-0.86803999999999915</v>
      </c>
      <c r="J32" s="4">
        <f t="shared" si="2"/>
        <v>145.69120000000001</v>
      </c>
      <c r="K32" s="4">
        <f t="shared" si="3"/>
        <v>1.6912000000000091</v>
      </c>
      <c r="Y32" s="1"/>
      <c r="Z32" s="1"/>
    </row>
    <row r="33" spans="1:11" x14ac:dyDescent="0.2">
      <c r="A33" s="2">
        <v>73</v>
      </c>
      <c r="B33" s="2">
        <v>1809</v>
      </c>
      <c r="C33" s="2" t="s">
        <v>14</v>
      </c>
      <c r="D33" s="2">
        <v>146</v>
      </c>
      <c r="E33" s="2">
        <v>135</v>
      </c>
      <c r="F33" s="2">
        <v>128</v>
      </c>
      <c r="H33" s="4">
        <f t="shared" si="0"/>
        <v>136.38140000000001</v>
      </c>
      <c r="I33" s="4">
        <f t="shared" si="1"/>
        <v>-0.9618599999999986</v>
      </c>
      <c r="J33" s="4">
        <f t="shared" si="2"/>
        <v>146.81020000000001</v>
      </c>
      <c r="K33" s="4">
        <f t="shared" si="3"/>
        <v>0.81020000000000891</v>
      </c>
    </row>
    <row r="34" spans="1:11" x14ac:dyDescent="0.2">
      <c r="A34" s="2">
        <v>20</v>
      </c>
      <c r="B34" s="2">
        <v>2578</v>
      </c>
      <c r="C34" s="2" t="s">
        <v>14</v>
      </c>
      <c r="D34" s="2">
        <v>145</v>
      </c>
      <c r="E34" s="2">
        <v>137</v>
      </c>
      <c r="F34" s="2">
        <v>129</v>
      </c>
      <c r="H34" s="4">
        <f t="shared" ref="H34:H65" si="7">(1.0618*F34)+0.471</f>
        <v>137.44320000000002</v>
      </c>
      <c r="I34" s="4">
        <f t="shared" ref="I34:I65" si="8">(H34-D34)/10</f>
        <v>-0.75567999999999813</v>
      </c>
      <c r="J34" s="4">
        <f t="shared" ref="J34:J65" si="9">(1.119*F34)+3.5782</f>
        <v>147.92920000000001</v>
      </c>
      <c r="K34" s="4">
        <f t="shared" ref="K34:K65" si="10">J34-D34</f>
        <v>2.9292000000000087</v>
      </c>
    </row>
    <row r="35" spans="1:11" x14ac:dyDescent="0.2">
      <c r="A35" s="2">
        <v>42</v>
      </c>
      <c r="B35" s="2">
        <v>1823</v>
      </c>
      <c r="C35" s="2" t="s">
        <v>14</v>
      </c>
      <c r="D35" s="2">
        <v>147</v>
      </c>
      <c r="E35" s="2">
        <v>137</v>
      </c>
      <c r="F35" s="2">
        <v>126</v>
      </c>
      <c r="H35" s="4">
        <f t="shared" si="7"/>
        <v>134.2578</v>
      </c>
      <c r="I35" s="4">
        <f t="shared" si="8"/>
        <v>-1.2742199999999997</v>
      </c>
      <c r="J35" s="4">
        <f t="shared" si="9"/>
        <v>144.57220000000001</v>
      </c>
      <c r="K35" s="4">
        <f t="shared" si="10"/>
        <v>-2.4277999999999906</v>
      </c>
    </row>
    <row r="36" spans="1:11" x14ac:dyDescent="0.2">
      <c r="A36" s="2">
        <v>61</v>
      </c>
      <c r="B36" s="2">
        <v>18422</v>
      </c>
      <c r="C36" s="2" t="s">
        <v>14</v>
      </c>
      <c r="D36" s="2">
        <v>144</v>
      </c>
      <c r="E36" s="2">
        <v>137</v>
      </c>
      <c r="F36" s="2">
        <v>128</v>
      </c>
      <c r="H36" s="4">
        <f t="shared" si="7"/>
        <v>136.38140000000001</v>
      </c>
      <c r="I36" s="4">
        <f t="shared" si="8"/>
        <v>-0.76185999999999865</v>
      </c>
      <c r="J36" s="4">
        <f t="shared" si="9"/>
        <v>146.81020000000001</v>
      </c>
      <c r="K36" s="4">
        <f t="shared" si="10"/>
        <v>2.8102000000000089</v>
      </c>
    </row>
    <row r="37" spans="1:11" x14ac:dyDescent="0.2">
      <c r="A37" s="2">
        <v>76</v>
      </c>
      <c r="B37" s="2">
        <v>1818</v>
      </c>
      <c r="C37" s="2" t="s">
        <v>14</v>
      </c>
      <c r="D37" s="2">
        <v>141</v>
      </c>
      <c r="E37" s="2">
        <v>138</v>
      </c>
      <c r="F37" s="2">
        <v>128</v>
      </c>
      <c r="H37" s="4">
        <f t="shared" si="7"/>
        <v>136.38140000000001</v>
      </c>
      <c r="I37" s="4">
        <f t="shared" si="8"/>
        <v>-0.46185999999999866</v>
      </c>
      <c r="J37" s="4">
        <f t="shared" si="9"/>
        <v>146.81020000000001</v>
      </c>
      <c r="K37" s="4">
        <f t="shared" si="10"/>
        <v>5.8102000000000089</v>
      </c>
    </row>
    <row r="38" spans="1:11" x14ac:dyDescent="0.2">
      <c r="A38" s="2">
        <v>95</v>
      </c>
      <c r="B38" s="2">
        <v>1810</v>
      </c>
      <c r="C38" s="2" t="s">
        <v>14</v>
      </c>
      <c r="D38" s="2">
        <v>156</v>
      </c>
      <c r="E38" s="2">
        <v>143</v>
      </c>
      <c r="F38" s="2">
        <v>124</v>
      </c>
      <c r="H38" s="4">
        <f t="shared" si="7"/>
        <v>132.13420000000002</v>
      </c>
      <c r="I38" s="4">
        <f t="shared" si="8"/>
        <v>-2.3865799999999977</v>
      </c>
      <c r="J38" s="4">
        <f t="shared" si="9"/>
        <v>142.33420000000001</v>
      </c>
      <c r="K38" s="4">
        <f t="shared" si="10"/>
        <v>-13.66579999999999</v>
      </c>
    </row>
    <row r="39" spans="1:11" x14ac:dyDescent="0.2">
      <c r="A39" s="2">
        <v>10</v>
      </c>
      <c r="B39" s="2">
        <v>4954</v>
      </c>
      <c r="C39" s="2" t="s">
        <v>14</v>
      </c>
      <c r="D39" s="2">
        <v>155</v>
      </c>
      <c r="E39" s="2">
        <v>144</v>
      </c>
      <c r="F39" s="2">
        <v>136</v>
      </c>
      <c r="H39" s="4">
        <f t="shared" si="7"/>
        <v>144.87580000000003</v>
      </c>
      <c r="I39" s="4">
        <f t="shared" si="8"/>
        <v>-1.0124199999999974</v>
      </c>
      <c r="J39" s="4">
        <f t="shared" si="9"/>
        <v>155.76220000000001</v>
      </c>
      <c r="K39" s="4">
        <f t="shared" si="10"/>
        <v>0.76220000000000709</v>
      </c>
    </row>
    <row r="40" spans="1:11" x14ac:dyDescent="0.2">
      <c r="A40" s="2">
        <v>36</v>
      </c>
      <c r="B40" s="2">
        <v>5076</v>
      </c>
      <c r="C40" s="2" t="s">
        <v>14</v>
      </c>
      <c r="D40" s="2">
        <v>153</v>
      </c>
      <c r="E40" s="2">
        <v>144</v>
      </c>
      <c r="F40" s="2">
        <v>134</v>
      </c>
      <c r="H40" s="4">
        <f t="shared" si="7"/>
        <v>142.75220000000002</v>
      </c>
      <c r="I40" s="4">
        <f t="shared" si="8"/>
        <v>-1.0247799999999985</v>
      </c>
      <c r="J40" s="4">
        <f t="shared" si="9"/>
        <v>153.52420000000001</v>
      </c>
      <c r="K40" s="4">
        <f t="shared" si="10"/>
        <v>0.52420000000000755</v>
      </c>
    </row>
    <row r="41" spans="1:11" x14ac:dyDescent="0.2">
      <c r="A41" s="2">
        <v>69</v>
      </c>
      <c r="B41" s="2">
        <v>1822</v>
      </c>
      <c r="C41" s="2" t="s">
        <v>14</v>
      </c>
      <c r="D41" s="2">
        <v>160</v>
      </c>
      <c r="E41" s="2">
        <v>147</v>
      </c>
      <c r="F41" s="2">
        <v>132</v>
      </c>
      <c r="H41" s="4">
        <f t="shared" si="7"/>
        <v>140.62860000000001</v>
      </c>
      <c r="I41" s="4">
        <f t="shared" si="8"/>
        <v>-1.9371399999999994</v>
      </c>
      <c r="J41" s="4">
        <f t="shared" si="9"/>
        <v>151.28620000000001</v>
      </c>
      <c r="K41" s="4">
        <f t="shared" si="10"/>
        <v>-8.713799999999992</v>
      </c>
    </row>
    <row r="42" spans="1:11" x14ac:dyDescent="0.2">
      <c r="A42" s="2">
        <v>94</v>
      </c>
      <c r="B42" s="2">
        <v>13685</v>
      </c>
      <c r="C42" s="2" t="s">
        <v>14</v>
      </c>
      <c r="D42" s="2">
        <v>156</v>
      </c>
      <c r="E42" s="2">
        <v>147</v>
      </c>
      <c r="F42" s="2">
        <v>135</v>
      </c>
      <c r="H42" s="4">
        <f t="shared" si="7"/>
        <v>143.81400000000002</v>
      </c>
      <c r="I42" s="4">
        <f t="shared" si="8"/>
        <v>-1.2185999999999979</v>
      </c>
      <c r="J42" s="4">
        <f t="shared" si="9"/>
        <v>154.64320000000001</v>
      </c>
      <c r="K42" s="4">
        <f t="shared" si="10"/>
        <v>-1.3567999999999927</v>
      </c>
    </row>
    <row r="43" spans="1:11" x14ac:dyDescent="0.2">
      <c r="A43" s="2">
        <v>97</v>
      </c>
      <c r="B43" s="2">
        <v>7350</v>
      </c>
      <c r="C43" s="2" t="s">
        <v>14</v>
      </c>
      <c r="D43" s="2">
        <v>167</v>
      </c>
      <c r="E43" s="2">
        <v>151</v>
      </c>
      <c r="F43" s="2">
        <v>142</v>
      </c>
      <c r="H43" s="4">
        <f t="shared" si="7"/>
        <v>151.2466</v>
      </c>
      <c r="I43" s="4">
        <f t="shared" si="8"/>
        <v>-1.57534</v>
      </c>
      <c r="J43" s="4">
        <f t="shared" si="9"/>
        <v>162.47620000000001</v>
      </c>
      <c r="K43" s="4">
        <f t="shared" si="10"/>
        <v>-4.5237999999999943</v>
      </c>
    </row>
    <row r="44" spans="1:11" x14ac:dyDescent="0.2">
      <c r="A44" s="2">
        <v>92</v>
      </c>
      <c r="B44" s="2">
        <v>7351</v>
      </c>
      <c r="C44" s="2" t="s">
        <v>14</v>
      </c>
      <c r="D44" s="2">
        <v>168</v>
      </c>
      <c r="E44" s="2">
        <v>156</v>
      </c>
      <c r="F44" s="2">
        <v>145</v>
      </c>
      <c r="H44" s="4">
        <f t="shared" si="7"/>
        <v>154.43200000000002</v>
      </c>
      <c r="I44" s="4">
        <f t="shared" si="8"/>
        <v>-1.3567999999999985</v>
      </c>
      <c r="J44" s="4">
        <f t="shared" si="9"/>
        <v>165.83320000000001</v>
      </c>
      <c r="K44" s="4">
        <f t="shared" si="10"/>
        <v>-2.166799999999995</v>
      </c>
    </row>
    <row r="45" spans="1:11" x14ac:dyDescent="0.2">
      <c r="A45" s="2">
        <v>91</v>
      </c>
      <c r="B45" s="2">
        <v>7316</v>
      </c>
      <c r="C45" s="2" t="s">
        <v>14</v>
      </c>
      <c r="D45" s="2">
        <v>175</v>
      </c>
      <c r="E45" s="2">
        <v>158</v>
      </c>
      <c r="F45" s="2">
        <v>149</v>
      </c>
      <c r="H45" s="4">
        <f t="shared" si="7"/>
        <v>158.67920000000001</v>
      </c>
      <c r="I45" s="4">
        <f t="shared" si="8"/>
        <v>-1.6320799999999991</v>
      </c>
      <c r="J45" s="4">
        <f t="shared" si="9"/>
        <v>170.3092</v>
      </c>
      <c r="K45" s="4">
        <f t="shared" si="10"/>
        <v>-4.6907999999999959</v>
      </c>
    </row>
    <row r="46" spans="1:11" x14ac:dyDescent="0.2">
      <c r="A46" s="2">
        <v>9</v>
      </c>
      <c r="B46" s="2">
        <v>19374</v>
      </c>
      <c r="C46" s="2" t="s">
        <v>14</v>
      </c>
      <c r="D46" s="2">
        <v>166</v>
      </c>
      <c r="E46" s="2">
        <v>160</v>
      </c>
      <c r="F46" s="2">
        <v>151</v>
      </c>
      <c r="H46" s="4">
        <f t="shared" si="7"/>
        <v>160.80280000000002</v>
      </c>
      <c r="I46" s="4">
        <f t="shared" si="8"/>
        <v>-0.51971999999999807</v>
      </c>
      <c r="J46" s="4">
        <f t="shared" si="9"/>
        <v>172.5472</v>
      </c>
      <c r="K46" s="4">
        <f t="shared" si="10"/>
        <v>6.5472000000000037</v>
      </c>
    </row>
    <row r="47" spans="1:11" x14ac:dyDescent="0.2">
      <c r="A47" s="2">
        <v>40</v>
      </c>
      <c r="B47" s="2">
        <v>7360</v>
      </c>
      <c r="C47" s="2" t="s">
        <v>14</v>
      </c>
      <c r="D47" s="2">
        <v>171</v>
      </c>
      <c r="E47" s="2">
        <v>160</v>
      </c>
      <c r="F47" s="2">
        <v>153</v>
      </c>
      <c r="H47" s="4">
        <f t="shared" si="7"/>
        <v>162.92640000000003</v>
      </c>
      <c r="I47" s="4">
        <f t="shared" si="8"/>
        <v>-0.80735999999999708</v>
      </c>
      <c r="J47" s="4">
        <f t="shared" si="9"/>
        <v>174.7852</v>
      </c>
      <c r="K47" s="4">
        <f t="shared" si="10"/>
        <v>3.7852000000000032</v>
      </c>
    </row>
    <row r="48" spans="1:11" x14ac:dyDescent="0.2">
      <c r="A48" s="2">
        <v>47</v>
      </c>
      <c r="B48" s="2">
        <v>737</v>
      </c>
      <c r="C48" s="2" t="s">
        <v>14</v>
      </c>
      <c r="D48" s="2">
        <v>169</v>
      </c>
      <c r="E48" s="2">
        <v>160</v>
      </c>
      <c r="F48" s="2">
        <v>148</v>
      </c>
      <c r="H48" s="4">
        <f t="shared" si="7"/>
        <v>157.6174</v>
      </c>
      <c r="I48" s="4">
        <f t="shared" si="8"/>
        <v>-1.1382599999999996</v>
      </c>
      <c r="J48" s="4">
        <f t="shared" si="9"/>
        <v>169.1902</v>
      </c>
      <c r="K48" s="4">
        <f t="shared" si="10"/>
        <v>0.19020000000000437</v>
      </c>
    </row>
    <row r="49" spans="1:11" x14ac:dyDescent="0.2">
      <c r="A49" s="2">
        <v>100</v>
      </c>
      <c r="B49" s="2">
        <v>7143</v>
      </c>
      <c r="C49" s="2" t="s">
        <v>14</v>
      </c>
      <c r="D49" s="2">
        <v>180</v>
      </c>
      <c r="E49" s="2">
        <v>162</v>
      </c>
      <c r="F49" s="2">
        <v>155</v>
      </c>
      <c r="H49" s="4">
        <f t="shared" si="7"/>
        <v>165.05</v>
      </c>
      <c r="I49" s="4">
        <f t="shared" si="8"/>
        <v>-1.4949999999999988</v>
      </c>
      <c r="J49" s="4">
        <f t="shared" si="9"/>
        <v>177.0232</v>
      </c>
      <c r="K49" s="4">
        <f t="shared" si="10"/>
        <v>-2.9767999999999972</v>
      </c>
    </row>
    <row r="50" spans="1:11" x14ac:dyDescent="0.2">
      <c r="A50" s="2">
        <v>8</v>
      </c>
      <c r="B50" s="2">
        <v>19372</v>
      </c>
      <c r="C50" s="2" t="s">
        <v>14</v>
      </c>
      <c r="D50" s="2">
        <v>185</v>
      </c>
      <c r="E50" s="2">
        <v>170</v>
      </c>
      <c r="F50" s="2">
        <v>157</v>
      </c>
      <c r="H50" s="4">
        <f t="shared" si="7"/>
        <v>167.17360000000002</v>
      </c>
      <c r="I50" s="4">
        <f t="shared" si="8"/>
        <v>-1.7826399999999978</v>
      </c>
      <c r="J50" s="4">
        <f t="shared" si="9"/>
        <v>179.2612</v>
      </c>
      <c r="K50" s="4">
        <f t="shared" si="10"/>
        <v>-5.7387999999999977</v>
      </c>
    </row>
    <row r="51" spans="1:11" x14ac:dyDescent="0.2">
      <c r="A51" s="2">
        <v>85</v>
      </c>
      <c r="B51" s="2">
        <v>1827</v>
      </c>
      <c r="C51" s="2" t="s">
        <v>16</v>
      </c>
      <c r="D51" s="2">
        <v>56</v>
      </c>
      <c r="E51" s="2">
        <v>49</v>
      </c>
      <c r="F51" s="2">
        <v>45</v>
      </c>
      <c r="H51" s="4">
        <f t="shared" si="7"/>
        <v>48.252000000000002</v>
      </c>
      <c r="I51" s="4">
        <f t="shared" si="8"/>
        <v>-0.77479999999999971</v>
      </c>
      <c r="J51" s="4">
        <f t="shared" si="9"/>
        <v>53.933199999999999</v>
      </c>
      <c r="K51" s="4">
        <f t="shared" si="10"/>
        <v>-2.0668000000000006</v>
      </c>
    </row>
    <row r="52" spans="1:11" x14ac:dyDescent="0.2">
      <c r="A52" s="2">
        <v>93</v>
      </c>
      <c r="B52" s="2">
        <v>1841</v>
      </c>
      <c r="C52" s="2" t="s">
        <v>16</v>
      </c>
      <c r="D52" s="2">
        <v>75</v>
      </c>
      <c r="E52" s="2">
        <v>65</v>
      </c>
      <c r="F52" s="2">
        <v>61</v>
      </c>
      <c r="H52" s="4">
        <f t="shared" si="7"/>
        <v>65.240800000000007</v>
      </c>
      <c r="I52" s="4">
        <f t="shared" si="8"/>
        <v>-0.97591999999999923</v>
      </c>
      <c r="J52" s="4">
        <f t="shared" si="9"/>
        <v>71.837199999999996</v>
      </c>
      <c r="K52" s="4">
        <f t="shared" si="10"/>
        <v>-3.1628000000000043</v>
      </c>
    </row>
    <row r="53" spans="1:11" x14ac:dyDescent="0.2">
      <c r="A53" s="2">
        <v>27</v>
      </c>
      <c r="B53" s="2">
        <v>6659</v>
      </c>
      <c r="C53" s="2" t="s">
        <v>16</v>
      </c>
      <c r="D53" s="2">
        <v>74</v>
      </c>
      <c r="E53" s="2">
        <v>68</v>
      </c>
      <c r="F53" s="2">
        <v>62</v>
      </c>
      <c r="H53" s="4">
        <f t="shared" si="7"/>
        <v>66.302600000000012</v>
      </c>
      <c r="I53" s="4">
        <f t="shared" si="8"/>
        <v>-0.76973999999999876</v>
      </c>
      <c r="J53" s="4">
        <f t="shared" si="9"/>
        <v>72.956199999999995</v>
      </c>
      <c r="K53" s="4">
        <f t="shared" si="10"/>
        <v>-1.0438000000000045</v>
      </c>
    </row>
    <row r="54" spans="1:11" x14ac:dyDescent="0.2">
      <c r="A54" s="2">
        <v>52</v>
      </c>
      <c r="B54" s="2">
        <v>7440</v>
      </c>
      <c r="C54" s="2" t="s">
        <v>16</v>
      </c>
      <c r="D54" s="2">
        <v>75</v>
      </c>
      <c r="E54" s="2">
        <v>69</v>
      </c>
      <c r="F54" s="2">
        <v>62</v>
      </c>
      <c r="H54" s="4">
        <f t="shared" si="7"/>
        <v>66.302600000000012</v>
      </c>
      <c r="I54" s="4">
        <f t="shared" si="8"/>
        <v>-0.86973999999999874</v>
      </c>
      <c r="J54" s="4">
        <f t="shared" si="9"/>
        <v>72.956199999999995</v>
      </c>
      <c r="K54" s="4">
        <f t="shared" si="10"/>
        <v>-2.0438000000000045</v>
      </c>
    </row>
    <row r="55" spans="1:11" x14ac:dyDescent="0.2">
      <c r="A55" s="2">
        <v>33</v>
      </c>
      <c r="B55" s="2">
        <v>7627</v>
      </c>
      <c r="C55" s="2" t="s">
        <v>16</v>
      </c>
      <c r="D55" s="2">
        <v>77</v>
      </c>
      <c r="E55" s="2">
        <v>71</v>
      </c>
      <c r="F55" s="2">
        <v>64</v>
      </c>
      <c r="H55" s="4">
        <f t="shared" si="7"/>
        <v>68.426200000000009</v>
      </c>
      <c r="I55" s="4">
        <f t="shared" si="8"/>
        <v>-0.85737999999999914</v>
      </c>
      <c r="J55" s="4">
        <f t="shared" si="9"/>
        <v>75.194199999999995</v>
      </c>
      <c r="K55" s="4">
        <f t="shared" si="10"/>
        <v>-1.805800000000005</v>
      </c>
    </row>
    <row r="56" spans="1:11" x14ac:dyDescent="0.2">
      <c r="A56" s="2">
        <v>55</v>
      </c>
      <c r="B56" s="2">
        <v>7626</v>
      </c>
      <c r="C56" s="2" t="s">
        <v>16</v>
      </c>
      <c r="D56" s="2">
        <v>79</v>
      </c>
      <c r="E56" s="2">
        <v>77</v>
      </c>
      <c r="F56" s="2">
        <v>70</v>
      </c>
      <c r="H56" s="4">
        <f t="shared" si="7"/>
        <v>74.797000000000011</v>
      </c>
      <c r="I56" s="4">
        <f t="shared" si="8"/>
        <v>-0.4202999999999989</v>
      </c>
      <c r="J56" s="4">
        <f t="shared" si="9"/>
        <v>81.908199999999994</v>
      </c>
      <c r="K56" s="4">
        <f t="shared" si="10"/>
        <v>2.9081999999999937</v>
      </c>
    </row>
    <row r="57" spans="1:11" x14ac:dyDescent="0.2">
      <c r="A57" s="2">
        <v>103</v>
      </c>
      <c r="B57" s="2">
        <v>1828</v>
      </c>
      <c r="C57" s="2" t="s">
        <v>16</v>
      </c>
      <c r="D57" s="2">
        <v>90</v>
      </c>
      <c r="E57" s="2">
        <v>84</v>
      </c>
      <c r="F57" s="2">
        <v>78</v>
      </c>
      <c r="H57" s="4">
        <f t="shared" si="7"/>
        <v>83.29140000000001</v>
      </c>
      <c r="I57" s="4">
        <f t="shared" si="8"/>
        <v>-0.67085999999999901</v>
      </c>
      <c r="J57" s="4">
        <f t="shared" si="9"/>
        <v>90.860199999999992</v>
      </c>
      <c r="K57" s="4">
        <f t="shared" si="10"/>
        <v>0.86019999999999186</v>
      </c>
    </row>
    <row r="58" spans="1:11" x14ac:dyDescent="0.2">
      <c r="A58" s="2">
        <v>109</v>
      </c>
      <c r="B58" s="2">
        <v>12550</v>
      </c>
      <c r="C58" s="2" t="s">
        <v>16</v>
      </c>
      <c r="D58" s="2">
        <v>91</v>
      </c>
      <c r="E58" s="2">
        <v>86</v>
      </c>
      <c r="F58" s="2">
        <v>79</v>
      </c>
      <c r="G58" s="2" t="s">
        <v>21</v>
      </c>
      <c r="H58" s="4">
        <f t="shared" si="7"/>
        <v>84.353200000000015</v>
      </c>
      <c r="I58" s="4">
        <f t="shared" si="8"/>
        <v>-0.66467999999999849</v>
      </c>
      <c r="J58" s="4">
        <f t="shared" si="9"/>
        <v>91.979199999999992</v>
      </c>
      <c r="K58" s="4">
        <f t="shared" si="10"/>
        <v>0.97919999999999163</v>
      </c>
    </row>
    <row r="59" spans="1:11" x14ac:dyDescent="0.2">
      <c r="A59" s="2">
        <v>99</v>
      </c>
      <c r="B59" s="2">
        <v>12882</v>
      </c>
      <c r="C59" s="2" t="s">
        <v>16</v>
      </c>
      <c r="D59" s="2">
        <v>98</v>
      </c>
      <c r="E59" s="2">
        <v>90</v>
      </c>
      <c r="F59" s="2">
        <v>84</v>
      </c>
      <c r="G59" s="2" t="s">
        <v>21</v>
      </c>
      <c r="H59" s="4">
        <f t="shared" si="7"/>
        <v>89.662200000000013</v>
      </c>
      <c r="I59" s="4">
        <f t="shared" si="8"/>
        <v>-0.83377999999999874</v>
      </c>
      <c r="J59" s="4">
        <f t="shared" si="9"/>
        <v>97.57419999999999</v>
      </c>
      <c r="K59" s="4">
        <f t="shared" si="10"/>
        <v>-0.4258000000000095</v>
      </c>
    </row>
    <row r="60" spans="1:11" x14ac:dyDescent="0.2">
      <c r="A60" s="2">
        <v>53</v>
      </c>
      <c r="B60" s="2">
        <v>5834</v>
      </c>
      <c r="C60" s="2" t="s">
        <v>16</v>
      </c>
      <c r="D60" s="2">
        <v>102</v>
      </c>
      <c r="E60" s="2">
        <v>95</v>
      </c>
      <c r="F60" s="2">
        <v>86</v>
      </c>
      <c r="H60" s="4">
        <f t="shared" si="7"/>
        <v>91.785800000000009</v>
      </c>
      <c r="I60" s="4">
        <f t="shared" si="8"/>
        <v>-1.0214199999999991</v>
      </c>
      <c r="J60" s="4">
        <f t="shared" si="9"/>
        <v>99.81219999999999</v>
      </c>
      <c r="K60" s="4">
        <f t="shared" si="10"/>
        <v>-2.18780000000001</v>
      </c>
    </row>
    <row r="61" spans="1:11" x14ac:dyDescent="0.2">
      <c r="A61" s="2">
        <v>46</v>
      </c>
      <c r="B61" s="2">
        <v>13747</v>
      </c>
      <c r="C61" s="2" t="s">
        <v>15</v>
      </c>
      <c r="D61" s="2">
        <v>91</v>
      </c>
      <c r="E61" s="2">
        <v>84</v>
      </c>
      <c r="F61" s="2">
        <v>76</v>
      </c>
      <c r="H61" s="4">
        <f t="shared" si="7"/>
        <v>81.167800000000014</v>
      </c>
      <c r="I61" s="4">
        <f t="shared" si="8"/>
        <v>-0.98321999999999865</v>
      </c>
      <c r="J61" s="4">
        <f t="shared" si="9"/>
        <v>88.622199999999992</v>
      </c>
      <c r="K61" s="4">
        <f t="shared" si="10"/>
        <v>-2.3778000000000077</v>
      </c>
    </row>
    <row r="62" spans="1:11" x14ac:dyDescent="0.2">
      <c r="A62" s="2">
        <v>60</v>
      </c>
      <c r="B62" s="2">
        <v>18390</v>
      </c>
      <c r="C62" s="2" t="s">
        <v>15</v>
      </c>
      <c r="D62" s="2">
        <v>94</v>
      </c>
      <c r="E62" s="2">
        <v>86</v>
      </c>
      <c r="F62" s="2">
        <v>77</v>
      </c>
      <c r="H62" s="4">
        <f t="shared" si="7"/>
        <v>82.229600000000005</v>
      </c>
      <c r="I62" s="4">
        <f t="shared" si="8"/>
        <v>-1.1770399999999994</v>
      </c>
      <c r="J62" s="4">
        <f t="shared" si="9"/>
        <v>89.741199999999992</v>
      </c>
      <c r="K62" s="4">
        <f t="shared" si="10"/>
        <v>-4.2588000000000079</v>
      </c>
    </row>
    <row r="63" spans="1:11" x14ac:dyDescent="0.2">
      <c r="A63" s="2">
        <v>28</v>
      </c>
      <c r="B63" s="2">
        <v>7624</v>
      </c>
      <c r="C63" s="2" t="s">
        <v>15</v>
      </c>
      <c r="D63" s="2">
        <v>92</v>
      </c>
      <c r="E63" s="2">
        <v>87</v>
      </c>
      <c r="F63" s="2">
        <v>79</v>
      </c>
      <c r="H63" s="4">
        <f t="shared" si="7"/>
        <v>84.353200000000015</v>
      </c>
      <c r="I63" s="4">
        <f t="shared" si="8"/>
        <v>-0.76467999999999847</v>
      </c>
      <c r="J63" s="4">
        <f t="shared" si="9"/>
        <v>91.979199999999992</v>
      </c>
      <c r="K63" s="4">
        <f t="shared" si="10"/>
        <v>-2.0800000000008367E-2</v>
      </c>
    </row>
    <row r="64" spans="1:11" x14ac:dyDescent="0.2">
      <c r="A64" s="2">
        <v>35</v>
      </c>
      <c r="B64" s="2">
        <v>13748</v>
      </c>
      <c r="C64" s="2" t="s">
        <v>15</v>
      </c>
      <c r="D64" s="2">
        <v>96</v>
      </c>
      <c r="E64" s="2">
        <v>91</v>
      </c>
      <c r="F64" s="2">
        <v>86</v>
      </c>
      <c r="H64" s="4">
        <f t="shared" si="7"/>
        <v>91.785800000000009</v>
      </c>
      <c r="I64" s="4">
        <f t="shared" si="8"/>
        <v>-0.42141999999999913</v>
      </c>
      <c r="J64" s="4">
        <f t="shared" si="9"/>
        <v>99.81219999999999</v>
      </c>
      <c r="K64" s="4">
        <f t="shared" si="10"/>
        <v>3.81219999999999</v>
      </c>
    </row>
    <row r="65" spans="1:11" x14ac:dyDescent="0.2">
      <c r="A65" s="2">
        <v>39</v>
      </c>
      <c r="B65" s="2">
        <v>1813</v>
      </c>
      <c r="C65" s="2" t="s">
        <v>15</v>
      </c>
      <c r="D65" s="2">
        <v>98</v>
      </c>
      <c r="E65" s="2">
        <v>92</v>
      </c>
      <c r="F65" s="2">
        <v>83</v>
      </c>
      <c r="H65" s="4">
        <f t="shared" si="7"/>
        <v>88.600400000000008</v>
      </c>
      <c r="I65" s="4">
        <f t="shared" si="8"/>
        <v>-0.93995999999999924</v>
      </c>
      <c r="J65" s="4">
        <f t="shared" si="9"/>
        <v>96.455199999999991</v>
      </c>
      <c r="K65" s="4">
        <f t="shared" si="10"/>
        <v>-1.5448000000000093</v>
      </c>
    </row>
    <row r="66" spans="1:11" x14ac:dyDescent="0.2">
      <c r="A66" s="2">
        <v>86</v>
      </c>
      <c r="B66" s="2">
        <v>1837</v>
      </c>
      <c r="C66" s="2" t="s">
        <v>15</v>
      </c>
      <c r="D66" s="2">
        <v>98</v>
      </c>
      <c r="E66" s="2">
        <v>92</v>
      </c>
      <c r="F66" s="2">
        <v>83</v>
      </c>
      <c r="H66" s="4">
        <f t="shared" ref="H66:H97" si="11">(1.0618*F66)+0.471</f>
        <v>88.600400000000008</v>
      </c>
      <c r="I66" s="4">
        <f t="shared" ref="I66:I97" si="12">(H66-D66)/10</f>
        <v>-0.93995999999999924</v>
      </c>
      <c r="J66" s="4">
        <f t="shared" ref="J66:J97" si="13">(1.119*F66)+3.5782</f>
        <v>96.455199999999991</v>
      </c>
      <c r="K66" s="4">
        <f t="shared" ref="K66:K97" si="14">J66-D66</f>
        <v>-1.5448000000000093</v>
      </c>
    </row>
    <row r="67" spans="1:11" x14ac:dyDescent="0.2">
      <c r="A67" s="2">
        <v>108</v>
      </c>
      <c r="B67" s="2">
        <v>7501</v>
      </c>
      <c r="C67" s="2" t="s">
        <v>15</v>
      </c>
      <c r="D67" s="2">
        <v>99</v>
      </c>
      <c r="E67" s="2">
        <v>94</v>
      </c>
      <c r="F67" s="2">
        <v>87</v>
      </c>
      <c r="H67" s="4">
        <f t="shared" si="11"/>
        <v>92.847600000000014</v>
      </c>
      <c r="I67" s="4">
        <f t="shared" si="12"/>
        <v>-0.61523999999999857</v>
      </c>
      <c r="J67" s="4">
        <f t="shared" si="13"/>
        <v>100.93119999999999</v>
      </c>
      <c r="K67" s="4">
        <f t="shared" si="14"/>
        <v>1.9311999999999898</v>
      </c>
    </row>
    <row r="68" spans="1:11" x14ac:dyDescent="0.2">
      <c r="A68" s="2">
        <v>58</v>
      </c>
      <c r="B68" s="2">
        <v>1843</v>
      </c>
      <c r="C68" s="2" t="s">
        <v>15</v>
      </c>
      <c r="D68" s="2">
        <v>100</v>
      </c>
      <c r="E68" s="2">
        <v>96</v>
      </c>
      <c r="F68" s="2">
        <v>90</v>
      </c>
      <c r="H68" s="4">
        <f t="shared" si="11"/>
        <v>96.033000000000015</v>
      </c>
      <c r="I68" s="4">
        <f t="shared" si="12"/>
        <v>-0.39669999999999844</v>
      </c>
      <c r="J68" s="4">
        <f t="shared" si="13"/>
        <v>104.28819999999999</v>
      </c>
      <c r="K68" s="4">
        <f t="shared" si="14"/>
        <v>4.2881999999999891</v>
      </c>
    </row>
    <row r="69" spans="1:11" x14ac:dyDescent="0.2">
      <c r="A69" s="2">
        <v>81</v>
      </c>
      <c r="B69" s="2">
        <v>1821</v>
      </c>
      <c r="C69" s="2" t="s">
        <v>15</v>
      </c>
      <c r="D69" s="2">
        <v>100</v>
      </c>
      <c r="E69" s="2">
        <v>96</v>
      </c>
      <c r="F69" s="2">
        <v>85</v>
      </c>
      <c r="H69" s="4">
        <f t="shared" si="11"/>
        <v>90.724000000000004</v>
      </c>
      <c r="I69" s="4">
        <f t="shared" si="12"/>
        <v>-0.92759999999999965</v>
      </c>
      <c r="J69" s="4">
        <f t="shared" si="13"/>
        <v>98.69319999999999</v>
      </c>
      <c r="K69" s="4">
        <f t="shared" si="14"/>
        <v>-1.3068000000000097</v>
      </c>
    </row>
    <row r="70" spans="1:11" x14ac:dyDescent="0.2">
      <c r="A70" s="2">
        <v>23</v>
      </c>
      <c r="B70" s="2">
        <v>5837</v>
      </c>
      <c r="C70" s="2" t="s">
        <v>15</v>
      </c>
      <c r="D70" s="2">
        <v>102</v>
      </c>
      <c r="E70" s="2">
        <v>99</v>
      </c>
      <c r="F70" s="2">
        <v>92</v>
      </c>
      <c r="H70" s="4">
        <f t="shared" si="11"/>
        <v>98.156600000000012</v>
      </c>
      <c r="I70" s="4">
        <f t="shared" si="12"/>
        <v>-0.38433999999999885</v>
      </c>
      <c r="J70" s="4">
        <f t="shared" si="13"/>
        <v>106.52619999999999</v>
      </c>
      <c r="K70" s="4">
        <f t="shared" si="14"/>
        <v>4.5261999999999887</v>
      </c>
    </row>
    <row r="71" spans="1:11" x14ac:dyDescent="0.2">
      <c r="A71" s="2">
        <v>49</v>
      </c>
      <c r="B71" s="2">
        <v>9003</v>
      </c>
      <c r="C71" s="2" t="s">
        <v>15</v>
      </c>
      <c r="D71" s="2">
        <v>105</v>
      </c>
      <c r="E71" s="2">
        <v>100</v>
      </c>
      <c r="F71" s="2">
        <v>92</v>
      </c>
      <c r="H71" s="4">
        <f t="shared" si="11"/>
        <v>98.156600000000012</v>
      </c>
      <c r="I71" s="4">
        <f t="shared" si="12"/>
        <v>-0.68433999999999884</v>
      </c>
      <c r="J71" s="4">
        <f t="shared" si="13"/>
        <v>106.52619999999999</v>
      </c>
      <c r="K71" s="4">
        <f t="shared" si="14"/>
        <v>1.5261999999999887</v>
      </c>
    </row>
    <row r="72" spans="1:11" x14ac:dyDescent="0.2">
      <c r="A72" s="2">
        <v>106</v>
      </c>
      <c r="B72" s="2">
        <v>7435</v>
      </c>
      <c r="C72" s="2" t="s">
        <v>15</v>
      </c>
      <c r="D72" s="2">
        <v>106</v>
      </c>
      <c r="E72" s="2">
        <v>100</v>
      </c>
      <c r="F72" s="2">
        <v>96</v>
      </c>
      <c r="H72" s="4">
        <f t="shared" si="11"/>
        <v>102.40380000000002</v>
      </c>
      <c r="I72" s="4">
        <f t="shared" si="12"/>
        <v>-0.35961999999999816</v>
      </c>
      <c r="J72" s="4">
        <f t="shared" si="13"/>
        <v>111.0022</v>
      </c>
      <c r="K72" s="4">
        <f t="shared" si="14"/>
        <v>5.002200000000002</v>
      </c>
    </row>
    <row r="73" spans="1:11" x14ac:dyDescent="0.2">
      <c r="A73" s="2">
        <v>98</v>
      </c>
      <c r="B73" s="2">
        <v>5830</v>
      </c>
      <c r="C73" s="2" t="s">
        <v>15</v>
      </c>
      <c r="D73" s="2">
        <v>109</v>
      </c>
      <c r="E73" s="2">
        <v>101</v>
      </c>
      <c r="F73" s="2">
        <v>94</v>
      </c>
      <c r="H73" s="4">
        <f t="shared" si="11"/>
        <v>100.28020000000001</v>
      </c>
      <c r="I73" s="4">
        <f t="shared" si="12"/>
        <v>-0.8719799999999992</v>
      </c>
      <c r="J73" s="4">
        <f t="shared" si="13"/>
        <v>108.76419999999999</v>
      </c>
      <c r="K73" s="4">
        <f t="shared" si="14"/>
        <v>-0.23580000000001178</v>
      </c>
    </row>
    <row r="74" spans="1:11" x14ac:dyDescent="0.2">
      <c r="A74" s="2">
        <v>105</v>
      </c>
      <c r="B74" s="2">
        <v>1316</v>
      </c>
      <c r="C74" s="2" t="s">
        <v>15</v>
      </c>
      <c r="D74" s="2">
        <v>110</v>
      </c>
      <c r="E74" s="2">
        <v>102</v>
      </c>
      <c r="F74" s="2">
        <v>95</v>
      </c>
      <c r="G74" s="2" t="s">
        <v>17</v>
      </c>
      <c r="H74" s="4">
        <f t="shared" si="11"/>
        <v>101.34200000000001</v>
      </c>
      <c r="I74" s="4">
        <f t="shared" si="12"/>
        <v>-0.86579999999999868</v>
      </c>
      <c r="J74" s="4">
        <f t="shared" si="13"/>
        <v>109.88319999999999</v>
      </c>
      <c r="K74" s="4">
        <f t="shared" si="14"/>
        <v>-0.11680000000001201</v>
      </c>
    </row>
    <row r="75" spans="1:11" x14ac:dyDescent="0.2">
      <c r="A75" s="2">
        <v>83</v>
      </c>
      <c r="B75" s="2">
        <v>1824</v>
      </c>
      <c r="C75" s="2" t="s">
        <v>15</v>
      </c>
      <c r="D75" s="2">
        <v>111</v>
      </c>
      <c r="E75" s="2">
        <v>104</v>
      </c>
      <c r="F75" s="2">
        <v>94</v>
      </c>
      <c r="H75" s="4">
        <f t="shared" si="11"/>
        <v>100.28020000000001</v>
      </c>
      <c r="I75" s="4">
        <f t="shared" si="12"/>
        <v>-1.0719799999999993</v>
      </c>
      <c r="J75" s="4">
        <f t="shared" si="13"/>
        <v>108.76419999999999</v>
      </c>
      <c r="K75" s="4">
        <f t="shared" si="14"/>
        <v>-2.2358000000000118</v>
      </c>
    </row>
    <row r="76" spans="1:11" x14ac:dyDescent="0.2">
      <c r="A76" s="2">
        <v>66</v>
      </c>
      <c r="B76" s="2">
        <v>1820</v>
      </c>
      <c r="C76" s="2" t="s">
        <v>15</v>
      </c>
      <c r="D76" s="2">
        <v>115</v>
      </c>
      <c r="E76" s="2">
        <v>105</v>
      </c>
      <c r="F76" s="2">
        <v>95</v>
      </c>
      <c r="H76" s="4">
        <f t="shared" si="11"/>
        <v>101.34200000000001</v>
      </c>
      <c r="I76" s="4">
        <f t="shared" si="12"/>
        <v>-1.3657999999999988</v>
      </c>
      <c r="J76" s="4">
        <f t="shared" si="13"/>
        <v>109.88319999999999</v>
      </c>
      <c r="K76" s="4">
        <f t="shared" si="14"/>
        <v>-5.116800000000012</v>
      </c>
    </row>
    <row r="77" spans="1:11" x14ac:dyDescent="0.2">
      <c r="A77" s="2">
        <v>74</v>
      </c>
      <c r="B77" s="2">
        <v>5840</v>
      </c>
      <c r="C77" s="2" t="s">
        <v>15</v>
      </c>
      <c r="D77" s="2">
        <v>111</v>
      </c>
      <c r="E77" s="2">
        <v>107</v>
      </c>
      <c r="F77" s="2">
        <v>98</v>
      </c>
      <c r="H77" s="4">
        <f t="shared" si="11"/>
        <v>104.52740000000001</v>
      </c>
      <c r="I77" s="4">
        <f t="shared" si="12"/>
        <v>-0.64725999999999861</v>
      </c>
      <c r="J77" s="4">
        <f t="shared" si="13"/>
        <v>113.2402</v>
      </c>
      <c r="K77" s="4">
        <f t="shared" si="14"/>
        <v>2.2402000000000015</v>
      </c>
    </row>
    <row r="78" spans="1:11" x14ac:dyDescent="0.2">
      <c r="A78" s="2">
        <v>21</v>
      </c>
      <c r="B78" s="2">
        <v>1586</v>
      </c>
      <c r="C78" s="2" t="s">
        <v>15</v>
      </c>
      <c r="D78" s="2">
        <v>115</v>
      </c>
      <c r="E78" s="2">
        <v>108</v>
      </c>
      <c r="F78" s="2">
        <v>98</v>
      </c>
      <c r="H78" s="4">
        <f t="shared" si="11"/>
        <v>104.52740000000001</v>
      </c>
      <c r="I78" s="4">
        <f t="shared" si="12"/>
        <v>-1.0472599999999985</v>
      </c>
      <c r="J78" s="4">
        <f t="shared" si="13"/>
        <v>113.2402</v>
      </c>
      <c r="K78" s="4">
        <f t="shared" si="14"/>
        <v>-1.7597999999999985</v>
      </c>
    </row>
    <row r="79" spans="1:11" x14ac:dyDescent="0.2">
      <c r="A79" s="2">
        <v>34</v>
      </c>
      <c r="B79" s="2">
        <v>15234</v>
      </c>
      <c r="C79" s="2" t="s">
        <v>15</v>
      </c>
      <c r="D79" s="2">
        <v>113</v>
      </c>
      <c r="E79" s="2">
        <v>109</v>
      </c>
      <c r="F79" s="2">
        <v>102</v>
      </c>
      <c r="H79" s="4">
        <f t="shared" si="11"/>
        <v>108.77460000000001</v>
      </c>
      <c r="I79" s="4">
        <f t="shared" si="12"/>
        <v>-0.42253999999999936</v>
      </c>
      <c r="J79" s="4">
        <f t="shared" si="13"/>
        <v>117.7162</v>
      </c>
      <c r="K79" s="4">
        <f t="shared" si="14"/>
        <v>4.7162000000000006</v>
      </c>
    </row>
    <row r="80" spans="1:11" x14ac:dyDescent="0.2">
      <c r="A80" s="2">
        <v>50</v>
      </c>
      <c r="B80" s="2">
        <v>1815</v>
      </c>
      <c r="C80" s="2" t="s">
        <v>15</v>
      </c>
      <c r="D80" s="2">
        <v>119</v>
      </c>
      <c r="E80" s="2">
        <v>110</v>
      </c>
      <c r="F80" s="2">
        <v>99</v>
      </c>
      <c r="H80" s="4">
        <f t="shared" si="11"/>
        <v>105.58920000000001</v>
      </c>
      <c r="I80" s="4">
        <f t="shared" si="12"/>
        <v>-1.3410799999999994</v>
      </c>
      <c r="J80" s="4">
        <f t="shared" si="13"/>
        <v>114.3592</v>
      </c>
      <c r="K80" s="4">
        <f t="shared" si="14"/>
        <v>-4.6407999999999987</v>
      </c>
    </row>
    <row r="81" spans="1:11" x14ac:dyDescent="0.2">
      <c r="A81" s="2">
        <v>78</v>
      </c>
      <c r="B81" s="2">
        <v>7318</v>
      </c>
      <c r="C81" s="2" t="s">
        <v>15</v>
      </c>
      <c r="D81" s="2">
        <v>114</v>
      </c>
      <c r="E81" s="2">
        <v>110</v>
      </c>
      <c r="F81" s="2">
        <v>104</v>
      </c>
      <c r="H81" s="4">
        <f t="shared" si="11"/>
        <v>110.89820000000002</v>
      </c>
      <c r="I81" s="4">
        <f t="shared" si="12"/>
        <v>-0.31017999999999829</v>
      </c>
      <c r="J81" s="4">
        <f t="shared" si="13"/>
        <v>119.9542</v>
      </c>
      <c r="K81" s="4">
        <f t="shared" si="14"/>
        <v>5.9542000000000002</v>
      </c>
    </row>
    <row r="82" spans="1:11" x14ac:dyDescent="0.2">
      <c r="A82" s="2">
        <v>29</v>
      </c>
      <c r="B82" s="2">
        <v>5813</v>
      </c>
      <c r="C82" s="2" t="s">
        <v>15</v>
      </c>
      <c r="D82" s="2">
        <v>119</v>
      </c>
      <c r="E82" s="2">
        <v>111</v>
      </c>
      <c r="F82" s="2">
        <v>101</v>
      </c>
      <c r="H82" s="4">
        <f t="shared" si="11"/>
        <v>107.71280000000002</v>
      </c>
      <c r="I82" s="4">
        <f t="shared" si="12"/>
        <v>-1.1287199999999984</v>
      </c>
      <c r="J82" s="4">
        <f t="shared" si="13"/>
        <v>116.5972</v>
      </c>
      <c r="K82" s="4">
        <f t="shared" si="14"/>
        <v>-2.4027999999999992</v>
      </c>
    </row>
    <row r="83" spans="1:11" x14ac:dyDescent="0.2">
      <c r="A83" s="2">
        <v>75</v>
      </c>
      <c r="B83" s="2">
        <v>13749</v>
      </c>
      <c r="C83" s="2" t="s">
        <v>15</v>
      </c>
      <c r="D83" s="2">
        <v>121</v>
      </c>
      <c r="E83" s="2">
        <v>113</v>
      </c>
      <c r="F83" s="2">
        <v>107</v>
      </c>
      <c r="H83" s="4">
        <f t="shared" si="11"/>
        <v>114.08360000000002</v>
      </c>
      <c r="I83" s="4">
        <f t="shared" si="12"/>
        <v>-0.69163999999999815</v>
      </c>
      <c r="J83" s="4">
        <f t="shared" si="13"/>
        <v>123.3112</v>
      </c>
      <c r="K83" s="4">
        <f t="shared" si="14"/>
        <v>2.3111999999999995</v>
      </c>
    </row>
    <row r="84" spans="1:11" x14ac:dyDescent="0.2">
      <c r="A84" s="2">
        <v>32</v>
      </c>
      <c r="B84" s="2">
        <v>5841</v>
      </c>
      <c r="C84" s="2" t="s">
        <v>15</v>
      </c>
      <c r="D84" s="2">
        <v>120</v>
      </c>
      <c r="E84" s="2">
        <v>114</v>
      </c>
      <c r="F84" s="2">
        <v>101</v>
      </c>
      <c r="H84" s="4">
        <f t="shared" si="11"/>
        <v>107.71280000000002</v>
      </c>
      <c r="I84" s="4">
        <f t="shared" si="12"/>
        <v>-1.2287199999999985</v>
      </c>
      <c r="J84" s="4">
        <f t="shared" si="13"/>
        <v>116.5972</v>
      </c>
      <c r="K84" s="4">
        <f t="shared" si="14"/>
        <v>-3.4027999999999992</v>
      </c>
    </row>
    <row r="85" spans="1:11" x14ac:dyDescent="0.2">
      <c r="A85" s="2">
        <v>51</v>
      </c>
      <c r="B85" s="2">
        <v>6897</v>
      </c>
      <c r="C85" s="2" t="s">
        <v>15</v>
      </c>
      <c r="D85" s="2">
        <v>117</v>
      </c>
      <c r="E85" s="2">
        <v>114</v>
      </c>
      <c r="F85" s="2">
        <v>106</v>
      </c>
      <c r="H85" s="4">
        <f t="shared" si="11"/>
        <v>113.02180000000001</v>
      </c>
      <c r="I85" s="4">
        <f t="shared" si="12"/>
        <v>-0.39781999999999867</v>
      </c>
      <c r="J85" s="4">
        <f t="shared" si="13"/>
        <v>122.1922</v>
      </c>
      <c r="K85" s="4">
        <f t="shared" si="14"/>
        <v>5.1921999999999997</v>
      </c>
    </row>
    <row r="86" spans="1:11" x14ac:dyDescent="0.2">
      <c r="A86" s="2">
        <v>54</v>
      </c>
      <c r="B86" s="2">
        <v>2577</v>
      </c>
      <c r="C86" s="2" t="s">
        <v>15</v>
      </c>
      <c r="D86" s="2">
        <v>122</v>
      </c>
      <c r="E86" s="2">
        <v>114</v>
      </c>
      <c r="F86" s="2">
        <v>106</v>
      </c>
      <c r="H86" s="4">
        <f t="shared" si="11"/>
        <v>113.02180000000001</v>
      </c>
      <c r="I86" s="4">
        <f t="shared" si="12"/>
        <v>-0.89781999999999873</v>
      </c>
      <c r="J86" s="4">
        <f t="shared" si="13"/>
        <v>122.1922</v>
      </c>
      <c r="K86" s="4">
        <f t="shared" si="14"/>
        <v>0.1921999999999997</v>
      </c>
    </row>
    <row r="87" spans="1:11" x14ac:dyDescent="0.2">
      <c r="A87" s="2">
        <v>82</v>
      </c>
      <c r="B87" s="2">
        <v>1361</v>
      </c>
      <c r="C87" s="2" t="s">
        <v>15</v>
      </c>
      <c r="D87" s="2">
        <v>124</v>
      </c>
      <c r="E87" s="2">
        <v>116</v>
      </c>
      <c r="F87" s="2">
        <v>105</v>
      </c>
      <c r="H87" s="4">
        <f t="shared" si="11"/>
        <v>111.96000000000001</v>
      </c>
      <c r="I87" s="4">
        <f t="shared" si="12"/>
        <v>-1.2039999999999993</v>
      </c>
      <c r="J87" s="4">
        <f t="shared" si="13"/>
        <v>121.0732</v>
      </c>
      <c r="K87" s="4">
        <f t="shared" si="14"/>
        <v>-2.9268000000000001</v>
      </c>
    </row>
    <row r="88" spans="1:11" x14ac:dyDescent="0.2">
      <c r="A88" s="2">
        <v>89</v>
      </c>
      <c r="B88" s="2">
        <v>2857</v>
      </c>
      <c r="C88" s="2" t="s">
        <v>15</v>
      </c>
      <c r="D88" s="2">
        <v>122</v>
      </c>
      <c r="E88" s="2">
        <v>116</v>
      </c>
      <c r="F88" s="2">
        <v>109</v>
      </c>
      <c r="H88" s="4">
        <f t="shared" si="11"/>
        <v>116.20720000000001</v>
      </c>
      <c r="I88" s="4">
        <f t="shared" si="12"/>
        <v>-0.57927999999999857</v>
      </c>
      <c r="J88" s="4">
        <f t="shared" si="13"/>
        <v>125.5492</v>
      </c>
      <c r="K88" s="4">
        <f t="shared" si="14"/>
        <v>3.549199999999999</v>
      </c>
    </row>
    <row r="89" spans="1:11" x14ac:dyDescent="0.2">
      <c r="A89" s="2">
        <v>68</v>
      </c>
      <c r="B89" s="2">
        <v>5839</v>
      </c>
      <c r="C89" s="2" t="s">
        <v>15</v>
      </c>
      <c r="D89" s="2">
        <v>125</v>
      </c>
      <c r="E89" s="2">
        <v>118</v>
      </c>
      <c r="F89" s="2">
        <v>110</v>
      </c>
      <c r="H89" s="4">
        <f t="shared" si="11"/>
        <v>117.26900000000001</v>
      </c>
      <c r="I89" s="4">
        <f t="shared" si="12"/>
        <v>-0.77309999999999945</v>
      </c>
      <c r="J89" s="4">
        <f t="shared" si="13"/>
        <v>126.6682</v>
      </c>
      <c r="K89" s="4">
        <f t="shared" si="14"/>
        <v>1.6681999999999988</v>
      </c>
    </row>
    <row r="90" spans="1:11" x14ac:dyDescent="0.2">
      <c r="A90" s="2">
        <v>90</v>
      </c>
      <c r="B90" s="2">
        <v>7302</v>
      </c>
      <c r="C90" s="2" t="s">
        <v>15</v>
      </c>
      <c r="D90" s="2">
        <v>123</v>
      </c>
      <c r="E90" s="2">
        <v>118</v>
      </c>
      <c r="F90" s="2">
        <v>113</v>
      </c>
      <c r="H90" s="4">
        <f t="shared" si="11"/>
        <v>120.45440000000001</v>
      </c>
      <c r="I90" s="4">
        <f t="shared" si="12"/>
        <v>-0.25455999999999934</v>
      </c>
      <c r="J90" s="4">
        <f t="shared" si="13"/>
        <v>130.02520000000001</v>
      </c>
      <c r="K90" s="4">
        <f t="shared" si="14"/>
        <v>7.0252000000000123</v>
      </c>
    </row>
    <row r="91" spans="1:11" x14ac:dyDescent="0.2">
      <c r="A91" s="2">
        <v>104</v>
      </c>
      <c r="B91" s="2">
        <v>7142</v>
      </c>
      <c r="C91" s="2" t="s">
        <v>15</v>
      </c>
      <c r="D91" s="2">
        <v>128</v>
      </c>
      <c r="E91" s="2">
        <v>119</v>
      </c>
      <c r="F91" s="2">
        <v>112</v>
      </c>
      <c r="H91" s="4">
        <f t="shared" si="11"/>
        <v>119.39260000000002</v>
      </c>
      <c r="I91" s="4">
        <f t="shared" si="12"/>
        <v>-0.8607399999999984</v>
      </c>
      <c r="J91" s="4">
        <f t="shared" si="13"/>
        <v>128.90620000000001</v>
      </c>
      <c r="K91" s="4">
        <f t="shared" si="14"/>
        <v>0.90620000000001255</v>
      </c>
    </row>
    <row r="92" spans="1:11" x14ac:dyDescent="0.2">
      <c r="A92" s="2">
        <v>22</v>
      </c>
      <c r="B92" s="2">
        <v>5810</v>
      </c>
      <c r="C92" s="2" t="s">
        <v>15</v>
      </c>
      <c r="D92" s="2">
        <v>132</v>
      </c>
      <c r="E92" s="2">
        <v>123</v>
      </c>
      <c r="F92" s="2">
        <v>107</v>
      </c>
      <c r="H92" s="4">
        <f t="shared" si="11"/>
        <v>114.08360000000002</v>
      </c>
      <c r="I92" s="4">
        <f t="shared" si="12"/>
        <v>-1.7916399999999981</v>
      </c>
      <c r="J92" s="4">
        <f t="shared" si="13"/>
        <v>123.3112</v>
      </c>
      <c r="K92" s="4">
        <f t="shared" si="14"/>
        <v>-8.6888000000000005</v>
      </c>
    </row>
    <row r="93" spans="1:11" x14ac:dyDescent="0.2">
      <c r="A93" s="2">
        <v>15</v>
      </c>
      <c r="B93" s="2">
        <v>5812</v>
      </c>
      <c r="C93" s="2" t="s">
        <v>15</v>
      </c>
      <c r="D93" s="2">
        <v>133</v>
      </c>
      <c r="E93" s="2">
        <v>126</v>
      </c>
      <c r="F93" s="2">
        <v>109</v>
      </c>
      <c r="H93" s="4">
        <f t="shared" si="11"/>
        <v>116.20720000000001</v>
      </c>
      <c r="I93" s="4">
        <f t="shared" si="12"/>
        <v>-1.6792799999999986</v>
      </c>
      <c r="J93" s="4">
        <f t="shared" si="13"/>
        <v>125.5492</v>
      </c>
      <c r="K93" s="4">
        <f t="shared" si="14"/>
        <v>-7.450800000000001</v>
      </c>
    </row>
    <row r="94" spans="1:11" x14ac:dyDescent="0.2">
      <c r="A94" s="2">
        <v>48</v>
      </c>
      <c r="B94" s="2">
        <v>1816</v>
      </c>
      <c r="C94" s="2" t="s">
        <v>15</v>
      </c>
      <c r="D94" s="2">
        <v>131</v>
      </c>
      <c r="E94" s="2">
        <v>126</v>
      </c>
      <c r="F94" s="2">
        <v>113</v>
      </c>
      <c r="H94" s="4">
        <f t="shared" si="11"/>
        <v>120.45440000000001</v>
      </c>
      <c r="I94" s="4">
        <f t="shared" si="12"/>
        <v>-1.0545599999999993</v>
      </c>
      <c r="J94" s="4">
        <f t="shared" si="13"/>
        <v>130.02520000000001</v>
      </c>
      <c r="K94" s="4">
        <f t="shared" si="14"/>
        <v>-0.97479999999998768</v>
      </c>
    </row>
    <row r="95" spans="1:11" x14ac:dyDescent="0.2">
      <c r="A95" s="2">
        <v>17</v>
      </c>
      <c r="B95" s="2">
        <v>19375</v>
      </c>
      <c r="C95" s="2" t="s">
        <v>15</v>
      </c>
      <c r="D95" s="2">
        <v>135</v>
      </c>
      <c r="E95" s="2">
        <v>129</v>
      </c>
      <c r="F95" s="2">
        <v>118</v>
      </c>
      <c r="H95" s="4">
        <f t="shared" si="11"/>
        <v>125.76340000000002</v>
      </c>
      <c r="I95" s="4">
        <f t="shared" si="12"/>
        <v>-0.92365999999999815</v>
      </c>
      <c r="J95" s="4">
        <f t="shared" si="13"/>
        <v>135.62020000000001</v>
      </c>
      <c r="K95" s="4">
        <f t="shared" si="14"/>
        <v>0.62020000000001119</v>
      </c>
    </row>
    <row r="96" spans="1:11" x14ac:dyDescent="0.2">
      <c r="A96" s="2">
        <v>79</v>
      </c>
      <c r="B96" s="2">
        <v>7306</v>
      </c>
      <c r="C96" s="2" t="s">
        <v>15</v>
      </c>
      <c r="D96" s="2">
        <v>141</v>
      </c>
      <c r="E96" s="2">
        <v>130</v>
      </c>
      <c r="F96" s="2">
        <v>120</v>
      </c>
      <c r="H96" s="4">
        <f t="shared" si="11"/>
        <v>127.88700000000001</v>
      </c>
      <c r="I96" s="4">
        <f t="shared" si="12"/>
        <v>-1.3112999999999986</v>
      </c>
      <c r="J96" s="4">
        <f t="shared" si="13"/>
        <v>137.85820000000001</v>
      </c>
      <c r="K96" s="4">
        <f t="shared" si="14"/>
        <v>-3.1417999999999893</v>
      </c>
    </row>
    <row r="97" spans="1:11" x14ac:dyDescent="0.2">
      <c r="A97" s="2">
        <v>87</v>
      </c>
      <c r="B97" s="2">
        <v>7121</v>
      </c>
      <c r="C97" s="2" t="s">
        <v>15</v>
      </c>
      <c r="D97" s="2">
        <v>133</v>
      </c>
      <c r="E97" s="2">
        <v>130</v>
      </c>
      <c r="F97" s="2">
        <v>123</v>
      </c>
      <c r="H97" s="4">
        <f t="shared" si="11"/>
        <v>131.07240000000002</v>
      </c>
      <c r="I97" s="4">
        <f t="shared" si="12"/>
        <v>-0.1927599999999984</v>
      </c>
      <c r="J97" s="4">
        <f t="shared" si="13"/>
        <v>141.21520000000001</v>
      </c>
      <c r="K97" s="4">
        <f t="shared" si="14"/>
        <v>8.21520000000001</v>
      </c>
    </row>
    <row r="98" spans="1:11" x14ac:dyDescent="0.2">
      <c r="A98" s="2">
        <v>14</v>
      </c>
      <c r="B98" s="2">
        <v>1948</v>
      </c>
      <c r="C98" s="2" t="s">
        <v>15</v>
      </c>
      <c r="D98" s="2">
        <v>137</v>
      </c>
      <c r="E98" s="2">
        <v>131</v>
      </c>
      <c r="F98" s="2">
        <v>117</v>
      </c>
      <c r="H98" s="4">
        <f t="shared" ref="H98:H110" si="15">(1.0618*F98)+0.471</f>
        <v>124.70160000000001</v>
      </c>
      <c r="I98" s="4">
        <f t="shared" ref="I98:I129" si="16">(H98-D98)/10</f>
        <v>-1.2298399999999987</v>
      </c>
      <c r="J98" s="4">
        <f t="shared" ref="J98:J110" si="17">(1.119*F98)+3.5782</f>
        <v>134.50120000000001</v>
      </c>
      <c r="K98" s="4">
        <f t="shared" ref="K98:K129" si="18">J98-D98</f>
        <v>-2.4987999999999886</v>
      </c>
    </row>
    <row r="99" spans="1:11" x14ac:dyDescent="0.2">
      <c r="A99" s="2">
        <v>16</v>
      </c>
      <c r="B99" s="2">
        <v>5836</v>
      </c>
      <c r="C99" s="2" t="s">
        <v>15</v>
      </c>
      <c r="D99" s="2">
        <v>134</v>
      </c>
      <c r="E99" s="2">
        <v>131</v>
      </c>
      <c r="F99" s="2">
        <v>120</v>
      </c>
      <c r="H99" s="4">
        <f t="shared" si="15"/>
        <v>127.88700000000001</v>
      </c>
      <c r="I99" s="4">
        <f t="shared" si="16"/>
        <v>-0.61129999999999851</v>
      </c>
      <c r="J99" s="4">
        <f t="shared" si="17"/>
        <v>137.85820000000001</v>
      </c>
      <c r="K99" s="4">
        <f t="shared" si="18"/>
        <v>3.8582000000000107</v>
      </c>
    </row>
    <row r="100" spans="1:11" x14ac:dyDescent="0.2">
      <c r="A100" s="2">
        <v>56</v>
      </c>
      <c r="B100" s="2">
        <v>6658</v>
      </c>
      <c r="C100" s="2" t="s">
        <v>15</v>
      </c>
      <c r="D100" s="2">
        <v>137</v>
      </c>
      <c r="E100" s="2">
        <v>133</v>
      </c>
      <c r="F100" s="2">
        <v>119</v>
      </c>
      <c r="H100" s="4">
        <f t="shared" si="15"/>
        <v>126.82520000000001</v>
      </c>
      <c r="I100" s="4">
        <f t="shared" si="16"/>
        <v>-1.0174799999999991</v>
      </c>
      <c r="J100" s="4">
        <f t="shared" si="17"/>
        <v>136.73920000000001</v>
      </c>
      <c r="K100" s="4">
        <f t="shared" si="18"/>
        <v>-0.26079999999998904</v>
      </c>
    </row>
    <row r="101" spans="1:11" x14ac:dyDescent="0.2">
      <c r="A101" s="2">
        <v>77</v>
      </c>
      <c r="B101" s="2">
        <v>7320</v>
      </c>
      <c r="C101" s="2" t="s">
        <v>15</v>
      </c>
      <c r="D101" s="2">
        <v>142</v>
      </c>
      <c r="E101" s="2">
        <v>133</v>
      </c>
      <c r="F101" s="2">
        <v>120</v>
      </c>
      <c r="H101" s="4">
        <f t="shared" si="15"/>
        <v>127.88700000000001</v>
      </c>
      <c r="I101" s="4">
        <f t="shared" si="16"/>
        <v>-1.4112999999999984</v>
      </c>
      <c r="J101" s="4">
        <f t="shared" si="17"/>
        <v>137.85820000000001</v>
      </c>
      <c r="K101" s="4">
        <f t="shared" si="18"/>
        <v>-4.1417999999999893</v>
      </c>
    </row>
    <row r="102" spans="1:11" x14ac:dyDescent="0.2">
      <c r="A102" s="2">
        <v>41</v>
      </c>
      <c r="B102" s="2">
        <v>7345</v>
      </c>
      <c r="C102" s="2" t="s">
        <v>15</v>
      </c>
      <c r="D102" s="2">
        <v>142</v>
      </c>
      <c r="E102" s="2">
        <v>134</v>
      </c>
      <c r="F102" s="2">
        <v>125</v>
      </c>
      <c r="H102" s="4">
        <f t="shared" si="15"/>
        <v>133.19600000000003</v>
      </c>
      <c r="I102" s="4">
        <f t="shared" si="16"/>
        <v>-0.88039999999999741</v>
      </c>
      <c r="J102" s="4">
        <f t="shared" si="17"/>
        <v>143.45320000000001</v>
      </c>
      <c r="K102" s="4">
        <f t="shared" si="18"/>
        <v>1.4532000000000096</v>
      </c>
    </row>
    <row r="103" spans="1:11" x14ac:dyDescent="0.2">
      <c r="A103" s="2">
        <v>84</v>
      </c>
      <c r="B103" s="2">
        <v>7358</v>
      </c>
      <c r="C103" s="2" t="s">
        <v>15</v>
      </c>
      <c r="D103" s="2">
        <v>151</v>
      </c>
      <c r="E103" s="2">
        <v>144</v>
      </c>
      <c r="F103" s="2">
        <v>134</v>
      </c>
      <c r="H103" s="4">
        <f t="shared" si="15"/>
        <v>142.75220000000002</v>
      </c>
      <c r="I103" s="4">
        <f t="shared" si="16"/>
        <v>-0.8247799999999984</v>
      </c>
      <c r="J103" s="4">
        <f t="shared" si="17"/>
        <v>153.52420000000001</v>
      </c>
      <c r="K103" s="4">
        <f t="shared" si="18"/>
        <v>2.5242000000000075</v>
      </c>
    </row>
    <row r="104" spans="1:11" x14ac:dyDescent="0.2">
      <c r="A104" s="2">
        <v>2</v>
      </c>
      <c r="B104" s="2" t="s">
        <v>23</v>
      </c>
      <c r="D104" s="2">
        <v>29</v>
      </c>
      <c r="E104" s="2">
        <v>26.5</v>
      </c>
      <c r="F104" s="2">
        <v>25.4</v>
      </c>
      <c r="H104" s="4">
        <f t="shared" si="15"/>
        <v>27.440719999999999</v>
      </c>
      <c r="I104" s="4">
        <f t="shared" si="16"/>
        <v>-0.15592800000000012</v>
      </c>
      <c r="J104" s="4">
        <f t="shared" si="17"/>
        <v>32.000799999999998</v>
      </c>
      <c r="K104" s="4">
        <f t="shared" si="18"/>
        <v>3.0007999999999981</v>
      </c>
    </row>
    <row r="105" spans="1:11" x14ac:dyDescent="0.2">
      <c r="A105" s="2">
        <v>3</v>
      </c>
      <c r="B105" s="2" t="s">
        <v>23</v>
      </c>
      <c r="D105" s="2">
        <v>62</v>
      </c>
      <c r="E105" s="2">
        <v>55.5</v>
      </c>
      <c r="F105" s="2">
        <v>50.1</v>
      </c>
      <c r="H105" s="4">
        <f t="shared" si="15"/>
        <v>53.667180000000002</v>
      </c>
      <c r="I105" s="4">
        <f t="shared" si="16"/>
        <v>-0.83328199999999986</v>
      </c>
      <c r="J105" s="4">
        <f t="shared" si="17"/>
        <v>59.640100000000004</v>
      </c>
      <c r="K105" s="4">
        <f t="shared" si="18"/>
        <v>-2.3598999999999961</v>
      </c>
    </row>
    <row r="106" spans="1:11" x14ac:dyDescent="0.2">
      <c r="A106" s="2">
        <v>6</v>
      </c>
      <c r="B106" s="2" t="s">
        <v>23</v>
      </c>
      <c r="D106" s="2">
        <v>74</v>
      </c>
      <c r="E106" s="2">
        <v>66.2</v>
      </c>
      <c r="F106" s="2">
        <v>59.7</v>
      </c>
      <c r="H106" s="4">
        <f t="shared" si="15"/>
        <v>63.860460000000003</v>
      </c>
      <c r="I106" s="4">
        <f t="shared" si="16"/>
        <v>-1.0139539999999996</v>
      </c>
      <c r="J106" s="4">
        <f t="shared" si="17"/>
        <v>70.382499999999993</v>
      </c>
      <c r="K106" s="4">
        <f t="shared" si="18"/>
        <v>-3.6175000000000068</v>
      </c>
    </row>
    <row r="107" spans="1:11" x14ac:dyDescent="0.2">
      <c r="A107" s="2">
        <v>7</v>
      </c>
      <c r="B107" s="2" t="s">
        <v>23</v>
      </c>
      <c r="D107" s="2">
        <v>82</v>
      </c>
      <c r="E107" s="2">
        <v>76.3</v>
      </c>
      <c r="F107" s="2">
        <v>69.5</v>
      </c>
      <c r="H107" s="4">
        <f t="shared" si="15"/>
        <v>74.266100000000009</v>
      </c>
      <c r="I107" s="4">
        <f t="shared" si="16"/>
        <v>-0.77338999999999913</v>
      </c>
      <c r="J107" s="4">
        <f t="shared" si="17"/>
        <v>81.348699999999994</v>
      </c>
      <c r="K107" s="4">
        <f t="shared" si="18"/>
        <v>-0.65130000000000621</v>
      </c>
    </row>
    <row r="108" spans="1:11" x14ac:dyDescent="0.2">
      <c r="A108" s="2">
        <v>5</v>
      </c>
      <c r="B108" s="2" t="s">
        <v>23</v>
      </c>
      <c r="D108" s="2">
        <v>87</v>
      </c>
      <c r="E108" s="2">
        <v>80.8</v>
      </c>
      <c r="F108" s="2">
        <v>70.7</v>
      </c>
      <c r="H108" s="4">
        <f t="shared" si="15"/>
        <v>75.540260000000018</v>
      </c>
      <c r="I108" s="4">
        <f t="shared" si="16"/>
        <v>-1.1459739999999983</v>
      </c>
      <c r="J108" s="4">
        <f t="shared" si="17"/>
        <v>82.691500000000005</v>
      </c>
      <c r="K108" s="4">
        <f t="shared" si="18"/>
        <v>-4.3084999999999951</v>
      </c>
    </row>
    <row r="109" spans="1:11" x14ac:dyDescent="0.2">
      <c r="A109" s="2">
        <v>4</v>
      </c>
      <c r="B109" s="2" t="s">
        <v>23</v>
      </c>
      <c r="D109" s="2">
        <v>107</v>
      </c>
      <c r="E109" s="2">
        <v>97.9</v>
      </c>
      <c r="F109" s="2">
        <v>89.6</v>
      </c>
      <c r="H109" s="4">
        <f t="shared" si="15"/>
        <v>95.608280000000008</v>
      </c>
      <c r="I109" s="4">
        <f t="shared" si="16"/>
        <v>-1.1391719999999992</v>
      </c>
      <c r="J109" s="4">
        <f t="shared" si="17"/>
        <v>103.84059999999999</v>
      </c>
      <c r="K109" s="4">
        <f t="shared" si="18"/>
        <v>-3.1594000000000051</v>
      </c>
    </row>
    <row r="110" spans="1:11" x14ac:dyDescent="0.2">
      <c r="A110" s="2">
        <v>1</v>
      </c>
      <c r="B110" s="2" t="s">
        <v>23</v>
      </c>
      <c r="D110" s="2">
        <v>147</v>
      </c>
      <c r="E110" s="2">
        <v>132</v>
      </c>
      <c r="F110" s="2">
        <v>121</v>
      </c>
      <c r="H110" s="4">
        <f t="shared" si="15"/>
        <v>128.94880000000001</v>
      </c>
      <c r="I110" s="4">
        <f t="shared" si="16"/>
        <v>-1.8051199999999994</v>
      </c>
      <c r="J110" s="4">
        <f t="shared" si="17"/>
        <v>138.97720000000001</v>
      </c>
      <c r="K110" s="4">
        <f t="shared" si="18"/>
        <v>-8.0227999999999895</v>
      </c>
    </row>
  </sheetData>
  <sortState xmlns:xlrd2="http://schemas.microsoft.com/office/spreadsheetml/2017/richdata2" ref="A2:K113">
    <sortCondition ref="C2:C113"/>
    <sortCondition ref="E2:E113"/>
  </sortState>
  <mergeCells count="5">
    <mergeCell ref="X9:Y9"/>
    <mergeCell ref="Z9:AA9"/>
    <mergeCell ref="X11:Y11"/>
    <mergeCell ref="Z11:AA11"/>
    <mergeCell ref="V11:W11"/>
  </mergeCells>
  <pageMargins left="0.7" right="0.7" top="0.75" bottom="0.75" header="0.3" footer="0.3"/>
  <pageSetup orientation="portrait" r:id="rId1"/>
  <ignoredErrors>
    <ignoredError sqref="Z1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P. Vanek</dc:creator>
  <cp:lastModifiedBy>John P. Vanek</cp:lastModifiedBy>
  <dcterms:created xsi:type="dcterms:W3CDTF">2019-01-22T18:37:54Z</dcterms:created>
  <dcterms:modified xsi:type="dcterms:W3CDTF">2019-04-25T18:43:47Z</dcterms:modified>
</cp:coreProperties>
</file>