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/>
  <mc:AlternateContent xmlns:mc="http://schemas.openxmlformats.org/markup-compatibility/2006">
    <mc:Choice Requires="x15">
      <x15ac:absPath xmlns:x15ac="http://schemas.microsoft.com/office/spreadsheetml/2010/11/ac" url="D:\##\"/>
    </mc:Choice>
  </mc:AlternateContent>
  <xr:revisionPtr revIDLastSave="0" documentId="13_ncr:1_{0014B5E9-ED1E-4F00-A55E-3E2A7CB3C273}" xr6:coauthVersionLast="36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Overview" sheetId="19" r:id="rId1"/>
    <sheet name="2018_all assays" sheetId="7" r:id="rId2"/>
    <sheet name="2018_loc B" sheetId="17" r:id="rId3"/>
    <sheet name="2018_loc C" sheetId="18" r:id="rId4"/>
    <sheet name="2015_all assays" sheetId="15" r:id="rId5"/>
    <sheet name="2015_loc E" sheetId="12" r:id="rId6"/>
    <sheet name="2015_loc B" sheetId="16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9" l="1"/>
  <c r="F36" i="19"/>
  <c r="F32" i="19"/>
  <c r="W22" i="19"/>
  <c r="W15" i="19"/>
  <c r="V16" i="19"/>
  <c r="V22" i="19" s="1"/>
  <c r="V17" i="19"/>
  <c r="V18" i="19"/>
  <c r="V19" i="19"/>
  <c r="V20" i="19"/>
  <c r="V15" i="19"/>
  <c r="G8" i="19"/>
  <c r="F8" i="19"/>
  <c r="G22" i="19" l="1"/>
  <c r="F22" i="19"/>
  <c r="O22" i="19"/>
  <c r="N22" i="19"/>
  <c r="W16" i="19" l="1"/>
  <c r="W17" i="19"/>
  <c r="W18" i="19"/>
  <c r="W19" i="19"/>
  <c r="W20" i="19"/>
  <c r="R25" i="19"/>
  <c r="R24" i="19"/>
  <c r="G30" i="19"/>
  <c r="G31" i="19"/>
  <c r="G32" i="19"/>
  <c r="G33" i="19"/>
  <c r="G34" i="19"/>
  <c r="G29" i="19"/>
  <c r="B39" i="19"/>
  <c r="B38" i="19"/>
  <c r="F30" i="19"/>
  <c r="F31" i="19"/>
  <c r="F33" i="19"/>
  <c r="F34" i="19"/>
  <c r="F29" i="19"/>
  <c r="N17" i="19"/>
  <c r="N20" i="19"/>
  <c r="N16" i="19"/>
  <c r="J24" i="19"/>
  <c r="J25" i="19" s="1"/>
  <c r="W11" i="16"/>
  <c r="W6" i="16"/>
  <c r="W7" i="16"/>
  <c r="W8" i="16"/>
  <c r="W9" i="16"/>
  <c r="W5" i="16"/>
  <c r="T11" i="16"/>
  <c r="V9" i="16"/>
  <c r="U9" i="16"/>
  <c r="T9" i="16"/>
  <c r="V6" i="16"/>
  <c r="U6" i="16"/>
  <c r="T6" i="16"/>
  <c r="U5" i="16"/>
  <c r="T5" i="16"/>
  <c r="W8" i="15"/>
  <c r="V8" i="15"/>
  <c r="U8" i="15"/>
  <c r="W9" i="15"/>
  <c r="V9" i="15"/>
  <c r="U9" i="15"/>
  <c r="W12" i="15"/>
  <c r="V12" i="15"/>
  <c r="U12" i="15"/>
  <c r="U12" i="12"/>
  <c r="M27" i="17"/>
  <c r="N27" i="17" s="1"/>
  <c r="I27" i="15"/>
  <c r="H27" i="15"/>
  <c r="I26" i="15"/>
  <c r="H26" i="15"/>
  <c r="I25" i="15"/>
  <c r="H25" i="15"/>
  <c r="I24" i="15"/>
  <c r="H24" i="15"/>
  <c r="I23" i="15"/>
  <c r="H23" i="15"/>
  <c r="I22" i="15"/>
  <c r="H22" i="15"/>
  <c r="I21" i="15"/>
  <c r="H21" i="15"/>
  <c r="I20" i="15"/>
  <c r="H20" i="15"/>
  <c r="I19" i="15"/>
  <c r="H19" i="15"/>
  <c r="I18" i="15"/>
  <c r="H18" i="15"/>
  <c r="I17" i="15"/>
  <c r="H17" i="15"/>
  <c r="I16" i="15"/>
  <c r="H16" i="15"/>
  <c r="I15" i="15"/>
  <c r="H15" i="15"/>
  <c r="I14" i="15"/>
  <c r="H14" i="15"/>
  <c r="I13" i="15"/>
  <c r="H13" i="15"/>
  <c r="I12" i="15"/>
  <c r="H12" i="15"/>
  <c r="W11" i="15"/>
  <c r="V11" i="15"/>
  <c r="U11" i="15"/>
  <c r="I11" i="15"/>
  <c r="H11" i="15"/>
  <c r="W10" i="15"/>
  <c r="V10" i="15"/>
  <c r="U10" i="15"/>
  <c r="I3" i="15"/>
  <c r="H3" i="15"/>
  <c r="I2" i="15"/>
  <c r="H2" i="15"/>
  <c r="O17" i="19" l="1"/>
  <c r="O20" i="19"/>
  <c r="O16" i="19"/>
  <c r="U14" i="15"/>
  <c r="X9" i="15" s="1"/>
  <c r="X11" i="15"/>
  <c r="X7" i="15"/>
  <c r="X10" i="15"/>
  <c r="X12" i="15"/>
  <c r="X8" i="15" l="1"/>
  <c r="X14" i="15"/>
  <c r="W12" i="12" l="1"/>
  <c r="V12" i="12"/>
  <c r="W11" i="12"/>
  <c r="V11" i="12"/>
  <c r="U11" i="12"/>
  <c r="W10" i="12"/>
  <c r="V10" i="12"/>
  <c r="U10" i="12"/>
  <c r="W8" i="12"/>
  <c r="V8" i="12"/>
  <c r="U8" i="12"/>
  <c r="U14" i="12" s="1"/>
  <c r="X8" i="12" l="1"/>
  <c r="X9" i="12"/>
  <c r="X10" i="12"/>
  <c r="X11" i="12"/>
  <c r="X12" i="12"/>
  <c r="X7" i="12"/>
  <c r="X14" i="12" l="1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I20" i="12"/>
  <c r="H20" i="12"/>
  <c r="I19" i="12"/>
  <c r="H19" i="12"/>
  <c r="I18" i="12"/>
  <c r="H18" i="12"/>
  <c r="I17" i="12"/>
  <c r="H17" i="12"/>
  <c r="I16" i="12"/>
  <c r="H16" i="12"/>
  <c r="I15" i="12"/>
  <c r="H15" i="12"/>
  <c r="I14" i="12"/>
  <c r="H14" i="12"/>
  <c r="I13" i="12"/>
  <c r="H13" i="12"/>
  <c r="I12" i="12"/>
  <c r="H12" i="12"/>
  <c r="I11" i="12"/>
  <c r="H11" i="12"/>
  <c r="I3" i="12"/>
  <c r="H3" i="12"/>
  <c r="I2" i="12"/>
  <c r="H2" i="12"/>
  <c r="W22" i="7" l="1"/>
  <c r="V22" i="7"/>
  <c r="U22" i="7"/>
  <c r="W21" i="7"/>
  <c r="V21" i="7"/>
  <c r="U21" i="7"/>
  <c r="W20" i="7"/>
  <c r="V20" i="7"/>
  <c r="U20" i="7"/>
  <c r="W19" i="7"/>
  <c r="V19" i="7"/>
  <c r="U19" i="7"/>
  <c r="U18" i="7"/>
  <c r="P27" i="7"/>
  <c r="Q27" i="7" s="1"/>
  <c r="W23" i="7" l="1"/>
  <c r="V23" i="7"/>
  <c r="U23" i="7"/>
  <c r="W18" i="7"/>
  <c r="N71" i="7" l="1"/>
  <c r="Q71" i="7" l="1"/>
  <c r="U25" i="7"/>
  <c r="X23" i="7" s="1"/>
  <c r="X22" i="7" l="1"/>
  <c r="X19" i="7"/>
  <c r="X20" i="7"/>
  <c r="X18" i="7"/>
  <c r="X21" i="7"/>
  <c r="X25" i="7" l="1"/>
</calcChain>
</file>

<file path=xl/sharedStrings.xml><?xml version="1.0" encoding="utf-8"?>
<sst xmlns="http://schemas.openxmlformats.org/spreadsheetml/2006/main" count="2415" uniqueCount="63">
  <si>
    <t>Siganus virgatus</t>
  </si>
  <si>
    <t>Turbinaria sp.</t>
  </si>
  <si>
    <t>Padina sp.</t>
  </si>
  <si>
    <t>Siganus javus</t>
  </si>
  <si>
    <t>Siganus guttatus</t>
  </si>
  <si>
    <t>Siganus corralinus</t>
  </si>
  <si>
    <t>Scarus rivulatus</t>
  </si>
  <si>
    <t>Fish species</t>
  </si>
  <si>
    <t>Date</t>
  </si>
  <si>
    <t>msb</t>
  </si>
  <si>
    <t>SD</t>
  </si>
  <si>
    <t>percentage of msb</t>
  </si>
  <si>
    <t>15 - 20</t>
  </si>
  <si>
    <t>20 - 25</t>
  </si>
  <si>
    <t>25 - 30</t>
  </si>
  <si>
    <t>30 - 35</t>
  </si>
  <si>
    <t>Size class</t>
  </si>
  <si>
    <t>Number of bites</t>
  </si>
  <si>
    <t>Biomass (in g)</t>
  </si>
  <si>
    <t>Biomass (in kg)</t>
  </si>
  <si>
    <t>Scarus ghobban</t>
  </si>
  <si>
    <t>30.1 - 35.0 cm</t>
  </si>
  <si>
    <t>5.1 - 10.0 cm</t>
  </si>
  <si>
    <t>10.1 - 15.0 cm</t>
  </si>
  <si>
    <t>15.1 - 20.0 cm</t>
  </si>
  <si>
    <t>20.1 - 25.0 cm</t>
  </si>
  <si>
    <t>25.1 - 30.0 cm</t>
  </si>
  <si>
    <t>Siganus corallinus</t>
  </si>
  <si>
    <t>Location</t>
  </si>
  <si>
    <t>Water Depth (in m)</t>
  </si>
  <si>
    <t>Replicate No.</t>
  </si>
  <si>
    <t>Algae Species</t>
  </si>
  <si>
    <t>Initial weight (g)</t>
  </si>
  <si>
    <t>Weight left (g)</t>
  </si>
  <si>
    <t>Biomass lost [g]</t>
  </si>
  <si>
    <t>Percentage decrease</t>
  </si>
  <si>
    <t>Tloss</t>
  </si>
  <si>
    <t>Percentage decrease accounting for control</t>
  </si>
  <si>
    <t>Tloss  = 1 – Aa  / (Ai  * [1 – Hloss ])</t>
  </si>
  <si>
    <t>B</t>
  </si>
  <si>
    <t>1-2</t>
  </si>
  <si>
    <t>Sargassum sp.</t>
  </si>
  <si>
    <t>total msb</t>
  </si>
  <si>
    <t>mean</t>
  </si>
  <si>
    <t>fish species</t>
  </si>
  <si>
    <t>total number of bites</t>
  </si>
  <si>
    <t>total recordings (h)</t>
  </si>
  <si>
    <t>3-6</t>
  </si>
  <si>
    <t>E</t>
  </si>
  <si>
    <t xml:space="preserve"> Turbinaria sp.</t>
  </si>
  <si>
    <t>C</t>
  </si>
  <si>
    <t>05.03.2015</t>
  </si>
  <si>
    <t>multiple-choice</t>
  </si>
  <si>
    <t>single-choice_loc E</t>
  </si>
  <si>
    <t>msb per h</t>
  </si>
  <si>
    <t>SE</t>
  </si>
  <si>
    <t>n</t>
  </si>
  <si>
    <t>root n</t>
  </si>
  <si>
    <t>single-choice_locB</t>
  </si>
  <si>
    <t>multiple-choice_locB</t>
  </si>
  <si>
    <t>all assays 2018</t>
  </si>
  <si>
    <t>all assays 2015</t>
  </si>
  <si>
    <t>all assays 2015 and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</si>
</sst>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14" fontId="5" fillId="0" borderId="0" xfId="0" applyNumberFormat="1" applyFont="1"/>
    <xf numFmtId="1" fontId="5" fillId="0" borderId="0" xfId="0" applyNumberFormat="1" applyFont="1" applyAlignment="1">
      <alignment horizontal="center"/>
    </xf>
    <xf numFmtId="0" fontId="5" fillId="0" borderId="0" xfId="0" applyFont="1"/>
    <xf numFmtId="2" fontId="5" fillId="0" borderId="0" xfId="0" applyNumberFormat="1" applyFont="1"/>
    <xf numFmtId="0" fontId="5" fillId="2" borderId="0" xfId="0" applyFont="1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5" fillId="0" borderId="0" xfId="0" applyFont="1" applyFill="1"/>
    <xf numFmtId="1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2" fontId="3" fillId="0" borderId="1" xfId="0" applyNumberFormat="1" applyFont="1" applyBorder="1"/>
    <xf numFmtId="14" fontId="0" fillId="0" borderId="1" xfId="0" applyNumberFormat="1" applyBorder="1"/>
    <xf numFmtId="14" fontId="3" fillId="0" borderId="1" xfId="0" applyNumberFormat="1" applyFont="1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2" fontId="0" fillId="0" borderId="1" xfId="0" applyNumberFormat="1" applyBorder="1"/>
    <xf numFmtId="14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2" fontId="3" fillId="0" borderId="0" xfId="0" applyNumberFormat="1" applyFont="1" applyBorder="1"/>
    <xf numFmtId="0" fontId="0" fillId="0" borderId="4" xfId="0" applyBorder="1"/>
    <xf numFmtId="2" fontId="1" fillId="0" borderId="1" xfId="0" applyNumberFormat="1" applyFon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2" fontId="0" fillId="0" borderId="0" xfId="0" applyNumberFormat="1" applyBorder="1"/>
    <xf numFmtId="49" fontId="0" fillId="0" borderId="5" xfId="0" applyNumberFormat="1" applyBorder="1" applyAlignment="1">
      <alignment horizontal="center"/>
    </xf>
    <xf numFmtId="0" fontId="2" fillId="0" borderId="2" xfId="0" applyFont="1" applyBorder="1"/>
    <xf numFmtId="0" fontId="3" fillId="0" borderId="6" xfId="0" applyFont="1" applyBorder="1" applyAlignment="1">
      <alignment horizontal="center"/>
    </xf>
    <xf numFmtId="2" fontId="3" fillId="0" borderId="6" xfId="0" applyNumberFormat="1" applyFont="1" applyBorder="1"/>
    <xf numFmtId="49" fontId="3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2" fontId="2" fillId="0" borderId="1" xfId="0" applyNumberFormat="1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5" fillId="0" borderId="0" xfId="0" applyFont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6" xfId="0" applyBorder="1" applyAlignment="1">
      <alignment horizontal="right"/>
    </xf>
    <xf numFmtId="2" fontId="5" fillId="0" borderId="0" xfId="0" applyNumberFormat="1" applyFont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49" fontId="3" fillId="0" borderId="5" xfId="0" applyNumberFormat="1" applyFont="1" applyBorder="1" applyAlignment="1">
      <alignment horizontal="center"/>
    </xf>
    <xf numFmtId="0" fontId="4" fillId="0" borderId="2" xfId="0" applyFont="1" applyBorder="1"/>
    <xf numFmtId="2" fontId="2" fillId="0" borderId="3" xfId="0" applyNumberFormat="1" applyFont="1" applyBorder="1" applyAlignment="1">
      <alignment horizontal="left"/>
    </xf>
    <xf numFmtId="14" fontId="3" fillId="0" borderId="6" xfId="0" applyNumberFormat="1" applyFont="1" applyBorder="1"/>
    <xf numFmtId="49" fontId="3" fillId="0" borderId="7" xfId="0" applyNumberFormat="1" applyFont="1" applyBorder="1" applyAlignment="1">
      <alignment horizontal="center"/>
    </xf>
    <xf numFmtId="0" fontId="4" fillId="0" borderId="8" xfId="0" applyFont="1" applyBorder="1"/>
    <xf numFmtId="0" fontId="0" fillId="0" borderId="9" xfId="0" applyBorder="1"/>
    <xf numFmtId="0" fontId="1" fillId="0" borderId="9" xfId="0" applyFont="1" applyBorder="1"/>
    <xf numFmtId="0" fontId="0" fillId="0" borderId="5" xfId="0" applyBorder="1"/>
    <xf numFmtId="0" fontId="5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2" fontId="0" fillId="0" borderId="0" xfId="0" applyNumberFormat="1" applyFill="1" applyBorder="1"/>
    <xf numFmtId="2" fontId="1" fillId="0" borderId="4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629B5-2CD6-414A-A1FF-7C2574549204}">
  <dimension ref="A1:W39"/>
  <sheetViews>
    <sheetView zoomScale="80" zoomScaleNormal="80" workbookViewId="0">
      <selection activeCell="F40" sqref="F40"/>
    </sheetView>
  </sheetViews>
  <sheetFormatPr baseColWidth="10" defaultRowHeight="15" x14ac:dyDescent="0.25"/>
  <cols>
    <col min="1" max="1" width="23.5703125" bestFit="1" customWidth="1"/>
    <col min="5" max="5" width="17.5703125" bestFit="1" customWidth="1"/>
    <col min="9" max="9" width="19.85546875" bestFit="1" customWidth="1"/>
    <col min="13" max="13" width="17.5703125" bestFit="1" customWidth="1"/>
    <col min="17" max="17" width="20" bestFit="1" customWidth="1"/>
    <col min="21" max="21" width="19.42578125" bestFit="1" customWidth="1"/>
  </cols>
  <sheetData>
    <row r="1" spans="1:23" x14ac:dyDescent="0.25">
      <c r="A1" s="2" t="s">
        <v>62</v>
      </c>
      <c r="B1" s="1" t="s">
        <v>9</v>
      </c>
      <c r="C1" s="1" t="s">
        <v>43</v>
      </c>
      <c r="D1" s="1" t="s">
        <v>10</v>
      </c>
      <c r="E1" s="1" t="s">
        <v>11</v>
      </c>
      <c r="F1" s="1" t="s">
        <v>54</v>
      </c>
      <c r="G1" s="1" t="s">
        <v>55</v>
      </c>
    </row>
    <row r="2" spans="1:23" x14ac:dyDescent="0.25">
      <c r="A2" t="s">
        <v>20</v>
      </c>
      <c r="B2" s="1">
        <v>1.3066258340207155</v>
      </c>
      <c r="C2" s="1">
        <v>1.3066258340207155</v>
      </c>
      <c r="D2" s="1">
        <v>0</v>
      </c>
      <c r="E2" s="1">
        <v>0.27576184717355373</v>
      </c>
      <c r="F2" s="1">
        <v>3.3675923557234936E-3</v>
      </c>
      <c r="G2" s="1">
        <v>0</v>
      </c>
    </row>
    <row r="3" spans="1:23" x14ac:dyDescent="0.25">
      <c r="A3" t="s">
        <v>6</v>
      </c>
      <c r="B3" s="1">
        <v>8.7786402113645039</v>
      </c>
      <c r="C3" s="1">
        <v>4.3893201056822519</v>
      </c>
      <c r="D3" s="1">
        <v>0.51976589196659395</v>
      </c>
      <c r="E3" s="1">
        <v>1.8527217029749403</v>
      </c>
      <c r="F3" s="1">
        <v>2.2625361369496146E-2</v>
      </c>
      <c r="G3" s="1">
        <v>3.7317016270864201E-2</v>
      </c>
    </row>
    <row r="4" spans="1:23" x14ac:dyDescent="0.25">
      <c r="A4" t="s">
        <v>27</v>
      </c>
      <c r="B4" s="1">
        <v>23.1916499742808</v>
      </c>
      <c r="C4" s="1">
        <v>11.5958249871404</v>
      </c>
      <c r="D4" s="1">
        <v>7.9856422933274454</v>
      </c>
      <c r="E4" s="1">
        <v>4.8945704802349557</v>
      </c>
      <c r="F4" s="1">
        <v>5.9772293748146389E-2</v>
      </c>
      <c r="G4" s="1">
        <v>0.57333570362973041</v>
      </c>
    </row>
    <row r="5" spans="1:23" x14ac:dyDescent="0.25">
      <c r="A5" t="s">
        <v>4</v>
      </c>
      <c r="B5" s="1">
        <v>11.281176927306813</v>
      </c>
      <c r="C5" s="1">
        <v>5.6405884636534065</v>
      </c>
      <c r="D5" s="1">
        <v>0.32790521971775011</v>
      </c>
      <c r="E5" s="1">
        <v>2.3808791367555959</v>
      </c>
      <c r="F5" s="1">
        <v>2.9075198266254671E-2</v>
      </c>
      <c r="G5" s="1">
        <v>2.3542222774970069E-2</v>
      </c>
    </row>
    <row r="6" spans="1:23" x14ac:dyDescent="0.25">
      <c r="A6" t="s">
        <v>3</v>
      </c>
      <c r="B6" s="1">
        <v>1.1422956869474203</v>
      </c>
      <c r="C6" s="1">
        <v>0.57114784347371017</v>
      </c>
      <c r="D6" s="1">
        <v>0.31035309139993927</v>
      </c>
      <c r="E6" s="1">
        <v>0.24108016269790819</v>
      </c>
      <c r="F6" s="1">
        <v>2.9440610488335574E-3</v>
      </c>
      <c r="G6" s="1">
        <v>2.2282053402282297E-2</v>
      </c>
    </row>
    <row r="7" spans="1:23" x14ac:dyDescent="0.25">
      <c r="A7" t="s">
        <v>0</v>
      </c>
      <c r="B7" s="1">
        <v>428.12361835366573</v>
      </c>
      <c r="C7" s="1">
        <v>214.06180917683287</v>
      </c>
      <c r="D7" s="1">
        <v>197.59261403902786</v>
      </c>
      <c r="E7" s="1">
        <v>90.354986670163029</v>
      </c>
      <c r="F7" s="1">
        <v>1.1034113875094478</v>
      </c>
      <c r="G7" s="1">
        <v>14.186322933192587</v>
      </c>
    </row>
    <row r="8" spans="1:23" x14ac:dyDescent="0.25">
      <c r="A8" s="1" t="s">
        <v>42</v>
      </c>
      <c r="B8" s="1">
        <v>473.82400698758602</v>
      </c>
      <c r="E8" s="1">
        <v>99.999999999999986</v>
      </c>
      <c r="F8" s="1">
        <f>SUM(F2:F7)</f>
        <v>1.221195894297902</v>
      </c>
      <c r="G8" s="1">
        <f>SUM(G2:G7)</f>
        <v>14.842799929270434</v>
      </c>
    </row>
    <row r="9" spans="1:23" x14ac:dyDescent="0.25">
      <c r="A9" t="s">
        <v>46</v>
      </c>
      <c r="B9">
        <v>388</v>
      </c>
      <c r="F9" s="1"/>
      <c r="G9" s="1"/>
    </row>
    <row r="10" spans="1:23" x14ac:dyDescent="0.25">
      <c r="A10" t="s">
        <v>56</v>
      </c>
      <c r="B10" s="1">
        <v>194</v>
      </c>
      <c r="F10" s="1"/>
      <c r="G10" s="1"/>
    </row>
    <row r="11" spans="1:23" x14ac:dyDescent="0.25">
      <c r="A11" t="s">
        <v>57</v>
      </c>
      <c r="B11" s="1">
        <v>13.928388277184119</v>
      </c>
      <c r="F11" s="1"/>
      <c r="G11" s="1"/>
    </row>
    <row r="13" spans="1:23" s="66" customFormat="1" ht="15.75" thickBot="1" x14ac:dyDescent="0.3">
      <c r="A13" s="66">
        <v>2015</v>
      </c>
    </row>
    <row r="14" spans="1:23" x14ac:dyDescent="0.25">
      <c r="A14" s="2" t="s">
        <v>53</v>
      </c>
      <c r="B14" s="1" t="s">
        <v>9</v>
      </c>
      <c r="C14" s="1" t="s">
        <v>43</v>
      </c>
      <c r="D14" s="1" t="s">
        <v>10</v>
      </c>
      <c r="E14" s="1" t="s">
        <v>11</v>
      </c>
      <c r="F14" s="1" t="s">
        <v>54</v>
      </c>
      <c r="G14" s="1" t="s">
        <v>55</v>
      </c>
      <c r="I14" s="2" t="s">
        <v>58</v>
      </c>
      <c r="J14" s="1" t="s">
        <v>9</v>
      </c>
      <c r="K14" s="1" t="s">
        <v>43</v>
      </c>
      <c r="L14" s="1" t="s">
        <v>10</v>
      </c>
      <c r="M14" s="1" t="s">
        <v>11</v>
      </c>
      <c r="N14" s="1" t="s">
        <v>54</v>
      </c>
      <c r="O14" s="1" t="s">
        <v>55</v>
      </c>
      <c r="Q14" s="2" t="s">
        <v>61</v>
      </c>
      <c r="R14" s="1" t="s">
        <v>9</v>
      </c>
      <c r="S14" s="1" t="s">
        <v>43</v>
      </c>
      <c r="T14" s="1" t="s">
        <v>10</v>
      </c>
      <c r="U14" s="1" t="s">
        <v>11</v>
      </c>
      <c r="V14" s="1" t="s">
        <v>54</v>
      </c>
      <c r="W14" s="1" t="s">
        <v>55</v>
      </c>
    </row>
    <row r="15" spans="1:23" x14ac:dyDescent="0.25">
      <c r="A15" t="s">
        <v>20</v>
      </c>
      <c r="B15" s="1"/>
      <c r="C15" s="1"/>
      <c r="D15" s="1"/>
      <c r="E15" s="1">
        <v>0</v>
      </c>
      <c r="F15" s="1">
        <v>0</v>
      </c>
      <c r="G15" s="1">
        <v>0</v>
      </c>
      <c r="I15" t="s">
        <v>20</v>
      </c>
      <c r="J15" s="1"/>
      <c r="K15" s="1"/>
      <c r="L15" s="1"/>
      <c r="M15" s="1">
        <v>0</v>
      </c>
      <c r="N15" s="1"/>
      <c r="O15" s="1"/>
      <c r="Q15" t="s">
        <v>20</v>
      </c>
      <c r="R15" s="1"/>
      <c r="S15" s="1"/>
      <c r="T15" s="1"/>
      <c r="U15" s="1">
        <v>0</v>
      </c>
      <c r="V15" s="1">
        <f>R15/$R$23</f>
        <v>0</v>
      </c>
      <c r="W15" s="1">
        <f>T15/$R$25</f>
        <v>0</v>
      </c>
    </row>
    <row r="16" spans="1:23" x14ac:dyDescent="0.25">
      <c r="A16" t="s">
        <v>6</v>
      </c>
      <c r="B16" s="1">
        <v>3.5137846803725266</v>
      </c>
      <c r="C16" s="1">
        <v>1.7568923401862633</v>
      </c>
      <c r="D16" s="1">
        <v>0.50196924005321797</v>
      </c>
      <c r="E16" s="1">
        <v>0.9170431598523634</v>
      </c>
      <c r="F16" s="1">
        <v>9.7605130010347957E-2</v>
      </c>
      <c r="G16" s="1">
        <v>0.11831528452956279</v>
      </c>
      <c r="I16" t="s">
        <v>6</v>
      </c>
      <c r="J16" s="1">
        <v>1.3953013172763151</v>
      </c>
      <c r="K16" s="1">
        <v>1.3953013172763151</v>
      </c>
      <c r="L16" s="1">
        <v>0</v>
      </c>
      <c r="M16" s="1">
        <v>2.5105024227521051</v>
      </c>
      <c r="N16" s="1">
        <f>J16/$J$23</f>
        <v>1.5855696787230852E-2</v>
      </c>
      <c r="O16" s="1">
        <f>L16/$J$25</f>
        <v>0</v>
      </c>
      <c r="Q16" t="s">
        <v>6</v>
      </c>
      <c r="R16" s="1">
        <v>4.9090859976488419</v>
      </c>
      <c r="S16" s="1">
        <v>1.6363619992162806</v>
      </c>
      <c r="T16" s="1">
        <v>0.4438887302336218</v>
      </c>
      <c r="U16" s="1">
        <v>1.1188974410725965</v>
      </c>
      <c r="V16" s="1">
        <f t="shared" ref="V16:V20" si="0">R16/$R$23</f>
        <v>3.9589403206845501E-2</v>
      </c>
      <c r="W16" s="1">
        <f t="shared" ref="W16:W20" si="1">T16/$R$25</f>
        <v>5.6373925113623269E-2</v>
      </c>
    </row>
    <row r="17" spans="1:23" x14ac:dyDescent="0.25">
      <c r="A17" t="s">
        <v>27</v>
      </c>
      <c r="B17" s="1"/>
      <c r="C17" s="1"/>
      <c r="D17" s="1"/>
      <c r="E17" s="1">
        <v>0</v>
      </c>
      <c r="F17" s="1">
        <v>0</v>
      </c>
      <c r="G17" s="1">
        <v>0</v>
      </c>
      <c r="I17" t="s">
        <v>27</v>
      </c>
      <c r="J17" s="1">
        <v>19.581467280467844</v>
      </c>
      <c r="K17" s="1">
        <v>9.7907336402339222</v>
      </c>
      <c r="L17" s="1">
        <v>0.67522300967130455</v>
      </c>
      <c r="M17" s="1">
        <v>35.232046612423893</v>
      </c>
      <c r="N17" s="1">
        <f t="shared" ref="N17:N20" si="2">J17/$J$23</f>
        <v>0.22251667364168004</v>
      </c>
      <c r="O17" s="1">
        <f t="shared" ref="O17:O20" si="3">L17/$J$25</f>
        <v>0.10179369876791966</v>
      </c>
      <c r="Q17" t="s">
        <v>27</v>
      </c>
      <c r="R17" s="1">
        <v>19.581467280467844</v>
      </c>
      <c r="S17" s="1">
        <v>9.7907336402339222</v>
      </c>
      <c r="T17" s="1">
        <v>0.67522300967130455</v>
      </c>
      <c r="U17" s="1">
        <v>4.4630820570378393</v>
      </c>
      <c r="V17" s="1">
        <f t="shared" si="0"/>
        <v>0.15791505871345035</v>
      </c>
      <c r="W17" s="1">
        <f t="shared" si="1"/>
        <v>8.5753407981706539E-2</v>
      </c>
    </row>
    <row r="18" spans="1:23" x14ac:dyDescent="0.25">
      <c r="A18" t="s">
        <v>4</v>
      </c>
      <c r="B18" s="1">
        <v>5.3126832439356564</v>
      </c>
      <c r="C18" s="1">
        <v>1.0625366487871313</v>
      </c>
      <c r="D18" s="1">
        <v>1.0043049670173863</v>
      </c>
      <c r="E18" s="1">
        <v>1.3865277108547642</v>
      </c>
      <c r="F18" s="1">
        <v>0.14757453455376823</v>
      </c>
      <c r="G18" s="1">
        <v>0.23671695085244193</v>
      </c>
      <c r="I18" t="s">
        <v>4</v>
      </c>
      <c r="J18" s="1"/>
      <c r="K18" s="1"/>
      <c r="L18" s="1"/>
      <c r="M18" s="1">
        <v>0</v>
      </c>
      <c r="N18" s="1"/>
      <c r="O18" s="1"/>
      <c r="Q18" t="s">
        <v>4</v>
      </c>
      <c r="R18" s="1">
        <v>5.3126832439356564</v>
      </c>
      <c r="S18" s="1">
        <v>1.0625366487871313</v>
      </c>
      <c r="T18" s="1">
        <v>1.0043049670173863</v>
      </c>
      <c r="U18" s="1">
        <v>1.2108868513845252</v>
      </c>
      <c r="V18" s="1">
        <f t="shared" si="0"/>
        <v>4.2844219709158519E-2</v>
      </c>
      <c r="W18" s="1">
        <f t="shared" si="1"/>
        <v>0.12754685835813018</v>
      </c>
    </row>
    <row r="19" spans="1:23" x14ac:dyDescent="0.25">
      <c r="A19" t="s">
        <v>3</v>
      </c>
      <c r="B19" s="1">
        <v>0.88150093487364933</v>
      </c>
      <c r="C19" s="1">
        <v>0.44075046743682467</v>
      </c>
      <c r="D19" s="1">
        <v>0.33056285057761842</v>
      </c>
      <c r="E19" s="1">
        <v>0.23005803606715056</v>
      </c>
      <c r="F19" s="1">
        <v>2.4486137079823594E-2</v>
      </c>
      <c r="G19" s="1">
        <v>7.791441108392981E-2</v>
      </c>
      <c r="I19" t="s">
        <v>3</v>
      </c>
      <c r="J19" s="1"/>
      <c r="K19" s="1"/>
      <c r="L19" s="1"/>
      <c r="M19" s="1">
        <v>0</v>
      </c>
      <c r="N19" s="1"/>
      <c r="O19" s="1"/>
      <c r="Q19" t="s">
        <v>3</v>
      </c>
      <c r="R19" s="1">
        <v>0.88150093487364933</v>
      </c>
      <c r="S19" s="1">
        <v>0.44075046743682467</v>
      </c>
      <c r="T19" s="1">
        <v>0.33056285057761842</v>
      </c>
      <c r="U19" s="1">
        <v>0.20091502589394661</v>
      </c>
      <c r="V19" s="1">
        <f t="shared" si="0"/>
        <v>7.1088785070455591E-3</v>
      </c>
      <c r="W19" s="1">
        <f t="shared" si="1"/>
        <v>4.1981524004902536E-2</v>
      </c>
    </row>
    <row r="20" spans="1:23" x14ac:dyDescent="0.25">
      <c r="A20" t="s">
        <v>0</v>
      </c>
      <c r="B20" s="1">
        <v>373.45662297292102</v>
      </c>
      <c r="C20" s="1">
        <v>2.5405212447137484</v>
      </c>
      <c r="D20" s="1">
        <v>3.0168408769415898</v>
      </c>
      <c r="E20" s="1">
        <v>97.466371093225732</v>
      </c>
      <c r="F20" s="1">
        <v>10.37379508258114</v>
      </c>
      <c r="G20" s="1">
        <v>0.711076213948723</v>
      </c>
      <c r="I20" t="s">
        <v>0</v>
      </c>
      <c r="J20" s="1">
        <v>34.601800242939717</v>
      </c>
      <c r="K20" s="1">
        <v>1.9223222357188732</v>
      </c>
      <c r="L20" s="1">
        <v>1.714249602103624</v>
      </c>
      <c r="M20" s="1">
        <v>62.25745096482401</v>
      </c>
      <c r="N20" s="1">
        <f t="shared" si="2"/>
        <v>0.39320227548795134</v>
      </c>
      <c r="O20" s="1">
        <f t="shared" si="3"/>
        <v>0.25843285123608001</v>
      </c>
      <c r="Q20" t="s">
        <v>0</v>
      </c>
      <c r="R20" s="1">
        <v>408.05842321586084</v>
      </c>
      <c r="S20" s="1">
        <v>2.473081352823399</v>
      </c>
      <c r="T20" s="1">
        <v>2.9096700768759685</v>
      </c>
      <c r="U20" s="1">
        <v>93.006218624611094</v>
      </c>
      <c r="V20" s="1">
        <f t="shared" si="0"/>
        <v>3.2907937356117811</v>
      </c>
      <c r="W20" s="1">
        <f t="shared" si="1"/>
        <v>0.36952846929190203</v>
      </c>
    </row>
    <row r="21" spans="1:23" x14ac:dyDescent="0.25">
      <c r="F21" s="1"/>
      <c r="G21" s="1"/>
    </row>
    <row r="22" spans="1:23" x14ac:dyDescent="0.25">
      <c r="A22" s="1" t="s">
        <v>42</v>
      </c>
      <c r="B22" s="1">
        <v>383.16459183210287</v>
      </c>
      <c r="E22" s="1">
        <v>100.00000000000001</v>
      </c>
      <c r="F22" s="1">
        <f>SUM(F15:F20)</f>
        <v>10.64346088422508</v>
      </c>
      <c r="G22" s="1">
        <f>SUM(G15:G20)</f>
        <v>1.1440228604146576</v>
      </c>
      <c r="I22" s="1" t="s">
        <v>42</v>
      </c>
      <c r="J22" s="1">
        <v>55.578568840683872</v>
      </c>
      <c r="M22" s="1">
        <v>100</v>
      </c>
      <c r="N22" s="1">
        <f>SUM(N16:N20)</f>
        <v>0.6315746459168623</v>
      </c>
      <c r="O22" s="1">
        <f>SUM(O16:O20)</f>
        <v>0.36022655000399967</v>
      </c>
      <c r="Q22" s="1" t="s">
        <v>42</v>
      </c>
      <c r="R22" s="1">
        <v>438.74316067278681</v>
      </c>
      <c r="U22" s="1">
        <v>100</v>
      </c>
      <c r="V22" s="1">
        <f>SUM(V15:V20)</f>
        <v>3.5382512957482812</v>
      </c>
      <c r="W22" s="1">
        <f>SUM(W15:W20)</f>
        <v>0.68118418475026454</v>
      </c>
    </row>
    <row r="23" spans="1:23" x14ac:dyDescent="0.25">
      <c r="A23" t="s">
        <v>46</v>
      </c>
      <c r="B23">
        <v>36</v>
      </c>
      <c r="I23" t="s">
        <v>46</v>
      </c>
      <c r="J23">
        <v>88</v>
      </c>
      <c r="Q23" t="s">
        <v>46</v>
      </c>
      <c r="R23">
        <v>124</v>
      </c>
    </row>
    <row r="24" spans="1:23" x14ac:dyDescent="0.25">
      <c r="A24" t="s">
        <v>56</v>
      </c>
      <c r="B24" s="1">
        <v>18</v>
      </c>
      <c r="I24" t="s">
        <v>56</v>
      </c>
      <c r="J24">
        <f>J23/2</f>
        <v>44</v>
      </c>
      <c r="Q24" t="s">
        <v>56</v>
      </c>
      <c r="R24">
        <f>R23/2</f>
        <v>62</v>
      </c>
    </row>
    <row r="25" spans="1:23" x14ac:dyDescent="0.25">
      <c r="A25" t="s">
        <v>57</v>
      </c>
      <c r="B25" s="1">
        <v>4.2426406871192848</v>
      </c>
      <c r="I25" t="s">
        <v>57</v>
      </c>
      <c r="J25" s="1">
        <f>SQRT(J24)</f>
        <v>6.6332495807107996</v>
      </c>
      <c r="Q25" t="s">
        <v>57</v>
      </c>
      <c r="R25" s="1">
        <f>SQRT(R24)</f>
        <v>7.8740078740118111</v>
      </c>
    </row>
    <row r="27" spans="1:23" s="66" customFormat="1" ht="15.75" thickBot="1" x14ac:dyDescent="0.3">
      <c r="A27" s="67">
        <v>2018</v>
      </c>
    </row>
    <row r="28" spans="1:23" x14ac:dyDescent="0.25">
      <c r="A28" s="73" t="s">
        <v>60</v>
      </c>
      <c r="B28" s="73" t="s">
        <v>9</v>
      </c>
      <c r="C28" s="73" t="s">
        <v>43</v>
      </c>
      <c r="D28" s="73" t="s">
        <v>10</v>
      </c>
      <c r="E28" s="73" t="s">
        <v>11</v>
      </c>
      <c r="F28" s="1" t="s">
        <v>54</v>
      </c>
      <c r="G28" s="1" t="s">
        <v>55</v>
      </c>
      <c r="I28" s="2" t="s">
        <v>59</v>
      </c>
      <c r="J28" s="1" t="s">
        <v>9</v>
      </c>
      <c r="K28" s="1" t="s">
        <v>43</v>
      </c>
      <c r="L28" s="1" t="s">
        <v>10</v>
      </c>
      <c r="M28" s="1" t="s">
        <v>11</v>
      </c>
      <c r="N28" s="1" t="s">
        <v>54</v>
      </c>
      <c r="O28" s="1" t="s">
        <v>55</v>
      </c>
    </row>
    <row r="29" spans="1:23" x14ac:dyDescent="0.25">
      <c r="A29" s="74" t="s">
        <v>20</v>
      </c>
      <c r="B29" s="37">
        <v>1.3066258340207155</v>
      </c>
      <c r="C29" s="37">
        <v>1.3066258340207155</v>
      </c>
      <c r="D29" s="37">
        <v>0</v>
      </c>
      <c r="E29" s="37">
        <v>3.7246132042986084</v>
      </c>
      <c r="F29" s="1">
        <f>B29/$B$37</f>
        <v>4.9493402803814984E-3</v>
      </c>
      <c r="G29" s="1">
        <f>D29/$B$39</f>
        <v>0</v>
      </c>
      <c r="I29" t="s">
        <v>20</v>
      </c>
      <c r="J29" s="1">
        <v>1.3066258340207155</v>
      </c>
      <c r="K29" s="1">
        <v>1.3066258340207155</v>
      </c>
      <c r="L29" s="1">
        <v>0</v>
      </c>
      <c r="M29" s="1">
        <v>4.1500149657917929</v>
      </c>
      <c r="N29" s="1">
        <v>1.6751613256675839E-2</v>
      </c>
      <c r="O29" s="1">
        <v>0</v>
      </c>
    </row>
    <row r="30" spans="1:23" x14ac:dyDescent="0.25">
      <c r="A30" s="74" t="s">
        <v>6</v>
      </c>
      <c r="B30" s="37">
        <v>3.8695542137156633</v>
      </c>
      <c r="C30" s="37">
        <v>0.96738855342891583</v>
      </c>
      <c r="D30" s="37">
        <v>1.0720887599711866</v>
      </c>
      <c r="E30" s="37">
        <v>11.030390142221984</v>
      </c>
      <c r="F30" s="1">
        <f t="shared" ref="F30:F34" si="4">B30/$B$37</f>
        <v>1.4657402324680543E-2</v>
      </c>
      <c r="G30" s="1">
        <f t="shared" ref="G30:G34" si="5">D30/$B$39</f>
        <v>9.331334915611747E-2</v>
      </c>
      <c r="I30" t="s">
        <v>6</v>
      </c>
      <c r="J30" s="1">
        <v>3.8695542137156633</v>
      </c>
      <c r="K30" s="1">
        <v>0.96738855342891583</v>
      </c>
      <c r="L30" s="1">
        <v>1.0720887599711866</v>
      </c>
      <c r="M30" s="1">
        <v>12.290211535499228</v>
      </c>
      <c r="N30" s="1">
        <v>4.9609669406611066E-2</v>
      </c>
      <c r="O30" s="1">
        <v>0.17167159384937131</v>
      </c>
    </row>
    <row r="31" spans="1:23" x14ac:dyDescent="0.25">
      <c r="A31" s="74" t="s">
        <v>27</v>
      </c>
      <c r="B31" s="37">
        <v>3.6101826938129555</v>
      </c>
      <c r="C31" s="37">
        <v>0.90254567345323888</v>
      </c>
      <c r="D31" s="37">
        <v>0.85922509576444728</v>
      </c>
      <c r="E31" s="37">
        <v>10.291036485884199</v>
      </c>
      <c r="F31" s="1">
        <f t="shared" si="4"/>
        <v>1.3674934446261194E-2</v>
      </c>
      <c r="G31" s="1">
        <f t="shared" si="5"/>
        <v>7.4785945304492493E-2</v>
      </c>
      <c r="I31" t="s">
        <v>27</v>
      </c>
      <c r="J31" s="1">
        <v>3.6101826938129555</v>
      </c>
      <c r="K31" s="1">
        <v>0.90254567345323888</v>
      </c>
      <c r="L31" s="1">
        <v>0.85922509576444728</v>
      </c>
      <c r="M31" s="1">
        <v>11.466413581050292</v>
      </c>
      <c r="N31" s="1">
        <v>4.628439351042251E-2</v>
      </c>
      <c r="O31" s="1">
        <v>0.13758612828776012</v>
      </c>
    </row>
    <row r="32" spans="1:23" x14ac:dyDescent="0.25">
      <c r="A32" s="74" t="s">
        <v>4</v>
      </c>
      <c r="B32" s="37">
        <v>5.9684936833711566</v>
      </c>
      <c r="C32" s="37">
        <v>2.9842468416855783</v>
      </c>
      <c r="D32" s="37">
        <v>1.9926222340211943</v>
      </c>
      <c r="E32" s="37">
        <v>17.013539610226779</v>
      </c>
      <c r="F32" s="1">
        <f>B32/$B$37</f>
        <v>2.2607930618830138E-2</v>
      </c>
      <c r="G32" s="1">
        <f t="shared" si="5"/>
        <v>0.17343550385180775</v>
      </c>
      <c r="I32" t="s">
        <v>4</v>
      </c>
      <c r="J32" s="1">
        <v>5.9684936833711566</v>
      </c>
      <c r="K32" s="1">
        <v>2.9842468416855783</v>
      </c>
      <c r="L32" s="1">
        <v>1.9926222340211943</v>
      </c>
      <c r="M32" s="1">
        <v>18.956718491478551</v>
      </c>
      <c r="N32" s="1">
        <v>7.6519149786809695E-2</v>
      </c>
      <c r="O32" s="1">
        <v>0.31907491956478212</v>
      </c>
    </row>
    <row r="33" spans="1:15" x14ac:dyDescent="0.25">
      <c r="A33" s="74" t="s">
        <v>3</v>
      </c>
      <c r="B33" s="37">
        <v>0.26079475207377101</v>
      </c>
      <c r="C33" s="37">
        <v>0.1303973760368855</v>
      </c>
      <c r="D33" s="37">
        <v>9.3140982883489654E-2</v>
      </c>
      <c r="E33" s="37">
        <v>0.74341066271183887</v>
      </c>
      <c r="F33" s="1">
        <f t="shared" si="4"/>
        <v>9.8785890937034475E-4</v>
      </c>
      <c r="G33" s="1">
        <f t="shared" si="5"/>
        <v>8.1068819868838262E-3</v>
      </c>
      <c r="I33" t="s">
        <v>3</v>
      </c>
      <c r="J33" s="1">
        <v>0.26079475207377101</v>
      </c>
      <c r="K33" s="1">
        <v>0.1303973760368855</v>
      </c>
      <c r="L33" s="1">
        <v>9.3140982883489654E-2</v>
      </c>
      <c r="M33" s="1">
        <v>0.82831832642989889</v>
      </c>
      <c r="N33" s="1">
        <v>3.3435224624842439E-3</v>
      </c>
      <c r="O33" s="1">
        <v>1.4914493632724419E-2</v>
      </c>
    </row>
    <row r="34" spans="1:15" x14ac:dyDescent="0.25">
      <c r="A34" s="74" t="s">
        <v>0</v>
      </c>
      <c r="B34" s="37">
        <v>20.065195137805009</v>
      </c>
      <c r="C34" s="37">
        <v>0.64726435928403259</v>
      </c>
      <c r="D34" s="37">
        <v>0.60394318519710055</v>
      </c>
      <c r="E34" s="37">
        <v>57.197009894656581</v>
      </c>
      <c r="F34" s="1">
        <f t="shared" si="4"/>
        <v>7.6004527037140182E-2</v>
      </c>
      <c r="G34" s="1">
        <f t="shared" si="5"/>
        <v>5.256650700476459E-2</v>
      </c>
      <c r="I34" t="s">
        <v>0</v>
      </c>
      <c r="J34" s="1">
        <v>16.469195137805009</v>
      </c>
      <c r="K34" s="1">
        <v>0.56790328061396589</v>
      </c>
      <c r="L34" s="1">
        <v>0.53869523807692854</v>
      </c>
      <c r="M34" s="1">
        <v>52.30832309975024</v>
      </c>
      <c r="N34" s="1">
        <v>0.21114352740775652</v>
      </c>
      <c r="O34" s="1">
        <v>8.6260273936850443E-2</v>
      </c>
    </row>
    <row r="35" spans="1:15" x14ac:dyDescent="0.25">
      <c r="N35" s="1"/>
      <c r="O35" s="1"/>
    </row>
    <row r="36" spans="1:15" x14ac:dyDescent="0.25">
      <c r="A36" s="2" t="s">
        <v>42</v>
      </c>
      <c r="B36" s="1">
        <v>35.080846314799274</v>
      </c>
      <c r="E36">
        <v>100</v>
      </c>
      <c r="F36" s="1">
        <f>SUM(F29:F34)</f>
        <v>0.13288199361666389</v>
      </c>
      <c r="G36" s="1">
        <f>SUM(G29:G34)</f>
        <v>0.40220818730406616</v>
      </c>
      <c r="I36" s="1" t="s">
        <v>42</v>
      </c>
      <c r="J36" s="1">
        <v>31.48484631479927</v>
      </c>
      <c r="M36">
        <v>100</v>
      </c>
      <c r="N36" s="1">
        <v>0.4036518758307599</v>
      </c>
      <c r="O36" s="1">
        <v>0</v>
      </c>
    </row>
    <row r="37" spans="1:15" x14ac:dyDescent="0.25">
      <c r="A37" s="3" t="s">
        <v>46</v>
      </c>
      <c r="B37">
        <v>264</v>
      </c>
      <c r="I37" t="s">
        <v>46</v>
      </c>
      <c r="J37">
        <v>78</v>
      </c>
      <c r="N37" s="1"/>
      <c r="O37" s="1"/>
    </row>
    <row r="38" spans="1:15" x14ac:dyDescent="0.25">
      <c r="A38" t="s">
        <v>56</v>
      </c>
      <c r="B38">
        <f>B37/2</f>
        <v>132</v>
      </c>
      <c r="I38" t="s">
        <v>56</v>
      </c>
      <c r="J38" s="1">
        <v>39</v>
      </c>
      <c r="N38" s="1"/>
      <c r="O38" s="1"/>
    </row>
    <row r="39" spans="1:15" x14ac:dyDescent="0.25">
      <c r="A39" t="s">
        <v>57</v>
      </c>
      <c r="B39" s="1">
        <f>SQRT(B38)</f>
        <v>11.489125293076057</v>
      </c>
      <c r="I39" t="s">
        <v>57</v>
      </c>
      <c r="J39" s="1">
        <v>6.2449979983983983</v>
      </c>
      <c r="N39" s="1"/>
      <c r="O39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90353-A4AC-4DE9-9C27-38F2C10B4802}">
  <dimension ref="A1:Y71"/>
  <sheetViews>
    <sheetView topLeftCell="G1" zoomScale="80" zoomScaleNormal="80" workbookViewId="0">
      <pane ySplit="1" topLeftCell="A2" activePane="bottomLeft" state="frozen"/>
      <selection activeCell="D1" sqref="D1"/>
      <selection pane="bottomLeft" activeCell="W14" sqref="W14"/>
    </sheetView>
  </sheetViews>
  <sheetFormatPr baseColWidth="10" defaultRowHeight="15" x14ac:dyDescent="0.25"/>
  <cols>
    <col min="2" max="2" width="12" bestFit="1" customWidth="1"/>
    <col min="3" max="3" width="18.28515625" bestFit="1" customWidth="1"/>
    <col min="5" max="5" width="18.140625" bestFit="1" customWidth="1"/>
    <col min="6" max="6" width="15.5703125" bestFit="1" customWidth="1"/>
    <col min="7" max="7" width="14" bestFit="1" customWidth="1"/>
    <col min="8" max="8" width="14.85546875" bestFit="1" customWidth="1"/>
    <col min="9" max="9" width="19.5703125" bestFit="1" customWidth="1"/>
    <col min="11" max="11" width="14.85546875" customWidth="1"/>
    <col min="12" max="12" width="20.5703125" bestFit="1" customWidth="1"/>
    <col min="13" max="13" width="13" customWidth="1"/>
    <col min="14" max="14" width="15.42578125" bestFit="1" customWidth="1"/>
    <col min="15" max="15" width="13.28515625" bestFit="1" customWidth="1"/>
    <col min="16" max="16" width="18.7109375" bestFit="1" customWidth="1"/>
    <col min="17" max="17" width="7.7109375" bestFit="1" customWidth="1"/>
    <col min="18" max="19" width="7.7109375" customWidth="1"/>
    <col min="20" max="20" width="32.28515625" customWidth="1"/>
    <col min="21" max="22" width="13.7109375" bestFit="1" customWidth="1"/>
    <col min="23" max="23" width="5.7109375" bestFit="1" customWidth="1"/>
    <col min="24" max="24" width="23" bestFit="1" customWidth="1"/>
    <col min="25" max="25" width="15.140625" customWidth="1"/>
  </cols>
  <sheetData>
    <row r="1" spans="1:22" x14ac:dyDescent="0.25">
      <c r="A1" s="8" t="s">
        <v>28</v>
      </c>
      <c r="B1" s="9" t="s">
        <v>8</v>
      </c>
      <c r="C1" s="10" t="s">
        <v>29</v>
      </c>
      <c r="D1" s="8" t="s">
        <v>30</v>
      </c>
      <c r="E1" s="11" t="s">
        <v>31</v>
      </c>
      <c r="F1" s="12" t="s">
        <v>32</v>
      </c>
      <c r="G1" s="12" t="s">
        <v>33</v>
      </c>
      <c r="H1" s="11" t="s">
        <v>34</v>
      </c>
      <c r="I1" s="11" t="s">
        <v>35</v>
      </c>
      <c r="J1" s="12" t="s">
        <v>36</v>
      </c>
      <c r="K1" s="11" t="s">
        <v>37</v>
      </c>
      <c r="L1" s="11" t="s">
        <v>7</v>
      </c>
      <c r="M1" s="11" t="s">
        <v>16</v>
      </c>
      <c r="N1" s="11" t="s">
        <v>17</v>
      </c>
      <c r="O1" s="11" t="s">
        <v>18</v>
      </c>
      <c r="P1" s="11" t="s">
        <v>19</v>
      </c>
      <c r="Q1" s="11" t="s">
        <v>9</v>
      </c>
      <c r="R1" s="11"/>
      <c r="S1" s="11"/>
      <c r="T1" s="13" t="s">
        <v>38</v>
      </c>
    </row>
    <row r="2" spans="1:22" x14ac:dyDescent="0.25">
      <c r="A2" s="5" t="s">
        <v>39</v>
      </c>
      <c r="B2" s="17">
        <v>43188</v>
      </c>
      <c r="C2" s="18" t="s">
        <v>40</v>
      </c>
      <c r="D2" s="19">
        <v>5</v>
      </c>
      <c r="E2" s="20" t="s">
        <v>2</v>
      </c>
      <c r="F2" s="6">
        <v>0.7</v>
      </c>
      <c r="G2" s="6">
        <v>0.68</v>
      </c>
      <c r="H2" s="21">
        <v>-1.9999999999999907E-2</v>
      </c>
      <c r="I2" s="21">
        <v>2.857142857142847E-2</v>
      </c>
      <c r="J2" s="21">
        <v>-2.841066897924982E-2</v>
      </c>
      <c r="K2" s="21">
        <v>-2.841066897924982</v>
      </c>
      <c r="L2" s="4" t="s">
        <v>20</v>
      </c>
      <c r="M2" s="5" t="s">
        <v>21</v>
      </c>
      <c r="N2" s="5">
        <v>2</v>
      </c>
      <c r="O2" s="5">
        <v>653.31291701035775</v>
      </c>
      <c r="P2" s="6">
        <v>0.65331291701035776</v>
      </c>
      <c r="Q2" s="6">
        <v>1.3066258340207155</v>
      </c>
      <c r="R2" s="1"/>
      <c r="S2" s="1"/>
    </row>
    <row r="3" spans="1:22" x14ac:dyDescent="0.25">
      <c r="A3" s="5" t="s">
        <v>39</v>
      </c>
      <c r="B3" s="22">
        <v>43193</v>
      </c>
      <c r="C3" s="18" t="s">
        <v>40</v>
      </c>
      <c r="D3" s="19">
        <v>8</v>
      </c>
      <c r="E3" s="20" t="s">
        <v>41</v>
      </c>
      <c r="F3" s="6">
        <v>4.67</v>
      </c>
      <c r="G3" s="6">
        <v>4.41</v>
      </c>
      <c r="H3" s="21">
        <v>-0.25999999999999979</v>
      </c>
      <c r="I3" s="21">
        <v>5.5674518201284773E-2</v>
      </c>
      <c r="J3" s="21">
        <v>2.2807101832357568E-2</v>
      </c>
      <c r="K3" s="21">
        <v>2.2807101832357568</v>
      </c>
      <c r="L3" s="4" t="s">
        <v>6</v>
      </c>
      <c r="M3" s="5" t="s">
        <v>26</v>
      </c>
      <c r="N3" s="5">
        <v>1</v>
      </c>
      <c r="O3" s="5">
        <v>465.10043909210503</v>
      </c>
      <c r="P3" s="6">
        <v>0.46510043909210502</v>
      </c>
      <c r="Q3" s="6">
        <v>0.46510043909210502</v>
      </c>
      <c r="R3" s="1"/>
      <c r="S3" s="1"/>
      <c r="T3" s="69"/>
      <c r="U3" s="70"/>
      <c r="V3" s="70"/>
    </row>
    <row r="4" spans="1:22" x14ac:dyDescent="0.25">
      <c r="A4" s="5" t="s">
        <v>39</v>
      </c>
      <c r="B4" s="22">
        <v>43193</v>
      </c>
      <c r="C4" s="18" t="s">
        <v>40</v>
      </c>
      <c r="D4" s="19">
        <v>8</v>
      </c>
      <c r="E4" s="20" t="s">
        <v>1</v>
      </c>
      <c r="F4" s="6">
        <v>6.3</v>
      </c>
      <c r="G4" s="6">
        <v>6.2</v>
      </c>
      <c r="H4" s="21">
        <v>-9.9999999999999645E-2</v>
      </c>
      <c r="I4" s="21">
        <v>1.5873015873015817E-2</v>
      </c>
      <c r="J4" s="21">
        <v>-9.7090061507953962E-3</v>
      </c>
      <c r="K4" s="21">
        <v>-0.97090061507953962</v>
      </c>
      <c r="L4" s="4" t="s">
        <v>6</v>
      </c>
      <c r="M4" s="5" t="s">
        <v>26</v>
      </c>
      <c r="N4" s="5">
        <v>6</v>
      </c>
      <c r="O4" s="5">
        <v>465.10043909210503</v>
      </c>
      <c r="P4" s="6">
        <v>0.46510043909210502</v>
      </c>
      <c r="Q4" s="6">
        <v>2.7906026345526302</v>
      </c>
      <c r="R4" s="1"/>
      <c r="S4" s="1"/>
      <c r="T4" s="71"/>
      <c r="U4" s="72"/>
      <c r="V4" s="72"/>
    </row>
    <row r="5" spans="1:22" x14ac:dyDescent="0.25">
      <c r="A5" s="5" t="s">
        <v>39</v>
      </c>
      <c r="B5" s="22">
        <v>43215</v>
      </c>
      <c r="C5" s="18" t="s">
        <v>40</v>
      </c>
      <c r="D5" s="19">
        <v>18</v>
      </c>
      <c r="E5" s="20" t="s">
        <v>1</v>
      </c>
      <c r="F5" s="6">
        <v>25.44</v>
      </c>
      <c r="G5" s="6">
        <v>23.62</v>
      </c>
      <c r="H5" s="21">
        <v>-1.8200000000000003</v>
      </c>
      <c r="I5" s="21">
        <v>7.1540880503144666E-2</v>
      </c>
      <c r="J5" s="21">
        <v>4.7405924317335701E-2</v>
      </c>
      <c r="K5" s="21">
        <v>4.7405924317335701</v>
      </c>
      <c r="L5" s="4" t="s">
        <v>6</v>
      </c>
      <c r="M5" s="7" t="s">
        <v>22</v>
      </c>
      <c r="N5" s="5">
        <v>4</v>
      </c>
      <c r="O5" s="5">
        <v>8.5699121963825124</v>
      </c>
      <c r="P5" s="6">
        <v>8.5699121963825117E-3</v>
      </c>
      <c r="Q5" s="6">
        <v>3.4279648785530047E-2</v>
      </c>
      <c r="T5" s="71"/>
      <c r="U5" s="72"/>
      <c r="V5" s="72"/>
    </row>
    <row r="6" spans="1:22" x14ac:dyDescent="0.25">
      <c r="A6" s="5" t="s">
        <v>39</v>
      </c>
      <c r="B6" s="22">
        <v>43228</v>
      </c>
      <c r="C6" s="18" t="s">
        <v>40</v>
      </c>
      <c r="D6" s="19">
        <v>33</v>
      </c>
      <c r="E6" s="20" t="s">
        <v>2</v>
      </c>
      <c r="F6" s="6">
        <v>4.72</v>
      </c>
      <c r="G6" s="6">
        <v>3.61</v>
      </c>
      <c r="H6" s="21">
        <v>-1.1099999999999999</v>
      </c>
      <c r="I6" s="21">
        <v>0.23516949152542377</v>
      </c>
      <c r="J6" s="21">
        <v>0.19030603174521321</v>
      </c>
      <c r="K6" s="21">
        <v>19.030603174521321</v>
      </c>
      <c r="L6" s="4" t="s">
        <v>6</v>
      </c>
      <c r="M6" s="5" t="s">
        <v>24</v>
      </c>
      <c r="N6" s="5">
        <v>5</v>
      </c>
      <c r="O6" s="5">
        <v>115.91429825707964</v>
      </c>
      <c r="P6" s="6">
        <v>0.11591429825707963</v>
      </c>
      <c r="Q6" s="6">
        <v>0.5795714912853982</v>
      </c>
      <c r="T6" s="71"/>
      <c r="U6" s="72"/>
      <c r="V6" s="72"/>
    </row>
    <row r="7" spans="1:22" x14ac:dyDescent="0.25">
      <c r="A7" s="5" t="s">
        <v>39</v>
      </c>
      <c r="B7" s="23">
        <v>43185</v>
      </c>
      <c r="C7" s="18" t="s">
        <v>40</v>
      </c>
      <c r="D7" s="19">
        <v>2</v>
      </c>
      <c r="E7" s="20" t="s">
        <v>41</v>
      </c>
      <c r="F7" s="6">
        <v>58.69</v>
      </c>
      <c r="G7" s="6">
        <v>60.62</v>
      </c>
      <c r="H7" s="21">
        <v>1.9299999999999997</v>
      </c>
      <c r="I7" s="21">
        <v>-3.2884648151303431E-2</v>
      </c>
      <c r="J7" s="21">
        <v>-6.8834382057878285E-2</v>
      </c>
      <c r="K7" s="21">
        <v>-6.8834382057878285</v>
      </c>
      <c r="L7" s="4" t="s">
        <v>27</v>
      </c>
      <c r="M7" s="5" t="s">
        <v>23</v>
      </c>
      <c r="N7" s="5">
        <v>3</v>
      </c>
      <c r="O7" s="5">
        <v>35.729011072296409</v>
      </c>
      <c r="P7" s="6">
        <v>3.572901107229641E-2</v>
      </c>
      <c r="Q7" s="6">
        <v>0.10718703321688923</v>
      </c>
      <c r="R7" s="24"/>
      <c r="S7" s="68"/>
      <c r="T7" s="71"/>
      <c r="U7" s="72"/>
      <c r="V7" s="72"/>
    </row>
    <row r="8" spans="1:22" x14ac:dyDescent="0.25">
      <c r="A8" s="5" t="s">
        <v>39</v>
      </c>
      <c r="B8" s="23">
        <v>43185</v>
      </c>
      <c r="C8" s="18" t="s">
        <v>40</v>
      </c>
      <c r="D8" s="19">
        <v>2</v>
      </c>
      <c r="E8" s="20" t="s">
        <v>41</v>
      </c>
      <c r="F8" s="6">
        <v>58.69</v>
      </c>
      <c r="G8" s="6">
        <v>60.62</v>
      </c>
      <c r="H8" s="21">
        <v>1.9299999999999997</v>
      </c>
      <c r="I8" s="21">
        <v>-3.2884648151303431E-2</v>
      </c>
      <c r="J8" s="21">
        <v>-6.8834382057878285E-2</v>
      </c>
      <c r="K8" s="21">
        <v>-6.8834382057878285</v>
      </c>
      <c r="L8" s="4" t="s">
        <v>27</v>
      </c>
      <c r="M8" s="5" t="s">
        <v>23</v>
      </c>
      <c r="N8" s="5">
        <v>4</v>
      </c>
      <c r="O8" s="5">
        <v>35.729011072296409</v>
      </c>
      <c r="P8" s="6">
        <v>3.572901107229641E-2</v>
      </c>
      <c r="Q8" s="6">
        <v>0.14291604428918564</v>
      </c>
      <c r="R8" s="15"/>
      <c r="S8" s="15"/>
    </row>
    <row r="9" spans="1:22" x14ac:dyDescent="0.25">
      <c r="A9" s="5" t="s">
        <v>39</v>
      </c>
      <c r="B9" s="23">
        <v>43185</v>
      </c>
      <c r="C9" s="18" t="s">
        <v>40</v>
      </c>
      <c r="D9" s="19">
        <v>2</v>
      </c>
      <c r="E9" s="20" t="s">
        <v>41</v>
      </c>
      <c r="F9" s="6">
        <v>58.69</v>
      </c>
      <c r="G9" s="6">
        <v>60.62</v>
      </c>
      <c r="H9" s="21">
        <v>1.9299999999999997</v>
      </c>
      <c r="I9" s="21">
        <v>-3.2884648151303431E-2</v>
      </c>
      <c r="J9" s="21">
        <v>-6.8834382057878285E-2</v>
      </c>
      <c r="K9" s="21">
        <v>-6.8834382057878285</v>
      </c>
      <c r="L9" s="4" t="s">
        <v>27</v>
      </c>
      <c r="M9" s="5" t="s">
        <v>24</v>
      </c>
      <c r="N9" s="5">
        <v>9</v>
      </c>
      <c r="O9" s="5">
        <v>129.23383139641848</v>
      </c>
      <c r="P9" s="6">
        <v>0.12923383139641847</v>
      </c>
      <c r="Q9" s="6">
        <v>1.1631044825677663</v>
      </c>
      <c r="R9" s="15"/>
      <c r="S9" s="15"/>
    </row>
    <row r="10" spans="1:22" x14ac:dyDescent="0.25">
      <c r="A10" s="5" t="s">
        <v>39</v>
      </c>
      <c r="B10" s="23">
        <v>43185</v>
      </c>
      <c r="C10" s="18" t="s">
        <v>40</v>
      </c>
      <c r="D10" s="19">
        <v>2</v>
      </c>
      <c r="E10" s="20" t="s">
        <v>41</v>
      </c>
      <c r="F10" s="6">
        <v>58.69</v>
      </c>
      <c r="G10" s="6">
        <v>60.62</v>
      </c>
      <c r="H10" s="21">
        <v>1.9299999999999997</v>
      </c>
      <c r="I10" s="21">
        <v>-3.2884648151303431E-2</v>
      </c>
      <c r="J10" s="21">
        <v>-6.8834382057878285E-2</v>
      </c>
      <c r="K10" s="21">
        <v>-6.8834382057878285</v>
      </c>
      <c r="L10" s="4" t="s">
        <v>27</v>
      </c>
      <c r="M10" s="5" t="s">
        <v>24</v>
      </c>
      <c r="N10" s="5">
        <v>17</v>
      </c>
      <c r="O10" s="5">
        <v>129.23383139641848</v>
      </c>
      <c r="P10" s="6">
        <v>0.12923383139641847</v>
      </c>
      <c r="Q10" s="6">
        <v>2.1969751337391141</v>
      </c>
      <c r="R10" s="15"/>
      <c r="S10" s="15"/>
    </row>
    <row r="11" spans="1:22" x14ac:dyDescent="0.25">
      <c r="A11" s="5" t="s">
        <v>39</v>
      </c>
      <c r="B11" s="23">
        <v>43185</v>
      </c>
      <c r="C11" s="18" t="s">
        <v>40</v>
      </c>
      <c r="D11" s="19">
        <v>2</v>
      </c>
      <c r="E11" s="20" t="s">
        <v>41</v>
      </c>
      <c r="F11" s="6">
        <v>58.69</v>
      </c>
      <c r="G11" s="6">
        <v>60.62</v>
      </c>
      <c r="H11" s="21">
        <v>1.9299999999999997</v>
      </c>
      <c r="I11" s="21">
        <v>-3.2884648151303431E-2</v>
      </c>
      <c r="J11" s="21">
        <v>-6.8834382057878285E-2</v>
      </c>
      <c r="K11" s="21">
        <v>-6.8834382057878285</v>
      </c>
      <c r="L11" s="25" t="s">
        <v>4</v>
      </c>
      <c r="M11" s="26" t="s">
        <v>25</v>
      </c>
      <c r="N11" s="26">
        <v>4</v>
      </c>
      <c r="O11" s="26">
        <v>247.90615191609595</v>
      </c>
      <c r="P11" s="27">
        <v>0.24790615191609594</v>
      </c>
      <c r="Q11" s="27">
        <v>0.99162460766438376</v>
      </c>
      <c r="R11" s="15"/>
      <c r="S11" s="15"/>
    </row>
    <row r="12" spans="1:22" x14ac:dyDescent="0.25">
      <c r="A12" s="5" t="s">
        <v>39</v>
      </c>
      <c r="B12" s="23">
        <v>43185</v>
      </c>
      <c r="C12" s="18" t="s">
        <v>40</v>
      </c>
      <c r="D12" s="19">
        <v>2</v>
      </c>
      <c r="E12" s="20" t="s">
        <v>41</v>
      </c>
      <c r="F12" s="6">
        <v>58.69</v>
      </c>
      <c r="G12" s="6">
        <v>60.62</v>
      </c>
      <c r="H12" s="21">
        <v>1.9299999999999997</v>
      </c>
      <c r="I12" s="21">
        <v>-3.2884648151303431E-2</v>
      </c>
      <c r="J12" s="21">
        <v>-6.8834382057878285E-2</v>
      </c>
      <c r="K12" s="21">
        <v>-6.8834382057878285</v>
      </c>
      <c r="L12" s="4" t="s">
        <v>4</v>
      </c>
      <c r="M12" s="5" t="s">
        <v>26</v>
      </c>
      <c r="N12" s="5">
        <v>11</v>
      </c>
      <c r="O12" s="5">
        <v>452.4426432460703</v>
      </c>
      <c r="P12" s="6">
        <v>0.45244264324607031</v>
      </c>
      <c r="Q12" s="6">
        <v>4.9768690757067731</v>
      </c>
      <c r="R12" s="15"/>
      <c r="S12" s="15"/>
    </row>
    <row r="13" spans="1:22" x14ac:dyDescent="0.25">
      <c r="A13" s="5" t="s">
        <v>39</v>
      </c>
      <c r="B13" s="22">
        <v>43215</v>
      </c>
      <c r="C13" s="18" t="s">
        <v>40</v>
      </c>
      <c r="D13" s="19">
        <v>18</v>
      </c>
      <c r="E13" s="20" t="s">
        <v>41</v>
      </c>
      <c r="F13" s="6">
        <v>10.94</v>
      </c>
      <c r="G13" s="6">
        <v>10.58</v>
      </c>
      <c r="H13" s="21">
        <v>-0.35999999999999943</v>
      </c>
      <c r="I13" s="21">
        <v>3.290676416819005E-2</v>
      </c>
      <c r="J13" s="21">
        <v>-7.5308792974637662E-4</v>
      </c>
      <c r="K13" s="21">
        <v>-7.5308792974637662E-2</v>
      </c>
      <c r="L13" s="4" t="s">
        <v>3</v>
      </c>
      <c r="M13" s="5" t="s">
        <v>23</v>
      </c>
      <c r="N13" s="5">
        <v>6</v>
      </c>
      <c r="O13" s="5">
        <v>37.256393153395855</v>
      </c>
      <c r="P13" s="6">
        <v>3.7256393153395857E-2</v>
      </c>
      <c r="Q13" s="6">
        <v>0.22353835892037516</v>
      </c>
      <c r="R13" s="15"/>
      <c r="S13" s="15"/>
    </row>
    <row r="14" spans="1:22" x14ac:dyDescent="0.25">
      <c r="A14" s="5" t="s">
        <v>39</v>
      </c>
      <c r="B14" s="22">
        <v>43215</v>
      </c>
      <c r="C14" s="18" t="s">
        <v>40</v>
      </c>
      <c r="D14" s="19">
        <v>18</v>
      </c>
      <c r="E14" s="20" t="s">
        <v>1</v>
      </c>
      <c r="F14" s="6">
        <v>25.44</v>
      </c>
      <c r="G14" s="6">
        <v>23.62</v>
      </c>
      <c r="H14" s="21">
        <v>-1.8200000000000003</v>
      </c>
      <c r="I14" s="21">
        <v>7.1540880503144666E-2</v>
      </c>
      <c r="J14" s="21">
        <v>4.7405924317335701E-2</v>
      </c>
      <c r="K14" s="21">
        <v>4.7405924317335701</v>
      </c>
      <c r="L14" s="4" t="s">
        <v>3</v>
      </c>
      <c r="M14" s="5" t="s">
        <v>23</v>
      </c>
      <c r="N14" s="5">
        <v>1</v>
      </c>
      <c r="O14" s="5">
        <v>37.256393153395855</v>
      </c>
      <c r="P14" s="6">
        <v>3.7256393153395857E-2</v>
      </c>
      <c r="Q14" s="6">
        <v>3.7256393153395857E-2</v>
      </c>
      <c r="R14" s="15"/>
      <c r="S14" s="15"/>
    </row>
    <row r="15" spans="1:22" x14ac:dyDescent="0.25">
      <c r="A15" s="5" t="s">
        <v>39</v>
      </c>
      <c r="B15" s="23">
        <v>43185</v>
      </c>
      <c r="C15" s="18" t="s">
        <v>40</v>
      </c>
      <c r="D15" s="19">
        <v>2</v>
      </c>
      <c r="E15" s="20" t="s">
        <v>41</v>
      </c>
      <c r="F15" s="6">
        <v>58.69</v>
      </c>
      <c r="G15" s="6">
        <v>60.62</v>
      </c>
      <c r="H15" s="21">
        <v>1.9299999999999997</v>
      </c>
      <c r="I15" s="21">
        <v>-3.2884648151303431E-2</v>
      </c>
      <c r="J15" s="21">
        <v>-6.8834382057878285E-2</v>
      </c>
      <c r="K15" s="21">
        <v>-6.8834382057878285</v>
      </c>
      <c r="L15" s="4" t="s">
        <v>0</v>
      </c>
      <c r="M15" s="5" t="s">
        <v>24</v>
      </c>
      <c r="N15" s="5">
        <v>12</v>
      </c>
      <c r="O15" s="5">
        <v>121.40982541382358</v>
      </c>
      <c r="P15" s="6">
        <v>0.12140982541382359</v>
      </c>
      <c r="Q15" s="6">
        <v>1.4569179049658829</v>
      </c>
      <c r="R15" s="15"/>
      <c r="S15" s="15"/>
    </row>
    <row r="16" spans="1:22" x14ac:dyDescent="0.25">
      <c r="A16" s="5" t="s">
        <v>39</v>
      </c>
      <c r="B16" s="23">
        <v>43185</v>
      </c>
      <c r="C16" s="18" t="s">
        <v>40</v>
      </c>
      <c r="D16" s="19">
        <v>2</v>
      </c>
      <c r="E16" s="20" t="s">
        <v>41</v>
      </c>
      <c r="F16" s="6">
        <v>58.69</v>
      </c>
      <c r="G16" s="6">
        <v>60.62</v>
      </c>
      <c r="H16" s="21">
        <v>1.9299999999999997</v>
      </c>
      <c r="I16" s="21">
        <v>-3.2884648151303431E-2</v>
      </c>
      <c r="J16" s="21">
        <v>-6.8834382057878285E-2</v>
      </c>
      <c r="K16" s="21">
        <v>-6.8834382057878285</v>
      </c>
      <c r="L16" s="4" t="s">
        <v>0</v>
      </c>
      <c r="M16" s="5" t="s">
        <v>24</v>
      </c>
      <c r="N16" s="5">
        <v>7</v>
      </c>
      <c r="O16" s="5">
        <v>121.40982541382358</v>
      </c>
      <c r="P16" s="6">
        <v>0.12140982541382359</v>
      </c>
      <c r="Q16" s="6">
        <v>0.84986877789676507</v>
      </c>
      <c r="R16" s="24"/>
      <c r="S16" s="6"/>
      <c r="T16" s="34"/>
    </row>
    <row r="17" spans="1:25" x14ac:dyDescent="0.25">
      <c r="A17" s="5" t="s">
        <v>39</v>
      </c>
      <c r="B17" s="23">
        <v>43185</v>
      </c>
      <c r="C17" s="18" t="s">
        <v>40</v>
      </c>
      <c r="D17" s="19">
        <v>3</v>
      </c>
      <c r="E17" s="20" t="s">
        <v>2</v>
      </c>
      <c r="F17" s="6">
        <v>81.64</v>
      </c>
      <c r="G17" s="6">
        <v>88.02</v>
      </c>
      <c r="H17" s="21">
        <v>6.3799999999999955</v>
      </c>
      <c r="I17" s="21">
        <v>-7.8147966682998504E-2</v>
      </c>
      <c r="J17" s="21">
        <v>-0.14139001495964143</v>
      </c>
      <c r="K17" s="21">
        <v>-14.139001495964143</v>
      </c>
      <c r="L17" s="4" t="s">
        <v>0</v>
      </c>
      <c r="M17" s="5" t="s">
        <v>23</v>
      </c>
      <c r="N17" s="5">
        <v>2</v>
      </c>
      <c r="O17" s="5">
        <v>40.375963754636153</v>
      </c>
      <c r="P17" s="6">
        <v>4.0375963754636153E-2</v>
      </c>
      <c r="Q17" s="6">
        <v>8.0751927509272306E-2</v>
      </c>
      <c r="R17" s="15"/>
      <c r="S17" s="15"/>
      <c r="T17" s="35" t="s">
        <v>44</v>
      </c>
      <c r="U17" s="35" t="s">
        <v>9</v>
      </c>
      <c r="V17" s="35" t="s">
        <v>43</v>
      </c>
      <c r="W17" s="35" t="s">
        <v>10</v>
      </c>
      <c r="X17" s="35" t="s">
        <v>11</v>
      </c>
      <c r="Y17" s="2"/>
    </row>
    <row r="18" spans="1:25" x14ac:dyDescent="0.25">
      <c r="A18" s="5" t="s">
        <v>39</v>
      </c>
      <c r="B18" s="23">
        <v>43185</v>
      </c>
      <c r="C18" s="18" t="s">
        <v>40</v>
      </c>
      <c r="D18" s="19">
        <v>3</v>
      </c>
      <c r="E18" s="20" t="s">
        <v>41</v>
      </c>
      <c r="F18" s="6">
        <v>96.62</v>
      </c>
      <c r="G18" s="6">
        <v>100.33</v>
      </c>
      <c r="H18" s="21">
        <v>3.7099999999999937</v>
      </c>
      <c r="I18" s="21">
        <v>-3.8397847236596894E-2</v>
      </c>
      <c r="J18" s="21">
        <v>-7.4539469018013449E-2</v>
      </c>
      <c r="K18" s="21">
        <v>-7.4539469018013449</v>
      </c>
      <c r="L18" s="4" t="s">
        <v>0</v>
      </c>
      <c r="M18" s="5" t="s">
        <v>25</v>
      </c>
      <c r="N18" s="5">
        <v>4</v>
      </c>
      <c r="O18" s="5">
        <v>276.29596244990927</v>
      </c>
      <c r="P18" s="6">
        <v>0.27629596244990928</v>
      </c>
      <c r="Q18" s="6">
        <v>1.1051838497996371</v>
      </c>
      <c r="R18" s="15"/>
      <c r="S18" s="15"/>
      <c r="T18" s="4" t="s">
        <v>20</v>
      </c>
      <c r="U18" s="28">
        <f>Q2</f>
        <v>1.3066258340207155</v>
      </c>
      <c r="V18" s="28">
        <v>1.3066258340207155</v>
      </c>
      <c r="W18" s="28">
        <f>_xlfn.STDEV.P(Q2)</f>
        <v>0</v>
      </c>
      <c r="X18" s="28">
        <f>(100/$U$25)*U18</f>
        <v>3.7246132042986084</v>
      </c>
      <c r="Y18" s="1"/>
    </row>
    <row r="19" spans="1:25" x14ac:dyDescent="0.25">
      <c r="A19" s="5" t="s">
        <v>39</v>
      </c>
      <c r="B19" s="17">
        <v>43188</v>
      </c>
      <c r="C19" s="18" t="s">
        <v>40</v>
      </c>
      <c r="D19" s="19">
        <v>5</v>
      </c>
      <c r="E19" s="20" t="s">
        <v>2</v>
      </c>
      <c r="F19" s="6">
        <v>0.7</v>
      </c>
      <c r="G19" s="6">
        <v>0.68</v>
      </c>
      <c r="H19" s="21">
        <v>-1.9999999999999907E-2</v>
      </c>
      <c r="I19" s="21">
        <v>2.857142857142847E-2</v>
      </c>
      <c r="J19" s="21">
        <v>-2.841066897924982E-2</v>
      </c>
      <c r="K19" s="21">
        <v>-2.841066897924982</v>
      </c>
      <c r="L19" s="4" t="s">
        <v>0</v>
      </c>
      <c r="M19" s="5" t="s">
        <v>24</v>
      </c>
      <c r="N19" s="5">
        <v>3</v>
      </c>
      <c r="O19" s="5">
        <v>121.40982541382358</v>
      </c>
      <c r="P19" s="6">
        <v>0.12140982541382359</v>
      </c>
      <c r="Q19" s="6">
        <v>0.36422947624147073</v>
      </c>
      <c r="R19" s="15"/>
      <c r="S19" s="15"/>
      <c r="T19" s="4" t="s">
        <v>6</v>
      </c>
      <c r="U19" s="28">
        <f>SUM(Q3:Q6)</f>
        <v>3.8695542137156633</v>
      </c>
      <c r="V19" s="28">
        <f>AVERAGE(Q3:Q6)</f>
        <v>0.96738855342891583</v>
      </c>
      <c r="W19" s="28">
        <f>_xlfn.STDEV.P(Q3:Q6)</f>
        <v>1.0720887599711866</v>
      </c>
      <c r="X19" s="28">
        <f>(100/$U$25)*U19</f>
        <v>11.030390142221984</v>
      </c>
      <c r="Y19" s="1"/>
    </row>
    <row r="20" spans="1:25" x14ac:dyDescent="0.25">
      <c r="A20" s="14" t="s">
        <v>39</v>
      </c>
      <c r="B20" s="36">
        <v>43188</v>
      </c>
      <c r="C20" s="30" t="s">
        <v>40</v>
      </c>
      <c r="D20" s="31">
        <v>5</v>
      </c>
      <c r="E20" s="32" t="s">
        <v>2</v>
      </c>
      <c r="F20" s="15">
        <v>0.7</v>
      </c>
      <c r="G20" s="15">
        <v>0.68</v>
      </c>
      <c r="H20" s="33">
        <v>-1.9999999999999907E-2</v>
      </c>
      <c r="I20" s="33">
        <v>2.857142857142847E-2</v>
      </c>
      <c r="J20" s="33">
        <v>-2.841066897924982E-2</v>
      </c>
      <c r="K20" s="33">
        <v>-2.841066897924982</v>
      </c>
      <c r="L20" s="25" t="s">
        <v>0</v>
      </c>
      <c r="M20" s="26" t="s">
        <v>24</v>
      </c>
      <c r="N20" s="26">
        <v>3</v>
      </c>
      <c r="O20" s="26">
        <v>121.40982541382358</v>
      </c>
      <c r="P20" s="27">
        <v>0.12140982541382359</v>
      </c>
      <c r="Q20" s="27">
        <v>0.36422947624147073</v>
      </c>
      <c r="R20" s="15"/>
      <c r="S20" s="15"/>
      <c r="T20" s="4" t="s">
        <v>27</v>
      </c>
      <c r="U20" s="28">
        <f>SUM(Q7:Q10)</f>
        <v>3.6101826938129555</v>
      </c>
      <c r="V20" s="28">
        <f>AVERAGE(Q7:Q10)</f>
        <v>0.90254567345323888</v>
      </c>
      <c r="W20" s="28">
        <f>_xlfn.STDEV.P(Q7:Q10)</f>
        <v>0.85922509576444728</v>
      </c>
      <c r="X20" s="28">
        <f>(100/$U$25)*U20</f>
        <v>10.291036485884199</v>
      </c>
      <c r="Y20" s="1"/>
    </row>
    <row r="21" spans="1:25" x14ac:dyDescent="0.25">
      <c r="A21" s="5" t="s">
        <v>39</v>
      </c>
      <c r="B21" s="17">
        <v>43188</v>
      </c>
      <c r="C21" s="18" t="s">
        <v>40</v>
      </c>
      <c r="D21" s="19">
        <v>5</v>
      </c>
      <c r="E21" s="20" t="s">
        <v>41</v>
      </c>
      <c r="F21" s="6">
        <v>3.36</v>
      </c>
      <c r="G21" s="6">
        <v>2</v>
      </c>
      <c r="H21" s="21">
        <v>-1.3599999999999999</v>
      </c>
      <c r="I21" s="21">
        <v>0.40476190476190477</v>
      </c>
      <c r="J21" s="21">
        <v>0.38404453697725804</v>
      </c>
      <c r="K21" s="21">
        <v>38.404453697725806</v>
      </c>
      <c r="L21" s="4" t="s">
        <v>0</v>
      </c>
      <c r="M21" s="5" t="s">
        <v>24</v>
      </c>
      <c r="N21" s="5">
        <v>15</v>
      </c>
      <c r="O21" s="5">
        <v>121.40982541382358</v>
      </c>
      <c r="P21" s="6">
        <v>0.12140982541382359</v>
      </c>
      <c r="Q21" s="6">
        <v>1.8211473812073538</v>
      </c>
      <c r="R21" s="15"/>
      <c r="S21" s="15"/>
      <c r="T21" s="4" t="s">
        <v>4</v>
      </c>
      <c r="U21" s="28">
        <f>SUM(Q11:Q12)</f>
        <v>5.9684936833711566</v>
      </c>
      <c r="V21" s="28">
        <f>AVERAGE(Q11:Q12)</f>
        <v>2.9842468416855783</v>
      </c>
      <c r="W21" s="28">
        <f>_xlfn.STDEV.P(Q11:Q12)</f>
        <v>1.9926222340211943</v>
      </c>
      <c r="X21" s="28">
        <f>(100/$U$25)*U21</f>
        <v>17.013539610226779</v>
      </c>
      <c r="Y21" s="1"/>
    </row>
    <row r="22" spans="1:25" x14ac:dyDescent="0.25">
      <c r="A22" s="5" t="s">
        <v>39</v>
      </c>
      <c r="B22" s="17">
        <v>43188</v>
      </c>
      <c r="C22" s="18" t="s">
        <v>40</v>
      </c>
      <c r="D22" s="19">
        <v>5</v>
      </c>
      <c r="E22" s="20" t="s">
        <v>41</v>
      </c>
      <c r="F22" s="6">
        <v>3.36</v>
      </c>
      <c r="G22" s="6">
        <v>2</v>
      </c>
      <c r="H22" s="21">
        <v>-1.3599999999999999</v>
      </c>
      <c r="I22" s="21">
        <v>0.40476190476190477</v>
      </c>
      <c r="J22" s="21">
        <v>0.38404453697725804</v>
      </c>
      <c r="K22" s="21">
        <v>38.404453697725806</v>
      </c>
      <c r="L22" s="4" t="s">
        <v>0</v>
      </c>
      <c r="M22" s="5" t="s">
        <v>24</v>
      </c>
      <c r="N22" s="5">
        <v>15</v>
      </c>
      <c r="O22" s="5">
        <v>121.40982541382358</v>
      </c>
      <c r="P22" s="6">
        <v>0.12140982541382359</v>
      </c>
      <c r="Q22" s="6">
        <v>1.8211473812073538</v>
      </c>
      <c r="T22" s="4" t="s">
        <v>3</v>
      </c>
      <c r="U22" s="28">
        <f>SUM(Q13:Q14)</f>
        <v>0.26079475207377101</v>
      </c>
      <c r="V22" s="28">
        <f>AVERAGE(Q13:Q14)</f>
        <v>0.1303973760368855</v>
      </c>
      <c r="W22" s="28">
        <f>_xlfn.STDEV.P(Q13:Q14)</f>
        <v>9.3140982883489654E-2</v>
      </c>
      <c r="X22" s="28">
        <f>(100/$U$25)*U22</f>
        <v>0.74341066271183887</v>
      </c>
      <c r="Y22" s="1"/>
    </row>
    <row r="23" spans="1:25" x14ac:dyDescent="0.25">
      <c r="A23" s="5" t="s">
        <v>39</v>
      </c>
      <c r="B23" s="17">
        <v>43188</v>
      </c>
      <c r="C23" s="18" t="s">
        <v>40</v>
      </c>
      <c r="D23" s="19">
        <v>5</v>
      </c>
      <c r="E23" s="20" t="s">
        <v>41</v>
      </c>
      <c r="F23" s="6">
        <v>3.36</v>
      </c>
      <c r="G23" s="6">
        <v>2</v>
      </c>
      <c r="H23" s="21">
        <v>-1.3599999999999999</v>
      </c>
      <c r="I23" s="21">
        <v>0.40476190476190477</v>
      </c>
      <c r="J23" s="21">
        <v>0.38404453697725804</v>
      </c>
      <c r="K23" s="21">
        <v>38.404453697725806</v>
      </c>
      <c r="L23" s="4" t="s">
        <v>0</v>
      </c>
      <c r="M23" s="5" t="s">
        <v>24</v>
      </c>
      <c r="N23" s="5">
        <v>15</v>
      </c>
      <c r="O23" s="5">
        <v>121.40982541382358</v>
      </c>
      <c r="P23" s="6">
        <v>0.12140982541382359</v>
      </c>
      <c r="Q23" s="6">
        <v>1.8211473812073538</v>
      </c>
      <c r="T23" s="4" t="s">
        <v>0</v>
      </c>
      <c r="U23" s="28">
        <f>SUM(Q15:Q43,Q44,Q45)</f>
        <v>20.065195137805009</v>
      </c>
      <c r="V23" s="28">
        <f>AVERAGE(Q15:Q43,Q44,Q45)</f>
        <v>0.64726435928403259</v>
      </c>
      <c r="W23" s="28">
        <f>_xlfn.STDEV.P(Q15:Q43,Q44,Q45)</f>
        <v>0.60394318519710055</v>
      </c>
      <c r="X23" s="28">
        <f>(100/$U$25)*U23</f>
        <v>57.197009894656581</v>
      </c>
      <c r="Y23" s="1"/>
    </row>
    <row r="24" spans="1:25" x14ac:dyDescent="0.25">
      <c r="A24" s="5" t="s">
        <v>39</v>
      </c>
      <c r="B24" s="17">
        <v>43188</v>
      </c>
      <c r="C24" s="18" t="s">
        <v>40</v>
      </c>
      <c r="D24" s="19">
        <v>5</v>
      </c>
      <c r="E24" s="20" t="s">
        <v>41</v>
      </c>
      <c r="F24" s="6">
        <v>3.36</v>
      </c>
      <c r="G24" s="6">
        <v>2</v>
      </c>
      <c r="H24" s="21">
        <v>-1.3599999999999999</v>
      </c>
      <c r="I24" s="21">
        <v>0.40476190476190477</v>
      </c>
      <c r="J24" s="21">
        <v>0.38404453697725804</v>
      </c>
      <c r="K24" s="21">
        <v>38.404453697725806</v>
      </c>
      <c r="L24" s="4" t="s">
        <v>0</v>
      </c>
      <c r="M24" s="5" t="s">
        <v>24</v>
      </c>
      <c r="N24" s="5">
        <v>5</v>
      </c>
      <c r="O24" s="5">
        <v>121.40982541382358</v>
      </c>
      <c r="P24" s="6">
        <v>0.12140982541382359</v>
      </c>
      <c r="Q24" s="6">
        <v>0.60704912706911796</v>
      </c>
    </row>
    <row r="25" spans="1:25" x14ac:dyDescent="0.25">
      <c r="A25" s="5" t="s">
        <v>39</v>
      </c>
      <c r="B25" s="22">
        <v>43214</v>
      </c>
      <c r="C25" s="18" t="s">
        <v>40</v>
      </c>
      <c r="D25" s="19">
        <v>16</v>
      </c>
      <c r="E25" s="20" t="s">
        <v>2</v>
      </c>
      <c r="F25" s="6">
        <v>10.23</v>
      </c>
      <c r="G25" s="6">
        <v>6.03</v>
      </c>
      <c r="H25" s="21">
        <v>-4.2</v>
      </c>
      <c r="I25" s="21">
        <v>0.41055718475073311</v>
      </c>
      <c r="J25" s="21">
        <v>0.37598162357520959</v>
      </c>
      <c r="K25" s="21">
        <v>37.598162357520962</v>
      </c>
      <c r="L25" s="4" t="s">
        <v>0</v>
      </c>
      <c r="M25" s="5" t="s">
        <v>23</v>
      </c>
      <c r="N25" s="5">
        <v>5</v>
      </c>
      <c r="O25" s="5">
        <v>40.375963754636153</v>
      </c>
      <c r="P25" s="6">
        <v>4.0375963754636153E-2</v>
      </c>
      <c r="Q25" s="6">
        <v>0.20187981877318076</v>
      </c>
      <c r="T25" s="2" t="s">
        <v>42</v>
      </c>
      <c r="U25" s="1">
        <f>SUM(U18:U23)</f>
        <v>35.080846314799274</v>
      </c>
      <c r="X25">
        <f>SUM(X18:X23)</f>
        <v>100</v>
      </c>
    </row>
    <row r="26" spans="1:25" x14ac:dyDescent="0.25">
      <c r="A26" s="5" t="s">
        <v>39</v>
      </c>
      <c r="B26" s="22">
        <v>43214</v>
      </c>
      <c r="C26" s="18" t="s">
        <v>40</v>
      </c>
      <c r="D26" s="19">
        <v>16</v>
      </c>
      <c r="E26" s="20" t="s">
        <v>2</v>
      </c>
      <c r="F26" s="6">
        <v>10.23</v>
      </c>
      <c r="G26" s="6">
        <v>6.03</v>
      </c>
      <c r="H26" s="21">
        <v>-4.2</v>
      </c>
      <c r="I26" s="21">
        <v>0.41055718475073311</v>
      </c>
      <c r="J26" s="21">
        <v>0.37598162357520959</v>
      </c>
      <c r="K26" s="21">
        <v>37.598162357520962</v>
      </c>
      <c r="L26" s="4" t="s">
        <v>0</v>
      </c>
      <c r="M26" s="5" t="s">
        <v>23</v>
      </c>
      <c r="N26" s="5">
        <v>20</v>
      </c>
      <c r="O26" s="5">
        <v>40.375963754636153</v>
      </c>
      <c r="P26" s="6">
        <v>4.0375963754636153E-2</v>
      </c>
      <c r="Q26" s="6">
        <v>0.80751927509272303</v>
      </c>
      <c r="T26" s="3" t="s">
        <v>46</v>
      </c>
      <c r="U26">
        <v>264</v>
      </c>
    </row>
    <row r="27" spans="1:25" x14ac:dyDescent="0.25">
      <c r="A27" s="5" t="s">
        <v>39</v>
      </c>
      <c r="B27" s="22">
        <v>43214</v>
      </c>
      <c r="C27" s="18" t="s">
        <v>40</v>
      </c>
      <c r="D27" s="19">
        <v>16</v>
      </c>
      <c r="E27" s="20" t="s">
        <v>2</v>
      </c>
      <c r="F27" s="6">
        <v>10.23</v>
      </c>
      <c r="G27" s="6">
        <v>6.03</v>
      </c>
      <c r="H27" s="21">
        <v>-4.2</v>
      </c>
      <c r="I27" s="21">
        <v>0.41055718475073311</v>
      </c>
      <c r="J27" s="21">
        <v>0.37598162357520959</v>
      </c>
      <c r="K27" s="21">
        <v>37.598162357520962</v>
      </c>
      <c r="L27" s="4" t="s">
        <v>0</v>
      </c>
      <c r="M27" s="5" t="s">
        <v>23</v>
      </c>
      <c r="N27" s="5">
        <v>8</v>
      </c>
      <c r="O27" s="5">
        <v>40.375963754636153</v>
      </c>
      <c r="P27" s="6">
        <f>O27/1000</f>
        <v>4.0375963754636153E-2</v>
      </c>
      <c r="Q27" s="6">
        <f>P27*N27</f>
        <v>0.32300771003708922</v>
      </c>
      <c r="T27" s="3"/>
    </row>
    <row r="28" spans="1:25" x14ac:dyDescent="0.25">
      <c r="A28" s="5" t="s">
        <v>39</v>
      </c>
      <c r="B28" s="22">
        <v>43215</v>
      </c>
      <c r="C28" s="18" t="s">
        <v>40</v>
      </c>
      <c r="D28" s="19">
        <v>18</v>
      </c>
      <c r="E28" s="20" t="s">
        <v>2</v>
      </c>
      <c r="F28" s="6">
        <v>4.08</v>
      </c>
      <c r="G28" s="6">
        <v>3.33</v>
      </c>
      <c r="H28" s="21">
        <v>-0.75</v>
      </c>
      <c r="I28" s="21">
        <v>0.18382352941176472</v>
      </c>
      <c r="J28" s="21">
        <v>0.13594821605008989</v>
      </c>
      <c r="K28" s="21">
        <v>13.594821605008988</v>
      </c>
      <c r="L28" s="4" t="s">
        <v>0</v>
      </c>
      <c r="M28" s="5" t="s">
        <v>23</v>
      </c>
      <c r="N28" s="5">
        <v>12</v>
      </c>
      <c r="O28" s="5">
        <v>40.375963754636153</v>
      </c>
      <c r="P28" s="6">
        <v>4.0375963754636153E-2</v>
      </c>
      <c r="Q28" s="6">
        <v>0.48451156505563386</v>
      </c>
      <c r="T28" s="3"/>
    </row>
    <row r="29" spans="1:25" x14ac:dyDescent="0.25">
      <c r="A29" s="5" t="s">
        <v>39</v>
      </c>
      <c r="B29" s="22">
        <v>43215</v>
      </c>
      <c r="C29" s="18" t="s">
        <v>40</v>
      </c>
      <c r="D29" s="19">
        <v>18</v>
      </c>
      <c r="E29" s="20" t="s">
        <v>2</v>
      </c>
      <c r="F29" s="6">
        <v>4.08</v>
      </c>
      <c r="G29" s="6">
        <v>3.33</v>
      </c>
      <c r="H29" s="21">
        <v>-0.75</v>
      </c>
      <c r="I29" s="21">
        <v>0.18382352941176472</v>
      </c>
      <c r="J29" s="21">
        <v>0.13594821605008989</v>
      </c>
      <c r="K29" s="21">
        <v>13.594821605008988</v>
      </c>
      <c r="L29" s="4" t="s">
        <v>0</v>
      </c>
      <c r="M29" s="5" t="s">
        <v>23</v>
      </c>
      <c r="N29" s="5">
        <v>19</v>
      </c>
      <c r="O29" s="5">
        <v>40.375963754636153</v>
      </c>
      <c r="P29" s="6">
        <v>4.0375963754636153E-2</v>
      </c>
      <c r="Q29" s="6">
        <v>0.76714331133808689</v>
      </c>
    </row>
    <row r="30" spans="1:25" x14ac:dyDescent="0.25">
      <c r="A30" s="5" t="s">
        <v>39</v>
      </c>
      <c r="B30" s="22">
        <v>43215</v>
      </c>
      <c r="C30" s="18" t="s">
        <v>40</v>
      </c>
      <c r="D30" s="19">
        <v>18</v>
      </c>
      <c r="E30" s="20" t="s">
        <v>2</v>
      </c>
      <c r="F30" s="6">
        <v>4.08</v>
      </c>
      <c r="G30" s="6">
        <v>3.33</v>
      </c>
      <c r="H30" s="21">
        <v>-0.75</v>
      </c>
      <c r="I30" s="21">
        <v>0.18382352941176472</v>
      </c>
      <c r="J30" s="21">
        <v>0.13594821605008989</v>
      </c>
      <c r="K30" s="21">
        <v>13.594821605008988</v>
      </c>
      <c r="L30" s="4" t="s">
        <v>0</v>
      </c>
      <c r="M30" s="5" t="s">
        <v>23</v>
      </c>
      <c r="N30" s="5">
        <v>22</v>
      </c>
      <c r="O30" s="5">
        <v>40.375963754636153</v>
      </c>
      <c r="P30" s="6">
        <v>4.0375963754636153E-2</v>
      </c>
      <c r="Q30" s="6">
        <v>0.88827120260199532</v>
      </c>
    </row>
    <row r="31" spans="1:25" x14ac:dyDescent="0.25">
      <c r="A31" s="5" t="s">
        <v>39</v>
      </c>
      <c r="B31" s="22">
        <v>43215</v>
      </c>
      <c r="C31" s="18" t="s">
        <v>40</v>
      </c>
      <c r="D31" s="19">
        <v>18</v>
      </c>
      <c r="E31" s="20" t="s">
        <v>2</v>
      </c>
      <c r="F31" s="6">
        <v>4.08</v>
      </c>
      <c r="G31" s="6">
        <v>3.33</v>
      </c>
      <c r="H31" s="21">
        <v>-0.75</v>
      </c>
      <c r="I31" s="21">
        <v>0.18382352941176472</v>
      </c>
      <c r="J31" s="21">
        <v>0.13594821605008989</v>
      </c>
      <c r="K31" s="21">
        <v>13.594821605008988</v>
      </c>
      <c r="L31" s="4" t="s">
        <v>0</v>
      </c>
      <c r="M31" s="5" t="s">
        <v>23</v>
      </c>
      <c r="N31" s="5">
        <v>8</v>
      </c>
      <c r="O31" s="5">
        <v>40.375963754636153</v>
      </c>
      <c r="P31" s="6">
        <v>4.0375963754636153E-2</v>
      </c>
      <c r="Q31" s="6">
        <v>0.32300771003708922</v>
      </c>
    </row>
    <row r="32" spans="1:25" x14ac:dyDescent="0.25">
      <c r="A32" s="5" t="s">
        <v>39</v>
      </c>
      <c r="B32" s="22">
        <v>43215</v>
      </c>
      <c r="C32" s="18" t="s">
        <v>40</v>
      </c>
      <c r="D32" s="19">
        <v>18</v>
      </c>
      <c r="E32" s="20" t="s">
        <v>2</v>
      </c>
      <c r="F32" s="6">
        <v>4.08</v>
      </c>
      <c r="G32" s="6">
        <v>3.33</v>
      </c>
      <c r="H32" s="21">
        <v>-0.75</v>
      </c>
      <c r="I32" s="21">
        <v>0.18382352941176472</v>
      </c>
      <c r="J32" s="21">
        <v>0.13594821605008989</v>
      </c>
      <c r="K32" s="21">
        <v>13.594821605008988</v>
      </c>
      <c r="L32" s="4" t="s">
        <v>0</v>
      </c>
      <c r="M32" s="5" t="s">
        <v>23</v>
      </c>
      <c r="N32" s="5">
        <v>10</v>
      </c>
      <c r="O32" s="5">
        <v>40.375963754636153</v>
      </c>
      <c r="P32" s="6">
        <v>4.0375963754636153E-2</v>
      </c>
      <c r="Q32" s="6">
        <v>0.40375963754636152</v>
      </c>
    </row>
    <row r="33" spans="1:21" x14ac:dyDescent="0.25">
      <c r="A33" s="5" t="s">
        <v>39</v>
      </c>
      <c r="B33" s="22">
        <v>43215</v>
      </c>
      <c r="C33" s="18" t="s">
        <v>40</v>
      </c>
      <c r="D33" s="19">
        <v>18</v>
      </c>
      <c r="E33" s="20" t="s">
        <v>2</v>
      </c>
      <c r="F33" s="6">
        <v>4.08</v>
      </c>
      <c r="G33" s="6">
        <v>3.33</v>
      </c>
      <c r="H33" s="21">
        <v>-0.75</v>
      </c>
      <c r="I33" s="21">
        <v>0.18382352941176472</v>
      </c>
      <c r="J33" s="21">
        <v>0.13594821605008989</v>
      </c>
      <c r="K33" s="21">
        <v>13.594821605008988</v>
      </c>
      <c r="L33" s="4" t="s">
        <v>0</v>
      </c>
      <c r="M33" s="5" t="s">
        <v>23</v>
      </c>
      <c r="N33" s="5">
        <v>10</v>
      </c>
      <c r="O33" s="5">
        <v>40.375963754636153</v>
      </c>
      <c r="P33" s="6">
        <v>4.0375963754636153E-2</v>
      </c>
      <c r="Q33" s="6">
        <v>0.40375963754636152</v>
      </c>
      <c r="T33" s="1"/>
      <c r="U33" s="1"/>
    </row>
    <row r="34" spans="1:21" x14ac:dyDescent="0.25">
      <c r="A34" s="5" t="s">
        <v>39</v>
      </c>
      <c r="B34" s="22">
        <v>43215</v>
      </c>
      <c r="C34" s="18" t="s">
        <v>40</v>
      </c>
      <c r="D34" s="19">
        <v>18</v>
      </c>
      <c r="E34" s="20" t="s">
        <v>2</v>
      </c>
      <c r="F34" s="6">
        <v>4.08</v>
      </c>
      <c r="G34" s="6">
        <v>3.33</v>
      </c>
      <c r="H34" s="21">
        <v>-0.75</v>
      </c>
      <c r="I34" s="21">
        <v>0.18382352941176472</v>
      </c>
      <c r="J34" s="21">
        <v>0.13594821605008989</v>
      </c>
      <c r="K34" s="21">
        <v>13.594821605008988</v>
      </c>
      <c r="L34" s="4" t="s">
        <v>0</v>
      </c>
      <c r="M34" s="5" t="s">
        <v>23</v>
      </c>
      <c r="N34" s="5">
        <v>4</v>
      </c>
      <c r="O34" s="5">
        <v>40.375963754636153</v>
      </c>
      <c r="P34" s="6">
        <v>4.0375963754636153E-2</v>
      </c>
      <c r="Q34" s="6">
        <v>0.16150385501854461</v>
      </c>
      <c r="T34" s="1"/>
      <c r="U34" s="1"/>
    </row>
    <row r="35" spans="1:21" x14ac:dyDescent="0.25">
      <c r="A35" s="5" t="s">
        <v>39</v>
      </c>
      <c r="B35" s="22">
        <v>43215</v>
      </c>
      <c r="C35" s="18" t="s">
        <v>40</v>
      </c>
      <c r="D35" s="19">
        <v>18</v>
      </c>
      <c r="E35" s="20" t="s">
        <v>2</v>
      </c>
      <c r="F35" s="6">
        <v>4.08</v>
      </c>
      <c r="G35" s="6">
        <v>3.33</v>
      </c>
      <c r="H35" s="21">
        <v>-0.75</v>
      </c>
      <c r="I35" s="21">
        <v>0.18382352941176472</v>
      </c>
      <c r="J35" s="21">
        <v>0.13594821605008989</v>
      </c>
      <c r="K35" s="21">
        <v>13.594821605008988</v>
      </c>
      <c r="L35" s="4" t="s">
        <v>0</v>
      </c>
      <c r="M35" s="5" t="s">
        <v>23</v>
      </c>
      <c r="N35" s="5">
        <v>5</v>
      </c>
      <c r="O35" s="5">
        <v>40.375963754636153</v>
      </c>
      <c r="P35" s="6">
        <v>4.0375963754636153E-2</v>
      </c>
      <c r="Q35" s="6">
        <v>0.20187981877318076</v>
      </c>
      <c r="T35" s="1"/>
      <c r="U35" s="1"/>
    </row>
    <row r="36" spans="1:21" x14ac:dyDescent="0.25">
      <c r="A36" s="5" t="s">
        <v>39</v>
      </c>
      <c r="B36" s="22">
        <v>43215</v>
      </c>
      <c r="C36" s="18" t="s">
        <v>40</v>
      </c>
      <c r="D36" s="19">
        <v>18</v>
      </c>
      <c r="E36" s="20" t="s">
        <v>41</v>
      </c>
      <c r="F36" s="6">
        <v>10.94</v>
      </c>
      <c r="G36" s="6">
        <v>10.58</v>
      </c>
      <c r="H36" s="21">
        <v>-0.35999999999999943</v>
      </c>
      <c r="I36" s="21">
        <v>3.290676416819005E-2</v>
      </c>
      <c r="J36" s="21">
        <v>-7.5308792974637662E-4</v>
      </c>
      <c r="K36" s="21">
        <v>-7.5308792974637662E-2</v>
      </c>
      <c r="L36" s="4" t="s">
        <v>0</v>
      </c>
      <c r="M36" s="5" t="s">
        <v>23</v>
      </c>
      <c r="N36" s="5">
        <v>3</v>
      </c>
      <c r="O36" s="5">
        <v>40.375963754636153</v>
      </c>
      <c r="P36" s="6">
        <v>4.0375963754636153E-2</v>
      </c>
      <c r="Q36" s="6">
        <v>0.12112789126390847</v>
      </c>
      <c r="T36" s="1"/>
      <c r="U36" s="1"/>
    </row>
    <row r="37" spans="1:21" x14ac:dyDescent="0.25">
      <c r="A37" s="5" t="s">
        <v>39</v>
      </c>
      <c r="B37" s="22">
        <v>43215</v>
      </c>
      <c r="C37" s="18" t="s">
        <v>40</v>
      </c>
      <c r="D37" s="19">
        <v>18</v>
      </c>
      <c r="E37" s="20" t="s">
        <v>41</v>
      </c>
      <c r="F37" s="6">
        <v>10.94</v>
      </c>
      <c r="G37" s="6">
        <v>10.58</v>
      </c>
      <c r="H37" s="21">
        <v>-0.35999999999999943</v>
      </c>
      <c r="I37" s="21">
        <v>3.290676416819005E-2</v>
      </c>
      <c r="J37" s="21">
        <v>-7.5308792974637662E-4</v>
      </c>
      <c r="K37" s="21">
        <v>-7.5308792974637662E-2</v>
      </c>
      <c r="L37" s="4" t="s">
        <v>0</v>
      </c>
      <c r="M37" s="5" t="s">
        <v>23</v>
      </c>
      <c r="N37" s="5">
        <v>4</v>
      </c>
      <c r="O37" s="5">
        <v>40.375963754636153</v>
      </c>
      <c r="P37" s="6">
        <v>4.0375963754636153E-2</v>
      </c>
      <c r="Q37" s="6">
        <v>0.16150385501854461</v>
      </c>
      <c r="R37" s="15"/>
      <c r="S37" s="15"/>
      <c r="T37" s="1"/>
      <c r="U37" s="1"/>
    </row>
    <row r="38" spans="1:21" x14ac:dyDescent="0.25">
      <c r="A38" s="5" t="s">
        <v>39</v>
      </c>
      <c r="B38" s="22">
        <v>43215</v>
      </c>
      <c r="C38" s="18" t="s">
        <v>40</v>
      </c>
      <c r="D38" s="19">
        <v>18</v>
      </c>
      <c r="E38" s="20" t="s">
        <v>1</v>
      </c>
      <c r="F38" s="6">
        <v>25.44</v>
      </c>
      <c r="G38" s="6">
        <v>23.62</v>
      </c>
      <c r="H38" s="21">
        <v>-1.8200000000000003</v>
      </c>
      <c r="I38" s="21">
        <v>7.1540880503144666E-2</v>
      </c>
      <c r="J38" s="21">
        <v>4.7405924317335701E-2</v>
      </c>
      <c r="K38" s="21">
        <v>4.7405924317335701</v>
      </c>
      <c r="L38" s="4" t="s">
        <v>0</v>
      </c>
      <c r="M38" s="5" t="s">
        <v>23</v>
      </c>
      <c r="N38" s="5">
        <v>4</v>
      </c>
      <c r="O38" s="5">
        <v>40.375963754636153</v>
      </c>
      <c r="P38" s="6">
        <v>4.0375963754636153E-2</v>
      </c>
      <c r="Q38" s="6">
        <v>0.16150385501854461</v>
      </c>
      <c r="R38" s="15"/>
      <c r="S38" s="15"/>
      <c r="T38" s="1"/>
      <c r="U38" s="1"/>
    </row>
    <row r="39" spans="1:21" x14ac:dyDescent="0.25">
      <c r="A39" s="5" t="s">
        <v>39</v>
      </c>
      <c r="B39" s="22">
        <v>43215</v>
      </c>
      <c r="C39" s="18" t="s">
        <v>40</v>
      </c>
      <c r="D39" s="19">
        <v>18</v>
      </c>
      <c r="E39" s="20" t="s">
        <v>1</v>
      </c>
      <c r="F39" s="6">
        <v>25.44</v>
      </c>
      <c r="G39" s="6">
        <v>23.62</v>
      </c>
      <c r="H39" s="21">
        <v>-1.8200000000000003</v>
      </c>
      <c r="I39" s="21">
        <v>7.1540880503144666E-2</v>
      </c>
      <c r="J39" s="21">
        <v>4.7405924317335701E-2</v>
      </c>
      <c r="K39" s="21">
        <v>4.7405924317335701</v>
      </c>
      <c r="L39" s="4" t="s">
        <v>0</v>
      </c>
      <c r="M39" s="5" t="s">
        <v>23</v>
      </c>
      <c r="N39" s="5">
        <v>6</v>
      </c>
      <c r="O39" s="5">
        <v>40.375963754636153</v>
      </c>
      <c r="P39" s="6">
        <v>4.0375963754636153E-2</v>
      </c>
      <c r="Q39" s="6">
        <v>0.24225578252781693</v>
      </c>
    </row>
    <row r="40" spans="1:21" x14ac:dyDescent="0.25">
      <c r="A40" s="5" t="s">
        <v>39</v>
      </c>
      <c r="B40" s="22">
        <v>43222</v>
      </c>
      <c r="C40" s="18" t="s">
        <v>40</v>
      </c>
      <c r="D40" s="19">
        <v>27</v>
      </c>
      <c r="E40" s="20" t="s">
        <v>41</v>
      </c>
      <c r="F40" s="6">
        <v>6.59</v>
      </c>
      <c r="G40" s="6">
        <v>5.44</v>
      </c>
      <c r="H40" s="21">
        <v>-1.1499999999999995</v>
      </c>
      <c r="I40" s="21">
        <v>0.17450682852807275</v>
      </c>
      <c r="J40" s="21">
        <v>0.14577539185774757</v>
      </c>
      <c r="K40" s="21">
        <v>14.577539185774757</v>
      </c>
      <c r="L40" s="4" t="s">
        <v>0</v>
      </c>
      <c r="M40" s="5" t="s">
        <v>23</v>
      </c>
      <c r="N40" s="5">
        <v>5</v>
      </c>
      <c r="O40" s="5">
        <v>40.375963754636153</v>
      </c>
      <c r="P40" s="6">
        <v>4.0375963754636153E-2</v>
      </c>
      <c r="Q40" s="6">
        <v>0.20187981877318076</v>
      </c>
    </row>
    <row r="41" spans="1:21" x14ac:dyDescent="0.25">
      <c r="A41" s="5" t="s">
        <v>39</v>
      </c>
      <c r="B41" s="22">
        <v>43227</v>
      </c>
      <c r="C41" s="18" t="s">
        <v>40</v>
      </c>
      <c r="D41" s="19">
        <v>29</v>
      </c>
      <c r="E41" s="20" t="s">
        <v>2</v>
      </c>
      <c r="F41" s="6">
        <v>7.45</v>
      </c>
      <c r="G41" s="6">
        <v>6.48</v>
      </c>
      <c r="H41" s="21">
        <v>-0.96999999999999975</v>
      </c>
      <c r="I41" s="21">
        <v>0.13020134228187918</v>
      </c>
      <c r="J41" s="21">
        <v>7.9180656437055741E-2</v>
      </c>
      <c r="K41" s="21">
        <v>7.9180656437055745</v>
      </c>
      <c r="L41" s="4" t="s">
        <v>0</v>
      </c>
      <c r="M41" s="5" t="s">
        <v>23</v>
      </c>
      <c r="N41" s="5">
        <v>2</v>
      </c>
      <c r="O41" s="5">
        <v>40.375963754636153</v>
      </c>
      <c r="P41" s="6">
        <v>4.0375963754636153E-2</v>
      </c>
      <c r="Q41" s="6">
        <v>8.0751927509272306E-2</v>
      </c>
    </row>
    <row r="42" spans="1:21" x14ac:dyDescent="0.25">
      <c r="A42" s="5" t="s">
        <v>39</v>
      </c>
      <c r="B42" s="22">
        <v>43228</v>
      </c>
      <c r="C42" s="18" t="s">
        <v>40</v>
      </c>
      <c r="D42" s="19">
        <v>33</v>
      </c>
      <c r="E42" s="20" t="s">
        <v>2</v>
      </c>
      <c r="F42" s="6">
        <v>4.72</v>
      </c>
      <c r="G42" s="6">
        <v>3.61</v>
      </c>
      <c r="H42" s="21">
        <v>-1.1099999999999999</v>
      </c>
      <c r="I42" s="21">
        <v>0.23516949152542377</v>
      </c>
      <c r="J42" s="21">
        <v>0.19030603174521321</v>
      </c>
      <c r="K42" s="21">
        <v>19.030603174521321</v>
      </c>
      <c r="L42" s="4" t="s">
        <v>0</v>
      </c>
      <c r="M42" s="5" t="s">
        <v>23</v>
      </c>
      <c r="N42" s="5">
        <v>4</v>
      </c>
      <c r="O42" s="5">
        <v>40.375963754636153</v>
      </c>
      <c r="P42" s="6">
        <v>4.0375963754636153E-2</v>
      </c>
      <c r="Q42" s="6">
        <v>0.16150385501854461</v>
      </c>
    </row>
    <row r="43" spans="1:21" x14ac:dyDescent="0.25">
      <c r="A43" s="5" t="s">
        <v>39</v>
      </c>
      <c r="B43" s="22">
        <v>43228</v>
      </c>
      <c r="C43" s="18" t="s">
        <v>40</v>
      </c>
      <c r="D43" s="19">
        <v>33</v>
      </c>
      <c r="E43" s="20" t="s">
        <v>41</v>
      </c>
      <c r="F43" s="6">
        <v>7.58</v>
      </c>
      <c r="G43" s="6">
        <v>7.49</v>
      </c>
      <c r="H43" s="21">
        <v>-8.9999999999999858E-2</v>
      </c>
      <c r="I43" s="21">
        <v>1.187335092348285E-2</v>
      </c>
      <c r="J43" s="21">
        <v>-2.2518572863821529E-2</v>
      </c>
      <c r="K43" s="21">
        <v>-2.2518572863821529</v>
      </c>
      <c r="L43" s="4" t="s">
        <v>0</v>
      </c>
      <c r="M43" s="5" t="s">
        <v>23</v>
      </c>
      <c r="N43" s="5">
        <v>2</v>
      </c>
      <c r="O43" s="5">
        <v>40.375963754636153</v>
      </c>
      <c r="P43" s="6">
        <v>4.0375963754636153E-2</v>
      </c>
      <c r="Q43" s="6">
        <v>8.0751927509272306E-2</v>
      </c>
    </row>
    <row r="44" spans="1:21" x14ac:dyDescent="0.25">
      <c r="A44" s="5" t="s">
        <v>50</v>
      </c>
      <c r="B44" s="22">
        <v>43233</v>
      </c>
      <c r="C44" s="18" t="s">
        <v>40</v>
      </c>
      <c r="D44" s="19">
        <v>21</v>
      </c>
      <c r="E44" s="20" t="s">
        <v>1</v>
      </c>
      <c r="F44" s="28">
        <v>10.206666666666665</v>
      </c>
      <c r="G44" s="28">
        <v>9.9833333333333343</v>
      </c>
      <c r="H44" s="21">
        <v>-0.22333333333333094</v>
      </c>
      <c r="I44" s="21">
        <v>2.1881123448726059E-2</v>
      </c>
      <c r="J44" s="21">
        <v>-1.206879632589497E-2</v>
      </c>
      <c r="K44" s="21">
        <v>-1.206879632589497</v>
      </c>
      <c r="L44" s="46" t="s">
        <v>0</v>
      </c>
      <c r="M44" s="49" t="s">
        <v>24</v>
      </c>
      <c r="N44" s="49">
        <v>14</v>
      </c>
      <c r="O44" s="54">
        <v>116.74021674406114</v>
      </c>
      <c r="P44" s="54">
        <v>0.11600000000000001</v>
      </c>
      <c r="Q44" s="53">
        <v>1.6240000000000001</v>
      </c>
    </row>
    <row r="45" spans="1:21" x14ac:dyDescent="0.25">
      <c r="A45" s="5" t="s">
        <v>50</v>
      </c>
      <c r="B45" s="22">
        <v>43233</v>
      </c>
      <c r="C45" s="18" t="s">
        <v>40</v>
      </c>
      <c r="D45" s="19">
        <v>21</v>
      </c>
      <c r="E45" s="20" t="s">
        <v>1</v>
      </c>
      <c r="F45" s="28">
        <v>10.206666666666665</v>
      </c>
      <c r="G45" s="28">
        <v>9.9833333333333343</v>
      </c>
      <c r="H45" s="21">
        <v>-0.22333333333333094</v>
      </c>
      <c r="I45" s="21">
        <v>2.1881123448726059E-2</v>
      </c>
      <c r="J45" s="21">
        <v>-1.206879632589497E-2</v>
      </c>
      <c r="K45" s="21">
        <v>-1.206879632589497</v>
      </c>
      <c r="L45" s="46" t="s">
        <v>0</v>
      </c>
      <c r="M45" s="49" t="s">
        <v>24</v>
      </c>
      <c r="N45" s="49">
        <v>17</v>
      </c>
      <c r="O45" s="54">
        <v>116.74021674406114</v>
      </c>
      <c r="P45" s="54">
        <v>0.11600000000000001</v>
      </c>
      <c r="Q45" s="53">
        <v>1.9720000000000002</v>
      </c>
    </row>
    <row r="46" spans="1:21" x14ac:dyDescent="0.25">
      <c r="A46" s="5"/>
      <c r="B46" s="17"/>
      <c r="C46" s="18"/>
      <c r="D46" s="19"/>
      <c r="E46" s="20"/>
      <c r="F46" s="6"/>
      <c r="G46" s="6"/>
      <c r="H46" s="21"/>
      <c r="I46" s="21"/>
      <c r="J46" s="21"/>
      <c r="K46" s="21"/>
      <c r="L46" s="4"/>
      <c r="M46" s="5"/>
      <c r="N46" s="5"/>
      <c r="O46" s="5"/>
      <c r="P46" s="6"/>
      <c r="Q46" s="6"/>
    </row>
    <row r="47" spans="1:21" x14ac:dyDescent="0.25">
      <c r="A47" s="5"/>
      <c r="B47" s="17"/>
      <c r="C47" s="18"/>
      <c r="D47" s="19"/>
      <c r="E47" s="20"/>
      <c r="F47" s="21"/>
      <c r="G47" s="21"/>
      <c r="H47" s="21"/>
      <c r="I47" s="21"/>
      <c r="J47" s="21"/>
      <c r="K47" s="21"/>
      <c r="L47" s="4"/>
      <c r="M47" s="5"/>
      <c r="N47" s="5"/>
      <c r="O47" s="5"/>
      <c r="P47" s="6"/>
      <c r="Q47" s="6"/>
    </row>
    <row r="48" spans="1:21" x14ac:dyDescent="0.25">
      <c r="A48" s="5"/>
      <c r="B48" s="22"/>
      <c r="C48" s="18"/>
      <c r="D48" s="19"/>
      <c r="E48" s="20"/>
      <c r="F48" s="6"/>
      <c r="G48" s="6"/>
      <c r="H48" s="21"/>
      <c r="I48" s="21"/>
      <c r="J48" s="21"/>
      <c r="K48" s="21"/>
      <c r="L48" s="4"/>
      <c r="M48" s="5"/>
      <c r="N48" s="5"/>
      <c r="O48" s="5"/>
      <c r="P48" s="6"/>
      <c r="Q48" s="6"/>
    </row>
    <row r="49" spans="1:20" x14ac:dyDescent="0.25">
      <c r="A49" s="5"/>
      <c r="B49" s="22"/>
      <c r="C49" s="18"/>
      <c r="D49" s="19"/>
      <c r="E49" s="20"/>
      <c r="F49" s="6"/>
      <c r="G49" s="6"/>
      <c r="H49" s="21"/>
      <c r="I49" s="21"/>
      <c r="J49" s="21"/>
      <c r="K49" s="21"/>
      <c r="L49" s="4"/>
      <c r="M49" s="5"/>
      <c r="N49" s="5"/>
      <c r="O49" s="5"/>
      <c r="P49" s="6"/>
      <c r="Q49" s="6"/>
    </row>
    <row r="50" spans="1:20" x14ac:dyDescent="0.25">
      <c r="A50" s="5"/>
      <c r="B50" s="22"/>
      <c r="C50" s="18"/>
      <c r="D50" s="19"/>
      <c r="E50" s="20"/>
      <c r="F50" s="6"/>
      <c r="G50" s="6"/>
      <c r="H50" s="21"/>
      <c r="I50" s="21"/>
      <c r="J50" s="21"/>
      <c r="K50" s="21"/>
      <c r="L50" s="4"/>
      <c r="M50" s="5"/>
      <c r="N50" s="5"/>
      <c r="O50" s="5"/>
      <c r="P50" s="6"/>
      <c r="Q50" s="6"/>
    </row>
    <row r="51" spans="1:20" x14ac:dyDescent="0.25">
      <c r="A51" s="5"/>
      <c r="B51" s="22"/>
      <c r="C51" s="18"/>
      <c r="D51" s="19"/>
      <c r="E51" s="20"/>
      <c r="F51" s="6"/>
      <c r="G51" s="6"/>
      <c r="H51" s="21"/>
      <c r="I51" s="21"/>
      <c r="J51" s="21"/>
      <c r="K51" s="21"/>
      <c r="L51" s="4"/>
      <c r="M51" s="5"/>
      <c r="N51" s="5"/>
      <c r="O51" s="5"/>
      <c r="P51" s="6"/>
      <c r="Q51" s="6"/>
    </row>
    <row r="52" spans="1:20" x14ac:dyDescent="0.25">
      <c r="A52" s="5"/>
      <c r="B52" s="22"/>
      <c r="C52" s="18"/>
      <c r="D52" s="19"/>
      <c r="E52" s="20"/>
      <c r="F52" s="6"/>
      <c r="G52" s="6"/>
      <c r="H52" s="21"/>
      <c r="I52" s="21"/>
      <c r="J52" s="21"/>
      <c r="K52" s="21"/>
      <c r="L52" s="4"/>
      <c r="M52" s="5"/>
      <c r="N52" s="5"/>
      <c r="O52" s="5"/>
      <c r="P52" s="6"/>
      <c r="Q52" s="6"/>
      <c r="R52" s="11"/>
      <c r="S52" s="11"/>
      <c r="T52" s="16"/>
    </row>
    <row r="53" spans="1:20" x14ac:dyDescent="0.25">
      <c r="A53" s="5"/>
      <c r="B53" s="22"/>
      <c r="C53" s="18"/>
      <c r="D53" s="19"/>
      <c r="E53" s="20"/>
      <c r="F53" s="6"/>
      <c r="G53" s="6"/>
      <c r="H53" s="21"/>
      <c r="I53" s="21"/>
      <c r="J53" s="21"/>
      <c r="K53" s="21"/>
      <c r="L53" s="4"/>
      <c r="M53" s="5"/>
      <c r="N53" s="5"/>
      <c r="O53" s="5"/>
      <c r="P53" s="6"/>
      <c r="Q53" s="6"/>
      <c r="R53" s="11"/>
      <c r="S53" s="11"/>
      <c r="T53" s="16"/>
    </row>
    <row r="54" spans="1:20" x14ac:dyDescent="0.25">
      <c r="A54" s="5"/>
      <c r="B54" s="22"/>
      <c r="C54" s="18"/>
      <c r="D54" s="19"/>
      <c r="E54" s="20"/>
      <c r="F54" s="6"/>
      <c r="G54" s="6"/>
      <c r="H54" s="21"/>
      <c r="I54" s="21"/>
      <c r="J54" s="21"/>
      <c r="K54" s="21"/>
      <c r="L54" s="4"/>
      <c r="M54" s="5"/>
      <c r="N54" s="5"/>
      <c r="O54" s="5"/>
      <c r="P54" s="6"/>
      <c r="Q54" s="6"/>
      <c r="R54" s="11"/>
      <c r="S54" s="11"/>
      <c r="T54" s="16"/>
    </row>
    <row r="55" spans="1:20" x14ac:dyDescent="0.25">
      <c r="A55" s="5"/>
      <c r="B55" s="22"/>
      <c r="C55" s="18"/>
      <c r="D55" s="19"/>
      <c r="E55" s="20"/>
      <c r="F55" s="6"/>
      <c r="G55" s="6"/>
      <c r="H55" s="21"/>
      <c r="I55" s="21"/>
      <c r="J55" s="21"/>
      <c r="K55" s="21"/>
      <c r="L55" s="4"/>
      <c r="M55" s="5"/>
      <c r="N55" s="5"/>
      <c r="O55" s="5"/>
      <c r="P55" s="6"/>
      <c r="Q55" s="6"/>
      <c r="R55" s="11"/>
      <c r="S55" s="11"/>
      <c r="T55" s="16"/>
    </row>
    <row r="56" spans="1:20" x14ac:dyDescent="0.25">
      <c r="A56" s="5"/>
      <c r="B56" s="22"/>
      <c r="C56" s="18"/>
      <c r="D56" s="19"/>
      <c r="E56" s="20"/>
      <c r="F56" s="6"/>
      <c r="G56" s="6"/>
      <c r="H56" s="21"/>
      <c r="I56" s="21"/>
      <c r="J56" s="21"/>
      <c r="K56" s="21"/>
      <c r="L56" s="4"/>
      <c r="M56" s="5"/>
      <c r="N56" s="5"/>
      <c r="O56" s="5"/>
      <c r="P56" s="6"/>
      <c r="Q56" s="6"/>
      <c r="R56" s="11"/>
      <c r="S56" s="11"/>
      <c r="T56" s="16"/>
    </row>
    <row r="57" spans="1:20" x14ac:dyDescent="0.25">
      <c r="A57" s="5"/>
      <c r="B57" s="22"/>
      <c r="C57" s="18"/>
      <c r="D57" s="19"/>
      <c r="E57" s="20"/>
      <c r="F57" s="6"/>
      <c r="G57" s="6"/>
      <c r="H57" s="21"/>
      <c r="I57" s="21"/>
      <c r="J57" s="21"/>
      <c r="K57" s="21"/>
      <c r="L57" s="4"/>
      <c r="M57" s="5"/>
      <c r="N57" s="5"/>
      <c r="O57" s="5"/>
      <c r="P57" s="6"/>
      <c r="Q57" s="6"/>
      <c r="R57" s="11"/>
      <c r="S57" s="11"/>
      <c r="T57" s="16"/>
    </row>
    <row r="58" spans="1:20" x14ac:dyDescent="0.25">
      <c r="A58" s="5"/>
      <c r="B58" s="22"/>
      <c r="C58" s="18"/>
      <c r="D58" s="19"/>
      <c r="E58" s="20"/>
      <c r="F58" s="6"/>
      <c r="G58" s="6"/>
      <c r="H58" s="21"/>
      <c r="I58" s="21"/>
      <c r="J58" s="21"/>
      <c r="K58" s="21"/>
      <c r="L58" s="4"/>
      <c r="M58" s="5"/>
      <c r="N58" s="5"/>
      <c r="O58" s="5"/>
      <c r="P58" s="6"/>
      <c r="Q58" s="6"/>
      <c r="R58" s="11"/>
      <c r="S58" s="11"/>
      <c r="T58" s="16"/>
    </row>
    <row r="59" spans="1:20" x14ac:dyDescent="0.25">
      <c r="A59" s="5"/>
      <c r="B59" s="22"/>
      <c r="C59" s="18"/>
      <c r="D59" s="19"/>
      <c r="E59" s="20"/>
      <c r="F59" s="6"/>
      <c r="G59" s="6"/>
      <c r="H59" s="21"/>
      <c r="I59" s="21"/>
      <c r="J59" s="21"/>
      <c r="K59" s="21"/>
      <c r="L59" s="4"/>
      <c r="M59" s="5"/>
      <c r="N59" s="5"/>
      <c r="O59" s="5"/>
      <c r="P59" s="6"/>
      <c r="Q59" s="6"/>
      <c r="R59" s="11"/>
      <c r="S59" s="11"/>
      <c r="T59" s="16"/>
    </row>
    <row r="60" spans="1:20" x14ac:dyDescent="0.25">
      <c r="A60" s="5"/>
      <c r="B60" s="22"/>
      <c r="C60" s="18"/>
      <c r="D60" s="19"/>
      <c r="E60" s="20"/>
      <c r="F60" s="6"/>
      <c r="G60" s="6"/>
      <c r="H60" s="21"/>
      <c r="I60" s="21"/>
      <c r="J60" s="21"/>
      <c r="K60" s="21"/>
      <c r="L60" s="4"/>
      <c r="M60" s="5"/>
      <c r="N60" s="5"/>
      <c r="O60" s="5"/>
      <c r="P60" s="6"/>
      <c r="Q60" s="6"/>
      <c r="R60" s="11"/>
      <c r="S60" s="11"/>
      <c r="T60" s="16"/>
    </row>
    <row r="61" spans="1:20" x14ac:dyDescent="0.25">
      <c r="A61" s="5"/>
      <c r="B61" s="22"/>
      <c r="C61" s="18"/>
      <c r="D61" s="19"/>
      <c r="E61" s="20"/>
      <c r="F61" s="6"/>
      <c r="G61" s="6"/>
      <c r="H61" s="21"/>
      <c r="I61" s="21"/>
      <c r="J61" s="21"/>
      <c r="K61" s="21"/>
      <c r="L61" s="4"/>
      <c r="M61" s="5"/>
      <c r="N61" s="5"/>
      <c r="O61" s="5"/>
      <c r="P61" s="6"/>
      <c r="Q61" s="6"/>
      <c r="R61" s="11"/>
      <c r="S61" s="11"/>
      <c r="T61" s="16"/>
    </row>
    <row r="62" spans="1:20" x14ac:dyDescent="0.25">
      <c r="A62" s="5"/>
      <c r="B62" s="22"/>
      <c r="C62" s="18"/>
      <c r="D62" s="19"/>
      <c r="E62" s="20"/>
      <c r="F62" s="6"/>
      <c r="G62" s="6"/>
      <c r="H62" s="21"/>
      <c r="I62" s="21"/>
      <c r="J62" s="21"/>
      <c r="K62" s="21"/>
      <c r="L62" s="4"/>
      <c r="M62" s="5"/>
      <c r="N62" s="5"/>
      <c r="O62" s="5"/>
      <c r="P62" s="6"/>
      <c r="Q62" s="6"/>
      <c r="R62" s="11"/>
      <c r="S62" s="11"/>
      <c r="T62" s="16"/>
    </row>
    <row r="63" spans="1:20" x14ac:dyDescent="0.25">
      <c r="A63" s="5"/>
      <c r="B63" s="22"/>
      <c r="C63" s="18"/>
      <c r="D63" s="19"/>
      <c r="E63" s="20"/>
      <c r="F63" s="6"/>
      <c r="G63" s="6"/>
      <c r="H63" s="21"/>
      <c r="I63" s="21"/>
      <c r="J63" s="21"/>
      <c r="K63" s="21"/>
      <c r="L63" s="4"/>
      <c r="M63" s="5"/>
      <c r="N63" s="5"/>
      <c r="O63" s="5"/>
      <c r="P63" s="6"/>
      <c r="Q63" s="6"/>
      <c r="R63" s="11"/>
      <c r="S63" s="11"/>
      <c r="T63" s="16"/>
    </row>
    <row r="64" spans="1:20" x14ac:dyDescent="0.25">
      <c r="A64" s="5"/>
      <c r="B64" s="22"/>
      <c r="C64" s="18"/>
      <c r="D64" s="19"/>
      <c r="E64" s="20"/>
      <c r="F64" s="21"/>
      <c r="G64" s="21"/>
      <c r="H64" s="21"/>
      <c r="I64" s="21"/>
      <c r="J64" s="21"/>
      <c r="K64" s="21"/>
      <c r="L64" s="4"/>
      <c r="M64" s="5"/>
      <c r="N64" s="5"/>
      <c r="O64" s="5"/>
      <c r="P64" s="6"/>
      <c r="Q64" s="6"/>
      <c r="R64" s="11"/>
      <c r="S64" s="11"/>
      <c r="T64" s="16"/>
    </row>
    <row r="65" spans="1:20" x14ac:dyDescent="0.25">
      <c r="A65" s="5"/>
      <c r="B65" s="22"/>
      <c r="C65" s="18"/>
      <c r="D65" s="19"/>
      <c r="E65" s="20"/>
      <c r="F65" s="6"/>
      <c r="G65" s="6"/>
      <c r="H65" s="21"/>
      <c r="I65" s="21"/>
      <c r="J65" s="21"/>
      <c r="K65" s="21"/>
      <c r="L65" s="4"/>
      <c r="M65" s="5"/>
      <c r="N65" s="5"/>
      <c r="O65" s="5"/>
      <c r="P65" s="6"/>
      <c r="Q65" s="6"/>
      <c r="R65" s="11"/>
      <c r="S65" s="11"/>
      <c r="T65" s="16"/>
    </row>
    <row r="66" spans="1:20" x14ac:dyDescent="0.25">
      <c r="A66" s="5"/>
      <c r="B66" s="22"/>
      <c r="C66" s="18"/>
      <c r="D66" s="19"/>
      <c r="E66" s="20"/>
      <c r="F66" s="6"/>
      <c r="G66" s="6"/>
      <c r="H66" s="21"/>
      <c r="I66" s="21"/>
      <c r="J66" s="21"/>
      <c r="K66" s="21"/>
      <c r="L66" s="4"/>
      <c r="M66" s="5"/>
      <c r="N66" s="5"/>
      <c r="O66" s="5"/>
      <c r="P66" s="6"/>
      <c r="Q66" s="6"/>
      <c r="R66" s="11"/>
      <c r="S66" s="11"/>
      <c r="T66" s="16"/>
    </row>
    <row r="67" spans="1:20" x14ac:dyDescent="0.25">
      <c r="A67" s="5"/>
      <c r="B67" s="22"/>
      <c r="C67" s="18"/>
      <c r="D67" s="19"/>
      <c r="E67" s="20"/>
      <c r="F67" s="6"/>
      <c r="G67" s="6"/>
      <c r="H67" s="21"/>
      <c r="I67" s="21"/>
      <c r="J67" s="21"/>
      <c r="K67" s="21"/>
      <c r="L67" s="4"/>
      <c r="M67" s="5"/>
      <c r="N67" s="5"/>
      <c r="O67" s="5"/>
      <c r="P67" s="6"/>
      <c r="Q67" s="6"/>
      <c r="R67" s="11"/>
      <c r="S67" s="11"/>
      <c r="T67" s="16"/>
    </row>
    <row r="68" spans="1:20" x14ac:dyDescent="0.25">
      <c r="A68" s="5"/>
      <c r="B68" s="22"/>
      <c r="C68" s="18"/>
      <c r="D68" s="19"/>
      <c r="E68" s="20"/>
      <c r="F68" s="6"/>
      <c r="G68" s="6"/>
      <c r="H68" s="21"/>
      <c r="I68" s="21"/>
      <c r="J68" s="21"/>
      <c r="K68" s="21"/>
      <c r="L68" s="4"/>
      <c r="M68" s="5"/>
      <c r="N68" s="5"/>
      <c r="O68" s="5"/>
      <c r="P68" s="6"/>
      <c r="Q68" s="6"/>
      <c r="R68" s="11"/>
      <c r="S68" s="11"/>
      <c r="T68" s="16"/>
    </row>
    <row r="69" spans="1:20" x14ac:dyDescent="0.25">
      <c r="A69" s="5"/>
      <c r="B69" s="22"/>
      <c r="C69" s="18"/>
      <c r="D69" s="19"/>
      <c r="E69" s="20"/>
      <c r="F69" s="6"/>
      <c r="G69" s="6"/>
      <c r="H69" s="21"/>
      <c r="I69" s="21"/>
      <c r="J69" s="21"/>
      <c r="K69" s="21"/>
      <c r="L69" s="4"/>
      <c r="M69" s="5"/>
      <c r="N69" s="5"/>
      <c r="O69" s="5"/>
      <c r="P69" s="6"/>
      <c r="Q69" s="6"/>
      <c r="R69" s="11"/>
      <c r="S69" s="11"/>
      <c r="T69" s="16"/>
    </row>
    <row r="70" spans="1:20" x14ac:dyDescent="0.25">
      <c r="A70" s="5"/>
      <c r="B70" s="22"/>
      <c r="C70" s="18"/>
      <c r="D70" s="19"/>
      <c r="E70" s="20"/>
      <c r="F70" s="6"/>
      <c r="G70" s="6"/>
      <c r="H70" s="21"/>
      <c r="I70" s="21"/>
      <c r="J70" s="21"/>
      <c r="K70" s="21"/>
      <c r="L70" s="4"/>
      <c r="M70" s="5"/>
      <c r="N70" s="5"/>
      <c r="O70" s="5"/>
      <c r="P70" s="6"/>
      <c r="Q70" s="6"/>
      <c r="R70" s="11"/>
      <c r="S70" s="11"/>
      <c r="T70" s="16"/>
    </row>
    <row r="71" spans="1:20" x14ac:dyDescent="0.25">
      <c r="M71" s="3" t="s">
        <v>45</v>
      </c>
      <c r="N71" s="1">
        <f>SUM(N2:N70)</f>
        <v>338</v>
      </c>
      <c r="P71" s="3" t="s">
        <v>42</v>
      </c>
      <c r="Q71" s="1">
        <f>SUM(Q2:Q70)</f>
        <v>35.080846314799281</v>
      </c>
    </row>
  </sheetData>
  <sortState ref="A2:Q43">
    <sortCondition ref="L2:L43"/>
  </sortState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D0DBF-3E33-4554-81B1-A3BDDDF7FEE8}">
  <dimension ref="A1:V43"/>
  <sheetViews>
    <sheetView tabSelected="1" workbookViewId="0">
      <selection activeCell="U6" sqref="U6"/>
    </sheetView>
  </sheetViews>
  <sheetFormatPr baseColWidth="10" defaultRowHeight="15" x14ac:dyDescent="0.25"/>
  <cols>
    <col min="16" max="16" width="18" bestFit="1" customWidth="1"/>
    <col min="20" max="20" width="17.5703125" bestFit="1" customWidth="1"/>
  </cols>
  <sheetData>
    <row r="1" spans="1:22" x14ac:dyDescent="0.25">
      <c r="A1" s="8" t="s">
        <v>30</v>
      </c>
      <c r="B1" s="11" t="s">
        <v>31</v>
      </c>
      <c r="C1" s="12" t="s">
        <v>32</v>
      </c>
      <c r="D1" s="12" t="s">
        <v>33</v>
      </c>
      <c r="E1" s="11" t="s">
        <v>34</v>
      </c>
      <c r="F1" s="11" t="s">
        <v>35</v>
      </c>
      <c r="G1" s="12" t="s">
        <v>36</v>
      </c>
      <c r="H1" s="11" t="s">
        <v>37</v>
      </c>
      <c r="I1" s="11" t="s">
        <v>7</v>
      </c>
      <c r="J1" s="11" t="s">
        <v>16</v>
      </c>
      <c r="K1" s="11" t="s">
        <v>17</v>
      </c>
      <c r="L1" s="11" t="s">
        <v>18</v>
      </c>
      <c r="M1" s="11" t="s">
        <v>19</v>
      </c>
      <c r="N1" s="11" t="s">
        <v>9</v>
      </c>
      <c r="P1" s="2" t="s">
        <v>52</v>
      </c>
      <c r="Q1" s="1" t="s">
        <v>9</v>
      </c>
      <c r="R1" s="1" t="s">
        <v>43</v>
      </c>
      <c r="S1" s="1" t="s">
        <v>10</v>
      </c>
      <c r="T1" s="1" t="s">
        <v>11</v>
      </c>
      <c r="U1" s="1" t="s">
        <v>54</v>
      </c>
      <c r="V1" s="1" t="s">
        <v>55</v>
      </c>
    </row>
    <row r="2" spans="1:22" x14ac:dyDescent="0.25">
      <c r="A2" s="19">
        <v>5</v>
      </c>
      <c r="B2" s="20" t="s">
        <v>2</v>
      </c>
      <c r="C2" s="6">
        <v>0.7</v>
      </c>
      <c r="D2" s="6">
        <v>0.68</v>
      </c>
      <c r="E2" s="21">
        <v>-1.9999999999999907E-2</v>
      </c>
      <c r="F2" s="21">
        <v>2.857142857142847E-2</v>
      </c>
      <c r="G2" s="21">
        <v>-2.841066897924982E-2</v>
      </c>
      <c r="H2" s="21">
        <v>-2.841066897924982</v>
      </c>
      <c r="I2" s="4" t="s">
        <v>20</v>
      </c>
      <c r="J2" s="5" t="s">
        <v>21</v>
      </c>
      <c r="K2" s="5">
        <v>2</v>
      </c>
      <c r="L2" s="5">
        <v>653.31291701035775</v>
      </c>
      <c r="M2" s="6">
        <v>0.65331291701035776</v>
      </c>
      <c r="N2" s="6">
        <v>1.3066258340207155</v>
      </c>
      <c r="P2" t="s">
        <v>20</v>
      </c>
      <c r="Q2" s="1">
        <v>1.3066258340207155</v>
      </c>
      <c r="R2" s="1">
        <v>1.3066258340207155</v>
      </c>
      <c r="S2" s="1">
        <v>0</v>
      </c>
      <c r="T2" s="1">
        <v>4.1500149657917929</v>
      </c>
      <c r="U2" s="1">
        <v>1.6751613256675839E-2</v>
      </c>
      <c r="V2" s="1">
        <v>0</v>
      </c>
    </row>
    <row r="3" spans="1:22" x14ac:dyDescent="0.25">
      <c r="A3" s="19">
        <v>8</v>
      </c>
      <c r="B3" s="20" t="s">
        <v>41</v>
      </c>
      <c r="C3" s="6">
        <v>4.67</v>
      </c>
      <c r="D3" s="6">
        <v>4.41</v>
      </c>
      <c r="E3" s="21">
        <v>-0.25999999999999979</v>
      </c>
      <c r="F3" s="21">
        <v>5.5674518201284773E-2</v>
      </c>
      <c r="G3" s="21">
        <v>2.2807101832357568E-2</v>
      </c>
      <c r="H3" s="21">
        <v>2.2807101832357568</v>
      </c>
      <c r="I3" s="4" t="s">
        <v>6</v>
      </c>
      <c r="J3" s="5" t="s">
        <v>26</v>
      </c>
      <c r="K3" s="5">
        <v>1</v>
      </c>
      <c r="L3" s="5">
        <v>465.10043909210503</v>
      </c>
      <c r="M3" s="6">
        <v>0.46510043909210502</v>
      </c>
      <c r="N3" s="6">
        <v>0.46510043909210502</v>
      </c>
      <c r="P3" t="s">
        <v>6</v>
      </c>
      <c r="Q3" s="1">
        <v>3.8695542137156633</v>
      </c>
      <c r="R3" s="1">
        <v>0.96738855342891583</v>
      </c>
      <c r="S3" s="1">
        <v>1.0720887599711866</v>
      </c>
      <c r="T3" s="1">
        <v>12.290211535499228</v>
      </c>
      <c r="U3" s="1">
        <v>4.9609669406611066E-2</v>
      </c>
      <c r="V3" s="1">
        <v>0.17167159384937131</v>
      </c>
    </row>
    <row r="4" spans="1:22" x14ac:dyDescent="0.25">
      <c r="A4" s="19">
        <v>8</v>
      </c>
      <c r="B4" s="20" t="s">
        <v>1</v>
      </c>
      <c r="C4" s="6">
        <v>6.3</v>
      </c>
      <c r="D4" s="6">
        <v>6.2</v>
      </c>
      <c r="E4" s="21">
        <v>-9.9999999999999645E-2</v>
      </c>
      <c r="F4" s="21">
        <v>1.5873015873015817E-2</v>
      </c>
      <c r="G4" s="21">
        <v>-9.7090061507953962E-3</v>
      </c>
      <c r="H4" s="21">
        <v>-0.97090061507953962</v>
      </c>
      <c r="I4" s="4" t="s">
        <v>6</v>
      </c>
      <c r="J4" s="5" t="s">
        <v>26</v>
      </c>
      <c r="K4" s="5">
        <v>6</v>
      </c>
      <c r="L4" s="5">
        <v>465.10043909210503</v>
      </c>
      <c r="M4" s="6">
        <v>0.46510043909210502</v>
      </c>
      <c r="N4" s="6">
        <v>2.7906026345526302</v>
      </c>
      <c r="P4" t="s">
        <v>27</v>
      </c>
      <c r="Q4" s="1">
        <v>3.6101826938129555</v>
      </c>
      <c r="R4" s="1">
        <v>0.90254567345323888</v>
      </c>
      <c r="S4" s="1">
        <v>0.85922509576444728</v>
      </c>
      <c r="T4" s="1">
        <v>11.466413581050292</v>
      </c>
      <c r="U4" s="1">
        <v>4.628439351042251E-2</v>
      </c>
      <c r="V4" s="1">
        <v>0.13758612828776012</v>
      </c>
    </row>
    <row r="5" spans="1:22" x14ac:dyDescent="0.25">
      <c r="A5" s="19">
        <v>18</v>
      </c>
      <c r="B5" s="20" t="s">
        <v>1</v>
      </c>
      <c r="C5" s="6">
        <v>25.44</v>
      </c>
      <c r="D5" s="6">
        <v>23.62</v>
      </c>
      <c r="E5" s="21">
        <v>-1.8200000000000003</v>
      </c>
      <c r="F5" s="21">
        <v>7.1540880503144666E-2</v>
      </c>
      <c r="G5" s="21">
        <v>4.7405924317335701E-2</v>
      </c>
      <c r="H5" s="21">
        <v>4.7405924317335701</v>
      </c>
      <c r="I5" s="4" t="s">
        <v>6</v>
      </c>
      <c r="J5" s="7" t="s">
        <v>22</v>
      </c>
      <c r="K5" s="5">
        <v>4</v>
      </c>
      <c r="L5" s="5">
        <v>8.5699121963825124</v>
      </c>
      <c r="M5" s="6">
        <v>8.5699121963825117E-3</v>
      </c>
      <c r="N5" s="6">
        <v>3.4279648785530047E-2</v>
      </c>
      <c r="P5" t="s">
        <v>4</v>
      </c>
      <c r="Q5" s="1">
        <v>5.9684936833711566</v>
      </c>
      <c r="R5" s="1">
        <v>2.9842468416855783</v>
      </c>
      <c r="S5" s="1">
        <v>1.9926222340211943</v>
      </c>
      <c r="T5" s="1">
        <v>18.956718491478551</v>
      </c>
      <c r="U5" s="1">
        <v>7.6519149786809695E-2</v>
      </c>
      <c r="V5" s="1">
        <v>0.31907491956478212</v>
      </c>
    </row>
    <row r="6" spans="1:22" x14ac:dyDescent="0.25">
      <c r="A6" s="19">
        <v>33</v>
      </c>
      <c r="B6" s="20" t="s">
        <v>2</v>
      </c>
      <c r="C6" s="6">
        <v>4.72</v>
      </c>
      <c r="D6" s="6">
        <v>3.61</v>
      </c>
      <c r="E6" s="21">
        <v>-1.1099999999999999</v>
      </c>
      <c r="F6" s="21">
        <v>0.23516949152542377</v>
      </c>
      <c r="G6" s="21">
        <v>0.19030603174521321</v>
      </c>
      <c r="H6" s="21">
        <v>19.030603174521321</v>
      </c>
      <c r="I6" s="4" t="s">
        <v>6</v>
      </c>
      <c r="J6" s="5" t="s">
        <v>24</v>
      </c>
      <c r="K6" s="5">
        <v>5</v>
      </c>
      <c r="L6" s="5">
        <v>115.91429825707964</v>
      </c>
      <c r="M6" s="6">
        <v>0.11591429825707963</v>
      </c>
      <c r="N6" s="6">
        <v>0.5795714912853982</v>
      </c>
      <c r="P6" t="s">
        <v>3</v>
      </c>
      <c r="Q6" s="1">
        <v>0.26079475207377101</v>
      </c>
      <c r="R6" s="1">
        <v>0.1303973760368855</v>
      </c>
      <c r="S6" s="1">
        <v>9.3140982883489654E-2</v>
      </c>
      <c r="T6" s="1">
        <v>0.82831832642989889</v>
      </c>
      <c r="U6" s="1">
        <v>3.3435224624842439E-3</v>
      </c>
      <c r="V6" s="1">
        <v>1.4914493632724419E-2</v>
      </c>
    </row>
    <row r="7" spans="1:22" x14ac:dyDescent="0.25">
      <c r="A7" s="19">
        <v>2</v>
      </c>
      <c r="B7" s="20" t="s">
        <v>41</v>
      </c>
      <c r="C7" s="6">
        <v>58.69</v>
      </c>
      <c r="D7" s="6">
        <v>60.62</v>
      </c>
      <c r="E7" s="21">
        <v>1.9299999999999997</v>
      </c>
      <c r="F7" s="21">
        <v>-3.2884648151303431E-2</v>
      </c>
      <c r="G7" s="21">
        <v>-6.8834382057878285E-2</v>
      </c>
      <c r="H7" s="21">
        <v>-6.8834382057878285</v>
      </c>
      <c r="I7" s="4" t="s">
        <v>27</v>
      </c>
      <c r="J7" s="5" t="s">
        <v>23</v>
      </c>
      <c r="K7" s="5">
        <v>3</v>
      </c>
      <c r="L7" s="5">
        <v>35.729011072296409</v>
      </c>
      <c r="M7" s="6">
        <v>3.572901107229641E-2</v>
      </c>
      <c r="N7" s="6">
        <v>0.10718703321688923</v>
      </c>
      <c r="P7" t="s">
        <v>0</v>
      </c>
      <c r="Q7" s="1">
        <v>16.469195137805009</v>
      </c>
      <c r="R7" s="1">
        <v>0.56790328061396589</v>
      </c>
      <c r="S7" s="1">
        <v>0.53869523807692854</v>
      </c>
      <c r="T7" s="1">
        <v>52.30832309975024</v>
      </c>
      <c r="U7" s="1">
        <v>0.21114352740775652</v>
      </c>
      <c r="V7" s="1">
        <v>8.6260273936850443E-2</v>
      </c>
    </row>
    <row r="8" spans="1:22" x14ac:dyDescent="0.25">
      <c r="A8" s="19">
        <v>2</v>
      </c>
      <c r="B8" s="20" t="s">
        <v>41</v>
      </c>
      <c r="C8" s="6">
        <v>58.69</v>
      </c>
      <c r="D8" s="6">
        <v>60.62</v>
      </c>
      <c r="E8" s="21">
        <v>1.9299999999999997</v>
      </c>
      <c r="F8" s="21">
        <v>-3.2884648151303431E-2</v>
      </c>
      <c r="G8" s="21">
        <v>-6.8834382057878285E-2</v>
      </c>
      <c r="H8" s="21">
        <v>-6.8834382057878285</v>
      </c>
      <c r="I8" s="4" t="s">
        <v>27</v>
      </c>
      <c r="J8" s="5" t="s">
        <v>23</v>
      </c>
      <c r="K8" s="5">
        <v>4</v>
      </c>
      <c r="L8" s="5">
        <v>35.729011072296409</v>
      </c>
      <c r="M8" s="6">
        <v>3.572901107229641E-2</v>
      </c>
      <c r="N8" s="6">
        <v>0.14291604428918564</v>
      </c>
      <c r="U8" s="1"/>
      <c r="V8" s="1"/>
    </row>
    <row r="9" spans="1:22" x14ac:dyDescent="0.25">
      <c r="A9" s="19">
        <v>2</v>
      </c>
      <c r="B9" s="20" t="s">
        <v>41</v>
      </c>
      <c r="C9" s="6">
        <v>58.69</v>
      </c>
      <c r="D9" s="6">
        <v>60.62</v>
      </c>
      <c r="E9" s="21">
        <v>1.9299999999999997</v>
      </c>
      <c r="F9" s="21">
        <v>-3.2884648151303431E-2</v>
      </c>
      <c r="G9" s="21">
        <v>-6.8834382057878285E-2</v>
      </c>
      <c r="H9" s="21">
        <v>-6.8834382057878285</v>
      </c>
      <c r="I9" s="4" t="s">
        <v>27</v>
      </c>
      <c r="J9" s="5" t="s">
        <v>24</v>
      </c>
      <c r="K9" s="5">
        <v>9</v>
      </c>
      <c r="L9" s="5">
        <v>129.23383139641848</v>
      </c>
      <c r="M9" s="6">
        <v>0.12923383139641847</v>
      </c>
      <c r="N9" s="6">
        <v>1.1631044825677663</v>
      </c>
      <c r="P9" s="1" t="s">
        <v>42</v>
      </c>
      <c r="Q9" s="1">
        <v>31.48484631479927</v>
      </c>
      <c r="T9">
        <v>100</v>
      </c>
      <c r="U9" s="1">
        <v>0.4036518758307599</v>
      </c>
      <c r="V9" s="1">
        <v>0</v>
      </c>
    </row>
    <row r="10" spans="1:22" x14ac:dyDescent="0.25">
      <c r="A10" s="19">
        <v>2</v>
      </c>
      <c r="B10" s="20" t="s">
        <v>41</v>
      </c>
      <c r="C10" s="6">
        <v>58.69</v>
      </c>
      <c r="D10" s="6">
        <v>60.62</v>
      </c>
      <c r="E10" s="21">
        <v>1.9299999999999997</v>
      </c>
      <c r="F10" s="21">
        <v>-3.2884648151303431E-2</v>
      </c>
      <c r="G10" s="21">
        <v>-6.8834382057878285E-2</v>
      </c>
      <c r="H10" s="21">
        <v>-6.8834382057878285</v>
      </c>
      <c r="I10" s="4" t="s">
        <v>27</v>
      </c>
      <c r="J10" s="5" t="s">
        <v>24</v>
      </c>
      <c r="K10" s="5">
        <v>17</v>
      </c>
      <c r="L10" s="5">
        <v>129.23383139641848</v>
      </c>
      <c r="M10" s="6">
        <v>0.12923383139641847</v>
      </c>
      <c r="N10" s="6">
        <v>2.1969751337391141</v>
      </c>
      <c r="P10" t="s">
        <v>46</v>
      </c>
      <c r="Q10">
        <v>78</v>
      </c>
      <c r="U10" s="1"/>
      <c r="V10" s="1"/>
    </row>
    <row r="11" spans="1:22" x14ac:dyDescent="0.25">
      <c r="A11" s="19">
        <v>2</v>
      </c>
      <c r="B11" s="20" t="s">
        <v>41</v>
      </c>
      <c r="C11" s="6">
        <v>58.69</v>
      </c>
      <c r="D11" s="6">
        <v>60.62</v>
      </c>
      <c r="E11" s="21">
        <v>1.9299999999999997</v>
      </c>
      <c r="F11" s="21">
        <v>-3.2884648151303431E-2</v>
      </c>
      <c r="G11" s="21">
        <v>-6.8834382057878285E-2</v>
      </c>
      <c r="H11" s="21">
        <v>-6.8834382057878285</v>
      </c>
      <c r="I11" s="25" t="s">
        <v>4</v>
      </c>
      <c r="J11" s="26" t="s">
        <v>25</v>
      </c>
      <c r="K11" s="26">
        <v>4</v>
      </c>
      <c r="L11" s="26">
        <v>247.90615191609595</v>
      </c>
      <c r="M11" s="27">
        <v>0.24790615191609594</v>
      </c>
      <c r="N11" s="27">
        <v>0.99162460766438376</v>
      </c>
      <c r="P11" t="s">
        <v>56</v>
      </c>
      <c r="Q11" s="1">
        <v>39</v>
      </c>
      <c r="U11" s="1"/>
      <c r="V11" s="1"/>
    </row>
    <row r="12" spans="1:22" x14ac:dyDescent="0.25">
      <c r="A12" s="19">
        <v>2</v>
      </c>
      <c r="B12" s="20" t="s">
        <v>41</v>
      </c>
      <c r="C12" s="6">
        <v>58.69</v>
      </c>
      <c r="D12" s="6">
        <v>60.62</v>
      </c>
      <c r="E12" s="21">
        <v>1.9299999999999997</v>
      </c>
      <c r="F12" s="21">
        <v>-3.2884648151303431E-2</v>
      </c>
      <c r="G12" s="21">
        <v>-6.8834382057878285E-2</v>
      </c>
      <c r="H12" s="21">
        <v>-6.8834382057878285</v>
      </c>
      <c r="I12" s="4" t="s">
        <v>4</v>
      </c>
      <c r="J12" s="5" t="s">
        <v>26</v>
      </c>
      <c r="K12" s="5">
        <v>11</v>
      </c>
      <c r="L12" s="5">
        <v>452.4426432460703</v>
      </c>
      <c r="M12" s="6">
        <v>0.45244264324607031</v>
      </c>
      <c r="N12" s="6">
        <v>4.9768690757067731</v>
      </c>
      <c r="P12" t="s">
        <v>57</v>
      </c>
      <c r="Q12" s="1">
        <v>6.2449979983983983</v>
      </c>
      <c r="U12" s="1"/>
      <c r="V12" s="1"/>
    </row>
    <row r="13" spans="1:22" x14ac:dyDescent="0.25">
      <c r="A13" s="19">
        <v>18</v>
      </c>
      <c r="B13" s="20" t="s">
        <v>41</v>
      </c>
      <c r="C13" s="6">
        <v>10.94</v>
      </c>
      <c r="D13" s="6">
        <v>10.58</v>
      </c>
      <c r="E13" s="21">
        <v>-0.35999999999999943</v>
      </c>
      <c r="F13" s="21">
        <v>3.290676416819005E-2</v>
      </c>
      <c r="G13" s="21">
        <v>-7.5308792974637662E-4</v>
      </c>
      <c r="H13" s="21">
        <v>-7.5308792974637662E-2</v>
      </c>
      <c r="I13" s="4" t="s">
        <v>3</v>
      </c>
      <c r="J13" s="5" t="s">
        <v>23</v>
      </c>
      <c r="K13" s="5">
        <v>6</v>
      </c>
      <c r="L13" s="5">
        <v>37.256393153395855</v>
      </c>
      <c r="M13" s="6">
        <v>3.7256393153395857E-2</v>
      </c>
      <c r="N13" s="6">
        <v>0.22353835892037516</v>
      </c>
    </row>
    <row r="14" spans="1:22" x14ac:dyDescent="0.25">
      <c r="A14" s="19">
        <v>18</v>
      </c>
      <c r="B14" s="20" t="s">
        <v>1</v>
      </c>
      <c r="C14" s="6">
        <v>25.44</v>
      </c>
      <c r="D14" s="6">
        <v>23.62</v>
      </c>
      <c r="E14" s="21">
        <v>-1.8200000000000003</v>
      </c>
      <c r="F14" s="21">
        <v>7.1540880503144666E-2</v>
      </c>
      <c r="G14" s="21">
        <v>4.7405924317335701E-2</v>
      </c>
      <c r="H14" s="21">
        <v>4.7405924317335701</v>
      </c>
      <c r="I14" s="4" t="s">
        <v>3</v>
      </c>
      <c r="J14" s="5" t="s">
        <v>23</v>
      </c>
      <c r="K14" s="5">
        <v>1</v>
      </c>
      <c r="L14" s="5">
        <v>37.256393153395855</v>
      </c>
      <c r="M14" s="6">
        <v>3.7256393153395857E-2</v>
      </c>
      <c r="N14" s="6">
        <v>3.7256393153395857E-2</v>
      </c>
    </row>
    <row r="15" spans="1:22" x14ac:dyDescent="0.25">
      <c r="A15" s="19">
        <v>2</v>
      </c>
      <c r="B15" s="20" t="s">
        <v>41</v>
      </c>
      <c r="C15" s="6">
        <v>58.69</v>
      </c>
      <c r="D15" s="6">
        <v>60.62</v>
      </c>
      <c r="E15" s="21">
        <v>1.9299999999999997</v>
      </c>
      <c r="F15" s="21">
        <v>-3.2884648151303431E-2</v>
      </c>
      <c r="G15" s="21">
        <v>-6.8834382057878285E-2</v>
      </c>
      <c r="H15" s="21">
        <v>-6.8834382057878285</v>
      </c>
      <c r="I15" s="4" t="s">
        <v>0</v>
      </c>
      <c r="J15" s="5" t="s">
        <v>24</v>
      </c>
      <c r="K15" s="5">
        <v>12</v>
      </c>
      <c r="L15" s="5">
        <v>121.40982541382358</v>
      </c>
      <c r="M15" s="6">
        <v>0.12140982541382359</v>
      </c>
      <c r="N15" s="6">
        <v>1.4569179049658829</v>
      </c>
    </row>
    <row r="16" spans="1:22" x14ac:dyDescent="0.25">
      <c r="A16" s="19">
        <v>2</v>
      </c>
      <c r="B16" s="20" t="s">
        <v>41</v>
      </c>
      <c r="C16" s="6">
        <v>58.69</v>
      </c>
      <c r="D16" s="6">
        <v>60.62</v>
      </c>
      <c r="E16" s="21">
        <v>1.9299999999999997</v>
      </c>
      <c r="F16" s="21">
        <v>-3.2884648151303431E-2</v>
      </c>
      <c r="G16" s="21">
        <v>-6.8834382057878285E-2</v>
      </c>
      <c r="H16" s="21">
        <v>-6.8834382057878285</v>
      </c>
      <c r="I16" s="4" t="s">
        <v>0</v>
      </c>
      <c r="J16" s="5" t="s">
        <v>24</v>
      </c>
      <c r="K16" s="5">
        <v>7</v>
      </c>
      <c r="L16" s="5">
        <v>121.40982541382358</v>
      </c>
      <c r="M16" s="6">
        <v>0.12140982541382359</v>
      </c>
      <c r="N16" s="6">
        <v>0.84986877789676507</v>
      </c>
    </row>
    <row r="17" spans="1:14" x14ac:dyDescent="0.25">
      <c r="A17" s="19">
        <v>3</v>
      </c>
      <c r="B17" s="20" t="s">
        <v>2</v>
      </c>
      <c r="C17" s="6">
        <v>81.64</v>
      </c>
      <c r="D17" s="6">
        <v>88.02</v>
      </c>
      <c r="E17" s="21">
        <v>6.3799999999999955</v>
      </c>
      <c r="F17" s="21">
        <v>-7.8147966682998504E-2</v>
      </c>
      <c r="G17" s="21">
        <v>-0.14139001495964143</v>
      </c>
      <c r="H17" s="21">
        <v>-14.139001495964143</v>
      </c>
      <c r="I17" s="4" t="s">
        <v>0</v>
      </c>
      <c r="J17" s="5" t="s">
        <v>23</v>
      </c>
      <c r="K17" s="5">
        <v>2</v>
      </c>
      <c r="L17" s="5">
        <v>40.375963754636153</v>
      </c>
      <c r="M17" s="6">
        <v>4.0375963754636153E-2</v>
      </c>
      <c r="N17" s="6">
        <v>8.0751927509272306E-2</v>
      </c>
    </row>
    <row r="18" spans="1:14" x14ac:dyDescent="0.25">
      <c r="A18" s="19">
        <v>3</v>
      </c>
      <c r="B18" s="20" t="s">
        <v>41</v>
      </c>
      <c r="C18" s="6">
        <v>96.62</v>
      </c>
      <c r="D18" s="6">
        <v>100.33</v>
      </c>
      <c r="E18" s="21">
        <v>3.7099999999999937</v>
      </c>
      <c r="F18" s="21">
        <v>-3.8397847236596894E-2</v>
      </c>
      <c r="G18" s="21">
        <v>-7.4539469018013449E-2</v>
      </c>
      <c r="H18" s="21">
        <v>-7.4539469018013449</v>
      </c>
      <c r="I18" s="4" t="s">
        <v>0</v>
      </c>
      <c r="J18" s="5" t="s">
        <v>25</v>
      </c>
      <c r="K18" s="5">
        <v>4</v>
      </c>
      <c r="L18" s="5">
        <v>276.29596244990927</v>
      </c>
      <c r="M18" s="6">
        <v>0.27629596244990928</v>
      </c>
      <c r="N18" s="6">
        <v>1.1051838497996371</v>
      </c>
    </row>
    <row r="19" spans="1:14" x14ac:dyDescent="0.25">
      <c r="A19" s="19">
        <v>5</v>
      </c>
      <c r="B19" s="20" t="s">
        <v>2</v>
      </c>
      <c r="C19" s="6">
        <v>0.7</v>
      </c>
      <c r="D19" s="6">
        <v>0.68</v>
      </c>
      <c r="E19" s="21">
        <v>-1.9999999999999907E-2</v>
      </c>
      <c r="F19" s="21">
        <v>2.857142857142847E-2</v>
      </c>
      <c r="G19" s="21">
        <v>-2.841066897924982E-2</v>
      </c>
      <c r="H19" s="21">
        <v>-2.841066897924982</v>
      </c>
      <c r="I19" s="4" t="s">
        <v>0</v>
      </c>
      <c r="J19" s="5" t="s">
        <v>24</v>
      </c>
      <c r="K19" s="5">
        <v>3</v>
      </c>
      <c r="L19" s="5">
        <v>121.40982541382358</v>
      </c>
      <c r="M19" s="6">
        <v>0.12140982541382359</v>
      </c>
      <c r="N19" s="6">
        <v>0.36422947624147073</v>
      </c>
    </row>
    <row r="20" spans="1:14" x14ac:dyDescent="0.25">
      <c r="A20" s="31">
        <v>5</v>
      </c>
      <c r="B20" s="32" t="s">
        <v>2</v>
      </c>
      <c r="C20" s="15">
        <v>0.7</v>
      </c>
      <c r="D20" s="15">
        <v>0.68</v>
      </c>
      <c r="E20" s="33">
        <v>-1.9999999999999907E-2</v>
      </c>
      <c r="F20" s="33">
        <v>2.857142857142847E-2</v>
      </c>
      <c r="G20" s="33">
        <v>-2.841066897924982E-2</v>
      </c>
      <c r="H20" s="33">
        <v>-2.841066897924982</v>
      </c>
      <c r="I20" s="25" t="s">
        <v>0</v>
      </c>
      <c r="J20" s="26" t="s">
        <v>24</v>
      </c>
      <c r="K20" s="26">
        <v>3</v>
      </c>
      <c r="L20" s="26">
        <v>121.40982541382358</v>
      </c>
      <c r="M20" s="27">
        <v>0.12140982541382359</v>
      </c>
      <c r="N20" s="27">
        <v>0.36422947624147073</v>
      </c>
    </row>
    <row r="21" spans="1:14" x14ac:dyDescent="0.25">
      <c r="A21" s="19">
        <v>5</v>
      </c>
      <c r="B21" s="20" t="s">
        <v>41</v>
      </c>
      <c r="C21" s="6">
        <v>3.36</v>
      </c>
      <c r="D21" s="6">
        <v>2</v>
      </c>
      <c r="E21" s="21">
        <v>-1.3599999999999999</v>
      </c>
      <c r="F21" s="21">
        <v>0.40476190476190477</v>
      </c>
      <c r="G21" s="21">
        <v>0.38404453697725804</v>
      </c>
      <c r="H21" s="21">
        <v>38.404453697725806</v>
      </c>
      <c r="I21" s="4" t="s">
        <v>0</v>
      </c>
      <c r="J21" s="5" t="s">
        <v>24</v>
      </c>
      <c r="K21" s="5">
        <v>15</v>
      </c>
      <c r="L21" s="5">
        <v>121.40982541382358</v>
      </c>
      <c r="M21" s="6">
        <v>0.12140982541382359</v>
      </c>
      <c r="N21" s="6">
        <v>1.8211473812073538</v>
      </c>
    </row>
    <row r="22" spans="1:14" x14ac:dyDescent="0.25">
      <c r="A22" s="19">
        <v>5</v>
      </c>
      <c r="B22" s="20" t="s">
        <v>41</v>
      </c>
      <c r="C22" s="6">
        <v>3.36</v>
      </c>
      <c r="D22" s="6">
        <v>2</v>
      </c>
      <c r="E22" s="21">
        <v>-1.3599999999999999</v>
      </c>
      <c r="F22" s="21">
        <v>0.40476190476190477</v>
      </c>
      <c r="G22" s="21">
        <v>0.38404453697725804</v>
      </c>
      <c r="H22" s="21">
        <v>38.404453697725806</v>
      </c>
      <c r="I22" s="4" t="s">
        <v>0</v>
      </c>
      <c r="J22" s="5" t="s">
        <v>24</v>
      </c>
      <c r="K22" s="5">
        <v>15</v>
      </c>
      <c r="L22" s="5">
        <v>121.40982541382358</v>
      </c>
      <c r="M22" s="6">
        <v>0.12140982541382359</v>
      </c>
      <c r="N22" s="6">
        <v>1.8211473812073538</v>
      </c>
    </row>
    <row r="23" spans="1:14" x14ac:dyDescent="0.25">
      <c r="A23" s="19">
        <v>5</v>
      </c>
      <c r="B23" s="20" t="s">
        <v>41</v>
      </c>
      <c r="C23" s="6">
        <v>3.36</v>
      </c>
      <c r="D23" s="6">
        <v>2</v>
      </c>
      <c r="E23" s="21">
        <v>-1.3599999999999999</v>
      </c>
      <c r="F23" s="21">
        <v>0.40476190476190477</v>
      </c>
      <c r="G23" s="21">
        <v>0.38404453697725804</v>
      </c>
      <c r="H23" s="21">
        <v>38.404453697725806</v>
      </c>
      <c r="I23" s="4" t="s">
        <v>0</v>
      </c>
      <c r="J23" s="5" t="s">
        <v>24</v>
      </c>
      <c r="K23" s="5">
        <v>15</v>
      </c>
      <c r="L23" s="5">
        <v>121.40982541382358</v>
      </c>
      <c r="M23" s="6">
        <v>0.12140982541382359</v>
      </c>
      <c r="N23" s="6">
        <v>1.8211473812073538</v>
      </c>
    </row>
    <row r="24" spans="1:14" x14ac:dyDescent="0.25">
      <c r="A24" s="19">
        <v>5</v>
      </c>
      <c r="B24" s="20" t="s">
        <v>41</v>
      </c>
      <c r="C24" s="6">
        <v>3.36</v>
      </c>
      <c r="D24" s="6">
        <v>2</v>
      </c>
      <c r="E24" s="21">
        <v>-1.3599999999999999</v>
      </c>
      <c r="F24" s="21">
        <v>0.40476190476190477</v>
      </c>
      <c r="G24" s="21">
        <v>0.38404453697725804</v>
      </c>
      <c r="H24" s="21">
        <v>38.404453697725806</v>
      </c>
      <c r="I24" s="4" t="s">
        <v>0</v>
      </c>
      <c r="J24" s="5" t="s">
        <v>24</v>
      </c>
      <c r="K24" s="5">
        <v>5</v>
      </c>
      <c r="L24" s="5">
        <v>121.40982541382358</v>
      </c>
      <c r="M24" s="6">
        <v>0.12140982541382359</v>
      </c>
      <c r="N24" s="6">
        <v>0.60704912706911796</v>
      </c>
    </row>
    <row r="25" spans="1:14" x14ac:dyDescent="0.25">
      <c r="A25" s="19">
        <v>16</v>
      </c>
      <c r="B25" s="20" t="s">
        <v>2</v>
      </c>
      <c r="C25" s="6">
        <v>10.23</v>
      </c>
      <c r="D25" s="6">
        <v>6.03</v>
      </c>
      <c r="E25" s="21">
        <v>-4.2</v>
      </c>
      <c r="F25" s="21">
        <v>0.41055718475073311</v>
      </c>
      <c r="G25" s="21">
        <v>0.37598162357520959</v>
      </c>
      <c r="H25" s="21">
        <v>37.598162357520962</v>
      </c>
      <c r="I25" s="4" t="s">
        <v>0</v>
      </c>
      <c r="J25" s="5" t="s">
        <v>23</v>
      </c>
      <c r="K25" s="5">
        <v>5</v>
      </c>
      <c r="L25" s="5">
        <v>40.375963754636153</v>
      </c>
      <c r="M25" s="6">
        <v>4.0375963754636153E-2</v>
      </c>
      <c r="N25" s="6">
        <v>0.20187981877318076</v>
      </c>
    </row>
    <row r="26" spans="1:14" x14ac:dyDescent="0.25">
      <c r="A26" s="19">
        <v>16</v>
      </c>
      <c r="B26" s="20" t="s">
        <v>2</v>
      </c>
      <c r="C26" s="6">
        <v>10.23</v>
      </c>
      <c r="D26" s="6">
        <v>6.03</v>
      </c>
      <c r="E26" s="21">
        <v>-4.2</v>
      </c>
      <c r="F26" s="21">
        <v>0.41055718475073311</v>
      </c>
      <c r="G26" s="21">
        <v>0.37598162357520959</v>
      </c>
      <c r="H26" s="21">
        <v>37.598162357520962</v>
      </c>
      <c r="I26" s="4" t="s">
        <v>0</v>
      </c>
      <c r="J26" s="5" t="s">
        <v>23</v>
      </c>
      <c r="K26" s="5">
        <v>20</v>
      </c>
      <c r="L26" s="5">
        <v>40.375963754636153</v>
      </c>
      <c r="M26" s="6">
        <v>4.0375963754636153E-2</v>
      </c>
      <c r="N26" s="6">
        <v>0.80751927509272303</v>
      </c>
    </row>
    <row r="27" spans="1:14" x14ac:dyDescent="0.25">
      <c r="A27" s="19">
        <v>16</v>
      </c>
      <c r="B27" s="20" t="s">
        <v>2</v>
      </c>
      <c r="C27" s="6">
        <v>10.23</v>
      </c>
      <c r="D27" s="6">
        <v>6.03</v>
      </c>
      <c r="E27" s="21">
        <v>-4.2</v>
      </c>
      <c r="F27" s="21">
        <v>0.41055718475073311</v>
      </c>
      <c r="G27" s="21">
        <v>0.37598162357520959</v>
      </c>
      <c r="H27" s="21">
        <v>37.598162357520962</v>
      </c>
      <c r="I27" s="4" t="s">
        <v>0</v>
      </c>
      <c r="J27" s="5" t="s">
        <v>23</v>
      </c>
      <c r="K27" s="5">
        <v>8</v>
      </c>
      <c r="L27" s="5">
        <v>40.375963754636153</v>
      </c>
      <c r="M27" s="6">
        <f>L27/1000</f>
        <v>4.0375963754636153E-2</v>
      </c>
      <c r="N27" s="6">
        <f>M27*K27</f>
        <v>0.32300771003708922</v>
      </c>
    </row>
    <row r="28" spans="1:14" x14ac:dyDescent="0.25">
      <c r="A28" s="19">
        <v>18</v>
      </c>
      <c r="B28" s="20" t="s">
        <v>2</v>
      </c>
      <c r="C28" s="6">
        <v>4.08</v>
      </c>
      <c r="D28" s="6">
        <v>3.33</v>
      </c>
      <c r="E28" s="21">
        <v>-0.75</v>
      </c>
      <c r="F28" s="21">
        <v>0.18382352941176472</v>
      </c>
      <c r="G28" s="21">
        <v>0.13594821605008989</v>
      </c>
      <c r="H28" s="21">
        <v>13.594821605008988</v>
      </c>
      <c r="I28" s="4" t="s">
        <v>0</v>
      </c>
      <c r="J28" s="5" t="s">
        <v>23</v>
      </c>
      <c r="K28" s="5">
        <v>12</v>
      </c>
      <c r="L28" s="5">
        <v>40.375963754636153</v>
      </c>
      <c r="M28" s="6">
        <v>4.0375963754636153E-2</v>
      </c>
      <c r="N28" s="6">
        <v>0.48451156505563386</v>
      </c>
    </row>
    <row r="29" spans="1:14" x14ac:dyDescent="0.25">
      <c r="A29" s="19">
        <v>18</v>
      </c>
      <c r="B29" s="20" t="s">
        <v>2</v>
      </c>
      <c r="C29" s="6">
        <v>4.08</v>
      </c>
      <c r="D29" s="6">
        <v>3.33</v>
      </c>
      <c r="E29" s="21">
        <v>-0.75</v>
      </c>
      <c r="F29" s="21">
        <v>0.18382352941176472</v>
      </c>
      <c r="G29" s="21">
        <v>0.13594821605008989</v>
      </c>
      <c r="H29" s="21">
        <v>13.594821605008988</v>
      </c>
      <c r="I29" s="4" t="s">
        <v>0</v>
      </c>
      <c r="J29" s="5" t="s">
        <v>23</v>
      </c>
      <c r="K29" s="5">
        <v>19</v>
      </c>
      <c r="L29" s="5">
        <v>40.375963754636153</v>
      </c>
      <c r="M29" s="6">
        <v>4.0375963754636153E-2</v>
      </c>
      <c r="N29" s="6">
        <v>0.76714331133808689</v>
      </c>
    </row>
    <row r="30" spans="1:14" x14ac:dyDescent="0.25">
      <c r="A30" s="19">
        <v>18</v>
      </c>
      <c r="B30" s="20" t="s">
        <v>2</v>
      </c>
      <c r="C30" s="6">
        <v>4.08</v>
      </c>
      <c r="D30" s="6">
        <v>3.33</v>
      </c>
      <c r="E30" s="21">
        <v>-0.75</v>
      </c>
      <c r="F30" s="21">
        <v>0.18382352941176472</v>
      </c>
      <c r="G30" s="21">
        <v>0.13594821605008989</v>
      </c>
      <c r="H30" s="21">
        <v>13.594821605008988</v>
      </c>
      <c r="I30" s="4" t="s">
        <v>0</v>
      </c>
      <c r="J30" s="5" t="s">
        <v>23</v>
      </c>
      <c r="K30" s="5">
        <v>22</v>
      </c>
      <c r="L30" s="5">
        <v>40.375963754636153</v>
      </c>
      <c r="M30" s="6">
        <v>4.0375963754636153E-2</v>
      </c>
      <c r="N30" s="6">
        <v>0.88827120260199532</v>
      </c>
    </row>
    <row r="31" spans="1:14" x14ac:dyDescent="0.25">
      <c r="A31" s="19">
        <v>18</v>
      </c>
      <c r="B31" s="20" t="s">
        <v>2</v>
      </c>
      <c r="C31" s="6">
        <v>4.08</v>
      </c>
      <c r="D31" s="6">
        <v>3.33</v>
      </c>
      <c r="E31" s="21">
        <v>-0.75</v>
      </c>
      <c r="F31" s="21">
        <v>0.18382352941176472</v>
      </c>
      <c r="G31" s="21">
        <v>0.13594821605008989</v>
      </c>
      <c r="H31" s="21">
        <v>13.594821605008988</v>
      </c>
      <c r="I31" s="4" t="s">
        <v>0</v>
      </c>
      <c r="J31" s="5" t="s">
        <v>23</v>
      </c>
      <c r="K31" s="5">
        <v>8</v>
      </c>
      <c r="L31" s="5">
        <v>40.375963754636153</v>
      </c>
      <c r="M31" s="6">
        <v>4.0375963754636153E-2</v>
      </c>
      <c r="N31" s="6">
        <v>0.32300771003708922</v>
      </c>
    </row>
    <row r="32" spans="1:14" x14ac:dyDescent="0.25">
      <c r="A32" s="19">
        <v>18</v>
      </c>
      <c r="B32" s="20" t="s">
        <v>2</v>
      </c>
      <c r="C32" s="6">
        <v>4.08</v>
      </c>
      <c r="D32" s="6">
        <v>3.33</v>
      </c>
      <c r="E32" s="21">
        <v>-0.75</v>
      </c>
      <c r="F32" s="21">
        <v>0.18382352941176472</v>
      </c>
      <c r="G32" s="21">
        <v>0.13594821605008989</v>
      </c>
      <c r="H32" s="21">
        <v>13.594821605008988</v>
      </c>
      <c r="I32" s="4" t="s">
        <v>0</v>
      </c>
      <c r="J32" s="5" t="s">
        <v>23</v>
      </c>
      <c r="K32" s="5">
        <v>10</v>
      </c>
      <c r="L32" s="5">
        <v>40.375963754636153</v>
      </c>
      <c r="M32" s="6">
        <v>4.0375963754636153E-2</v>
      </c>
      <c r="N32" s="6">
        <v>0.40375963754636152</v>
      </c>
    </row>
    <row r="33" spans="1:14" x14ac:dyDescent="0.25">
      <c r="A33" s="19">
        <v>18</v>
      </c>
      <c r="B33" s="20" t="s">
        <v>2</v>
      </c>
      <c r="C33" s="6">
        <v>4.08</v>
      </c>
      <c r="D33" s="6">
        <v>3.33</v>
      </c>
      <c r="E33" s="21">
        <v>-0.75</v>
      </c>
      <c r="F33" s="21">
        <v>0.18382352941176472</v>
      </c>
      <c r="G33" s="21">
        <v>0.13594821605008989</v>
      </c>
      <c r="H33" s="21">
        <v>13.594821605008988</v>
      </c>
      <c r="I33" s="4" t="s">
        <v>0</v>
      </c>
      <c r="J33" s="5" t="s">
        <v>23</v>
      </c>
      <c r="K33" s="5">
        <v>10</v>
      </c>
      <c r="L33" s="5">
        <v>40.375963754636153</v>
      </c>
      <c r="M33" s="6">
        <v>4.0375963754636153E-2</v>
      </c>
      <c r="N33" s="6">
        <v>0.40375963754636152</v>
      </c>
    </row>
    <row r="34" spans="1:14" x14ac:dyDescent="0.25">
      <c r="A34" s="19">
        <v>18</v>
      </c>
      <c r="B34" s="20" t="s">
        <v>2</v>
      </c>
      <c r="C34" s="6">
        <v>4.08</v>
      </c>
      <c r="D34" s="6">
        <v>3.33</v>
      </c>
      <c r="E34" s="21">
        <v>-0.75</v>
      </c>
      <c r="F34" s="21">
        <v>0.18382352941176472</v>
      </c>
      <c r="G34" s="21">
        <v>0.13594821605008989</v>
      </c>
      <c r="H34" s="21">
        <v>13.594821605008988</v>
      </c>
      <c r="I34" s="4" t="s">
        <v>0</v>
      </c>
      <c r="J34" s="5" t="s">
        <v>23</v>
      </c>
      <c r="K34" s="5">
        <v>4</v>
      </c>
      <c r="L34" s="5">
        <v>40.375963754636153</v>
      </c>
      <c r="M34" s="6">
        <v>4.0375963754636153E-2</v>
      </c>
      <c r="N34" s="6">
        <v>0.16150385501854461</v>
      </c>
    </row>
    <row r="35" spans="1:14" x14ac:dyDescent="0.25">
      <c r="A35" s="19">
        <v>18</v>
      </c>
      <c r="B35" s="20" t="s">
        <v>2</v>
      </c>
      <c r="C35" s="6">
        <v>4.08</v>
      </c>
      <c r="D35" s="6">
        <v>3.33</v>
      </c>
      <c r="E35" s="21">
        <v>-0.75</v>
      </c>
      <c r="F35" s="21">
        <v>0.18382352941176472</v>
      </c>
      <c r="G35" s="21">
        <v>0.13594821605008989</v>
      </c>
      <c r="H35" s="21">
        <v>13.594821605008988</v>
      </c>
      <c r="I35" s="4" t="s">
        <v>0</v>
      </c>
      <c r="J35" s="5" t="s">
        <v>23</v>
      </c>
      <c r="K35" s="5">
        <v>5</v>
      </c>
      <c r="L35" s="5">
        <v>40.375963754636153</v>
      </c>
      <c r="M35" s="6">
        <v>4.0375963754636153E-2</v>
      </c>
      <c r="N35" s="6">
        <v>0.20187981877318076</v>
      </c>
    </row>
    <row r="36" spans="1:14" x14ac:dyDescent="0.25">
      <c r="A36" s="19">
        <v>18</v>
      </c>
      <c r="B36" s="20" t="s">
        <v>41</v>
      </c>
      <c r="C36" s="6">
        <v>10.94</v>
      </c>
      <c r="D36" s="6">
        <v>10.58</v>
      </c>
      <c r="E36" s="21">
        <v>-0.35999999999999943</v>
      </c>
      <c r="F36" s="21">
        <v>3.290676416819005E-2</v>
      </c>
      <c r="G36" s="21">
        <v>-7.5308792974637662E-4</v>
      </c>
      <c r="H36" s="21">
        <v>-7.5308792974637662E-2</v>
      </c>
      <c r="I36" s="4" t="s">
        <v>0</v>
      </c>
      <c r="J36" s="5" t="s">
        <v>23</v>
      </c>
      <c r="K36" s="5">
        <v>3</v>
      </c>
      <c r="L36" s="5">
        <v>40.375963754636153</v>
      </c>
      <c r="M36" s="6">
        <v>4.0375963754636153E-2</v>
      </c>
      <c r="N36" s="6">
        <v>0.12112789126390847</v>
      </c>
    </row>
    <row r="37" spans="1:14" x14ac:dyDescent="0.25">
      <c r="A37" s="19">
        <v>18</v>
      </c>
      <c r="B37" s="20" t="s">
        <v>41</v>
      </c>
      <c r="C37" s="6">
        <v>10.94</v>
      </c>
      <c r="D37" s="6">
        <v>10.58</v>
      </c>
      <c r="E37" s="21">
        <v>-0.35999999999999943</v>
      </c>
      <c r="F37" s="21">
        <v>3.290676416819005E-2</v>
      </c>
      <c r="G37" s="21">
        <v>-7.5308792974637662E-4</v>
      </c>
      <c r="H37" s="21">
        <v>-7.5308792974637662E-2</v>
      </c>
      <c r="I37" s="4" t="s">
        <v>0</v>
      </c>
      <c r="J37" s="5" t="s">
        <v>23</v>
      </c>
      <c r="K37" s="5">
        <v>4</v>
      </c>
      <c r="L37" s="5">
        <v>40.375963754636153</v>
      </c>
      <c r="M37" s="6">
        <v>4.0375963754636153E-2</v>
      </c>
      <c r="N37" s="6">
        <v>0.16150385501854461</v>
      </c>
    </row>
    <row r="38" spans="1:14" x14ac:dyDescent="0.25">
      <c r="A38" s="19">
        <v>18</v>
      </c>
      <c r="B38" s="20" t="s">
        <v>1</v>
      </c>
      <c r="C38" s="6">
        <v>25.44</v>
      </c>
      <c r="D38" s="6">
        <v>23.62</v>
      </c>
      <c r="E38" s="21">
        <v>-1.8200000000000003</v>
      </c>
      <c r="F38" s="21">
        <v>7.1540880503144666E-2</v>
      </c>
      <c r="G38" s="21">
        <v>4.7405924317335701E-2</v>
      </c>
      <c r="H38" s="21">
        <v>4.7405924317335701</v>
      </c>
      <c r="I38" s="4" t="s">
        <v>0</v>
      </c>
      <c r="J38" s="5" t="s">
        <v>23</v>
      </c>
      <c r="K38" s="5">
        <v>4</v>
      </c>
      <c r="L38" s="5">
        <v>40.375963754636153</v>
      </c>
      <c r="M38" s="6">
        <v>4.0375963754636153E-2</v>
      </c>
      <c r="N38" s="6">
        <v>0.16150385501854461</v>
      </c>
    </row>
    <row r="39" spans="1:14" x14ac:dyDescent="0.25">
      <c r="A39" s="19">
        <v>18</v>
      </c>
      <c r="B39" s="20" t="s">
        <v>1</v>
      </c>
      <c r="C39" s="6">
        <v>25.44</v>
      </c>
      <c r="D39" s="6">
        <v>23.62</v>
      </c>
      <c r="E39" s="21">
        <v>-1.8200000000000003</v>
      </c>
      <c r="F39" s="21">
        <v>7.1540880503144666E-2</v>
      </c>
      <c r="G39" s="21">
        <v>4.7405924317335701E-2</v>
      </c>
      <c r="H39" s="21">
        <v>4.7405924317335701</v>
      </c>
      <c r="I39" s="4" t="s">
        <v>0</v>
      </c>
      <c r="J39" s="5" t="s">
        <v>23</v>
      </c>
      <c r="K39" s="5">
        <v>6</v>
      </c>
      <c r="L39" s="5">
        <v>40.375963754636153</v>
      </c>
      <c r="M39" s="6">
        <v>4.0375963754636153E-2</v>
      </c>
      <c r="N39" s="6">
        <v>0.24225578252781693</v>
      </c>
    </row>
    <row r="40" spans="1:14" x14ac:dyDescent="0.25">
      <c r="A40" s="19">
        <v>27</v>
      </c>
      <c r="B40" s="20" t="s">
        <v>41</v>
      </c>
      <c r="C40" s="6">
        <v>6.59</v>
      </c>
      <c r="D40" s="6">
        <v>5.44</v>
      </c>
      <c r="E40" s="21">
        <v>-1.1499999999999995</v>
      </c>
      <c r="F40" s="21">
        <v>0.17450682852807275</v>
      </c>
      <c r="G40" s="21">
        <v>0.14577539185774757</v>
      </c>
      <c r="H40" s="21">
        <v>14.577539185774757</v>
      </c>
      <c r="I40" s="4" t="s">
        <v>0</v>
      </c>
      <c r="J40" s="5" t="s">
        <v>23</v>
      </c>
      <c r="K40" s="5">
        <v>5</v>
      </c>
      <c r="L40" s="5">
        <v>40.375963754636153</v>
      </c>
      <c r="M40" s="6">
        <v>4.0375963754636153E-2</v>
      </c>
      <c r="N40" s="6">
        <v>0.20187981877318076</v>
      </c>
    </row>
    <row r="41" spans="1:14" x14ac:dyDescent="0.25">
      <c r="A41" s="19">
        <v>29</v>
      </c>
      <c r="B41" s="20" t="s">
        <v>2</v>
      </c>
      <c r="C41" s="6">
        <v>7.45</v>
      </c>
      <c r="D41" s="6">
        <v>6.48</v>
      </c>
      <c r="E41" s="21">
        <v>-0.96999999999999975</v>
      </c>
      <c r="F41" s="21">
        <v>0.13020134228187918</v>
      </c>
      <c r="G41" s="21">
        <v>7.9180656437055741E-2</v>
      </c>
      <c r="H41" s="21">
        <v>7.9180656437055745</v>
      </c>
      <c r="I41" s="4" t="s">
        <v>0</v>
      </c>
      <c r="J41" s="5" t="s">
        <v>23</v>
      </c>
      <c r="K41" s="5">
        <v>2</v>
      </c>
      <c r="L41" s="5">
        <v>40.375963754636153</v>
      </c>
      <c r="M41" s="6">
        <v>4.0375963754636153E-2</v>
      </c>
      <c r="N41" s="6">
        <v>8.0751927509272306E-2</v>
      </c>
    </row>
    <row r="42" spans="1:14" x14ac:dyDescent="0.25">
      <c r="A42" s="19">
        <v>33</v>
      </c>
      <c r="B42" s="20" t="s">
        <v>2</v>
      </c>
      <c r="C42" s="6">
        <v>4.72</v>
      </c>
      <c r="D42" s="6">
        <v>3.61</v>
      </c>
      <c r="E42" s="21">
        <v>-1.1099999999999999</v>
      </c>
      <c r="F42" s="21">
        <v>0.23516949152542377</v>
      </c>
      <c r="G42" s="21">
        <v>0.19030603174521321</v>
      </c>
      <c r="H42" s="21">
        <v>19.030603174521321</v>
      </c>
      <c r="I42" s="4" t="s">
        <v>0</v>
      </c>
      <c r="J42" s="5" t="s">
        <v>23</v>
      </c>
      <c r="K42" s="5">
        <v>4</v>
      </c>
      <c r="L42" s="5">
        <v>40.375963754636153</v>
      </c>
      <c r="M42" s="6">
        <v>4.0375963754636153E-2</v>
      </c>
      <c r="N42" s="6">
        <v>0.16150385501854461</v>
      </c>
    </row>
    <row r="43" spans="1:14" x14ac:dyDescent="0.25">
      <c r="A43" s="19">
        <v>33</v>
      </c>
      <c r="B43" s="20" t="s">
        <v>41</v>
      </c>
      <c r="C43" s="6">
        <v>7.58</v>
      </c>
      <c r="D43" s="6">
        <v>7.49</v>
      </c>
      <c r="E43" s="21">
        <v>-8.9999999999999858E-2</v>
      </c>
      <c r="F43" s="21">
        <v>1.187335092348285E-2</v>
      </c>
      <c r="G43" s="21">
        <v>-2.2518572863821529E-2</v>
      </c>
      <c r="H43" s="21">
        <v>-2.2518572863821529</v>
      </c>
      <c r="I43" s="4" t="s">
        <v>0</v>
      </c>
      <c r="J43" s="5" t="s">
        <v>23</v>
      </c>
      <c r="K43" s="5">
        <v>2</v>
      </c>
      <c r="L43" s="5">
        <v>40.375963754636153</v>
      </c>
      <c r="M43" s="6">
        <v>4.0375963754636153E-2</v>
      </c>
      <c r="N43" s="6">
        <v>8.0751927509272306E-2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5DA41-F206-47B2-B154-9218455E458F}">
  <dimension ref="A1:T3"/>
  <sheetViews>
    <sheetView workbookViewId="0">
      <selection activeCell="L12" sqref="L12"/>
    </sheetView>
  </sheetViews>
  <sheetFormatPr baseColWidth="10" defaultRowHeight="15" x14ac:dyDescent="0.25"/>
  <sheetData>
    <row r="1" spans="1:20" x14ac:dyDescent="0.25">
      <c r="A1" s="8" t="s">
        <v>28</v>
      </c>
      <c r="B1" s="9" t="s">
        <v>8</v>
      </c>
      <c r="C1" s="10" t="s">
        <v>29</v>
      </c>
      <c r="D1" s="8" t="s">
        <v>30</v>
      </c>
      <c r="E1" s="11" t="s">
        <v>31</v>
      </c>
      <c r="F1" s="12" t="s">
        <v>32</v>
      </c>
      <c r="G1" s="12" t="s">
        <v>33</v>
      </c>
      <c r="H1" s="11" t="s">
        <v>34</v>
      </c>
      <c r="I1" s="11" t="s">
        <v>35</v>
      </c>
      <c r="J1" s="12" t="s">
        <v>36</v>
      </c>
      <c r="K1" s="11" t="s">
        <v>37</v>
      </c>
      <c r="L1" s="11" t="s">
        <v>7</v>
      </c>
      <c r="M1" s="11" t="s">
        <v>16</v>
      </c>
      <c r="N1" s="11" t="s">
        <v>17</v>
      </c>
      <c r="O1" s="11" t="s">
        <v>18</v>
      </c>
      <c r="P1" s="11" t="s">
        <v>19</v>
      </c>
      <c r="Q1" s="11" t="s">
        <v>9</v>
      </c>
      <c r="R1" s="11"/>
      <c r="S1" s="11"/>
      <c r="T1" s="13" t="s">
        <v>38</v>
      </c>
    </row>
    <row r="2" spans="1:20" x14ac:dyDescent="0.25">
      <c r="A2" s="5" t="s">
        <v>50</v>
      </c>
      <c r="B2" s="22">
        <v>43233</v>
      </c>
      <c r="C2" s="18" t="s">
        <v>40</v>
      </c>
      <c r="D2" s="19">
        <v>21</v>
      </c>
      <c r="E2" s="20" t="s">
        <v>1</v>
      </c>
      <c r="F2" s="28">
        <v>10.206666666666665</v>
      </c>
      <c r="G2" s="28">
        <v>9.9833333333333343</v>
      </c>
      <c r="H2" s="21">
        <v>-0.22333333333333094</v>
      </c>
      <c r="I2" s="21">
        <v>2.1881123448726059E-2</v>
      </c>
      <c r="J2" s="21">
        <v>-1.206879632589497E-2</v>
      </c>
      <c r="K2" s="21">
        <v>-1.206879632589497</v>
      </c>
      <c r="L2" s="46" t="s">
        <v>0</v>
      </c>
      <c r="M2" s="49" t="s">
        <v>24</v>
      </c>
      <c r="N2" s="49">
        <v>14</v>
      </c>
      <c r="O2" s="54">
        <v>116.74021674406114</v>
      </c>
      <c r="P2" s="54">
        <v>0.11600000000000001</v>
      </c>
      <c r="Q2" s="53">
        <v>1.6240000000000001</v>
      </c>
    </row>
    <row r="3" spans="1:20" x14ac:dyDescent="0.25">
      <c r="A3" s="5" t="s">
        <v>50</v>
      </c>
      <c r="B3" s="22">
        <v>43233</v>
      </c>
      <c r="C3" s="18" t="s">
        <v>40</v>
      </c>
      <c r="D3" s="19">
        <v>21</v>
      </c>
      <c r="E3" s="20" t="s">
        <v>1</v>
      </c>
      <c r="F3" s="28">
        <v>10.206666666666665</v>
      </c>
      <c r="G3" s="28">
        <v>9.9833333333333343</v>
      </c>
      <c r="H3" s="21">
        <v>-0.22333333333333094</v>
      </c>
      <c r="I3" s="21">
        <v>2.1881123448726059E-2</v>
      </c>
      <c r="J3" s="21">
        <v>-1.206879632589497E-2</v>
      </c>
      <c r="K3" s="21">
        <v>-1.206879632589497</v>
      </c>
      <c r="L3" s="46" t="s">
        <v>0</v>
      </c>
      <c r="M3" s="49" t="s">
        <v>24</v>
      </c>
      <c r="N3" s="49">
        <v>17</v>
      </c>
      <c r="O3" s="54">
        <v>116.74021674406114</v>
      </c>
      <c r="P3" s="54">
        <v>0.11600000000000001</v>
      </c>
      <c r="Q3" s="53">
        <v>1.9720000000000002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79DFE-5351-40A0-8AEE-4FF5342FF806}">
  <dimension ref="A1:X178"/>
  <sheetViews>
    <sheetView topLeftCell="A154" zoomScale="80" zoomScaleNormal="80" workbookViewId="0">
      <selection activeCell="T31" sqref="T31"/>
    </sheetView>
  </sheetViews>
  <sheetFormatPr baseColWidth="10" defaultRowHeight="15" x14ac:dyDescent="0.25"/>
  <cols>
    <col min="12" max="12" width="16.5703125" bestFit="1" customWidth="1"/>
    <col min="20" max="20" width="30.42578125" bestFit="1" customWidth="1"/>
  </cols>
  <sheetData>
    <row r="1" spans="1:24" x14ac:dyDescent="0.25">
      <c r="A1" s="8" t="s">
        <v>28</v>
      </c>
      <c r="B1" s="9" t="s">
        <v>8</v>
      </c>
      <c r="C1" s="10" t="s">
        <v>29</v>
      </c>
      <c r="D1" s="8" t="s">
        <v>30</v>
      </c>
      <c r="E1" s="11" t="s">
        <v>31</v>
      </c>
      <c r="F1" s="12" t="s">
        <v>32</v>
      </c>
      <c r="G1" s="12" t="s">
        <v>33</v>
      </c>
      <c r="H1" s="11" t="s">
        <v>34</v>
      </c>
      <c r="I1" s="11" t="s">
        <v>35</v>
      </c>
      <c r="J1" s="12" t="s">
        <v>36</v>
      </c>
      <c r="K1" s="11" t="s">
        <v>37</v>
      </c>
      <c r="L1" s="45" t="s">
        <v>7</v>
      </c>
      <c r="M1" s="48" t="s">
        <v>16</v>
      </c>
      <c r="N1" s="48" t="s">
        <v>17</v>
      </c>
      <c r="O1" s="52" t="s">
        <v>18</v>
      </c>
      <c r="P1" s="52" t="s">
        <v>19</v>
      </c>
      <c r="Q1" s="57" t="s">
        <v>9</v>
      </c>
      <c r="R1" s="11"/>
      <c r="S1" s="11"/>
      <c r="T1" s="13" t="s">
        <v>38</v>
      </c>
    </row>
    <row r="2" spans="1:24" x14ac:dyDescent="0.25">
      <c r="A2" s="19" t="s">
        <v>48</v>
      </c>
      <c r="B2" s="23">
        <v>42075</v>
      </c>
      <c r="C2" s="42" t="s">
        <v>47</v>
      </c>
      <c r="D2" s="19">
        <v>1</v>
      </c>
      <c r="E2" s="43" t="s">
        <v>1</v>
      </c>
      <c r="F2" s="21">
        <v>156</v>
      </c>
      <c r="G2" s="21">
        <v>123</v>
      </c>
      <c r="H2" s="21">
        <f>G2-F2</f>
        <v>-33</v>
      </c>
      <c r="I2" s="21">
        <f>1-(G2/F2)</f>
        <v>0.21153846153846156</v>
      </c>
      <c r="J2" s="21">
        <v>0.13196268095294261</v>
      </c>
      <c r="K2" s="21">
        <v>13.196268095294261</v>
      </c>
      <c r="L2" s="46" t="s">
        <v>6</v>
      </c>
      <c r="M2" s="49" t="s">
        <v>13</v>
      </c>
      <c r="N2" s="49">
        <v>5</v>
      </c>
      <c r="O2" s="54">
        <v>250.98462002660904</v>
      </c>
      <c r="P2" s="54">
        <v>0.25098462002660904</v>
      </c>
      <c r="Q2" s="53">
        <v>1.2549231001330452</v>
      </c>
    </row>
    <row r="3" spans="1:24" x14ac:dyDescent="0.25">
      <c r="A3" s="19" t="s">
        <v>48</v>
      </c>
      <c r="B3" s="23">
        <v>42075</v>
      </c>
      <c r="C3" s="42" t="s">
        <v>47</v>
      </c>
      <c r="D3" s="19">
        <v>1</v>
      </c>
      <c r="E3" s="43" t="s">
        <v>1</v>
      </c>
      <c r="F3" s="21">
        <v>156</v>
      </c>
      <c r="G3" s="21">
        <v>123</v>
      </c>
      <c r="H3" s="21">
        <f>G3-F3</f>
        <v>-33</v>
      </c>
      <c r="I3" s="21">
        <f>1-(G3/F3)</f>
        <v>0.21153846153846156</v>
      </c>
      <c r="J3" s="21">
        <v>0.13196268095294261</v>
      </c>
      <c r="K3" s="21">
        <v>13.196268095294261</v>
      </c>
      <c r="L3" s="46" t="s">
        <v>6</v>
      </c>
      <c r="M3" s="49" t="s">
        <v>13</v>
      </c>
      <c r="N3" s="49">
        <v>9</v>
      </c>
      <c r="O3" s="54">
        <v>250.98462002660904</v>
      </c>
      <c r="P3" s="54">
        <v>0.25098462002660904</v>
      </c>
      <c r="Q3" s="53">
        <v>2.2588615802394814</v>
      </c>
    </row>
    <row r="4" spans="1:24" x14ac:dyDescent="0.25">
      <c r="A4" s="5" t="s">
        <v>48</v>
      </c>
      <c r="B4" s="22">
        <v>42101</v>
      </c>
      <c r="C4" s="18" t="s">
        <v>47</v>
      </c>
      <c r="D4" s="19">
        <v>17</v>
      </c>
      <c r="E4" s="20" t="s">
        <v>1</v>
      </c>
      <c r="F4" s="28">
        <v>22.5</v>
      </c>
      <c r="G4" s="28">
        <v>13</v>
      </c>
      <c r="H4" s="21">
        <v>-9.5</v>
      </c>
      <c r="I4" s="21">
        <v>0.42222222222222228</v>
      </c>
      <c r="J4" s="21">
        <v>0.36390978029722409</v>
      </c>
      <c r="K4" s="21">
        <v>36.390978029722412</v>
      </c>
      <c r="L4" s="46" t="s">
        <v>4</v>
      </c>
      <c r="M4" s="49" t="s">
        <v>15</v>
      </c>
      <c r="N4" s="49">
        <v>4</v>
      </c>
      <c r="O4" s="54">
        <v>761.14579986803108</v>
      </c>
      <c r="P4" s="54">
        <v>0.7611457998680311</v>
      </c>
      <c r="Q4" s="53">
        <v>3.0445831994721244</v>
      </c>
    </row>
    <row r="5" spans="1:24" x14ac:dyDescent="0.25">
      <c r="A5" s="5" t="s">
        <v>48</v>
      </c>
      <c r="B5" s="22">
        <v>42101</v>
      </c>
      <c r="C5" s="18" t="s">
        <v>47</v>
      </c>
      <c r="D5" s="19">
        <v>17</v>
      </c>
      <c r="E5" s="20" t="s">
        <v>1</v>
      </c>
      <c r="F5" s="28">
        <v>22.5</v>
      </c>
      <c r="G5" s="28">
        <v>13</v>
      </c>
      <c r="H5" s="21">
        <v>-9.5</v>
      </c>
      <c r="I5" s="21">
        <v>0.42222222222222228</v>
      </c>
      <c r="J5" s="21">
        <v>0.36390978029722409</v>
      </c>
      <c r="K5" s="21">
        <v>36.390978029722412</v>
      </c>
      <c r="L5" s="46" t="s">
        <v>4</v>
      </c>
      <c r="M5" s="49" t="s">
        <v>14</v>
      </c>
      <c r="N5" s="49">
        <v>1</v>
      </c>
      <c r="O5" s="54">
        <v>451.81918970806743</v>
      </c>
      <c r="P5" s="54">
        <v>0.45181918970806745</v>
      </c>
      <c r="Q5" s="53">
        <v>0.45181918970806745</v>
      </c>
    </row>
    <row r="6" spans="1:24" x14ac:dyDescent="0.25">
      <c r="A6" s="5" t="s">
        <v>48</v>
      </c>
      <c r="B6" s="22">
        <v>42101</v>
      </c>
      <c r="C6" s="18" t="s">
        <v>47</v>
      </c>
      <c r="D6" s="19">
        <v>17</v>
      </c>
      <c r="E6" s="20" t="s">
        <v>1</v>
      </c>
      <c r="F6" s="28">
        <v>22.5</v>
      </c>
      <c r="G6" s="28">
        <v>13</v>
      </c>
      <c r="H6" s="21">
        <v>-9.5</v>
      </c>
      <c r="I6" s="21">
        <v>0.42222222222222228</v>
      </c>
      <c r="J6" s="21">
        <v>0.36390978029722409</v>
      </c>
      <c r="K6" s="21">
        <v>36.390978029722412</v>
      </c>
      <c r="L6" s="46" t="s">
        <v>4</v>
      </c>
      <c r="M6" s="49" t="s">
        <v>14</v>
      </c>
      <c r="N6" s="49">
        <v>1</v>
      </c>
      <c r="O6" s="54">
        <v>451.81918970806743</v>
      </c>
      <c r="P6" s="54">
        <v>0.45181918970806745</v>
      </c>
      <c r="Q6" s="53">
        <v>0.45181918970806745</v>
      </c>
      <c r="T6" s="1" t="s">
        <v>44</v>
      </c>
      <c r="U6" s="1" t="s">
        <v>9</v>
      </c>
      <c r="V6" s="1" t="s">
        <v>43</v>
      </c>
      <c r="W6" s="1" t="s">
        <v>10</v>
      </c>
      <c r="X6" s="1" t="s">
        <v>11</v>
      </c>
    </row>
    <row r="7" spans="1:24" x14ac:dyDescent="0.25">
      <c r="A7" s="5" t="s">
        <v>48</v>
      </c>
      <c r="B7" s="22">
        <v>42101</v>
      </c>
      <c r="C7" s="18" t="s">
        <v>47</v>
      </c>
      <c r="D7" s="19">
        <v>17</v>
      </c>
      <c r="E7" s="20" t="s">
        <v>1</v>
      </c>
      <c r="F7" s="28">
        <v>22.5</v>
      </c>
      <c r="G7" s="28">
        <v>13</v>
      </c>
      <c r="H7" s="21">
        <v>-9.5</v>
      </c>
      <c r="I7" s="21">
        <v>0.42222222222222228</v>
      </c>
      <c r="J7" s="21">
        <v>0.36390978029722409</v>
      </c>
      <c r="K7" s="21">
        <v>36.390978029722412</v>
      </c>
      <c r="L7" s="46" t="s">
        <v>4</v>
      </c>
      <c r="M7" s="49" t="s">
        <v>13</v>
      </c>
      <c r="N7" s="49">
        <v>2</v>
      </c>
      <c r="O7" s="54">
        <v>241.4803650868738</v>
      </c>
      <c r="P7" s="54">
        <v>0.24148036508687382</v>
      </c>
      <c r="Q7" s="53">
        <v>0.48296073017374763</v>
      </c>
      <c r="T7" t="s">
        <v>20</v>
      </c>
      <c r="U7" s="1"/>
      <c r="V7" s="1"/>
      <c r="W7" s="1"/>
      <c r="X7" s="1">
        <f>(100/$U$14)*U7</f>
        <v>0</v>
      </c>
    </row>
    <row r="8" spans="1:24" x14ac:dyDescent="0.25">
      <c r="A8" s="5" t="s">
        <v>48</v>
      </c>
      <c r="B8" s="22">
        <v>42101</v>
      </c>
      <c r="C8" s="18" t="s">
        <v>47</v>
      </c>
      <c r="D8" s="19">
        <v>17</v>
      </c>
      <c r="E8" s="20" t="s">
        <v>1</v>
      </c>
      <c r="F8" s="28">
        <v>22.5</v>
      </c>
      <c r="G8" s="28">
        <v>13</v>
      </c>
      <c r="H8" s="21">
        <v>-9.5</v>
      </c>
      <c r="I8" s="21">
        <v>0.42222222222222228</v>
      </c>
      <c r="J8" s="21">
        <v>0.36390978029722409</v>
      </c>
      <c r="K8" s="21">
        <v>36.390978029722412</v>
      </c>
      <c r="L8" s="46" t="s">
        <v>4</v>
      </c>
      <c r="M8" s="49" t="s">
        <v>12</v>
      </c>
      <c r="N8" s="49">
        <v>8</v>
      </c>
      <c r="O8" s="54">
        <v>110.18761685920617</v>
      </c>
      <c r="P8" s="54">
        <v>0.11018761685920617</v>
      </c>
      <c r="Q8" s="53">
        <v>0.88150093487364933</v>
      </c>
      <c r="T8" t="s">
        <v>6</v>
      </c>
      <c r="U8" s="1">
        <f>SUM(Q2:Q3,Q158)</f>
        <v>4.9090859976488419</v>
      </c>
      <c r="V8" s="1">
        <f>AVERAGE(Q2:Q3,Q158)</f>
        <v>1.6363619992162806</v>
      </c>
      <c r="W8" s="1">
        <f>_xlfn.STDEV.P(Q2:Q3,Q158)</f>
        <v>0.4438887302336218</v>
      </c>
      <c r="X8" s="1">
        <f t="shared" ref="X8:X12" si="0">(100/$U$14)*U8</f>
        <v>1.1188974410725965</v>
      </c>
    </row>
    <row r="9" spans="1:24" x14ac:dyDescent="0.25">
      <c r="A9" s="5" t="s">
        <v>48</v>
      </c>
      <c r="B9" s="22">
        <v>42137</v>
      </c>
      <c r="C9" s="18" t="s">
        <v>47</v>
      </c>
      <c r="D9" s="19">
        <v>13</v>
      </c>
      <c r="E9" s="20" t="s">
        <v>1</v>
      </c>
      <c r="F9" s="28">
        <v>17</v>
      </c>
      <c r="G9" s="28">
        <v>15.5</v>
      </c>
      <c r="H9" s="21">
        <v>-1.5</v>
      </c>
      <c r="I9" s="21">
        <v>8.8235294117647078E-2</v>
      </c>
      <c r="J9" s="21">
        <v>-3.7849055264391751E-3</v>
      </c>
      <c r="K9" s="21">
        <v>-0.37849055264391751</v>
      </c>
      <c r="L9" s="46" t="s">
        <v>3</v>
      </c>
      <c r="M9" s="49" t="s">
        <v>12</v>
      </c>
      <c r="N9" s="49">
        <v>1</v>
      </c>
      <c r="O9" s="54">
        <v>110.18761685920617</v>
      </c>
      <c r="P9" s="54">
        <v>0.11018761685920617</v>
      </c>
      <c r="Q9" s="53">
        <v>0.11018761685920617</v>
      </c>
      <c r="T9" t="s">
        <v>27</v>
      </c>
      <c r="U9" s="1">
        <f>SUM(Q159,Q160)</f>
        <v>19.581467280467844</v>
      </c>
      <c r="V9" s="1">
        <f>AVERAGE(Q159,Q160)</f>
        <v>9.7907336402339222</v>
      </c>
      <c r="W9" s="1">
        <f>_xlfn.STDEV.P(Q159,Q160)</f>
        <v>0.67522300967130455</v>
      </c>
      <c r="X9" s="1">
        <f t="shared" si="0"/>
        <v>4.4630820570378393</v>
      </c>
    </row>
    <row r="10" spans="1:24" x14ac:dyDescent="0.25">
      <c r="A10" s="5" t="s">
        <v>48</v>
      </c>
      <c r="B10" s="22">
        <v>42137</v>
      </c>
      <c r="C10" s="18" t="s">
        <v>47</v>
      </c>
      <c r="D10" s="19">
        <v>15</v>
      </c>
      <c r="E10" s="20" t="s">
        <v>1</v>
      </c>
      <c r="F10" s="28">
        <v>21</v>
      </c>
      <c r="G10" s="28">
        <v>18.5</v>
      </c>
      <c r="H10" s="21">
        <v>-2.5</v>
      </c>
      <c r="I10" s="21">
        <v>0.11904761904761907</v>
      </c>
      <c r="J10" s="21">
        <v>3.0137165013624734E-2</v>
      </c>
      <c r="K10" s="21">
        <v>3.0137165013624734</v>
      </c>
      <c r="L10" s="46" t="s">
        <v>3</v>
      </c>
      <c r="M10" s="49" t="s">
        <v>12</v>
      </c>
      <c r="N10" s="49">
        <v>7</v>
      </c>
      <c r="O10" s="54">
        <v>110.18761685920617</v>
      </c>
      <c r="P10" s="54">
        <v>0.11018761685920617</v>
      </c>
      <c r="Q10" s="53">
        <v>0.77131331801444314</v>
      </c>
      <c r="T10" t="s">
        <v>4</v>
      </c>
      <c r="U10" s="1">
        <f>SUM(Q4:Q8)</f>
        <v>5.3126832439356564</v>
      </c>
      <c r="V10" s="1">
        <f>AVERAGE(Q4:Q8)</f>
        <v>1.0625366487871313</v>
      </c>
      <c r="W10" s="1">
        <f>_xlfn.STDEV.P(Q4:Q8)</f>
        <v>1.0043049670173863</v>
      </c>
      <c r="X10" s="1">
        <f t="shared" si="0"/>
        <v>1.2108868513845252</v>
      </c>
    </row>
    <row r="11" spans="1:24" x14ac:dyDescent="0.25">
      <c r="A11" s="19" t="s">
        <v>48</v>
      </c>
      <c r="B11" s="23">
        <v>42075</v>
      </c>
      <c r="C11" s="42" t="s">
        <v>47</v>
      </c>
      <c r="D11" s="19">
        <v>1</v>
      </c>
      <c r="E11" s="43" t="s">
        <v>1</v>
      </c>
      <c r="F11" s="21">
        <v>156</v>
      </c>
      <c r="G11" s="21">
        <v>123</v>
      </c>
      <c r="H11" s="21">
        <f t="shared" ref="H11:H27" si="1">G11-F11</f>
        <v>-33</v>
      </c>
      <c r="I11" s="21">
        <f t="shared" ref="I11:I27" si="2">1-(G11/F11)</f>
        <v>0.21153846153846156</v>
      </c>
      <c r="J11" s="21">
        <v>0.13196268095294261</v>
      </c>
      <c r="K11" s="21">
        <v>13.196268095294261</v>
      </c>
      <c r="L11" s="46" t="s">
        <v>0</v>
      </c>
      <c r="M11" s="49" t="s">
        <v>12</v>
      </c>
      <c r="N11" s="49">
        <v>12</v>
      </c>
      <c r="O11" s="54">
        <v>121.40982541382358</v>
      </c>
      <c r="P11" s="54">
        <v>0.12140982541382359</v>
      </c>
      <c r="Q11" s="53">
        <v>1.4569179049658829</v>
      </c>
      <c r="T11" t="s">
        <v>3</v>
      </c>
      <c r="U11" s="1">
        <f>SUM(Q9:Q10)</f>
        <v>0.88150093487364933</v>
      </c>
      <c r="V11" s="1">
        <f>AVERAGE(Q9:Q10)</f>
        <v>0.44075046743682467</v>
      </c>
      <c r="W11" s="1">
        <f>_xlfn.STDEV.P(Q9:Q10)</f>
        <v>0.33056285057761842</v>
      </c>
      <c r="X11" s="1">
        <f t="shared" si="0"/>
        <v>0.20091502589394661</v>
      </c>
    </row>
    <row r="12" spans="1:24" x14ac:dyDescent="0.25">
      <c r="A12" s="19" t="s">
        <v>48</v>
      </c>
      <c r="B12" s="23">
        <v>42075</v>
      </c>
      <c r="C12" s="42" t="s">
        <v>47</v>
      </c>
      <c r="D12" s="19">
        <v>1</v>
      </c>
      <c r="E12" s="43" t="s">
        <v>1</v>
      </c>
      <c r="F12" s="21">
        <v>156</v>
      </c>
      <c r="G12" s="21">
        <v>123</v>
      </c>
      <c r="H12" s="21">
        <f t="shared" si="1"/>
        <v>-33</v>
      </c>
      <c r="I12" s="21">
        <f t="shared" si="2"/>
        <v>0.21153846153846156</v>
      </c>
      <c r="J12" s="21">
        <v>0.13196268095294261</v>
      </c>
      <c r="K12" s="21">
        <v>13.196268095294261</v>
      </c>
      <c r="L12" s="46" t="s">
        <v>0</v>
      </c>
      <c r="M12" s="49" t="s">
        <v>12</v>
      </c>
      <c r="N12" s="49">
        <v>4</v>
      </c>
      <c r="O12" s="54">
        <v>121.40982541382358</v>
      </c>
      <c r="P12" s="54">
        <v>0.12140982541382359</v>
      </c>
      <c r="Q12" s="53">
        <v>0.48563930165529434</v>
      </c>
      <c r="T12" t="s">
        <v>0</v>
      </c>
      <c r="U12" s="1">
        <f>SUM(Q11:Q157,Q161:Q178)</f>
        <v>408.05842321586084</v>
      </c>
      <c r="V12" s="1">
        <f>AVERAGE(Q11:Q157,Q161:Q178)</f>
        <v>2.473081352823399</v>
      </c>
      <c r="W12" s="1">
        <f>_xlfn.STDEV.P(Q11:Q157,Q161:Q178)</f>
        <v>2.9096700768759685</v>
      </c>
      <c r="X12" s="1">
        <f t="shared" si="0"/>
        <v>93.006218624611094</v>
      </c>
    </row>
    <row r="13" spans="1:24" x14ac:dyDescent="0.25">
      <c r="A13" s="19" t="s">
        <v>48</v>
      </c>
      <c r="B13" s="23">
        <v>42075</v>
      </c>
      <c r="C13" s="42" t="s">
        <v>47</v>
      </c>
      <c r="D13" s="19">
        <v>1</v>
      </c>
      <c r="E13" s="43" t="s">
        <v>1</v>
      </c>
      <c r="F13" s="21">
        <v>156</v>
      </c>
      <c r="G13" s="21">
        <v>123</v>
      </c>
      <c r="H13" s="21">
        <f t="shared" si="1"/>
        <v>-33</v>
      </c>
      <c r="I13" s="21">
        <f t="shared" si="2"/>
        <v>0.21153846153846156</v>
      </c>
      <c r="J13" s="21">
        <v>0.13196268095294261</v>
      </c>
      <c r="K13" s="21">
        <v>13.196268095294261</v>
      </c>
      <c r="L13" s="46" t="s">
        <v>0</v>
      </c>
      <c r="M13" s="49" t="s">
        <v>12</v>
      </c>
      <c r="N13" s="49">
        <v>46</v>
      </c>
      <c r="O13" s="54">
        <v>121.40982541382358</v>
      </c>
      <c r="P13" s="54">
        <v>0.12140982541382359</v>
      </c>
      <c r="Q13" s="53">
        <v>5.5848519690358849</v>
      </c>
    </row>
    <row r="14" spans="1:24" x14ac:dyDescent="0.25">
      <c r="A14" s="19" t="s">
        <v>48</v>
      </c>
      <c r="B14" s="23">
        <v>42075</v>
      </c>
      <c r="C14" s="42" t="s">
        <v>47</v>
      </c>
      <c r="D14" s="19">
        <v>1</v>
      </c>
      <c r="E14" s="43" t="s">
        <v>1</v>
      </c>
      <c r="F14" s="21">
        <v>156</v>
      </c>
      <c r="G14" s="21">
        <v>123</v>
      </c>
      <c r="H14" s="21">
        <f t="shared" si="1"/>
        <v>-33</v>
      </c>
      <c r="I14" s="21">
        <f t="shared" si="2"/>
        <v>0.21153846153846156</v>
      </c>
      <c r="J14" s="21">
        <v>0.13196268095294261</v>
      </c>
      <c r="K14" s="21">
        <v>13.196268095294261</v>
      </c>
      <c r="L14" s="46" t="s">
        <v>0</v>
      </c>
      <c r="M14" s="49" t="s">
        <v>12</v>
      </c>
      <c r="N14" s="49">
        <v>60</v>
      </c>
      <c r="O14" s="54">
        <v>121.40982541382358</v>
      </c>
      <c r="P14" s="54">
        <v>0.12140982541382359</v>
      </c>
      <c r="Q14" s="53">
        <v>7.284589524829415</v>
      </c>
      <c r="T14" s="1" t="s">
        <v>42</v>
      </c>
      <c r="U14" s="1">
        <f>SUM(U7:U12)</f>
        <v>438.74316067278681</v>
      </c>
      <c r="X14" s="1">
        <f>SUM(X7:X12)</f>
        <v>100</v>
      </c>
    </row>
    <row r="15" spans="1:24" x14ac:dyDescent="0.25">
      <c r="A15" s="19" t="s">
        <v>48</v>
      </c>
      <c r="B15" s="23">
        <v>42075</v>
      </c>
      <c r="C15" s="42" t="s">
        <v>47</v>
      </c>
      <c r="D15" s="19">
        <v>1</v>
      </c>
      <c r="E15" s="43" t="s">
        <v>1</v>
      </c>
      <c r="F15" s="21">
        <v>156</v>
      </c>
      <c r="G15" s="21">
        <v>123</v>
      </c>
      <c r="H15" s="21">
        <f t="shared" si="1"/>
        <v>-33</v>
      </c>
      <c r="I15" s="21">
        <f t="shared" si="2"/>
        <v>0.21153846153846156</v>
      </c>
      <c r="J15" s="21">
        <v>0.13196268095294261</v>
      </c>
      <c r="K15" s="21">
        <v>13.196268095294261</v>
      </c>
      <c r="L15" s="46" t="s">
        <v>0</v>
      </c>
      <c r="M15" s="49" t="s">
        <v>12</v>
      </c>
      <c r="N15" s="49">
        <v>58</v>
      </c>
      <c r="O15" s="54">
        <v>121.40982541382358</v>
      </c>
      <c r="P15" s="54">
        <v>0.12140982541382359</v>
      </c>
      <c r="Q15" s="53">
        <v>7.0417698740017682</v>
      </c>
      <c r="T15" t="s">
        <v>46</v>
      </c>
      <c r="U15">
        <v>124</v>
      </c>
    </row>
    <row r="16" spans="1:24" x14ac:dyDescent="0.25">
      <c r="A16" s="19" t="s">
        <v>48</v>
      </c>
      <c r="B16" s="23">
        <v>42075</v>
      </c>
      <c r="C16" s="42" t="s">
        <v>47</v>
      </c>
      <c r="D16" s="19">
        <v>1</v>
      </c>
      <c r="E16" s="43" t="s">
        <v>1</v>
      </c>
      <c r="F16" s="21">
        <v>156</v>
      </c>
      <c r="G16" s="21">
        <v>123</v>
      </c>
      <c r="H16" s="21">
        <f t="shared" si="1"/>
        <v>-33</v>
      </c>
      <c r="I16" s="21">
        <f t="shared" si="2"/>
        <v>0.21153846153846156</v>
      </c>
      <c r="J16" s="21">
        <v>0.13196268095294261</v>
      </c>
      <c r="K16" s="21">
        <v>13.196268095294261</v>
      </c>
      <c r="L16" s="46" t="s">
        <v>0</v>
      </c>
      <c r="M16" s="49" t="s">
        <v>12</v>
      </c>
      <c r="N16" s="49">
        <v>34</v>
      </c>
      <c r="O16" s="54">
        <v>121.40982541382358</v>
      </c>
      <c r="P16" s="54">
        <v>0.12140982541382359</v>
      </c>
      <c r="Q16" s="53">
        <v>4.1279340640700015</v>
      </c>
    </row>
    <row r="17" spans="1:17" x14ac:dyDescent="0.25">
      <c r="A17" s="19" t="s">
        <v>48</v>
      </c>
      <c r="B17" s="23">
        <v>42075</v>
      </c>
      <c r="C17" s="42" t="s">
        <v>47</v>
      </c>
      <c r="D17" s="19">
        <v>1</v>
      </c>
      <c r="E17" s="43" t="s">
        <v>1</v>
      </c>
      <c r="F17" s="21">
        <v>156</v>
      </c>
      <c r="G17" s="21">
        <v>123</v>
      </c>
      <c r="H17" s="21">
        <f t="shared" si="1"/>
        <v>-33</v>
      </c>
      <c r="I17" s="21">
        <f t="shared" si="2"/>
        <v>0.21153846153846156</v>
      </c>
      <c r="J17" s="21">
        <v>0.13196268095294261</v>
      </c>
      <c r="K17" s="21">
        <v>13.196268095294261</v>
      </c>
      <c r="L17" s="46" t="s">
        <v>0</v>
      </c>
      <c r="M17" s="49" t="s">
        <v>12</v>
      </c>
      <c r="N17" s="49">
        <v>1</v>
      </c>
      <c r="O17" s="54">
        <v>121.40982541382358</v>
      </c>
      <c r="P17" s="54">
        <v>0.12140982541382359</v>
      </c>
      <c r="Q17" s="53">
        <v>0.12140982541382359</v>
      </c>
    </row>
    <row r="18" spans="1:17" x14ac:dyDescent="0.25">
      <c r="A18" s="19" t="s">
        <v>48</v>
      </c>
      <c r="B18" s="23">
        <v>42075</v>
      </c>
      <c r="C18" s="42" t="s">
        <v>47</v>
      </c>
      <c r="D18" s="19">
        <v>1</v>
      </c>
      <c r="E18" s="43" t="s">
        <v>1</v>
      </c>
      <c r="F18" s="21">
        <v>156</v>
      </c>
      <c r="G18" s="21">
        <v>123</v>
      </c>
      <c r="H18" s="21">
        <f t="shared" si="1"/>
        <v>-33</v>
      </c>
      <c r="I18" s="21">
        <f t="shared" si="2"/>
        <v>0.21153846153846156</v>
      </c>
      <c r="J18" s="21">
        <v>0.13196268095294261</v>
      </c>
      <c r="K18" s="21">
        <v>13.196268095294261</v>
      </c>
      <c r="L18" s="46" t="s">
        <v>0</v>
      </c>
      <c r="M18" s="49" t="s">
        <v>12</v>
      </c>
      <c r="N18" s="49">
        <v>2</v>
      </c>
      <c r="O18" s="54">
        <v>121.40982541382358</v>
      </c>
      <c r="P18" s="54">
        <v>0.12140982541382359</v>
      </c>
      <c r="Q18" s="53">
        <v>0.24281965082764717</v>
      </c>
    </row>
    <row r="19" spans="1:17" x14ac:dyDescent="0.25">
      <c r="A19" s="19" t="s">
        <v>48</v>
      </c>
      <c r="B19" s="23">
        <v>42075</v>
      </c>
      <c r="C19" s="42" t="s">
        <v>47</v>
      </c>
      <c r="D19" s="19">
        <v>1</v>
      </c>
      <c r="E19" s="43" t="s">
        <v>1</v>
      </c>
      <c r="F19" s="21">
        <v>156</v>
      </c>
      <c r="G19" s="21">
        <v>123</v>
      </c>
      <c r="H19" s="21">
        <f t="shared" si="1"/>
        <v>-33</v>
      </c>
      <c r="I19" s="21">
        <f t="shared" si="2"/>
        <v>0.21153846153846156</v>
      </c>
      <c r="J19" s="21">
        <v>0.13196268095294261</v>
      </c>
      <c r="K19" s="21">
        <v>13.196268095294261</v>
      </c>
      <c r="L19" s="46" t="s">
        <v>0</v>
      </c>
      <c r="M19" s="49" t="s">
        <v>12</v>
      </c>
      <c r="N19" s="49">
        <v>33</v>
      </c>
      <c r="O19" s="54">
        <v>121.40982541382358</v>
      </c>
      <c r="P19" s="54">
        <v>0.12140982541382359</v>
      </c>
      <c r="Q19" s="53">
        <v>4.0065242386561781</v>
      </c>
    </row>
    <row r="20" spans="1:17" x14ac:dyDescent="0.25">
      <c r="A20" s="19" t="s">
        <v>48</v>
      </c>
      <c r="B20" s="23">
        <v>42075</v>
      </c>
      <c r="C20" s="42" t="s">
        <v>47</v>
      </c>
      <c r="D20" s="19">
        <v>1</v>
      </c>
      <c r="E20" s="43" t="s">
        <v>1</v>
      </c>
      <c r="F20" s="21">
        <v>156</v>
      </c>
      <c r="G20" s="21">
        <v>123</v>
      </c>
      <c r="H20" s="21">
        <f t="shared" si="1"/>
        <v>-33</v>
      </c>
      <c r="I20" s="21">
        <f t="shared" si="2"/>
        <v>0.21153846153846156</v>
      </c>
      <c r="J20" s="21">
        <v>0.13196268095294261</v>
      </c>
      <c r="K20" s="21">
        <v>13.196268095294261</v>
      </c>
      <c r="L20" s="46" t="s">
        <v>0</v>
      </c>
      <c r="M20" s="49" t="s">
        <v>12</v>
      </c>
      <c r="N20" s="49">
        <v>14</v>
      </c>
      <c r="O20" s="54">
        <v>121.40982541382358</v>
      </c>
      <c r="P20" s="54">
        <v>0.12140982541382359</v>
      </c>
      <c r="Q20" s="53">
        <v>1.6997375557935301</v>
      </c>
    </row>
    <row r="21" spans="1:17" x14ac:dyDescent="0.25">
      <c r="A21" s="19" t="s">
        <v>48</v>
      </c>
      <c r="B21" s="23">
        <v>42075</v>
      </c>
      <c r="C21" s="42" t="s">
        <v>47</v>
      </c>
      <c r="D21" s="19">
        <v>1</v>
      </c>
      <c r="E21" s="43" t="s">
        <v>1</v>
      </c>
      <c r="F21" s="21">
        <v>156</v>
      </c>
      <c r="G21" s="21">
        <v>123</v>
      </c>
      <c r="H21" s="21">
        <f t="shared" si="1"/>
        <v>-33</v>
      </c>
      <c r="I21" s="21">
        <f t="shared" si="2"/>
        <v>0.21153846153846156</v>
      </c>
      <c r="J21" s="21">
        <v>0.13196268095294261</v>
      </c>
      <c r="K21" s="21">
        <v>13.196268095294261</v>
      </c>
      <c r="L21" s="46" t="s">
        <v>0</v>
      </c>
      <c r="M21" s="49" t="s">
        <v>12</v>
      </c>
      <c r="N21" s="49">
        <v>6</v>
      </c>
      <c r="O21" s="54">
        <v>121.40982541382358</v>
      </c>
      <c r="P21" s="54">
        <v>0.12140982541382359</v>
      </c>
      <c r="Q21" s="53">
        <v>0.72845895248294146</v>
      </c>
    </row>
    <row r="22" spans="1:17" x14ac:dyDescent="0.25">
      <c r="A22" s="40" t="s">
        <v>48</v>
      </c>
      <c r="B22" s="63">
        <v>42075</v>
      </c>
      <c r="C22" s="64" t="s">
        <v>47</v>
      </c>
      <c r="D22" s="40">
        <v>1</v>
      </c>
      <c r="E22" s="65" t="s">
        <v>1</v>
      </c>
      <c r="F22" s="41">
        <v>156</v>
      </c>
      <c r="G22" s="41">
        <v>123</v>
      </c>
      <c r="H22" s="41">
        <f t="shared" si="1"/>
        <v>-33</v>
      </c>
      <c r="I22" s="41">
        <f t="shared" si="2"/>
        <v>0.21153846153846156</v>
      </c>
      <c r="J22" s="41">
        <v>0.13196268095294261</v>
      </c>
      <c r="K22" s="41">
        <v>13.196268095294261</v>
      </c>
      <c r="L22" s="47" t="s">
        <v>0</v>
      </c>
      <c r="M22" s="51" t="s">
        <v>12</v>
      </c>
      <c r="N22" s="51">
        <v>19</v>
      </c>
      <c r="O22" s="56">
        <v>121.40982541382358</v>
      </c>
      <c r="P22" s="56">
        <v>0.12140982541382359</v>
      </c>
      <c r="Q22" s="59">
        <v>2.306786682862648</v>
      </c>
    </row>
    <row r="23" spans="1:17" x14ac:dyDescent="0.25">
      <c r="A23" s="19" t="s">
        <v>48</v>
      </c>
      <c r="B23" s="23">
        <v>42075</v>
      </c>
      <c r="C23" s="60" t="s">
        <v>47</v>
      </c>
      <c r="D23" s="19">
        <v>1</v>
      </c>
      <c r="E23" s="61" t="s">
        <v>1</v>
      </c>
      <c r="F23" s="21">
        <v>156</v>
      </c>
      <c r="G23" s="21">
        <v>123</v>
      </c>
      <c r="H23" s="21">
        <f t="shared" si="1"/>
        <v>-33</v>
      </c>
      <c r="I23" s="21">
        <f t="shared" si="2"/>
        <v>0.21153846153846156</v>
      </c>
      <c r="J23" s="21">
        <v>0.13196268095294261</v>
      </c>
      <c r="K23" s="21">
        <v>13.196268095294261</v>
      </c>
      <c r="L23" s="46" t="s">
        <v>0</v>
      </c>
      <c r="M23" s="49" t="s">
        <v>12</v>
      </c>
      <c r="N23" s="49">
        <v>29</v>
      </c>
      <c r="O23" s="54">
        <v>121.40982541382358</v>
      </c>
      <c r="P23" s="54">
        <v>0.12140982541382359</v>
      </c>
      <c r="Q23" s="53">
        <v>3.5208849370008841</v>
      </c>
    </row>
    <row r="24" spans="1:17" x14ac:dyDescent="0.25">
      <c r="A24" s="19" t="s">
        <v>48</v>
      </c>
      <c r="B24" s="23">
        <v>42075</v>
      </c>
      <c r="C24" s="60" t="s">
        <v>47</v>
      </c>
      <c r="D24" s="19">
        <v>1</v>
      </c>
      <c r="E24" s="61" t="s">
        <v>1</v>
      </c>
      <c r="F24" s="21">
        <v>156</v>
      </c>
      <c r="G24" s="21">
        <v>123</v>
      </c>
      <c r="H24" s="21">
        <f t="shared" si="1"/>
        <v>-33</v>
      </c>
      <c r="I24" s="21">
        <f t="shared" si="2"/>
        <v>0.21153846153846156</v>
      </c>
      <c r="J24" s="21">
        <v>0.13196268095294261</v>
      </c>
      <c r="K24" s="21">
        <v>13.196268095294261</v>
      </c>
      <c r="L24" s="46" t="s">
        <v>0</v>
      </c>
      <c r="M24" s="49" t="s">
        <v>12</v>
      </c>
      <c r="N24" s="49">
        <v>9</v>
      </c>
      <c r="O24" s="54">
        <v>121.40982541382358</v>
      </c>
      <c r="P24" s="54">
        <v>0.12140982541382359</v>
      </c>
      <c r="Q24" s="53">
        <v>1.0926884287244123</v>
      </c>
    </row>
    <row r="25" spans="1:17" x14ac:dyDescent="0.25">
      <c r="A25" s="19" t="s">
        <v>48</v>
      </c>
      <c r="B25" s="23">
        <v>42075</v>
      </c>
      <c r="C25" s="60" t="s">
        <v>47</v>
      </c>
      <c r="D25" s="19">
        <v>1</v>
      </c>
      <c r="E25" s="61" t="s">
        <v>1</v>
      </c>
      <c r="F25" s="21">
        <v>156</v>
      </c>
      <c r="G25" s="21">
        <v>123</v>
      </c>
      <c r="H25" s="21">
        <f t="shared" si="1"/>
        <v>-33</v>
      </c>
      <c r="I25" s="21">
        <f t="shared" si="2"/>
        <v>0.21153846153846156</v>
      </c>
      <c r="J25" s="21">
        <v>0.13196268095294261</v>
      </c>
      <c r="K25" s="21">
        <v>13.196268095294261</v>
      </c>
      <c r="L25" s="46" t="s">
        <v>0</v>
      </c>
      <c r="M25" s="49" t="s">
        <v>12</v>
      </c>
      <c r="N25" s="49">
        <v>15</v>
      </c>
      <c r="O25" s="54">
        <v>121.40982541382358</v>
      </c>
      <c r="P25" s="54">
        <v>0.12140982541382359</v>
      </c>
      <c r="Q25" s="53">
        <v>1.8211473812073538</v>
      </c>
    </row>
    <row r="26" spans="1:17" x14ac:dyDescent="0.25">
      <c r="A26" s="19" t="s">
        <v>48</v>
      </c>
      <c r="B26" s="23">
        <v>42075</v>
      </c>
      <c r="C26" s="60" t="s">
        <v>47</v>
      </c>
      <c r="D26" s="19">
        <v>1</v>
      </c>
      <c r="E26" s="61" t="s">
        <v>1</v>
      </c>
      <c r="F26" s="21">
        <v>156</v>
      </c>
      <c r="G26" s="21">
        <v>123</v>
      </c>
      <c r="H26" s="21">
        <f t="shared" si="1"/>
        <v>-33</v>
      </c>
      <c r="I26" s="21">
        <f t="shared" si="2"/>
        <v>0.21153846153846156</v>
      </c>
      <c r="J26" s="21">
        <v>0.13196268095294261</v>
      </c>
      <c r="K26" s="21">
        <v>13.196268095294261</v>
      </c>
      <c r="L26" s="46" t="s">
        <v>0</v>
      </c>
      <c r="M26" s="49" t="s">
        <v>12</v>
      </c>
      <c r="N26" s="49">
        <v>37</v>
      </c>
      <c r="O26" s="54">
        <v>121.40982541382358</v>
      </c>
      <c r="P26" s="54">
        <v>0.12140982541382359</v>
      </c>
      <c r="Q26" s="53">
        <v>4.4921635403114726</v>
      </c>
    </row>
    <row r="27" spans="1:17" x14ac:dyDescent="0.25">
      <c r="A27" s="19" t="s">
        <v>48</v>
      </c>
      <c r="B27" s="23">
        <v>42075</v>
      </c>
      <c r="C27" s="60" t="s">
        <v>47</v>
      </c>
      <c r="D27" s="19">
        <v>2</v>
      </c>
      <c r="E27" s="61" t="s">
        <v>1</v>
      </c>
      <c r="F27" s="21">
        <v>158</v>
      </c>
      <c r="G27" s="21">
        <v>151</v>
      </c>
      <c r="H27" s="21">
        <f t="shared" si="1"/>
        <v>-7</v>
      </c>
      <c r="I27" s="21">
        <f t="shared" si="2"/>
        <v>4.4303797468354444E-2</v>
      </c>
      <c r="J27" s="21">
        <v>-5.2150205180224285E-2</v>
      </c>
      <c r="K27" s="21">
        <v>-5.2150205180224285</v>
      </c>
      <c r="L27" s="46" t="s">
        <v>0</v>
      </c>
      <c r="M27" s="49" t="s">
        <v>12</v>
      </c>
      <c r="N27" s="49">
        <v>25</v>
      </c>
      <c r="O27" s="54">
        <v>121.40982541382358</v>
      </c>
      <c r="P27" s="54">
        <v>0.12140982541382359</v>
      </c>
      <c r="Q27" s="53">
        <v>3.0352456353455897</v>
      </c>
    </row>
    <row r="28" spans="1:17" x14ac:dyDescent="0.25">
      <c r="A28" s="5" t="s">
        <v>48</v>
      </c>
      <c r="B28" s="22">
        <v>42160</v>
      </c>
      <c r="C28" s="38" t="s">
        <v>47</v>
      </c>
      <c r="D28" s="19">
        <v>5</v>
      </c>
      <c r="E28" s="39" t="s">
        <v>1</v>
      </c>
      <c r="F28" s="28">
        <v>10.5</v>
      </c>
      <c r="G28" s="28">
        <v>7.5</v>
      </c>
      <c r="H28" s="21">
        <v>-3</v>
      </c>
      <c r="I28" s="21">
        <v>0.2857142857142857</v>
      </c>
      <c r="J28" s="21">
        <v>0.21362472838942548</v>
      </c>
      <c r="K28" s="21">
        <v>21.362472838942548</v>
      </c>
      <c r="L28" s="46" t="s">
        <v>0</v>
      </c>
      <c r="M28" s="49" t="s">
        <v>12</v>
      </c>
      <c r="N28" s="49">
        <v>83</v>
      </c>
      <c r="O28" s="54">
        <v>121.40982541382358</v>
      </c>
      <c r="P28" s="54">
        <v>0.12140982541382359</v>
      </c>
      <c r="Q28" s="53">
        <v>10.077015509347358</v>
      </c>
    </row>
    <row r="29" spans="1:17" x14ac:dyDescent="0.25">
      <c r="A29" s="5" t="s">
        <v>48</v>
      </c>
      <c r="B29" s="22">
        <v>42159</v>
      </c>
      <c r="C29" s="38" t="s">
        <v>47</v>
      </c>
      <c r="D29" s="19">
        <v>7</v>
      </c>
      <c r="E29" s="39" t="s">
        <v>1</v>
      </c>
      <c r="F29" s="28">
        <v>13</v>
      </c>
      <c r="G29" s="28">
        <v>11.5</v>
      </c>
      <c r="H29" s="21">
        <v>-1.5</v>
      </c>
      <c r="I29" s="21">
        <v>0.11538461538461542</v>
      </c>
      <c r="J29" s="21">
        <v>2.6104471313057598E-2</v>
      </c>
      <c r="K29" s="21">
        <v>2.6104471313057598</v>
      </c>
      <c r="L29" s="44" t="s">
        <v>0</v>
      </c>
      <c r="M29" s="49" t="s">
        <v>12</v>
      </c>
      <c r="N29" s="49">
        <v>53</v>
      </c>
      <c r="O29" s="54">
        <v>121.40982541382358</v>
      </c>
      <c r="P29" s="54">
        <v>0.12140982541382359</v>
      </c>
      <c r="Q29" s="53">
        <v>6.4347207469326504</v>
      </c>
    </row>
    <row r="30" spans="1:17" x14ac:dyDescent="0.25">
      <c r="A30" s="5" t="s">
        <v>48</v>
      </c>
      <c r="B30" s="23">
        <v>42159</v>
      </c>
      <c r="C30" s="38" t="s">
        <v>47</v>
      </c>
      <c r="D30" s="19">
        <v>8</v>
      </c>
      <c r="E30" s="39" t="s">
        <v>1</v>
      </c>
      <c r="F30" s="28">
        <v>15</v>
      </c>
      <c r="G30" s="28">
        <v>10.5</v>
      </c>
      <c r="H30" s="21">
        <v>-4.5</v>
      </c>
      <c r="I30" s="21">
        <v>0.30000000000000004</v>
      </c>
      <c r="J30" s="21">
        <v>0.22935223382163694</v>
      </c>
      <c r="K30" s="21">
        <v>22.935223382163695</v>
      </c>
      <c r="L30" s="44" t="s">
        <v>0</v>
      </c>
      <c r="M30" s="49" t="s">
        <v>12</v>
      </c>
      <c r="N30" s="49">
        <v>25</v>
      </c>
      <c r="O30" s="54">
        <v>121.40982541382358</v>
      </c>
      <c r="P30" s="54">
        <v>0.12140982541382359</v>
      </c>
      <c r="Q30" s="53">
        <v>3.0352456353455897</v>
      </c>
    </row>
    <row r="31" spans="1:17" x14ac:dyDescent="0.25">
      <c r="A31" s="5" t="s">
        <v>48</v>
      </c>
      <c r="B31" s="22">
        <v>42159</v>
      </c>
      <c r="C31" s="38" t="s">
        <v>47</v>
      </c>
      <c r="D31" s="19">
        <v>9</v>
      </c>
      <c r="E31" s="39" t="s">
        <v>1</v>
      </c>
      <c r="F31" s="28">
        <v>11</v>
      </c>
      <c r="G31" s="28">
        <v>9</v>
      </c>
      <c r="H31" s="21">
        <v>-2</v>
      </c>
      <c r="I31" s="21">
        <v>0.18181818181818177</v>
      </c>
      <c r="J31" s="21">
        <v>9.924287070061466E-2</v>
      </c>
      <c r="K31" s="21">
        <v>9.9242870700614656</v>
      </c>
      <c r="L31" s="46" t="s">
        <v>0</v>
      </c>
      <c r="M31" s="49" t="s">
        <v>12</v>
      </c>
      <c r="N31" s="49">
        <v>14</v>
      </c>
      <c r="O31" s="54">
        <v>121.40982541382358</v>
      </c>
      <c r="P31" s="54">
        <v>0.12140982541382359</v>
      </c>
      <c r="Q31" s="53">
        <v>1.6997375557935301</v>
      </c>
    </row>
    <row r="32" spans="1:17" x14ac:dyDescent="0.25">
      <c r="A32" s="5" t="s">
        <v>48</v>
      </c>
      <c r="B32" s="22">
        <v>42145</v>
      </c>
      <c r="C32" s="38" t="s">
        <v>47</v>
      </c>
      <c r="D32" s="19">
        <v>10</v>
      </c>
      <c r="E32" s="39" t="s">
        <v>49</v>
      </c>
      <c r="F32" s="28">
        <v>15</v>
      </c>
      <c r="G32" s="28">
        <v>14.5</v>
      </c>
      <c r="H32" s="21">
        <v>-0.5</v>
      </c>
      <c r="I32" s="21">
        <v>3.3333333333333326E-2</v>
      </c>
      <c r="J32" s="21">
        <v>-6.422786757964416E-2</v>
      </c>
      <c r="K32" s="21">
        <v>-6.422786757964416</v>
      </c>
      <c r="L32" s="46" t="s">
        <v>0</v>
      </c>
      <c r="M32" s="49" t="s">
        <v>12</v>
      </c>
      <c r="N32" s="49">
        <v>9</v>
      </c>
      <c r="O32" s="54">
        <v>121.40982541382358</v>
      </c>
      <c r="P32" s="54">
        <v>0.12140982541382359</v>
      </c>
      <c r="Q32" s="53">
        <v>1.0926884287244123</v>
      </c>
    </row>
    <row r="33" spans="1:17" x14ac:dyDescent="0.25">
      <c r="A33" s="5" t="s">
        <v>48</v>
      </c>
      <c r="B33" s="22">
        <v>42145</v>
      </c>
      <c r="C33" s="38" t="s">
        <v>47</v>
      </c>
      <c r="D33" s="19">
        <v>10</v>
      </c>
      <c r="E33" s="39" t="s">
        <v>49</v>
      </c>
      <c r="F33" s="28">
        <v>15</v>
      </c>
      <c r="G33" s="28">
        <v>14.5</v>
      </c>
      <c r="H33" s="21">
        <v>-0.5</v>
      </c>
      <c r="I33" s="21">
        <v>3.3333333333333326E-2</v>
      </c>
      <c r="J33" s="21">
        <v>-6.422786757964416E-2</v>
      </c>
      <c r="K33" s="21">
        <v>-6.422786757964416</v>
      </c>
      <c r="L33" s="46" t="s">
        <v>0</v>
      </c>
      <c r="M33" s="49" t="s">
        <v>12</v>
      </c>
      <c r="N33" s="49">
        <v>47</v>
      </c>
      <c r="O33" s="54">
        <v>121.40982541382358</v>
      </c>
      <c r="P33" s="54">
        <v>0.12140982541382359</v>
      </c>
      <c r="Q33" s="53">
        <v>5.7062617944497083</v>
      </c>
    </row>
    <row r="34" spans="1:17" x14ac:dyDescent="0.25">
      <c r="A34" s="5" t="s">
        <v>48</v>
      </c>
      <c r="B34" s="22">
        <v>42145</v>
      </c>
      <c r="C34" s="38" t="s">
        <v>47</v>
      </c>
      <c r="D34" s="19">
        <v>10</v>
      </c>
      <c r="E34" s="39" t="s">
        <v>49</v>
      </c>
      <c r="F34" s="28">
        <v>15</v>
      </c>
      <c r="G34" s="28">
        <v>14.5</v>
      </c>
      <c r="H34" s="21">
        <v>-0.5</v>
      </c>
      <c r="I34" s="21">
        <v>3.3333333333333326E-2</v>
      </c>
      <c r="J34" s="21">
        <v>-6.422786757964416E-2</v>
      </c>
      <c r="K34" s="21">
        <v>-6.422786757964416</v>
      </c>
      <c r="L34" s="46" t="s">
        <v>0</v>
      </c>
      <c r="M34" s="49" t="s">
        <v>12</v>
      </c>
      <c r="N34" s="49">
        <v>12</v>
      </c>
      <c r="O34" s="54">
        <v>121.40982541382358</v>
      </c>
      <c r="P34" s="54">
        <v>0.12140982541382359</v>
      </c>
      <c r="Q34" s="53">
        <v>1.4569179049658829</v>
      </c>
    </row>
    <row r="35" spans="1:17" x14ac:dyDescent="0.25">
      <c r="A35" s="5" t="s">
        <v>48</v>
      </c>
      <c r="B35" s="22">
        <v>42145</v>
      </c>
      <c r="C35" s="38" t="s">
        <v>47</v>
      </c>
      <c r="D35" s="19">
        <v>10</v>
      </c>
      <c r="E35" s="39" t="s">
        <v>49</v>
      </c>
      <c r="F35" s="28">
        <v>15</v>
      </c>
      <c r="G35" s="28">
        <v>14.5</v>
      </c>
      <c r="H35" s="21">
        <v>-0.5</v>
      </c>
      <c r="I35" s="21">
        <v>3.3333333333333326E-2</v>
      </c>
      <c r="J35" s="21">
        <v>-6.422786757964416E-2</v>
      </c>
      <c r="K35" s="21">
        <v>-6.422786757964416</v>
      </c>
      <c r="L35" s="46" t="s">
        <v>0</v>
      </c>
      <c r="M35" s="49" t="s">
        <v>12</v>
      </c>
      <c r="N35" s="49">
        <v>6</v>
      </c>
      <c r="O35" s="54">
        <v>121.40982541382358</v>
      </c>
      <c r="P35" s="54">
        <v>0.12140982541382359</v>
      </c>
      <c r="Q35" s="53">
        <v>0.72845895248294146</v>
      </c>
    </row>
    <row r="36" spans="1:17" x14ac:dyDescent="0.25">
      <c r="A36" s="5" t="s">
        <v>48</v>
      </c>
      <c r="B36" s="22">
        <v>42145</v>
      </c>
      <c r="C36" s="38" t="s">
        <v>47</v>
      </c>
      <c r="D36" s="19">
        <v>10</v>
      </c>
      <c r="E36" s="39" t="s">
        <v>49</v>
      </c>
      <c r="F36" s="28">
        <v>15</v>
      </c>
      <c r="G36" s="28">
        <v>14.5</v>
      </c>
      <c r="H36" s="21">
        <v>-0.5</v>
      </c>
      <c r="I36" s="21">
        <v>3.3333333333333326E-2</v>
      </c>
      <c r="J36" s="21">
        <v>-6.422786757964416E-2</v>
      </c>
      <c r="K36" s="21">
        <v>-6.422786757964416</v>
      </c>
      <c r="L36" s="46" t="s">
        <v>0</v>
      </c>
      <c r="M36" s="49" t="s">
        <v>12</v>
      </c>
      <c r="N36" s="49">
        <v>5</v>
      </c>
      <c r="O36" s="54">
        <v>121.40982541382358</v>
      </c>
      <c r="P36" s="54">
        <v>0.12140982541382359</v>
      </c>
      <c r="Q36" s="53">
        <v>0.60704912706911796</v>
      </c>
    </row>
    <row r="37" spans="1:17" x14ac:dyDescent="0.25">
      <c r="A37" s="5" t="s">
        <v>48</v>
      </c>
      <c r="B37" s="22">
        <v>42145</v>
      </c>
      <c r="C37" s="38" t="s">
        <v>47</v>
      </c>
      <c r="D37" s="19">
        <v>10</v>
      </c>
      <c r="E37" s="39" t="s">
        <v>49</v>
      </c>
      <c r="F37" s="28">
        <v>15</v>
      </c>
      <c r="G37" s="28">
        <v>14.5</v>
      </c>
      <c r="H37" s="21">
        <v>-0.5</v>
      </c>
      <c r="I37" s="21">
        <v>3.3333333333333326E-2</v>
      </c>
      <c r="J37" s="21">
        <v>-6.422786757964416E-2</v>
      </c>
      <c r="K37" s="21">
        <v>-6.422786757964416</v>
      </c>
      <c r="L37" s="46" t="s">
        <v>0</v>
      </c>
      <c r="M37" s="49" t="s">
        <v>12</v>
      </c>
      <c r="N37" s="49">
        <v>12</v>
      </c>
      <c r="O37" s="54">
        <v>121.40982541382358</v>
      </c>
      <c r="P37" s="54">
        <v>0.12140982541382359</v>
      </c>
      <c r="Q37" s="53">
        <v>1.4569179049658829</v>
      </c>
    </row>
    <row r="38" spans="1:17" x14ac:dyDescent="0.25">
      <c r="A38" s="5" t="s">
        <v>48</v>
      </c>
      <c r="B38" s="22">
        <v>42145</v>
      </c>
      <c r="C38" s="38" t="s">
        <v>47</v>
      </c>
      <c r="D38" s="19">
        <v>11</v>
      </c>
      <c r="E38" s="39" t="s">
        <v>49</v>
      </c>
      <c r="F38" s="28">
        <v>11.5</v>
      </c>
      <c r="G38" s="28">
        <v>11</v>
      </c>
      <c r="H38" s="21">
        <v>-0.5</v>
      </c>
      <c r="I38" s="21">
        <v>4.3478260869565188E-2</v>
      </c>
      <c r="J38" s="21">
        <v>-5.3059059374160666E-2</v>
      </c>
      <c r="K38" s="21">
        <v>-5.3059059374160666</v>
      </c>
      <c r="L38" s="46" t="s">
        <v>0</v>
      </c>
      <c r="M38" s="49" t="s">
        <v>12</v>
      </c>
      <c r="N38" s="49">
        <v>8</v>
      </c>
      <c r="O38" s="54">
        <v>121.40982541382358</v>
      </c>
      <c r="P38" s="54">
        <v>0.12140982541382359</v>
      </c>
      <c r="Q38" s="53">
        <v>0.97127860331058868</v>
      </c>
    </row>
    <row r="39" spans="1:17" x14ac:dyDescent="0.25">
      <c r="A39" s="5" t="s">
        <v>48</v>
      </c>
      <c r="B39" s="22">
        <v>42145</v>
      </c>
      <c r="C39" s="38" t="s">
        <v>47</v>
      </c>
      <c r="D39" s="19">
        <v>11</v>
      </c>
      <c r="E39" s="39" t="s">
        <v>49</v>
      </c>
      <c r="F39" s="28">
        <v>11.5</v>
      </c>
      <c r="G39" s="28">
        <v>11</v>
      </c>
      <c r="H39" s="21">
        <v>-0.5</v>
      </c>
      <c r="I39" s="21">
        <v>4.3478260869565188E-2</v>
      </c>
      <c r="J39" s="21">
        <v>-5.3059059374160666E-2</v>
      </c>
      <c r="K39" s="21">
        <v>-5.3059059374160666</v>
      </c>
      <c r="L39" s="46" t="s">
        <v>0</v>
      </c>
      <c r="M39" s="49" t="s">
        <v>12</v>
      </c>
      <c r="N39" s="49">
        <v>58</v>
      </c>
      <c r="O39" s="54">
        <v>121.40982541382358</v>
      </c>
      <c r="P39" s="54">
        <v>0.12140982541382359</v>
      </c>
      <c r="Q39" s="53">
        <v>7.0417698740017682</v>
      </c>
    </row>
    <row r="40" spans="1:17" x14ac:dyDescent="0.25">
      <c r="A40" s="5" t="s">
        <v>48</v>
      </c>
      <c r="B40" s="22">
        <v>42145</v>
      </c>
      <c r="C40" s="38" t="s">
        <v>47</v>
      </c>
      <c r="D40" s="19">
        <v>11</v>
      </c>
      <c r="E40" s="39" t="s">
        <v>49</v>
      </c>
      <c r="F40" s="28">
        <v>11.5</v>
      </c>
      <c r="G40" s="28">
        <v>11</v>
      </c>
      <c r="H40" s="21">
        <v>-0.5</v>
      </c>
      <c r="I40" s="21">
        <v>4.3478260869565188E-2</v>
      </c>
      <c r="J40" s="21">
        <v>-5.3059059374160666E-2</v>
      </c>
      <c r="K40" s="21">
        <v>-5.3059059374160666</v>
      </c>
      <c r="L40" s="46" t="s">
        <v>0</v>
      </c>
      <c r="M40" s="49" t="s">
        <v>12</v>
      </c>
      <c r="N40" s="49">
        <v>42</v>
      </c>
      <c r="O40" s="54">
        <v>121.40982541382358</v>
      </c>
      <c r="P40" s="54">
        <v>0.12140982541382359</v>
      </c>
      <c r="Q40" s="53">
        <v>5.0992126673805904</v>
      </c>
    </row>
    <row r="41" spans="1:17" x14ac:dyDescent="0.25">
      <c r="A41" s="5" t="s">
        <v>48</v>
      </c>
      <c r="B41" s="22">
        <v>42145</v>
      </c>
      <c r="C41" s="38" t="s">
        <v>47</v>
      </c>
      <c r="D41" s="19">
        <v>11</v>
      </c>
      <c r="E41" s="39" t="s">
        <v>49</v>
      </c>
      <c r="F41" s="28">
        <v>11.5</v>
      </c>
      <c r="G41" s="28">
        <v>11</v>
      </c>
      <c r="H41" s="21">
        <v>-0.5</v>
      </c>
      <c r="I41" s="21">
        <v>4.3478260869565188E-2</v>
      </c>
      <c r="J41" s="21">
        <v>-5.3059059374160666E-2</v>
      </c>
      <c r="K41" s="21">
        <v>-5.3059059374160666</v>
      </c>
      <c r="L41" s="46" t="s">
        <v>0</v>
      </c>
      <c r="M41" s="49" t="s">
        <v>12</v>
      </c>
      <c r="N41" s="49">
        <v>1</v>
      </c>
      <c r="O41" s="54">
        <v>121.40982541382358</v>
      </c>
      <c r="P41" s="54">
        <v>0.12140982541382359</v>
      </c>
      <c r="Q41" s="53">
        <v>0.12140982541382359</v>
      </c>
    </row>
    <row r="42" spans="1:17" x14ac:dyDescent="0.25">
      <c r="A42" s="5" t="s">
        <v>48</v>
      </c>
      <c r="B42" s="22">
        <v>42145</v>
      </c>
      <c r="C42" s="38" t="s">
        <v>47</v>
      </c>
      <c r="D42" s="19">
        <v>11</v>
      </c>
      <c r="E42" s="39" t="s">
        <v>49</v>
      </c>
      <c r="F42" s="28">
        <v>11.5</v>
      </c>
      <c r="G42" s="28">
        <v>11</v>
      </c>
      <c r="H42" s="21">
        <v>-0.5</v>
      </c>
      <c r="I42" s="21">
        <v>4.3478260869565188E-2</v>
      </c>
      <c r="J42" s="21">
        <v>-5.3059059374160666E-2</v>
      </c>
      <c r="K42" s="21">
        <v>-5.3059059374160666</v>
      </c>
      <c r="L42" s="46" t="s">
        <v>0</v>
      </c>
      <c r="M42" s="49" t="s">
        <v>12</v>
      </c>
      <c r="N42" s="49">
        <v>32</v>
      </c>
      <c r="O42" s="54">
        <v>121.40982541382358</v>
      </c>
      <c r="P42" s="54">
        <v>0.12140982541382359</v>
      </c>
      <c r="Q42" s="53">
        <v>3.8851144132423547</v>
      </c>
    </row>
    <row r="43" spans="1:17" x14ac:dyDescent="0.25">
      <c r="A43" s="5" t="s">
        <v>48</v>
      </c>
      <c r="B43" s="22">
        <v>42145</v>
      </c>
      <c r="C43" s="38" t="s">
        <v>47</v>
      </c>
      <c r="D43" s="19">
        <v>11</v>
      </c>
      <c r="E43" s="39" t="s">
        <v>49</v>
      </c>
      <c r="F43" s="28">
        <v>11.5</v>
      </c>
      <c r="G43" s="28">
        <v>11</v>
      </c>
      <c r="H43" s="21">
        <v>-0.5</v>
      </c>
      <c r="I43" s="21">
        <v>4.3478260869565188E-2</v>
      </c>
      <c r="J43" s="21">
        <v>-5.3059059374160666E-2</v>
      </c>
      <c r="K43" s="21">
        <v>-5.3059059374160666</v>
      </c>
      <c r="L43" s="46" t="s">
        <v>0</v>
      </c>
      <c r="M43" s="49" t="s">
        <v>12</v>
      </c>
      <c r="N43" s="49">
        <v>4</v>
      </c>
      <c r="O43" s="54">
        <v>121.40982541382358</v>
      </c>
      <c r="P43" s="54">
        <v>0.12140982541382359</v>
      </c>
      <c r="Q43" s="53">
        <v>0.48563930165529434</v>
      </c>
    </row>
    <row r="44" spans="1:17" x14ac:dyDescent="0.25">
      <c r="A44" s="5" t="s">
        <v>48</v>
      </c>
      <c r="B44" s="22">
        <v>42145</v>
      </c>
      <c r="C44" s="38" t="s">
        <v>47</v>
      </c>
      <c r="D44" s="19">
        <v>11</v>
      </c>
      <c r="E44" s="39" t="s">
        <v>49</v>
      </c>
      <c r="F44" s="28">
        <v>11.5</v>
      </c>
      <c r="G44" s="28">
        <v>11</v>
      </c>
      <c r="H44" s="21">
        <v>-0.5</v>
      </c>
      <c r="I44" s="21">
        <v>4.3478260869565188E-2</v>
      </c>
      <c r="J44" s="21">
        <v>-5.3059059374160666E-2</v>
      </c>
      <c r="K44" s="21">
        <v>-5.3059059374160666</v>
      </c>
      <c r="L44" s="46" t="s">
        <v>0</v>
      </c>
      <c r="M44" s="49" t="s">
        <v>12</v>
      </c>
      <c r="N44" s="49">
        <v>1</v>
      </c>
      <c r="O44" s="54">
        <v>121.40982541382358</v>
      </c>
      <c r="P44" s="54">
        <v>0.12140982541382359</v>
      </c>
      <c r="Q44" s="53">
        <v>0.12140982541382359</v>
      </c>
    </row>
    <row r="45" spans="1:17" x14ac:dyDescent="0.25">
      <c r="A45" s="5" t="s">
        <v>48</v>
      </c>
      <c r="B45" s="22">
        <v>42145</v>
      </c>
      <c r="C45" s="38" t="s">
        <v>47</v>
      </c>
      <c r="D45" s="19">
        <v>11</v>
      </c>
      <c r="E45" s="39" t="s">
        <v>49</v>
      </c>
      <c r="F45" s="28">
        <v>11.5</v>
      </c>
      <c r="G45" s="28">
        <v>11</v>
      </c>
      <c r="H45" s="21">
        <v>-0.5</v>
      </c>
      <c r="I45" s="21">
        <v>4.3478260869565188E-2</v>
      </c>
      <c r="J45" s="21">
        <v>-5.3059059374160666E-2</v>
      </c>
      <c r="K45" s="21">
        <v>-5.3059059374160666</v>
      </c>
      <c r="L45" s="46" t="s">
        <v>0</v>
      </c>
      <c r="M45" s="49" t="s">
        <v>12</v>
      </c>
      <c r="N45" s="49">
        <v>5</v>
      </c>
      <c r="O45" s="54">
        <v>121.40982541382358</v>
      </c>
      <c r="P45" s="54">
        <v>0.12140982541382359</v>
      </c>
      <c r="Q45" s="53">
        <v>0.60704912706911796</v>
      </c>
    </row>
    <row r="46" spans="1:17" x14ac:dyDescent="0.25">
      <c r="A46" s="5" t="s">
        <v>48</v>
      </c>
      <c r="B46" s="22">
        <v>42137</v>
      </c>
      <c r="C46" s="38" t="s">
        <v>47</v>
      </c>
      <c r="D46" s="19">
        <v>13</v>
      </c>
      <c r="E46" s="39" t="s">
        <v>1</v>
      </c>
      <c r="F46" s="28">
        <v>17</v>
      </c>
      <c r="G46" s="28">
        <v>15.5</v>
      </c>
      <c r="H46" s="21">
        <v>-1.5</v>
      </c>
      <c r="I46" s="21">
        <v>8.8235294117647078E-2</v>
      </c>
      <c r="J46" s="21">
        <v>-3.7849055264391751E-3</v>
      </c>
      <c r="K46" s="21">
        <v>-0.37849055264391751</v>
      </c>
      <c r="L46" s="46" t="s">
        <v>0</v>
      </c>
      <c r="M46" s="49" t="s">
        <v>12</v>
      </c>
      <c r="N46" s="49">
        <v>1</v>
      </c>
      <c r="O46" s="54">
        <v>121.40982541382358</v>
      </c>
      <c r="P46" s="54">
        <v>0.12140982541382359</v>
      </c>
      <c r="Q46" s="53">
        <v>0.12140982541382359</v>
      </c>
    </row>
    <row r="47" spans="1:17" x14ac:dyDescent="0.25">
      <c r="A47" s="5" t="s">
        <v>48</v>
      </c>
      <c r="B47" s="22">
        <v>42137</v>
      </c>
      <c r="C47" s="38" t="s">
        <v>47</v>
      </c>
      <c r="D47" s="19">
        <v>13</v>
      </c>
      <c r="E47" s="39" t="s">
        <v>1</v>
      </c>
      <c r="F47" s="28">
        <v>17</v>
      </c>
      <c r="G47" s="28">
        <v>15.5</v>
      </c>
      <c r="H47" s="21">
        <v>-1.5</v>
      </c>
      <c r="I47" s="21">
        <v>8.8235294117647078E-2</v>
      </c>
      <c r="J47" s="21">
        <v>-3.7849055264391751E-3</v>
      </c>
      <c r="K47" s="21">
        <v>-0.37849055264391751</v>
      </c>
      <c r="L47" s="46" t="s">
        <v>0</v>
      </c>
      <c r="M47" s="49" t="s">
        <v>12</v>
      </c>
      <c r="N47" s="49">
        <v>119</v>
      </c>
      <c r="O47" s="54">
        <v>121.40982541382358</v>
      </c>
      <c r="P47" s="54">
        <v>0.12140982541382359</v>
      </c>
      <c r="Q47" s="53">
        <v>14.447769224245008</v>
      </c>
    </row>
    <row r="48" spans="1:17" x14ac:dyDescent="0.25">
      <c r="A48" s="5" t="s">
        <v>48</v>
      </c>
      <c r="B48" s="22">
        <v>42137</v>
      </c>
      <c r="C48" s="38" t="s">
        <v>47</v>
      </c>
      <c r="D48" s="19">
        <v>13</v>
      </c>
      <c r="E48" s="39" t="s">
        <v>1</v>
      </c>
      <c r="F48" s="28">
        <v>17</v>
      </c>
      <c r="G48" s="28">
        <v>15.5</v>
      </c>
      <c r="H48" s="21">
        <v>-1.5</v>
      </c>
      <c r="I48" s="21">
        <v>8.8235294117647078E-2</v>
      </c>
      <c r="J48" s="21">
        <v>-3.7849055264391751E-3</v>
      </c>
      <c r="K48" s="21">
        <v>-0.37849055264391751</v>
      </c>
      <c r="L48" s="46" t="s">
        <v>0</v>
      </c>
      <c r="M48" s="49" t="s">
        <v>12</v>
      </c>
      <c r="N48" s="49">
        <v>21</v>
      </c>
      <c r="O48" s="54">
        <v>121.40982541382358</v>
      </c>
      <c r="P48" s="54">
        <v>0.12140982541382359</v>
      </c>
      <c r="Q48" s="53">
        <v>2.5496063336902952</v>
      </c>
    </row>
    <row r="49" spans="1:17" x14ac:dyDescent="0.25">
      <c r="A49" s="5" t="s">
        <v>48</v>
      </c>
      <c r="B49" s="22">
        <v>42137</v>
      </c>
      <c r="C49" s="38" t="s">
        <v>47</v>
      </c>
      <c r="D49" s="19">
        <v>13</v>
      </c>
      <c r="E49" s="39" t="s">
        <v>1</v>
      </c>
      <c r="F49" s="28">
        <v>17</v>
      </c>
      <c r="G49" s="28">
        <v>15.5</v>
      </c>
      <c r="H49" s="21">
        <v>-1.5</v>
      </c>
      <c r="I49" s="21">
        <v>8.8235294117647078E-2</v>
      </c>
      <c r="J49" s="21">
        <v>-3.7849055264391751E-3</v>
      </c>
      <c r="K49" s="21">
        <v>-0.37849055264391751</v>
      </c>
      <c r="L49" s="46" t="s">
        <v>0</v>
      </c>
      <c r="M49" s="49" t="s">
        <v>12</v>
      </c>
      <c r="N49" s="49">
        <v>104</v>
      </c>
      <c r="O49" s="54">
        <v>121.40982541382358</v>
      </c>
      <c r="P49" s="54">
        <v>0.12140982541382359</v>
      </c>
      <c r="Q49" s="53">
        <v>12.626621843037652</v>
      </c>
    </row>
    <row r="50" spans="1:17" x14ac:dyDescent="0.25">
      <c r="A50" s="5" t="s">
        <v>48</v>
      </c>
      <c r="B50" s="22">
        <v>42137</v>
      </c>
      <c r="C50" s="38" t="s">
        <v>47</v>
      </c>
      <c r="D50" s="19">
        <v>13</v>
      </c>
      <c r="E50" s="39" t="s">
        <v>1</v>
      </c>
      <c r="F50" s="28">
        <v>17</v>
      </c>
      <c r="G50" s="28">
        <v>15.5</v>
      </c>
      <c r="H50" s="21">
        <v>-1.5</v>
      </c>
      <c r="I50" s="21">
        <v>8.8235294117647078E-2</v>
      </c>
      <c r="J50" s="21">
        <v>-3.7849055264391751E-3</v>
      </c>
      <c r="K50" s="21">
        <v>-0.37849055264391751</v>
      </c>
      <c r="L50" s="46" t="s">
        <v>0</v>
      </c>
      <c r="M50" s="49" t="s">
        <v>12</v>
      </c>
      <c r="N50" s="49">
        <v>2</v>
      </c>
      <c r="O50" s="54">
        <v>121.40982541382358</v>
      </c>
      <c r="P50" s="54">
        <v>0.12140982541382359</v>
      </c>
      <c r="Q50" s="53">
        <v>0.24281965082764717</v>
      </c>
    </row>
    <row r="51" spans="1:17" x14ac:dyDescent="0.25">
      <c r="A51" s="5" t="s">
        <v>48</v>
      </c>
      <c r="B51" s="22">
        <v>42137</v>
      </c>
      <c r="C51" s="38" t="s">
        <v>47</v>
      </c>
      <c r="D51" s="19">
        <v>13</v>
      </c>
      <c r="E51" s="39" t="s">
        <v>1</v>
      </c>
      <c r="F51" s="28">
        <v>17</v>
      </c>
      <c r="G51" s="28">
        <v>15.5</v>
      </c>
      <c r="H51" s="21">
        <v>-1.5</v>
      </c>
      <c r="I51" s="21">
        <v>8.8235294117647078E-2</v>
      </c>
      <c r="J51" s="21">
        <v>-3.7849055264391751E-3</v>
      </c>
      <c r="K51" s="21">
        <v>-0.37849055264391751</v>
      </c>
      <c r="L51" s="46" t="s">
        <v>0</v>
      </c>
      <c r="M51" s="49" t="s">
        <v>12</v>
      </c>
      <c r="N51" s="49">
        <v>28</v>
      </c>
      <c r="O51" s="54">
        <v>121.40982541382358</v>
      </c>
      <c r="P51" s="54">
        <v>0.12140982541382359</v>
      </c>
      <c r="Q51" s="53">
        <v>3.3994751115870603</v>
      </c>
    </row>
    <row r="52" spans="1:17" x14ac:dyDescent="0.25">
      <c r="A52" s="5" t="s">
        <v>48</v>
      </c>
      <c r="B52" s="22">
        <v>42137</v>
      </c>
      <c r="C52" s="38" t="s">
        <v>47</v>
      </c>
      <c r="D52" s="19">
        <v>13</v>
      </c>
      <c r="E52" s="39" t="s">
        <v>1</v>
      </c>
      <c r="F52" s="28">
        <v>17</v>
      </c>
      <c r="G52" s="28">
        <v>15.5</v>
      </c>
      <c r="H52" s="21">
        <v>-1.5</v>
      </c>
      <c r="I52" s="21">
        <v>8.8235294117647078E-2</v>
      </c>
      <c r="J52" s="21">
        <v>-3.7849055264391751E-3</v>
      </c>
      <c r="K52" s="21">
        <v>-0.37849055264391751</v>
      </c>
      <c r="L52" s="46" t="s">
        <v>0</v>
      </c>
      <c r="M52" s="49" t="s">
        <v>12</v>
      </c>
      <c r="N52" s="49">
        <v>4</v>
      </c>
      <c r="O52" s="54">
        <v>121.40982541382358</v>
      </c>
      <c r="P52" s="54">
        <v>0.12140982541382359</v>
      </c>
      <c r="Q52" s="53">
        <v>0.48563930165529434</v>
      </c>
    </row>
    <row r="53" spans="1:17" x14ac:dyDescent="0.25">
      <c r="A53" s="5" t="s">
        <v>48</v>
      </c>
      <c r="B53" s="22">
        <v>42137</v>
      </c>
      <c r="C53" s="38" t="s">
        <v>47</v>
      </c>
      <c r="D53" s="19">
        <v>13</v>
      </c>
      <c r="E53" s="39" t="s">
        <v>1</v>
      </c>
      <c r="F53" s="28">
        <v>17</v>
      </c>
      <c r="G53" s="28">
        <v>15.5</v>
      </c>
      <c r="H53" s="21">
        <v>-1.5</v>
      </c>
      <c r="I53" s="21">
        <v>8.8235294117647078E-2</v>
      </c>
      <c r="J53" s="21">
        <v>-3.7849055264391751E-3</v>
      </c>
      <c r="K53" s="21">
        <v>-0.37849055264391751</v>
      </c>
      <c r="L53" s="46" t="s">
        <v>0</v>
      </c>
      <c r="M53" s="49" t="s">
        <v>12</v>
      </c>
      <c r="N53" s="49">
        <v>19</v>
      </c>
      <c r="O53" s="54">
        <v>121.40982541382358</v>
      </c>
      <c r="P53" s="54">
        <v>0.12140982541382359</v>
      </c>
      <c r="Q53" s="53">
        <v>2.306786682862648</v>
      </c>
    </row>
    <row r="54" spans="1:17" x14ac:dyDescent="0.25">
      <c r="A54" s="5" t="s">
        <v>48</v>
      </c>
      <c r="B54" s="22">
        <v>42137</v>
      </c>
      <c r="C54" s="38" t="s">
        <v>47</v>
      </c>
      <c r="D54" s="19">
        <v>13</v>
      </c>
      <c r="E54" s="39" t="s">
        <v>1</v>
      </c>
      <c r="F54" s="28">
        <v>17</v>
      </c>
      <c r="G54" s="28">
        <v>15.5</v>
      </c>
      <c r="H54" s="21">
        <v>-1.5</v>
      </c>
      <c r="I54" s="21">
        <v>8.8235294117647078E-2</v>
      </c>
      <c r="J54" s="21">
        <v>-3.7849055264391751E-3</v>
      </c>
      <c r="K54" s="21">
        <v>-0.37849055264391751</v>
      </c>
      <c r="L54" s="46" t="s">
        <v>0</v>
      </c>
      <c r="M54" s="49" t="s">
        <v>12</v>
      </c>
      <c r="N54" s="49">
        <v>13</v>
      </c>
      <c r="O54" s="54">
        <v>121.40982541382358</v>
      </c>
      <c r="P54" s="54">
        <v>0.12140982541382359</v>
      </c>
      <c r="Q54" s="53">
        <v>1.5783277303797065</v>
      </c>
    </row>
    <row r="55" spans="1:17" x14ac:dyDescent="0.25">
      <c r="A55" s="5" t="s">
        <v>48</v>
      </c>
      <c r="B55" s="22">
        <v>42137</v>
      </c>
      <c r="C55" s="38" t="s">
        <v>47</v>
      </c>
      <c r="D55" s="19">
        <v>13</v>
      </c>
      <c r="E55" s="39" t="s">
        <v>1</v>
      </c>
      <c r="F55" s="28">
        <v>17</v>
      </c>
      <c r="G55" s="28">
        <v>15.5</v>
      </c>
      <c r="H55" s="21">
        <v>-1.5</v>
      </c>
      <c r="I55" s="21">
        <v>8.8235294117647078E-2</v>
      </c>
      <c r="J55" s="21">
        <v>-3.7849055264391751E-3</v>
      </c>
      <c r="K55" s="21">
        <v>-0.37849055264391751</v>
      </c>
      <c r="L55" s="46" t="s">
        <v>0</v>
      </c>
      <c r="M55" s="49" t="s">
        <v>12</v>
      </c>
      <c r="N55" s="49">
        <v>11</v>
      </c>
      <c r="O55" s="54">
        <v>121.40982541382358</v>
      </c>
      <c r="P55" s="54">
        <v>0.12140982541382359</v>
      </c>
      <c r="Q55" s="53">
        <v>1.3355080795520595</v>
      </c>
    </row>
    <row r="56" spans="1:17" x14ac:dyDescent="0.25">
      <c r="A56" s="5" t="s">
        <v>48</v>
      </c>
      <c r="B56" s="22">
        <v>42137</v>
      </c>
      <c r="C56" s="38" t="s">
        <v>47</v>
      </c>
      <c r="D56" s="19">
        <v>13</v>
      </c>
      <c r="E56" s="39" t="s">
        <v>1</v>
      </c>
      <c r="F56" s="28">
        <v>17</v>
      </c>
      <c r="G56" s="28">
        <v>15.5</v>
      </c>
      <c r="H56" s="21">
        <v>-1.5</v>
      </c>
      <c r="I56" s="21">
        <v>8.8235294117647078E-2</v>
      </c>
      <c r="J56" s="21">
        <v>-3.7849055264391751E-3</v>
      </c>
      <c r="K56" s="21">
        <v>-0.37849055264391751</v>
      </c>
      <c r="L56" s="46" t="s">
        <v>0</v>
      </c>
      <c r="M56" s="49" t="s">
        <v>12</v>
      </c>
      <c r="N56" s="49">
        <v>4</v>
      </c>
      <c r="O56" s="54">
        <v>121.40982541382358</v>
      </c>
      <c r="P56" s="54">
        <v>0.12140982541382359</v>
      </c>
      <c r="Q56" s="53">
        <v>0.48563930165529434</v>
      </c>
    </row>
    <row r="57" spans="1:17" x14ac:dyDescent="0.25">
      <c r="A57" s="5" t="s">
        <v>48</v>
      </c>
      <c r="B57" s="22">
        <v>42137</v>
      </c>
      <c r="C57" s="38" t="s">
        <v>47</v>
      </c>
      <c r="D57" s="19">
        <v>13</v>
      </c>
      <c r="E57" s="39" t="s">
        <v>1</v>
      </c>
      <c r="F57" s="28">
        <v>17</v>
      </c>
      <c r="G57" s="28">
        <v>15.5</v>
      </c>
      <c r="H57" s="21">
        <v>-1.5</v>
      </c>
      <c r="I57" s="21">
        <v>8.8235294117647078E-2</v>
      </c>
      <c r="J57" s="21">
        <v>-3.7849055264391751E-3</v>
      </c>
      <c r="K57" s="21">
        <v>-0.37849055264391751</v>
      </c>
      <c r="L57" s="46" t="s">
        <v>0</v>
      </c>
      <c r="M57" s="49" t="s">
        <v>12</v>
      </c>
      <c r="N57" s="49">
        <v>1</v>
      </c>
      <c r="O57" s="54">
        <v>121.40982541382358</v>
      </c>
      <c r="P57" s="54">
        <v>0.12140982541382359</v>
      </c>
      <c r="Q57" s="53">
        <v>0.12140982541382359</v>
      </c>
    </row>
    <row r="58" spans="1:17" x14ac:dyDescent="0.25">
      <c r="A58" s="5" t="s">
        <v>48</v>
      </c>
      <c r="B58" s="22">
        <v>42137</v>
      </c>
      <c r="C58" s="38" t="s">
        <v>47</v>
      </c>
      <c r="D58" s="19">
        <v>13</v>
      </c>
      <c r="E58" s="39" t="s">
        <v>1</v>
      </c>
      <c r="F58" s="28">
        <v>17</v>
      </c>
      <c r="G58" s="28">
        <v>15.5</v>
      </c>
      <c r="H58" s="21">
        <v>-1.5</v>
      </c>
      <c r="I58" s="21">
        <v>8.8235294117647078E-2</v>
      </c>
      <c r="J58" s="21">
        <v>-3.7849055264391751E-3</v>
      </c>
      <c r="K58" s="21">
        <v>-0.37849055264391751</v>
      </c>
      <c r="L58" s="46" t="s">
        <v>0</v>
      </c>
      <c r="M58" s="49" t="s">
        <v>12</v>
      </c>
      <c r="N58" s="49">
        <v>4</v>
      </c>
      <c r="O58" s="54">
        <v>121.40982541382358</v>
      </c>
      <c r="P58" s="54">
        <v>0.12140982541382359</v>
      </c>
      <c r="Q58" s="53">
        <v>0.48563930165529434</v>
      </c>
    </row>
    <row r="59" spans="1:17" x14ac:dyDescent="0.25">
      <c r="A59" s="5" t="s">
        <v>48</v>
      </c>
      <c r="B59" s="22">
        <v>42137</v>
      </c>
      <c r="C59" s="38" t="s">
        <v>47</v>
      </c>
      <c r="D59" s="19">
        <v>13</v>
      </c>
      <c r="E59" s="39" t="s">
        <v>1</v>
      </c>
      <c r="F59" s="28">
        <v>17</v>
      </c>
      <c r="G59" s="28">
        <v>15.5</v>
      </c>
      <c r="H59" s="21">
        <v>-1.5</v>
      </c>
      <c r="I59" s="21">
        <v>8.8235294117647078E-2</v>
      </c>
      <c r="J59" s="21">
        <v>-3.7849055264391751E-3</v>
      </c>
      <c r="K59" s="21">
        <v>-0.37849055264391751</v>
      </c>
      <c r="L59" s="46" t="s">
        <v>0</v>
      </c>
      <c r="M59" s="49" t="s">
        <v>12</v>
      </c>
      <c r="N59" s="49">
        <v>3</v>
      </c>
      <c r="O59" s="54">
        <v>121.40982541382358</v>
      </c>
      <c r="P59" s="54">
        <v>0.12140982541382359</v>
      </c>
      <c r="Q59" s="53">
        <v>0.36422947624147073</v>
      </c>
    </row>
    <row r="60" spans="1:17" x14ac:dyDescent="0.25">
      <c r="A60" s="5" t="s">
        <v>48</v>
      </c>
      <c r="B60" s="22">
        <v>42137</v>
      </c>
      <c r="C60" s="38" t="s">
        <v>47</v>
      </c>
      <c r="D60" s="19">
        <v>13</v>
      </c>
      <c r="E60" s="39" t="s">
        <v>1</v>
      </c>
      <c r="F60" s="28">
        <v>17</v>
      </c>
      <c r="G60" s="28">
        <v>15.5</v>
      </c>
      <c r="H60" s="21">
        <v>-1.5</v>
      </c>
      <c r="I60" s="21">
        <v>8.8235294117647078E-2</v>
      </c>
      <c r="J60" s="21">
        <v>-3.7849055264391751E-3</v>
      </c>
      <c r="K60" s="21">
        <v>-0.37849055264391751</v>
      </c>
      <c r="L60" s="46" t="s">
        <v>0</v>
      </c>
      <c r="M60" s="49" t="s">
        <v>12</v>
      </c>
      <c r="N60" s="49">
        <v>30</v>
      </c>
      <c r="O60" s="54">
        <v>121.40982541382358</v>
      </c>
      <c r="P60" s="54">
        <v>0.12140982541382359</v>
      </c>
      <c r="Q60" s="53">
        <v>3.6422947624147075</v>
      </c>
    </row>
    <row r="61" spans="1:17" x14ac:dyDescent="0.25">
      <c r="A61" s="5" t="s">
        <v>48</v>
      </c>
      <c r="B61" s="22">
        <v>42137</v>
      </c>
      <c r="C61" s="38" t="s">
        <v>47</v>
      </c>
      <c r="D61" s="19">
        <v>13</v>
      </c>
      <c r="E61" s="39" t="s">
        <v>1</v>
      </c>
      <c r="F61" s="28">
        <v>17</v>
      </c>
      <c r="G61" s="28">
        <v>15.5</v>
      </c>
      <c r="H61" s="21">
        <v>-1.5</v>
      </c>
      <c r="I61" s="21">
        <v>8.8235294117647078E-2</v>
      </c>
      <c r="J61" s="21">
        <v>-3.7849055264391751E-3</v>
      </c>
      <c r="K61" s="21">
        <v>-0.37849055264391751</v>
      </c>
      <c r="L61" s="46" t="s">
        <v>0</v>
      </c>
      <c r="M61" s="49" t="s">
        <v>12</v>
      </c>
      <c r="N61" s="49">
        <v>1</v>
      </c>
      <c r="O61" s="54">
        <v>121.40982541382358</v>
      </c>
      <c r="P61" s="54">
        <v>0.12140982541382359</v>
      </c>
      <c r="Q61" s="53">
        <v>0.12140982541382359</v>
      </c>
    </row>
    <row r="62" spans="1:17" x14ac:dyDescent="0.25">
      <c r="A62" s="5" t="s">
        <v>48</v>
      </c>
      <c r="B62" s="22">
        <v>42137</v>
      </c>
      <c r="C62" s="38" t="s">
        <v>47</v>
      </c>
      <c r="D62" s="19">
        <v>13</v>
      </c>
      <c r="E62" s="39" t="s">
        <v>1</v>
      </c>
      <c r="F62" s="28">
        <v>17</v>
      </c>
      <c r="G62" s="28">
        <v>15.5</v>
      </c>
      <c r="H62" s="21">
        <v>-1.5</v>
      </c>
      <c r="I62" s="21">
        <v>8.8235294117647078E-2</v>
      </c>
      <c r="J62" s="21">
        <v>-3.7849055264391751E-3</v>
      </c>
      <c r="K62" s="21">
        <v>-0.37849055264391751</v>
      </c>
      <c r="L62" s="46" t="s">
        <v>0</v>
      </c>
      <c r="M62" s="49" t="s">
        <v>12</v>
      </c>
      <c r="N62" s="49">
        <v>10</v>
      </c>
      <c r="O62" s="54">
        <v>121.40982541382358</v>
      </c>
      <c r="P62" s="54">
        <v>0.12140982541382359</v>
      </c>
      <c r="Q62" s="53">
        <v>1.2140982541382359</v>
      </c>
    </row>
    <row r="63" spans="1:17" x14ac:dyDescent="0.25">
      <c r="A63" s="5" t="s">
        <v>48</v>
      </c>
      <c r="B63" s="22">
        <v>42137</v>
      </c>
      <c r="C63" s="38" t="s">
        <v>47</v>
      </c>
      <c r="D63" s="19">
        <v>13</v>
      </c>
      <c r="E63" s="39" t="s">
        <v>1</v>
      </c>
      <c r="F63" s="28">
        <v>17</v>
      </c>
      <c r="G63" s="28">
        <v>15.5</v>
      </c>
      <c r="H63" s="21">
        <v>-1.5</v>
      </c>
      <c r="I63" s="21">
        <v>8.8235294117647078E-2</v>
      </c>
      <c r="J63" s="21">
        <v>-3.7849055264391751E-3</v>
      </c>
      <c r="K63" s="21">
        <v>-0.37849055264391751</v>
      </c>
      <c r="L63" s="46" t="s">
        <v>0</v>
      </c>
      <c r="M63" s="49" t="s">
        <v>12</v>
      </c>
      <c r="N63" s="49">
        <v>2</v>
      </c>
      <c r="O63" s="54">
        <v>121.40982541382358</v>
      </c>
      <c r="P63" s="54">
        <v>0.12140982541382359</v>
      </c>
      <c r="Q63" s="53">
        <v>0.24281965082764717</v>
      </c>
    </row>
    <row r="64" spans="1:17" x14ac:dyDescent="0.25">
      <c r="A64" s="5" t="s">
        <v>48</v>
      </c>
      <c r="B64" s="22">
        <v>42137</v>
      </c>
      <c r="C64" s="38" t="s">
        <v>47</v>
      </c>
      <c r="D64" s="19">
        <v>13</v>
      </c>
      <c r="E64" s="39" t="s">
        <v>1</v>
      </c>
      <c r="F64" s="28">
        <v>17</v>
      </c>
      <c r="G64" s="28">
        <v>15.5</v>
      </c>
      <c r="H64" s="21">
        <v>-1.5</v>
      </c>
      <c r="I64" s="21">
        <v>8.8235294117647078E-2</v>
      </c>
      <c r="J64" s="21">
        <v>-3.7849055264391751E-3</v>
      </c>
      <c r="K64" s="21">
        <v>-0.37849055264391751</v>
      </c>
      <c r="L64" s="46" t="s">
        <v>0</v>
      </c>
      <c r="M64" s="49" t="s">
        <v>12</v>
      </c>
      <c r="N64" s="49">
        <v>1</v>
      </c>
      <c r="O64" s="54">
        <v>121.40982541382358</v>
      </c>
      <c r="P64" s="54">
        <v>0.12140982541382359</v>
      </c>
      <c r="Q64" s="53">
        <v>0.12140982541382359</v>
      </c>
    </row>
    <row r="65" spans="1:17" x14ac:dyDescent="0.25">
      <c r="A65" s="5" t="s">
        <v>48</v>
      </c>
      <c r="B65" s="22">
        <v>42137</v>
      </c>
      <c r="C65" s="38" t="s">
        <v>47</v>
      </c>
      <c r="D65" s="19">
        <v>14</v>
      </c>
      <c r="E65" s="39" t="s">
        <v>1</v>
      </c>
      <c r="F65" s="28">
        <v>21.5</v>
      </c>
      <c r="G65" s="28">
        <v>17.5</v>
      </c>
      <c r="H65" s="21">
        <v>-4</v>
      </c>
      <c r="I65" s="21">
        <v>0.18604651162790697</v>
      </c>
      <c r="J65" s="21">
        <v>0.10389794630422899</v>
      </c>
      <c r="K65" s="21">
        <v>10.3897946304229</v>
      </c>
      <c r="L65" s="46" t="s">
        <v>0</v>
      </c>
      <c r="M65" s="49" t="s">
        <v>12</v>
      </c>
      <c r="N65" s="49">
        <v>31</v>
      </c>
      <c r="O65" s="54">
        <v>121.40982541382358</v>
      </c>
      <c r="P65" s="54">
        <v>0.12140982541382359</v>
      </c>
      <c r="Q65" s="53">
        <v>3.7637045878285313</v>
      </c>
    </row>
    <row r="66" spans="1:17" x14ac:dyDescent="0.25">
      <c r="A66" s="5" t="s">
        <v>48</v>
      </c>
      <c r="B66" s="22">
        <v>42137</v>
      </c>
      <c r="C66" s="38" t="s">
        <v>47</v>
      </c>
      <c r="D66" s="19">
        <v>14</v>
      </c>
      <c r="E66" s="39" t="s">
        <v>1</v>
      </c>
      <c r="F66" s="28">
        <v>21.5</v>
      </c>
      <c r="G66" s="28">
        <v>17.5</v>
      </c>
      <c r="H66" s="21">
        <v>-4</v>
      </c>
      <c r="I66" s="21">
        <v>0.18604651162790697</v>
      </c>
      <c r="J66" s="21">
        <v>0.10389794630422899</v>
      </c>
      <c r="K66" s="21">
        <v>10.3897946304229</v>
      </c>
      <c r="L66" s="46" t="s">
        <v>0</v>
      </c>
      <c r="M66" s="49" t="s">
        <v>12</v>
      </c>
      <c r="N66" s="49">
        <v>84</v>
      </c>
      <c r="O66" s="54">
        <v>121.40982541382358</v>
      </c>
      <c r="P66" s="54">
        <v>0.12140982541382359</v>
      </c>
      <c r="Q66" s="53">
        <v>10.198425334761181</v>
      </c>
    </row>
    <row r="67" spans="1:17" x14ac:dyDescent="0.25">
      <c r="A67" s="5" t="s">
        <v>48</v>
      </c>
      <c r="B67" s="22">
        <v>42137</v>
      </c>
      <c r="C67" s="38" t="s">
        <v>47</v>
      </c>
      <c r="D67" s="19">
        <v>14</v>
      </c>
      <c r="E67" s="39" t="s">
        <v>1</v>
      </c>
      <c r="F67" s="28">
        <v>21.5</v>
      </c>
      <c r="G67" s="28">
        <v>17.5</v>
      </c>
      <c r="H67" s="21">
        <v>-4</v>
      </c>
      <c r="I67" s="21">
        <v>0.18604651162790697</v>
      </c>
      <c r="J67" s="21">
        <v>0.10389794630422899</v>
      </c>
      <c r="K67" s="21">
        <v>10.3897946304229</v>
      </c>
      <c r="L67" s="46" t="s">
        <v>0</v>
      </c>
      <c r="M67" s="49" t="s">
        <v>12</v>
      </c>
      <c r="N67" s="49">
        <v>51</v>
      </c>
      <c r="O67" s="54">
        <v>121.40982541382358</v>
      </c>
      <c r="P67" s="54">
        <v>0.12140982541382359</v>
      </c>
      <c r="Q67" s="53">
        <v>6.1919010961050027</v>
      </c>
    </row>
    <row r="68" spans="1:17" x14ac:dyDescent="0.25">
      <c r="A68" s="5" t="s">
        <v>48</v>
      </c>
      <c r="B68" s="22">
        <v>42137</v>
      </c>
      <c r="C68" s="38" t="s">
        <v>47</v>
      </c>
      <c r="D68" s="19">
        <v>14</v>
      </c>
      <c r="E68" s="39" t="s">
        <v>1</v>
      </c>
      <c r="F68" s="28">
        <v>21.5</v>
      </c>
      <c r="G68" s="28">
        <v>17.5</v>
      </c>
      <c r="H68" s="21">
        <v>-4</v>
      </c>
      <c r="I68" s="21">
        <v>0.18604651162790697</v>
      </c>
      <c r="J68" s="21">
        <v>0.10389794630422899</v>
      </c>
      <c r="K68" s="21">
        <v>10.3897946304229</v>
      </c>
      <c r="L68" s="46" t="s">
        <v>0</v>
      </c>
      <c r="M68" s="49" t="s">
        <v>12</v>
      </c>
      <c r="N68" s="49">
        <v>26</v>
      </c>
      <c r="O68" s="54">
        <v>121.40982541382358</v>
      </c>
      <c r="P68" s="54">
        <v>0.12140982541382359</v>
      </c>
      <c r="Q68" s="53">
        <v>3.1566554607594131</v>
      </c>
    </row>
    <row r="69" spans="1:17" x14ac:dyDescent="0.25">
      <c r="A69" s="5" t="s">
        <v>48</v>
      </c>
      <c r="B69" s="22">
        <v>42137</v>
      </c>
      <c r="C69" s="38" t="s">
        <v>47</v>
      </c>
      <c r="D69" s="19">
        <v>14</v>
      </c>
      <c r="E69" s="39" t="s">
        <v>1</v>
      </c>
      <c r="F69" s="28">
        <v>21.5</v>
      </c>
      <c r="G69" s="28">
        <v>17.5</v>
      </c>
      <c r="H69" s="21">
        <v>-4</v>
      </c>
      <c r="I69" s="21">
        <v>0.18604651162790697</v>
      </c>
      <c r="J69" s="21">
        <v>0.10389794630422899</v>
      </c>
      <c r="K69" s="21">
        <v>10.3897946304229</v>
      </c>
      <c r="L69" s="46" t="s">
        <v>0</v>
      </c>
      <c r="M69" s="49" t="s">
        <v>12</v>
      </c>
      <c r="N69" s="49">
        <v>4</v>
      </c>
      <c r="O69" s="54">
        <v>121.40982541382358</v>
      </c>
      <c r="P69" s="54">
        <v>0.12140982541382359</v>
      </c>
      <c r="Q69" s="53">
        <v>0.48563930165529434</v>
      </c>
    </row>
    <row r="70" spans="1:17" x14ac:dyDescent="0.25">
      <c r="A70" s="5" t="s">
        <v>48</v>
      </c>
      <c r="B70" s="22">
        <v>42137</v>
      </c>
      <c r="C70" s="38" t="s">
        <v>47</v>
      </c>
      <c r="D70" s="19">
        <v>14</v>
      </c>
      <c r="E70" s="39" t="s">
        <v>1</v>
      </c>
      <c r="F70" s="28">
        <v>21.5</v>
      </c>
      <c r="G70" s="28">
        <v>17.5</v>
      </c>
      <c r="H70" s="21">
        <v>-4</v>
      </c>
      <c r="I70" s="21">
        <v>0.18604651162790697</v>
      </c>
      <c r="J70" s="21">
        <v>0.10389794630422899</v>
      </c>
      <c r="K70" s="21">
        <v>10.3897946304229</v>
      </c>
      <c r="L70" s="46" t="s">
        <v>0</v>
      </c>
      <c r="M70" s="49" t="s">
        <v>12</v>
      </c>
      <c r="N70" s="49">
        <v>39</v>
      </c>
      <c r="O70" s="54">
        <v>121.40982541382358</v>
      </c>
      <c r="P70" s="54">
        <v>0.12140982541382359</v>
      </c>
      <c r="Q70" s="53">
        <v>4.7349831911391203</v>
      </c>
    </row>
    <row r="71" spans="1:17" x14ac:dyDescent="0.25">
      <c r="A71" s="5" t="s">
        <v>48</v>
      </c>
      <c r="B71" s="22">
        <v>42137</v>
      </c>
      <c r="C71" s="38" t="s">
        <v>47</v>
      </c>
      <c r="D71" s="19">
        <v>14</v>
      </c>
      <c r="E71" s="39" t="s">
        <v>1</v>
      </c>
      <c r="F71" s="28">
        <v>21.5</v>
      </c>
      <c r="G71" s="28">
        <v>17.5</v>
      </c>
      <c r="H71" s="21">
        <v>-4</v>
      </c>
      <c r="I71" s="21">
        <v>0.18604651162790697</v>
      </c>
      <c r="J71" s="21">
        <v>0.10389794630422899</v>
      </c>
      <c r="K71" s="21">
        <v>10.3897946304229</v>
      </c>
      <c r="L71" s="46" t="s">
        <v>0</v>
      </c>
      <c r="M71" s="49" t="s">
        <v>12</v>
      </c>
      <c r="N71" s="49">
        <v>1</v>
      </c>
      <c r="O71" s="54">
        <v>121.40982541382358</v>
      </c>
      <c r="P71" s="54">
        <v>0.12140982541382359</v>
      </c>
      <c r="Q71" s="53">
        <v>0.12140982541382359</v>
      </c>
    </row>
    <row r="72" spans="1:17" x14ac:dyDescent="0.25">
      <c r="A72" s="5" t="s">
        <v>48</v>
      </c>
      <c r="B72" s="22">
        <v>42137</v>
      </c>
      <c r="C72" s="38" t="s">
        <v>47</v>
      </c>
      <c r="D72" s="19">
        <v>14</v>
      </c>
      <c r="E72" s="39" t="s">
        <v>1</v>
      </c>
      <c r="F72" s="28">
        <v>21.5</v>
      </c>
      <c r="G72" s="28">
        <v>17.5</v>
      </c>
      <c r="H72" s="21">
        <v>-4</v>
      </c>
      <c r="I72" s="21">
        <v>0.18604651162790697</v>
      </c>
      <c r="J72" s="21">
        <v>0.10389794630422899</v>
      </c>
      <c r="K72" s="21">
        <v>10.3897946304229</v>
      </c>
      <c r="L72" s="46" t="s">
        <v>0</v>
      </c>
      <c r="M72" s="49" t="s">
        <v>12</v>
      </c>
      <c r="N72" s="49">
        <v>9</v>
      </c>
      <c r="O72" s="54">
        <v>121.40982541382358</v>
      </c>
      <c r="P72" s="54">
        <v>0.12140982541382359</v>
      </c>
      <c r="Q72" s="53">
        <v>1.0926884287244123</v>
      </c>
    </row>
    <row r="73" spans="1:17" x14ac:dyDescent="0.25">
      <c r="A73" s="5" t="s">
        <v>48</v>
      </c>
      <c r="B73" s="22">
        <v>42137</v>
      </c>
      <c r="C73" s="38" t="s">
        <v>47</v>
      </c>
      <c r="D73" s="19">
        <v>14</v>
      </c>
      <c r="E73" s="39" t="s">
        <v>1</v>
      </c>
      <c r="F73" s="28">
        <v>21.5</v>
      </c>
      <c r="G73" s="28">
        <v>17.5</v>
      </c>
      <c r="H73" s="21">
        <v>-4</v>
      </c>
      <c r="I73" s="21">
        <v>0.18604651162790697</v>
      </c>
      <c r="J73" s="21">
        <v>0.10389794630422899</v>
      </c>
      <c r="K73" s="21">
        <v>10.3897946304229</v>
      </c>
      <c r="L73" s="46" t="s">
        <v>0</v>
      </c>
      <c r="M73" s="49" t="s">
        <v>12</v>
      </c>
      <c r="N73" s="49">
        <v>5</v>
      </c>
      <c r="O73" s="54">
        <v>121.40982541382358</v>
      </c>
      <c r="P73" s="54">
        <v>0.12140982541382359</v>
      </c>
      <c r="Q73" s="53">
        <v>0.60704912706911796</v>
      </c>
    </row>
    <row r="74" spans="1:17" x14ac:dyDescent="0.25">
      <c r="A74" s="5" t="s">
        <v>48</v>
      </c>
      <c r="B74" s="22">
        <v>42137</v>
      </c>
      <c r="C74" s="38" t="s">
        <v>47</v>
      </c>
      <c r="D74" s="19">
        <v>14</v>
      </c>
      <c r="E74" s="39" t="s">
        <v>1</v>
      </c>
      <c r="F74" s="28">
        <v>21.5</v>
      </c>
      <c r="G74" s="28">
        <v>17.5</v>
      </c>
      <c r="H74" s="21">
        <v>-4</v>
      </c>
      <c r="I74" s="21">
        <v>0.18604651162790697</v>
      </c>
      <c r="J74" s="21">
        <v>0.10389794630422899</v>
      </c>
      <c r="K74" s="21">
        <v>10.3897946304229</v>
      </c>
      <c r="L74" s="46" t="s">
        <v>0</v>
      </c>
      <c r="M74" s="49" t="s">
        <v>12</v>
      </c>
      <c r="N74" s="49">
        <v>17</v>
      </c>
      <c r="O74" s="54">
        <v>121.40982541382358</v>
      </c>
      <c r="P74" s="54">
        <v>0.12140982541382359</v>
      </c>
      <c r="Q74" s="53">
        <v>2.0639670320350008</v>
      </c>
    </row>
    <row r="75" spans="1:17" x14ac:dyDescent="0.25">
      <c r="A75" s="5" t="s">
        <v>48</v>
      </c>
      <c r="B75" s="22">
        <v>42137</v>
      </c>
      <c r="C75" s="38" t="s">
        <v>47</v>
      </c>
      <c r="D75" s="19">
        <v>14</v>
      </c>
      <c r="E75" s="39" t="s">
        <v>1</v>
      </c>
      <c r="F75" s="28">
        <v>21.5</v>
      </c>
      <c r="G75" s="28">
        <v>17.5</v>
      </c>
      <c r="H75" s="21">
        <v>-4</v>
      </c>
      <c r="I75" s="21">
        <v>0.18604651162790697</v>
      </c>
      <c r="J75" s="21">
        <v>0.10389794630422899</v>
      </c>
      <c r="K75" s="21">
        <v>10.3897946304229</v>
      </c>
      <c r="L75" s="46" t="s">
        <v>0</v>
      </c>
      <c r="M75" s="49" t="s">
        <v>12</v>
      </c>
      <c r="N75" s="49">
        <v>5</v>
      </c>
      <c r="O75" s="54">
        <v>121.40982541382358</v>
      </c>
      <c r="P75" s="54">
        <v>0.12140982541382359</v>
      </c>
      <c r="Q75" s="53">
        <v>0.60704912706911796</v>
      </c>
    </row>
    <row r="76" spans="1:17" x14ac:dyDescent="0.25">
      <c r="A76" s="5" t="s">
        <v>48</v>
      </c>
      <c r="B76" s="22">
        <v>42137</v>
      </c>
      <c r="C76" s="38" t="s">
        <v>47</v>
      </c>
      <c r="D76" s="19">
        <v>14</v>
      </c>
      <c r="E76" s="39" t="s">
        <v>1</v>
      </c>
      <c r="F76" s="28">
        <v>21.5</v>
      </c>
      <c r="G76" s="28">
        <v>17.5</v>
      </c>
      <c r="H76" s="21">
        <v>-4</v>
      </c>
      <c r="I76" s="21">
        <v>0.18604651162790697</v>
      </c>
      <c r="J76" s="21">
        <v>0.10389794630422899</v>
      </c>
      <c r="K76" s="21">
        <v>10.3897946304229</v>
      </c>
      <c r="L76" s="46" t="s">
        <v>0</v>
      </c>
      <c r="M76" s="49" t="s">
        <v>12</v>
      </c>
      <c r="N76" s="49">
        <v>5</v>
      </c>
      <c r="O76" s="54">
        <v>121.40982541382358</v>
      </c>
      <c r="P76" s="54">
        <v>0.12140982541382359</v>
      </c>
      <c r="Q76" s="53">
        <v>0.60704912706911796</v>
      </c>
    </row>
    <row r="77" spans="1:17" x14ac:dyDescent="0.25">
      <c r="A77" s="5" t="s">
        <v>48</v>
      </c>
      <c r="B77" s="22">
        <v>42137</v>
      </c>
      <c r="C77" s="38" t="s">
        <v>47</v>
      </c>
      <c r="D77" s="19">
        <v>14</v>
      </c>
      <c r="E77" s="39" t="s">
        <v>1</v>
      </c>
      <c r="F77" s="28">
        <v>21.5</v>
      </c>
      <c r="G77" s="28">
        <v>17.5</v>
      </c>
      <c r="H77" s="21">
        <v>-4</v>
      </c>
      <c r="I77" s="21">
        <v>0.18604651162790697</v>
      </c>
      <c r="J77" s="21">
        <v>0.10389794630422899</v>
      </c>
      <c r="K77" s="21">
        <v>10.3897946304229</v>
      </c>
      <c r="L77" s="46" t="s">
        <v>0</v>
      </c>
      <c r="M77" s="49" t="s">
        <v>12</v>
      </c>
      <c r="N77" s="49">
        <v>4</v>
      </c>
      <c r="O77" s="54">
        <v>121.40982541382358</v>
      </c>
      <c r="P77" s="54">
        <v>0.12140982541382359</v>
      </c>
      <c r="Q77" s="53">
        <v>0.48563930165529434</v>
      </c>
    </row>
    <row r="78" spans="1:17" x14ac:dyDescent="0.25">
      <c r="A78" s="5" t="s">
        <v>48</v>
      </c>
      <c r="B78" s="22">
        <v>42137</v>
      </c>
      <c r="C78" s="38" t="s">
        <v>47</v>
      </c>
      <c r="D78" s="19">
        <v>14</v>
      </c>
      <c r="E78" s="39" t="s">
        <v>1</v>
      </c>
      <c r="F78" s="28">
        <v>21.5</v>
      </c>
      <c r="G78" s="28">
        <v>17.5</v>
      </c>
      <c r="H78" s="21">
        <v>-4</v>
      </c>
      <c r="I78" s="21">
        <v>0.18604651162790697</v>
      </c>
      <c r="J78" s="21">
        <v>0.10389794630422899</v>
      </c>
      <c r="K78" s="21">
        <v>10.3897946304229</v>
      </c>
      <c r="L78" s="46" t="s">
        <v>0</v>
      </c>
      <c r="M78" s="49" t="s">
        <v>12</v>
      </c>
      <c r="N78" s="49">
        <v>1</v>
      </c>
      <c r="O78" s="54">
        <v>121.40982541382358</v>
      </c>
      <c r="P78" s="54">
        <v>0.12140982541382359</v>
      </c>
      <c r="Q78" s="53">
        <v>0.12140982541382359</v>
      </c>
    </row>
    <row r="79" spans="1:17" x14ac:dyDescent="0.25">
      <c r="A79" s="5" t="s">
        <v>48</v>
      </c>
      <c r="B79" s="22">
        <v>42137</v>
      </c>
      <c r="C79" s="38" t="s">
        <v>47</v>
      </c>
      <c r="D79" s="19">
        <v>14</v>
      </c>
      <c r="E79" s="39" t="s">
        <v>1</v>
      </c>
      <c r="F79" s="28">
        <v>21.5</v>
      </c>
      <c r="G79" s="28">
        <v>17.5</v>
      </c>
      <c r="H79" s="21">
        <v>-4</v>
      </c>
      <c r="I79" s="21">
        <v>0.18604651162790697</v>
      </c>
      <c r="J79" s="21">
        <v>0.10389794630422899</v>
      </c>
      <c r="K79" s="21">
        <v>10.3897946304229</v>
      </c>
      <c r="L79" s="46" t="s">
        <v>0</v>
      </c>
      <c r="M79" s="49" t="s">
        <v>12</v>
      </c>
      <c r="N79" s="49">
        <v>8</v>
      </c>
      <c r="O79" s="54">
        <v>121.40982541382358</v>
      </c>
      <c r="P79" s="54">
        <v>0.12140982541382359</v>
      </c>
      <c r="Q79" s="53">
        <v>0.97127860331058868</v>
      </c>
    </row>
    <row r="80" spans="1:17" x14ac:dyDescent="0.25">
      <c r="A80" s="5" t="s">
        <v>48</v>
      </c>
      <c r="B80" s="22">
        <v>42137</v>
      </c>
      <c r="C80" s="38" t="s">
        <v>47</v>
      </c>
      <c r="D80" s="19">
        <v>14</v>
      </c>
      <c r="E80" s="39" t="s">
        <v>1</v>
      </c>
      <c r="F80" s="28">
        <v>21.5</v>
      </c>
      <c r="G80" s="28">
        <v>17.5</v>
      </c>
      <c r="H80" s="21">
        <v>-4</v>
      </c>
      <c r="I80" s="21">
        <v>0.18604651162790697</v>
      </c>
      <c r="J80" s="21">
        <v>0.10389794630422899</v>
      </c>
      <c r="K80" s="21">
        <v>10.3897946304229</v>
      </c>
      <c r="L80" s="46" t="s">
        <v>0</v>
      </c>
      <c r="M80" s="49" t="s">
        <v>12</v>
      </c>
      <c r="N80" s="49">
        <v>4</v>
      </c>
      <c r="O80" s="54">
        <v>121.40982541382358</v>
      </c>
      <c r="P80" s="54">
        <v>0.12140982541382359</v>
      </c>
      <c r="Q80" s="53">
        <v>0.48563930165529434</v>
      </c>
    </row>
    <row r="81" spans="1:17" x14ac:dyDescent="0.25">
      <c r="A81" s="5" t="s">
        <v>48</v>
      </c>
      <c r="B81" s="22">
        <v>42137</v>
      </c>
      <c r="C81" s="38" t="s">
        <v>47</v>
      </c>
      <c r="D81" s="19">
        <v>14</v>
      </c>
      <c r="E81" s="39" t="s">
        <v>1</v>
      </c>
      <c r="F81" s="28">
        <v>21.5</v>
      </c>
      <c r="G81" s="28">
        <v>17.5</v>
      </c>
      <c r="H81" s="21">
        <v>-4</v>
      </c>
      <c r="I81" s="21">
        <v>0.18604651162790697</v>
      </c>
      <c r="J81" s="21">
        <v>0.10389794630422899</v>
      </c>
      <c r="K81" s="21">
        <v>10.3897946304229</v>
      </c>
      <c r="L81" s="46" t="s">
        <v>0</v>
      </c>
      <c r="M81" s="49" t="s">
        <v>12</v>
      </c>
      <c r="N81" s="49">
        <v>11</v>
      </c>
      <c r="O81" s="54">
        <v>121.40982541382358</v>
      </c>
      <c r="P81" s="54">
        <v>0.12140982541382359</v>
      </c>
      <c r="Q81" s="53">
        <v>1.3355080795520595</v>
      </c>
    </row>
    <row r="82" spans="1:17" x14ac:dyDescent="0.25">
      <c r="A82" s="5" t="s">
        <v>48</v>
      </c>
      <c r="B82" s="22">
        <v>42137</v>
      </c>
      <c r="C82" s="38" t="s">
        <v>47</v>
      </c>
      <c r="D82" s="19">
        <v>14</v>
      </c>
      <c r="E82" s="39" t="s">
        <v>1</v>
      </c>
      <c r="F82" s="28">
        <v>21.5</v>
      </c>
      <c r="G82" s="28">
        <v>17.5</v>
      </c>
      <c r="H82" s="21">
        <v>-4</v>
      </c>
      <c r="I82" s="21">
        <v>0.18604651162790697</v>
      </c>
      <c r="J82" s="21">
        <v>0.10389794630422899</v>
      </c>
      <c r="K82" s="21">
        <v>10.3897946304229</v>
      </c>
      <c r="L82" s="46" t="s">
        <v>0</v>
      </c>
      <c r="M82" s="49" t="s">
        <v>12</v>
      </c>
      <c r="N82" s="49">
        <v>5</v>
      </c>
      <c r="O82" s="54">
        <v>121.40982541382358</v>
      </c>
      <c r="P82" s="54">
        <v>0.12140982541382359</v>
      </c>
      <c r="Q82" s="53">
        <v>0.60704912706911796</v>
      </c>
    </row>
    <row r="83" spans="1:17" x14ac:dyDescent="0.25">
      <c r="A83" s="5" t="s">
        <v>48</v>
      </c>
      <c r="B83" s="22">
        <v>42137</v>
      </c>
      <c r="C83" s="38" t="s">
        <v>47</v>
      </c>
      <c r="D83" s="19">
        <v>14</v>
      </c>
      <c r="E83" s="39" t="s">
        <v>1</v>
      </c>
      <c r="F83" s="28">
        <v>21.5</v>
      </c>
      <c r="G83" s="28">
        <v>17.5</v>
      </c>
      <c r="H83" s="21">
        <v>-4</v>
      </c>
      <c r="I83" s="21">
        <v>0.18604651162790697</v>
      </c>
      <c r="J83" s="21">
        <v>0.10389794630422899</v>
      </c>
      <c r="K83" s="21">
        <v>10.3897946304229</v>
      </c>
      <c r="L83" s="46" t="s">
        <v>0</v>
      </c>
      <c r="M83" s="49" t="s">
        <v>12</v>
      </c>
      <c r="N83" s="49">
        <v>17</v>
      </c>
      <c r="O83" s="54">
        <v>121.40982541382358</v>
      </c>
      <c r="P83" s="54">
        <v>0.12140982541382359</v>
      </c>
      <c r="Q83" s="53">
        <v>2.0639670320350008</v>
      </c>
    </row>
    <row r="84" spans="1:17" x14ac:dyDescent="0.25">
      <c r="A84" s="5" t="s">
        <v>48</v>
      </c>
      <c r="B84" s="22">
        <v>42137</v>
      </c>
      <c r="C84" s="38" t="s">
        <v>47</v>
      </c>
      <c r="D84" s="19">
        <v>14</v>
      </c>
      <c r="E84" s="39" t="s">
        <v>1</v>
      </c>
      <c r="F84" s="28">
        <v>21.5</v>
      </c>
      <c r="G84" s="28">
        <v>17.5</v>
      </c>
      <c r="H84" s="21">
        <v>-4</v>
      </c>
      <c r="I84" s="21">
        <v>0.18604651162790697</v>
      </c>
      <c r="J84" s="21">
        <v>0.10389794630422899</v>
      </c>
      <c r="K84" s="21">
        <v>10.3897946304229</v>
      </c>
      <c r="L84" s="46" t="s">
        <v>0</v>
      </c>
      <c r="M84" s="49" t="s">
        <v>12</v>
      </c>
      <c r="N84" s="49">
        <v>33</v>
      </c>
      <c r="O84" s="54">
        <v>121.40982541382358</v>
      </c>
      <c r="P84" s="54">
        <v>0.12140982541382359</v>
      </c>
      <c r="Q84" s="53">
        <v>4.0065242386561781</v>
      </c>
    </row>
    <row r="85" spans="1:17" x14ac:dyDescent="0.25">
      <c r="A85" s="5" t="s">
        <v>48</v>
      </c>
      <c r="B85" s="22">
        <v>42137</v>
      </c>
      <c r="C85" s="38" t="s">
        <v>47</v>
      </c>
      <c r="D85" s="19">
        <v>14</v>
      </c>
      <c r="E85" s="39" t="s">
        <v>1</v>
      </c>
      <c r="F85" s="28">
        <v>21.5</v>
      </c>
      <c r="G85" s="28">
        <v>17.5</v>
      </c>
      <c r="H85" s="21">
        <v>-4</v>
      </c>
      <c r="I85" s="21">
        <v>0.18604651162790697</v>
      </c>
      <c r="J85" s="21">
        <v>0.10389794630422899</v>
      </c>
      <c r="K85" s="21">
        <v>10.3897946304229</v>
      </c>
      <c r="L85" s="46" t="s">
        <v>0</v>
      </c>
      <c r="M85" s="49" t="s">
        <v>12</v>
      </c>
      <c r="N85" s="49">
        <v>58</v>
      </c>
      <c r="O85" s="54">
        <v>121.40982541382358</v>
      </c>
      <c r="P85" s="54">
        <v>0.12140982541382359</v>
      </c>
      <c r="Q85" s="53">
        <v>7.0417698740017682</v>
      </c>
    </row>
    <row r="86" spans="1:17" x14ac:dyDescent="0.25">
      <c r="A86" s="5" t="s">
        <v>48</v>
      </c>
      <c r="B86" s="22">
        <v>42137</v>
      </c>
      <c r="C86" s="38" t="s">
        <v>47</v>
      </c>
      <c r="D86" s="19">
        <v>14</v>
      </c>
      <c r="E86" s="39" t="s">
        <v>1</v>
      </c>
      <c r="F86" s="28">
        <v>21.5</v>
      </c>
      <c r="G86" s="28">
        <v>17.5</v>
      </c>
      <c r="H86" s="21">
        <v>-4</v>
      </c>
      <c r="I86" s="21">
        <v>0.18604651162790697</v>
      </c>
      <c r="J86" s="21">
        <v>0.10389794630422899</v>
      </c>
      <c r="K86" s="21">
        <v>10.3897946304229</v>
      </c>
      <c r="L86" s="46" t="s">
        <v>0</v>
      </c>
      <c r="M86" s="49" t="s">
        <v>12</v>
      </c>
      <c r="N86" s="49">
        <v>19</v>
      </c>
      <c r="O86" s="54">
        <v>121.40982541382358</v>
      </c>
      <c r="P86" s="54">
        <v>0.12140982541382359</v>
      </c>
      <c r="Q86" s="53">
        <v>2.306786682862648</v>
      </c>
    </row>
    <row r="87" spans="1:17" x14ac:dyDescent="0.25">
      <c r="A87" s="5" t="s">
        <v>48</v>
      </c>
      <c r="B87" s="22">
        <v>42137</v>
      </c>
      <c r="C87" s="38" t="s">
        <v>47</v>
      </c>
      <c r="D87" s="19">
        <v>14</v>
      </c>
      <c r="E87" s="39" t="s">
        <v>1</v>
      </c>
      <c r="F87" s="28">
        <v>21.5</v>
      </c>
      <c r="G87" s="28">
        <v>17.5</v>
      </c>
      <c r="H87" s="21">
        <v>-4</v>
      </c>
      <c r="I87" s="21">
        <v>0.18604651162790697</v>
      </c>
      <c r="J87" s="21">
        <v>0.10389794630422899</v>
      </c>
      <c r="K87" s="21">
        <v>10.3897946304229</v>
      </c>
      <c r="L87" s="46" t="s">
        <v>0</v>
      </c>
      <c r="M87" s="49" t="s">
        <v>12</v>
      </c>
      <c r="N87" s="49">
        <v>7</v>
      </c>
      <c r="O87" s="54">
        <v>121.40982541382358</v>
      </c>
      <c r="P87" s="54">
        <v>0.12140982541382359</v>
      </c>
      <c r="Q87" s="53">
        <v>0.84986877789676507</v>
      </c>
    </row>
    <row r="88" spans="1:17" x14ac:dyDescent="0.25">
      <c r="A88" s="5" t="s">
        <v>48</v>
      </c>
      <c r="B88" s="22">
        <v>42137</v>
      </c>
      <c r="C88" s="38" t="s">
        <v>47</v>
      </c>
      <c r="D88" s="19">
        <v>14</v>
      </c>
      <c r="E88" s="39" t="s">
        <v>1</v>
      </c>
      <c r="F88" s="28">
        <v>21.5</v>
      </c>
      <c r="G88" s="28">
        <v>17.5</v>
      </c>
      <c r="H88" s="21">
        <v>-4</v>
      </c>
      <c r="I88" s="21">
        <v>0.18604651162790697</v>
      </c>
      <c r="J88" s="21">
        <v>0.10389794630422899</v>
      </c>
      <c r="K88" s="21">
        <v>10.3897946304229</v>
      </c>
      <c r="L88" s="46" t="s">
        <v>0</v>
      </c>
      <c r="M88" s="49" t="s">
        <v>12</v>
      </c>
      <c r="N88" s="49">
        <v>11</v>
      </c>
      <c r="O88" s="54">
        <v>121.40982541382358</v>
      </c>
      <c r="P88" s="54">
        <v>0.12140982541382359</v>
      </c>
      <c r="Q88" s="53">
        <v>1.3355080795520595</v>
      </c>
    </row>
    <row r="89" spans="1:17" x14ac:dyDescent="0.25">
      <c r="A89" s="5" t="s">
        <v>48</v>
      </c>
      <c r="B89" s="22">
        <v>42137</v>
      </c>
      <c r="C89" s="38" t="s">
        <v>47</v>
      </c>
      <c r="D89" s="19">
        <v>14</v>
      </c>
      <c r="E89" s="39" t="s">
        <v>1</v>
      </c>
      <c r="F89" s="28">
        <v>21.5</v>
      </c>
      <c r="G89" s="28">
        <v>17.5</v>
      </c>
      <c r="H89" s="21">
        <v>-4</v>
      </c>
      <c r="I89" s="21">
        <v>0.18604651162790697</v>
      </c>
      <c r="J89" s="21">
        <v>0.10389794630422899</v>
      </c>
      <c r="K89" s="21">
        <v>10.3897946304229</v>
      </c>
      <c r="L89" s="46" t="s">
        <v>0</v>
      </c>
      <c r="M89" s="49" t="s">
        <v>12</v>
      </c>
      <c r="N89" s="49">
        <v>6</v>
      </c>
      <c r="O89" s="54">
        <v>121.40982541382358</v>
      </c>
      <c r="P89" s="54">
        <v>0.12140982541382359</v>
      </c>
      <c r="Q89" s="53">
        <v>0.72845895248294146</v>
      </c>
    </row>
    <row r="90" spans="1:17" x14ac:dyDescent="0.25">
      <c r="A90" s="5" t="s">
        <v>48</v>
      </c>
      <c r="B90" s="22">
        <v>42137</v>
      </c>
      <c r="C90" s="38" t="s">
        <v>47</v>
      </c>
      <c r="D90" s="19">
        <v>14</v>
      </c>
      <c r="E90" s="39" t="s">
        <v>1</v>
      </c>
      <c r="F90" s="28">
        <v>21.5</v>
      </c>
      <c r="G90" s="28">
        <v>17.5</v>
      </c>
      <c r="H90" s="21">
        <v>-4</v>
      </c>
      <c r="I90" s="21">
        <v>0.18604651162790697</v>
      </c>
      <c r="J90" s="21">
        <v>0.10389794630422899</v>
      </c>
      <c r="K90" s="21">
        <v>10.3897946304229</v>
      </c>
      <c r="L90" s="46" t="s">
        <v>0</v>
      </c>
      <c r="M90" s="49" t="s">
        <v>12</v>
      </c>
      <c r="N90" s="49">
        <v>6</v>
      </c>
      <c r="O90" s="54">
        <v>121.40982541382358</v>
      </c>
      <c r="P90" s="54">
        <v>0.12140982541382359</v>
      </c>
      <c r="Q90" s="53">
        <v>0.72845895248294146</v>
      </c>
    </row>
    <row r="91" spans="1:17" x14ac:dyDescent="0.25">
      <c r="A91" s="5" t="s">
        <v>48</v>
      </c>
      <c r="B91" s="22">
        <v>42137</v>
      </c>
      <c r="C91" s="38" t="s">
        <v>47</v>
      </c>
      <c r="D91" s="19">
        <v>14</v>
      </c>
      <c r="E91" s="39" t="s">
        <v>1</v>
      </c>
      <c r="F91" s="28">
        <v>21.5</v>
      </c>
      <c r="G91" s="28">
        <v>17.5</v>
      </c>
      <c r="H91" s="21">
        <v>-4</v>
      </c>
      <c r="I91" s="21">
        <v>0.18604651162790697</v>
      </c>
      <c r="J91" s="21">
        <v>0.10389794630422899</v>
      </c>
      <c r="K91" s="21">
        <v>10.3897946304229</v>
      </c>
      <c r="L91" s="46" t="s">
        <v>0</v>
      </c>
      <c r="M91" s="49" t="s">
        <v>12</v>
      </c>
      <c r="N91" s="49">
        <v>29</v>
      </c>
      <c r="O91" s="54">
        <v>121.40982541382358</v>
      </c>
      <c r="P91" s="54">
        <v>0.12140982541382359</v>
      </c>
      <c r="Q91" s="53">
        <v>3.5208849370008841</v>
      </c>
    </row>
    <row r="92" spans="1:17" x14ac:dyDescent="0.25">
      <c r="A92" s="5" t="s">
        <v>48</v>
      </c>
      <c r="B92" s="22">
        <v>42137</v>
      </c>
      <c r="C92" s="38" t="s">
        <v>47</v>
      </c>
      <c r="D92" s="19">
        <v>14</v>
      </c>
      <c r="E92" s="39" t="s">
        <v>1</v>
      </c>
      <c r="F92" s="28">
        <v>21.5</v>
      </c>
      <c r="G92" s="28">
        <v>17.5</v>
      </c>
      <c r="H92" s="21">
        <v>-4</v>
      </c>
      <c r="I92" s="21">
        <v>0.18604651162790697</v>
      </c>
      <c r="J92" s="21">
        <v>0.10389794630422899</v>
      </c>
      <c r="K92" s="21">
        <v>10.3897946304229</v>
      </c>
      <c r="L92" s="46" t="s">
        <v>0</v>
      </c>
      <c r="M92" s="49" t="s">
        <v>12</v>
      </c>
      <c r="N92" s="49">
        <v>39</v>
      </c>
      <c r="O92" s="54">
        <v>121.40982541382358</v>
      </c>
      <c r="P92" s="54">
        <v>0.12140982541382359</v>
      </c>
      <c r="Q92" s="53">
        <v>4.7349831911391203</v>
      </c>
    </row>
    <row r="93" spans="1:17" x14ac:dyDescent="0.25">
      <c r="A93" s="5" t="s">
        <v>48</v>
      </c>
      <c r="B93" s="22">
        <v>42137</v>
      </c>
      <c r="C93" s="38" t="s">
        <v>47</v>
      </c>
      <c r="D93" s="19">
        <v>14</v>
      </c>
      <c r="E93" s="39" t="s">
        <v>1</v>
      </c>
      <c r="F93" s="28">
        <v>21.5</v>
      </c>
      <c r="G93" s="28">
        <v>17.5</v>
      </c>
      <c r="H93" s="21">
        <v>-4</v>
      </c>
      <c r="I93" s="21">
        <v>0.18604651162790697</v>
      </c>
      <c r="J93" s="21">
        <v>0.10389794630422899</v>
      </c>
      <c r="K93" s="21">
        <v>10.3897946304229</v>
      </c>
      <c r="L93" s="46" t="s">
        <v>0</v>
      </c>
      <c r="M93" s="49" t="s">
        <v>12</v>
      </c>
      <c r="N93" s="49">
        <v>151</v>
      </c>
      <c r="O93" s="54">
        <v>121.40982541382358</v>
      </c>
      <c r="P93" s="54">
        <v>0.12140982541382359</v>
      </c>
      <c r="Q93" s="53">
        <v>18.332883637487363</v>
      </c>
    </row>
    <row r="94" spans="1:17" x14ac:dyDescent="0.25">
      <c r="A94" s="5" t="s">
        <v>48</v>
      </c>
      <c r="B94" s="22">
        <v>42137</v>
      </c>
      <c r="C94" s="38" t="s">
        <v>47</v>
      </c>
      <c r="D94" s="19">
        <v>14</v>
      </c>
      <c r="E94" s="39" t="s">
        <v>1</v>
      </c>
      <c r="F94" s="28">
        <v>21.5</v>
      </c>
      <c r="G94" s="28">
        <v>17.5</v>
      </c>
      <c r="H94" s="21">
        <v>-4</v>
      </c>
      <c r="I94" s="21">
        <v>0.18604651162790697</v>
      </c>
      <c r="J94" s="21">
        <v>0.10389794630422899</v>
      </c>
      <c r="K94" s="21">
        <v>10.3897946304229</v>
      </c>
      <c r="L94" s="46" t="s">
        <v>0</v>
      </c>
      <c r="M94" s="49" t="s">
        <v>12</v>
      </c>
      <c r="N94" s="49">
        <v>32</v>
      </c>
      <c r="O94" s="54">
        <v>121.40982541382358</v>
      </c>
      <c r="P94" s="54">
        <v>0.12140982541382359</v>
      </c>
      <c r="Q94" s="53">
        <v>3.8851144132423547</v>
      </c>
    </row>
    <row r="95" spans="1:17" x14ac:dyDescent="0.25">
      <c r="A95" s="5" t="s">
        <v>48</v>
      </c>
      <c r="B95" s="22">
        <v>42137</v>
      </c>
      <c r="C95" s="38" t="s">
        <v>47</v>
      </c>
      <c r="D95" s="19">
        <v>15</v>
      </c>
      <c r="E95" s="39" t="s">
        <v>1</v>
      </c>
      <c r="F95" s="28">
        <v>21</v>
      </c>
      <c r="G95" s="28">
        <v>18.5</v>
      </c>
      <c r="H95" s="21">
        <v>-2.5</v>
      </c>
      <c r="I95" s="21">
        <v>0.11904761904761907</v>
      </c>
      <c r="J95" s="21">
        <v>3.0137165013624734E-2</v>
      </c>
      <c r="K95" s="21">
        <v>3.0137165013624734</v>
      </c>
      <c r="L95" s="46" t="s">
        <v>0</v>
      </c>
      <c r="M95" s="49" t="s">
        <v>12</v>
      </c>
      <c r="N95" s="49">
        <v>25</v>
      </c>
      <c r="O95" s="54">
        <v>121.40982541382358</v>
      </c>
      <c r="P95" s="54">
        <v>0.12140982541382359</v>
      </c>
      <c r="Q95" s="53">
        <v>3.0352456353455897</v>
      </c>
    </row>
    <row r="96" spans="1:17" x14ac:dyDescent="0.25">
      <c r="A96" s="5" t="s">
        <v>48</v>
      </c>
      <c r="B96" s="22">
        <v>42137</v>
      </c>
      <c r="C96" s="38" t="s">
        <v>47</v>
      </c>
      <c r="D96" s="19">
        <v>15</v>
      </c>
      <c r="E96" s="39" t="s">
        <v>1</v>
      </c>
      <c r="F96" s="28">
        <v>21</v>
      </c>
      <c r="G96" s="28">
        <v>18.5</v>
      </c>
      <c r="H96" s="21">
        <v>-2.5</v>
      </c>
      <c r="I96" s="21">
        <v>0.11904761904761907</v>
      </c>
      <c r="J96" s="21">
        <v>3.0137165013624734E-2</v>
      </c>
      <c r="K96" s="21">
        <v>3.0137165013624734</v>
      </c>
      <c r="L96" s="46" t="s">
        <v>0</v>
      </c>
      <c r="M96" s="49" t="s">
        <v>12</v>
      </c>
      <c r="N96" s="49">
        <v>97</v>
      </c>
      <c r="O96" s="54">
        <v>121.40982541382358</v>
      </c>
      <c r="P96" s="54">
        <v>0.12140982541382359</v>
      </c>
      <c r="Q96" s="53">
        <v>11.776753065140888</v>
      </c>
    </row>
    <row r="97" spans="1:17" x14ac:dyDescent="0.25">
      <c r="A97" s="5" t="s">
        <v>48</v>
      </c>
      <c r="B97" s="22">
        <v>42137</v>
      </c>
      <c r="C97" s="38" t="s">
        <v>47</v>
      </c>
      <c r="D97" s="19">
        <v>15</v>
      </c>
      <c r="E97" s="39" t="s">
        <v>1</v>
      </c>
      <c r="F97" s="28">
        <v>21</v>
      </c>
      <c r="G97" s="28">
        <v>18.5</v>
      </c>
      <c r="H97" s="21">
        <v>-2.5</v>
      </c>
      <c r="I97" s="21">
        <v>0.11904761904761907</v>
      </c>
      <c r="J97" s="21">
        <v>3.0137165013624734E-2</v>
      </c>
      <c r="K97" s="21">
        <v>3.0137165013624734</v>
      </c>
      <c r="L97" s="46" t="s">
        <v>0</v>
      </c>
      <c r="M97" s="49" t="s">
        <v>12</v>
      </c>
      <c r="N97" s="49">
        <v>28</v>
      </c>
      <c r="O97" s="54">
        <v>121.40982541382358</v>
      </c>
      <c r="P97" s="54">
        <v>0.12140982541382359</v>
      </c>
      <c r="Q97" s="53">
        <v>3.3994751115870603</v>
      </c>
    </row>
    <row r="98" spans="1:17" x14ac:dyDescent="0.25">
      <c r="A98" s="5" t="s">
        <v>48</v>
      </c>
      <c r="B98" s="22">
        <v>42137</v>
      </c>
      <c r="C98" s="38" t="s">
        <v>47</v>
      </c>
      <c r="D98" s="19">
        <v>15</v>
      </c>
      <c r="E98" s="39" t="s">
        <v>1</v>
      </c>
      <c r="F98" s="28">
        <v>21</v>
      </c>
      <c r="G98" s="28">
        <v>18.5</v>
      </c>
      <c r="H98" s="21">
        <v>-2.5</v>
      </c>
      <c r="I98" s="21">
        <v>0.11904761904761907</v>
      </c>
      <c r="J98" s="21">
        <v>3.0137165013624734E-2</v>
      </c>
      <c r="K98" s="21">
        <v>3.0137165013624734</v>
      </c>
      <c r="L98" s="46" t="s">
        <v>0</v>
      </c>
      <c r="M98" s="49" t="s">
        <v>12</v>
      </c>
      <c r="N98" s="49">
        <v>12</v>
      </c>
      <c r="O98" s="54">
        <v>121.40982541382358</v>
      </c>
      <c r="P98" s="54">
        <v>0.12140982541382359</v>
      </c>
      <c r="Q98" s="53">
        <v>1.4569179049658829</v>
      </c>
    </row>
    <row r="99" spans="1:17" x14ac:dyDescent="0.25">
      <c r="A99" s="5" t="s">
        <v>48</v>
      </c>
      <c r="B99" s="22">
        <v>42137</v>
      </c>
      <c r="C99" s="38" t="s">
        <v>47</v>
      </c>
      <c r="D99" s="19">
        <v>15</v>
      </c>
      <c r="E99" s="39" t="s">
        <v>1</v>
      </c>
      <c r="F99" s="28">
        <v>21</v>
      </c>
      <c r="G99" s="28">
        <v>18.5</v>
      </c>
      <c r="H99" s="21">
        <v>-2.5</v>
      </c>
      <c r="I99" s="21">
        <v>0.11904761904761907</v>
      </c>
      <c r="J99" s="21">
        <v>3.0137165013624734E-2</v>
      </c>
      <c r="K99" s="21">
        <v>3.0137165013624734</v>
      </c>
      <c r="L99" s="46" t="s">
        <v>0</v>
      </c>
      <c r="M99" s="49" t="s">
        <v>12</v>
      </c>
      <c r="N99" s="49">
        <v>37</v>
      </c>
      <c r="O99" s="54">
        <v>121.40982541382358</v>
      </c>
      <c r="P99" s="54">
        <v>0.12140982541382359</v>
      </c>
      <c r="Q99" s="53">
        <v>4.4921635403114726</v>
      </c>
    </row>
    <row r="100" spans="1:17" x14ac:dyDescent="0.25">
      <c r="A100" s="5" t="s">
        <v>48</v>
      </c>
      <c r="B100" s="22">
        <v>42137</v>
      </c>
      <c r="C100" s="38" t="s">
        <v>47</v>
      </c>
      <c r="D100" s="19">
        <v>15</v>
      </c>
      <c r="E100" s="39" t="s">
        <v>1</v>
      </c>
      <c r="F100" s="28">
        <v>21</v>
      </c>
      <c r="G100" s="28">
        <v>18.5</v>
      </c>
      <c r="H100" s="21">
        <v>-2.5</v>
      </c>
      <c r="I100" s="21">
        <v>0.11904761904761907</v>
      </c>
      <c r="J100" s="21">
        <v>3.0137165013624734E-2</v>
      </c>
      <c r="K100" s="21">
        <v>3.0137165013624734</v>
      </c>
      <c r="L100" s="46" t="s">
        <v>0</v>
      </c>
      <c r="M100" s="49" t="s">
        <v>12</v>
      </c>
      <c r="N100" s="49">
        <v>2</v>
      </c>
      <c r="O100" s="54">
        <v>121.40982541382358</v>
      </c>
      <c r="P100" s="54">
        <v>0.12140982541382359</v>
      </c>
      <c r="Q100" s="53">
        <v>0.24281965082764717</v>
      </c>
    </row>
    <row r="101" spans="1:17" x14ac:dyDescent="0.25">
      <c r="A101" s="5" t="s">
        <v>48</v>
      </c>
      <c r="B101" s="22">
        <v>42137</v>
      </c>
      <c r="C101" s="38" t="s">
        <v>47</v>
      </c>
      <c r="D101" s="19">
        <v>15</v>
      </c>
      <c r="E101" s="39" t="s">
        <v>1</v>
      </c>
      <c r="F101" s="28">
        <v>21</v>
      </c>
      <c r="G101" s="28">
        <v>18.5</v>
      </c>
      <c r="H101" s="21">
        <v>-2.5</v>
      </c>
      <c r="I101" s="21">
        <v>0.11904761904761907</v>
      </c>
      <c r="J101" s="21">
        <v>3.0137165013624734E-2</v>
      </c>
      <c r="K101" s="21">
        <v>3.0137165013624734</v>
      </c>
      <c r="L101" s="46" t="s">
        <v>0</v>
      </c>
      <c r="M101" s="49" t="s">
        <v>12</v>
      </c>
      <c r="N101" s="49">
        <v>3</v>
      </c>
      <c r="O101" s="54">
        <v>121.40982541382358</v>
      </c>
      <c r="P101" s="54">
        <v>0.12140982541382359</v>
      </c>
      <c r="Q101" s="53">
        <v>0.36422947624147073</v>
      </c>
    </row>
    <row r="102" spans="1:17" x14ac:dyDescent="0.25">
      <c r="A102" s="5" t="s">
        <v>48</v>
      </c>
      <c r="B102" s="22">
        <v>42137</v>
      </c>
      <c r="C102" s="38" t="s">
        <v>47</v>
      </c>
      <c r="D102" s="19">
        <v>15</v>
      </c>
      <c r="E102" s="39" t="s">
        <v>1</v>
      </c>
      <c r="F102" s="28">
        <v>21</v>
      </c>
      <c r="G102" s="28">
        <v>18.5</v>
      </c>
      <c r="H102" s="21">
        <v>-2.5</v>
      </c>
      <c r="I102" s="21">
        <v>0.11904761904761907</v>
      </c>
      <c r="J102" s="21">
        <v>3.0137165013624734E-2</v>
      </c>
      <c r="K102" s="21">
        <v>3.0137165013624734</v>
      </c>
      <c r="L102" s="46" t="s">
        <v>0</v>
      </c>
      <c r="M102" s="49" t="s">
        <v>12</v>
      </c>
      <c r="N102" s="49">
        <v>39</v>
      </c>
      <c r="O102" s="54">
        <v>121.40982541382358</v>
      </c>
      <c r="P102" s="54">
        <v>0.12140982541382359</v>
      </c>
      <c r="Q102" s="53">
        <v>4.7349831911391203</v>
      </c>
    </row>
    <row r="103" spans="1:17" x14ac:dyDescent="0.25">
      <c r="A103" s="5" t="s">
        <v>48</v>
      </c>
      <c r="B103" s="22">
        <v>42137</v>
      </c>
      <c r="C103" s="38" t="s">
        <v>47</v>
      </c>
      <c r="D103" s="19">
        <v>15</v>
      </c>
      <c r="E103" s="39" t="s">
        <v>1</v>
      </c>
      <c r="F103" s="28">
        <v>21</v>
      </c>
      <c r="G103" s="28">
        <v>18.5</v>
      </c>
      <c r="H103" s="21">
        <v>-2.5</v>
      </c>
      <c r="I103" s="21">
        <v>0.11904761904761907</v>
      </c>
      <c r="J103" s="21">
        <v>3.0137165013624734E-2</v>
      </c>
      <c r="K103" s="21">
        <v>3.0137165013624734</v>
      </c>
      <c r="L103" s="46" t="s">
        <v>0</v>
      </c>
      <c r="M103" s="49" t="s">
        <v>12</v>
      </c>
      <c r="N103" s="49">
        <v>75</v>
      </c>
      <c r="O103" s="54">
        <v>121.40982541382358</v>
      </c>
      <c r="P103" s="54">
        <v>0.12140982541382359</v>
      </c>
      <c r="Q103" s="53">
        <v>9.1057369060367694</v>
      </c>
    </row>
    <row r="104" spans="1:17" x14ac:dyDescent="0.25">
      <c r="A104" s="5" t="s">
        <v>48</v>
      </c>
      <c r="B104" s="22">
        <v>42137</v>
      </c>
      <c r="C104" s="38" t="s">
        <v>47</v>
      </c>
      <c r="D104" s="19">
        <v>15</v>
      </c>
      <c r="E104" s="39" t="s">
        <v>1</v>
      </c>
      <c r="F104" s="28">
        <v>21</v>
      </c>
      <c r="G104" s="28">
        <v>18.5</v>
      </c>
      <c r="H104" s="21">
        <v>-2.5</v>
      </c>
      <c r="I104" s="21">
        <v>0.11904761904761907</v>
      </c>
      <c r="J104" s="21">
        <v>3.0137165013624734E-2</v>
      </c>
      <c r="K104" s="21">
        <v>3.0137165013624734</v>
      </c>
      <c r="L104" s="46" t="s">
        <v>0</v>
      </c>
      <c r="M104" s="49" t="s">
        <v>12</v>
      </c>
      <c r="N104" s="49">
        <v>8</v>
      </c>
      <c r="O104" s="54">
        <v>121.40982541382358</v>
      </c>
      <c r="P104" s="54">
        <v>0.12140982541382359</v>
      </c>
      <c r="Q104" s="53">
        <v>0.97127860331058868</v>
      </c>
    </row>
    <row r="105" spans="1:17" x14ac:dyDescent="0.25">
      <c r="A105" s="5" t="s">
        <v>48</v>
      </c>
      <c r="B105" s="22">
        <v>42137</v>
      </c>
      <c r="C105" s="38" t="s">
        <v>47</v>
      </c>
      <c r="D105" s="19">
        <v>15</v>
      </c>
      <c r="E105" s="39" t="s">
        <v>1</v>
      </c>
      <c r="F105" s="28">
        <v>21</v>
      </c>
      <c r="G105" s="28">
        <v>18.5</v>
      </c>
      <c r="H105" s="21">
        <v>-2.5</v>
      </c>
      <c r="I105" s="21">
        <v>0.11904761904761907</v>
      </c>
      <c r="J105" s="21">
        <v>3.0137165013624734E-2</v>
      </c>
      <c r="K105" s="21">
        <v>3.0137165013624734</v>
      </c>
      <c r="L105" s="46" t="s">
        <v>0</v>
      </c>
      <c r="M105" s="49" t="s">
        <v>12</v>
      </c>
      <c r="N105" s="49">
        <v>14</v>
      </c>
      <c r="O105" s="54">
        <v>121.40982541382358</v>
      </c>
      <c r="P105" s="54">
        <v>0.12140982541382359</v>
      </c>
      <c r="Q105" s="53">
        <v>1.6997375557935301</v>
      </c>
    </row>
    <row r="106" spans="1:17" x14ac:dyDescent="0.25">
      <c r="A106" s="5" t="s">
        <v>48</v>
      </c>
      <c r="B106" s="22">
        <v>42137</v>
      </c>
      <c r="C106" s="38" t="s">
        <v>47</v>
      </c>
      <c r="D106" s="19">
        <v>15</v>
      </c>
      <c r="E106" s="39" t="s">
        <v>1</v>
      </c>
      <c r="F106" s="28">
        <v>21</v>
      </c>
      <c r="G106" s="28">
        <v>18.5</v>
      </c>
      <c r="H106" s="21">
        <v>-2.5</v>
      </c>
      <c r="I106" s="21">
        <v>0.11904761904761907</v>
      </c>
      <c r="J106" s="21">
        <v>3.0137165013624734E-2</v>
      </c>
      <c r="K106" s="21">
        <v>3.0137165013624734</v>
      </c>
      <c r="L106" s="46" t="s">
        <v>0</v>
      </c>
      <c r="M106" s="49" t="s">
        <v>12</v>
      </c>
      <c r="N106" s="49">
        <v>7</v>
      </c>
      <c r="O106" s="54">
        <v>121.40982541382358</v>
      </c>
      <c r="P106" s="54">
        <v>0.12140982541382359</v>
      </c>
      <c r="Q106" s="53">
        <v>0.84986877789676507</v>
      </c>
    </row>
    <row r="107" spans="1:17" x14ac:dyDescent="0.25">
      <c r="A107" s="5" t="s">
        <v>48</v>
      </c>
      <c r="B107" s="22">
        <v>42137</v>
      </c>
      <c r="C107" s="38" t="s">
        <v>47</v>
      </c>
      <c r="D107" s="19">
        <v>15</v>
      </c>
      <c r="E107" s="39" t="s">
        <v>1</v>
      </c>
      <c r="F107" s="28">
        <v>21</v>
      </c>
      <c r="G107" s="28">
        <v>18.5</v>
      </c>
      <c r="H107" s="21">
        <v>-2.5</v>
      </c>
      <c r="I107" s="21">
        <v>0.11904761904761907</v>
      </c>
      <c r="J107" s="21">
        <v>3.0137165013624734E-2</v>
      </c>
      <c r="K107" s="21">
        <v>3.0137165013624734</v>
      </c>
      <c r="L107" s="46" t="s">
        <v>0</v>
      </c>
      <c r="M107" s="49" t="s">
        <v>12</v>
      </c>
      <c r="N107" s="49">
        <v>2</v>
      </c>
      <c r="O107" s="54">
        <v>121.40982541382358</v>
      </c>
      <c r="P107" s="54">
        <v>0.12140982541382359</v>
      </c>
      <c r="Q107" s="53">
        <v>0.24281965082764717</v>
      </c>
    </row>
    <row r="108" spans="1:17" x14ac:dyDescent="0.25">
      <c r="A108" s="5" t="s">
        <v>48</v>
      </c>
      <c r="B108" s="22">
        <v>42137</v>
      </c>
      <c r="C108" s="38" t="s">
        <v>47</v>
      </c>
      <c r="D108" s="19">
        <v>15</v>
      </c>
      <c r="E108" s="39" t="s">
        <v>1</v>
      </c>
      <c r="F108" s="28">
        <v>21</v>
      </c>
      <c r="G108" s="28">
        <v>18.5</v>
      </c>
      <c r="H108" s="21">
        <v>-2.5</v>
      </c>
      <c r="I108" s="21">
        <v>0.11904761904761907</v>
      </c>
      <c r="J108" s="21">
        <v>3.0137165013624734E-2</v>
      </c>
      <c r="K108" s="21">
        <v>3.0137165013624734</v>
      </c>
      <c r="L108" s="46" t="s">
        <v>0</v>
      </c>
      <c r="M108" s="49" t="s">
        <v>12</v>
      </c>
      <c r="N108" s="49">
        <v>1</v>
      </c>
      <c r="O108" s="54">
        <v>121.40982541382358</v>
      </c>
      <c r="P108" s="54">
        <v>0.12140982541382359</v>
      </c>
      <c r="Q108" s="53">
        <v>0.12140982541382359</v>
      </c>
    </row>
    <row r="109" spans="1:17" x14ac:dyDescent="0.25">
      <c r="A109" s="5" t="s">
        <v>48</v>
      </c>
      <c r="B109" s="22">
        <v>42137</v>
      </c>
      <c r="C109" s="38" t="s">
        <v>47</v>
      </c>
      <c r="D109" s="19">
        <v>15</v>
      </c>
      <c r="E109" s="39" t="s">
        <v>1</v>
      </c>
      <c r="F109" s="28">
        <v>21</v>
      </c>
      <c r="G109" s="28">
        <v>18.5</v>
      </c>
      <c r="H109" s="21">
        <v>-2.5</v>
      </c>
      <c r="I109" s="21">
        <v>0.11904761904761907</v>
      </c>
      <c r="J109" s="21">
        <v>3.0137165013624734E-2</v>
      </c>
      <c r="K109" s="21">
        <v>3.0137165013624734</v>
      </c>
      <c r="L109" s="46" t="s">
        <v>0</v>
      </c>
      <c r="M109" s="49" t="s">
        <v>12</v>
      </c>
      <c r="N109" s="49">
        <v>4</v>
      </c>
      <c r="O109" s="54">
        <v>121.40982541382358</v>
      </c>
      <c r="P109" s="54">
        <v>0.12140982541382359</v>
      </c>
      <c r="Q109" s="53">
        <v>0.48563930165529434</v>
      </c>
    </row>
    <row r="110" spans="1:17" x14ac:dyDescent="0.25">
      <c r="A110" s="5" t="s">
        <v>48</v>
      </c>
      <c r="B110" s="22">
        <v>42137</v>
      </c>
      <c r="C110" s="38" t="s">
        <v>47</v>
      </c>
      <c r="D110" s="19">
        <v>15</v>
      </c>
      <c r="E110" s="39" t="s">
        <v>1</v>
      </c>
      <c r="F110" s="28">
        <v>21</v>
      </c>
      <c r="G110" s="28">
        <v>18.5</v>
      </c>
      <c r="H110" s="21">
        <v>-2.5</v>
      </c>
      <c r="I110" s="21">
        <v>0.11904761904761907</v>
      </c>
      <c r="J110" s="21">
        <v>3.0137165013624734E-2</v>
      </c>
      <c r="K110" s="21">
        <v>3.0137165013624734</v>
      </c>
      <c r="L110" s="46" t="s">
        <v>0</v>
      </c>
      <c r="M110" s="49" t="s">
        <v>12</v>
      </c>
      <c r="N110" s="49">
        <v>20</v>
      </c>
      <c r="O110" s="54">
        <v>121.40982541382358</v>
      </c>
      <c r="P110" s="54">
        <v>0.12140982541382359</v>
      </c>
      <c r="Q110" s="53">
        <v>2.4281965082764718</v>
      </c>
    </row>
    <row r="111" spans="1:17" x14ac:dyDescent="0.25">
      <c r="A111" s="5" t="s">
        <v>48</v>
      </c>
      <c r="B111" s="22">
        <v>42137</v>
      </c>
      <c r="C111" s="38" t="s">
        <v>47</v>
      </c>
      <c r="D111" s="19">
        <v>15</v>
      </c>
      <c r="E111" s="39" t="s">
        <v>1</v>
      </c>
      <c r="F111" s="28">
        <v>21</v>
      </c>
      <c r="G111" s="28">
        <v>18.5</v>
      </c>
      <c r="H111" s="21">
        <v>-2.5</v>
      </c>
      <c r="I111" s="21">
        <v>0.11904761904761907</v>
      </c>
      <c r="J111" s="21">
        <v>3.0137165013624734E-2</v>
      </c>
      <c r="K111" s="21">
        <v>3.0137165013624734</v>
      </c>
      <c r="L111" s="46" t="s">
        <v>0</v>
      </c>
      <c r="M111" s="49" t="s">
        <v>12</v>
      </c>
      <c r="N111" s="49">
        <v>8</v>
      </c>
      <c r="O111" s="54">
        <v>121.40982541382358</v>
      </c>
      <c r="P111" s="54">
        <v>0.12140982541382359</v>
      </c>
      <c r="Q111" s="53">
        <v>0.97127860331058868</v>
      </c>
    </row>
    <row r="112" spans="1:17" x14ac:dyDescent="0.25">
      <c r="A112" s="5" t="s">
        <v>48</v>
      </c>
      <c r="B112" s="22">
        <v>42137</v>
      </c>
      <c r="C112" s="38" t="s">
        <v>47</v>
      </c>
      <c r="D112" s="19">
        <v>15</v>
      </c>
      <c r="E112" s="39" t="s">
        <v>1</v>
      </c>
      <c r="F112" s="28">
        <v>21</v>
      </c>
      <c r="G112" s="28">
        <v>18.5</v>
      </c>
      <c r="H112" s="21">
        <v>-2.5</v>
      </c>
      <c r="I112" s="21">
        <v>0.11904761904761907</v>
      </c>
      <c r="J112" s="21">
        <v>3.0137165013624734E-2</v>
      </c>
      <c r="K112" s="21">
        <v>3.0137165013624734</v>
      </c>
      <c r="L112" s="46" t="s">
        <v>0</v>
      </c>
      <c r="M112" s="49" t="s">
        <v>12</v>
      </c>
      <c r="N112" s="49">
        <v>37</v>
      </c>
      <c r="O112" s="54">
        <v>121.40982541382358</v>
      </c>
      <c r="P112" s="54">
        <v>0.12140982541382359</v>
      </c>
      <c r="Q112" s="53">
        <v>4.4921635403114726</v>
      </c>
    </row>
    <row r="113" spans="1:17" x14ac:dyDescent="0.25">
      <c r="A113" s="5" t="s">
        <v>48</v>
      </c>
      <c r="B113" s="22">
        <v>42137</v>
      </c>
      <c r="C113" s="38" t="s">
        <v>47</v>
      </c>
      <c r="D113" s="19">
        <v>15</v>
      </c>
      <c r="E113" s="39" t="s">
        <v>1</v>
      </c>
      <c r="F113" s="28">
        <v>21</v>
      </c>
      <c r="G113" s="28">
        <v>18.5</v>
      </c>
      <c r="H113" s="21">
        <v>-2.5</v>
      </c>
      <c r="I113" s="21">
        <v>0.11904761904761907</v>
      </c>
      <c r="J113" s="21">
        <v>3.0137165013624734E-2</v>
      </c>
      <c r="K113" s="21">
        <v>3.0137165013624734</v>
      </c>
      <c r="L113" s="46" t="s">
        <v>0</v>
      </c>
      <c r="M113" s="49" t="s">
        <v>12</v>
      </c>
      <c r="N113" s="49">
        <v>25</v>
      </c>
      <c r="O113" s="54">
        <v>121.40982541382358</v>
      </c>
      <c r="P113" s="54">
        <v>0.12140982541382359</v>
      </c>
      <c r="Q113" s="53">
        <v>3.0352456353455897</v>
      </c>
    </row>
    <row r="114" spans="1:17" x14ac:dyDescent="0.25">
      <c r="A114" s="5" t="s">
        <v>48</v>
      </c>
      <c r="B114" s="22">
        <v>42137</v>
      </c>
      <c r="C114" s="38" t="s">
        <v>47</v>
      </c>
      <c r="D114" s="19">
        <v>15</v>
      </c>
      <c r="E114" s="39" t="s">
        <v>1</v>
      </c>
      <c r="F114" s="28">
        <v>21</v>
      </c>
      <c r="G114" s="28">
        <v>18.5</v>
      </c>
      <c r="H114" s="21">
        <v>-2.5</v>
      </c>
      <c r="I114" s="21">
        <v>0.11904761904761907</v>
      </c>
      <c r="J114" s="21">
        <v>3.0137165013624734E-2</v>
      </c>
      <c r="K114" s="21">
        <v>3.0137165013624734</v>
      </c>
      <c r="L114" s="46" t="s">
        <v>0</v>
      </c>
      <c r="M114" s="49" t="s">
        <v>12</v>
      </c>
      <c r="N114" s="49">
        <v>7</v>
      </c>
      <c r="O114" s="54">
        <v>121.40982541382358</v>
      </c>
      <c r="P114" s="54">
        <v>0.12140982541382359</v>
      </c>
      <c r="Q114" s="53">
        <v>0.84986877789676507</v>
      </c>
    </row>
    <row r="115" spans="1:17" x14ac:dyDescent="0.25">
      <c r="A115" s="5" t="s">
        <v>48</v>
      </c>
      <c r="B115" s="22">
        <v>42137</v>
      </c>
      <c r="C115" s="38" t="s">
        <v>47</v>
      </c>
      <c r="D115" s="19">
        <v>15</v>
      </c>
      <c r="E115" s="39" t="s">
        <v>1</v>
      </c>
      <c r="F115" s="28">
        <v>21</v>
      </c>
      <c r="G115" s="28">
        <v>18.5</v>
      </c>
      <c r="H115" s="21">
        <v>-2.5</v>
      </c>
      <c r="I115" s="21">
        <v>0.11904761904761907</v>
      </c>
      <c r="J115" s="21">
        <v>3.0137165013624734E-2</v>
      </c>
      <c r="K115" s="21">
        <v>3.0137165013624734</v>
      </c>
      <c r="L115" s="46" t="s">
        <v>0</v>
      </c>
      <c r="M115" s="49" t="s">
        <v>12</v>
      </c>
      <c r="N115" s="49">
        <v>2</v>
      </c>
      <c r="O115" s="54">
        <v>121.40982541382358</v>
      </c>
      <c r="P115" s="54">
        <v>0.12140982541382359</v>
      </c>
      <c r="Q115" s="53">
        <v>0.24281965082764717</v>
      </c>
    </row>
    <row r="116" spans="1:17" x14ac:dyDescent="0.25">
      <c r="A116" s="5" t="s">
        <v>48</v>
      </c>
      <c r="B116" s="23">
        <v>42101</v>
      </c>
      <c r="C116" s="38" t="s">
        <v>47</v>
      </c>
      <c r="D116" s="19">
        <v>16</v>
      </c>
      <c r="E116" s="39" t="s">
        <v>1</v>
      </c>
      <c r="F116" s="28">
        <v>19</v>
      </c>
      <c r="G116" s="28">
        <v>18</v>
      </c>
      <c r="H116" s="21">
        <v>-1</v>
      </c>
      <c r="I116" s="21">
        <v>5.2631578947368474E-2</v>
      </c>
      <c r="J116" s="21">
        <v>-4.2981939188762031E-2</v>
      </c>
      <c r="K116" s="21">
        <v>-4.2981939188762031</v>
      </c>
      <c r="L116" s="46" t="s">
        <v>0</v>
      </c>
      <c r="M116" s="49" t="s">
        <v>12</v>
      </c>
      <c r="N116" s="49">
        <v>55</v>
      </c>
      <c r="O116" s="54">
        <v>121.40982541382358</v>
      </c>
      <c r="P116" s="54">
        <v>0.12140982541382359</v>
      </c>
      <c r="Q116" s="53">
        <v>6.6775403977602972</v>
      </c>
    </row>
    <row r="117" spans="1:17" x14ac:dyDescent="0.25">
      <c r="A117" s="5" t="s">
        <v>48</v>
      </c>
      <c r="B117" s="23">
        <v>42101</v>
      </c>
      <c r="C117" s="38" t="s">
        <v>47</v>
      </c>
      <c r="D117" s="19">
        <v>16</v>
      </c>
      <c r="E117" s="39" t="s">
        <v>1</v>
      </c>
      <c r="F117" s="28">
        <v>19</v>
      </c>
      <c r="G117" s="28">
        <v>18</v>
      </c>
      <c r="H117" s="21">
        <v>-1</v>
      </c>
      <c r="I117" s="21">
        <v>5.2631578947368474E-2</v>
      </c>
      <c r="J117" s="21">
        <v>-4.2981939188762031E-2</v>
      </c>
      <c r="K117" s="21">
        <v>-4.2981939188762031</v>
      </c>
      <c r="L117" s="46" t="s">
        <v>0</v>
      </c>
      <c r="M117" s="49" t="s">
        <v>12</v>
      </c>
      <c r="N117" s="49">
        <v>9</v>
      </c>
      <c r="O117" s="54">
        <v>121.40982541382358</v>
      </c>
      <c r="P117" s="54">
        <v>0.12140982541382359</v>
      </c>
      <c r="Q117" s="53">
        <v>1.0926884287244123</v>
      </c>
    </row>
    <row r="118" spans="1:17" x14ac:dyDescent="0.25">
      <c r="A118" s="5" t="s">
        <v>48</v>
      </c>
      <c r="B118" s="23">
        <v>42101</v>
      </c>
      <c r="C118" s="38" t="s">
        <v>47</v>
      </c>
      <c r="D118" s="19">
        <v>16</v>
      </c>
      <c r="E118" s="39" t="s">
        <v>1</v>
      </c>
      <c r="F118" s="28">
        <v>19</v>
      </c>
      <c r="G118" s="28">
        <v>18</v>
      </c>
      <c r="H118" s="21">
        <v>-1</v>
      </c>
      <c r="I118" s="21">
        <v>5.2631578947368474E-2</v>
      </c>
      <c r="J118" s="21">
        <v>-4.2981939188762031E-2</v>
      </c>
      <c r="K118" s="21">
        <v>-4.2981939188762031</v>
      </c>
      <c r="L118" s="46" t="s">
        <v>0</v>
      </c>
      <c r="M118" s="49" t="s">
        <v>12</v>
      </c>
      <c r="N118" s="49">
        <v>4</v>
      </c>
      <c r="O118" s="54">
        <v>121.40982541382358</v>
      </c>
      <c r="P118" s="54">
        <v>0.12140982541382359</v>
      </c>
      <c r="Q118" s="53">
        <v>0.48563930165529434</v>
      </c>
    </row>
    <row r="119" spans="1:17" x14ac:dyDescent="0.25">
      <c r="A119" s="5" t="s">
        <v>48</v>
      </c>
      <c r="B119" s="23">
        <v>42101</v>
      </c>
      <c r="C119" s="38" t="s">
        <v>47</v>
      </c>
      <c r="D119" s="19">
        <v>16</v>
      </c>
      <c r="E119" s="39" t="s">
        <v>1</v>
      </c>
      <c r="F119" s="28">
        <v>19</v>
      </c>
      <c r="G119" s="28">
        <v>18</v>
      </c>
      <c r="H119" s="21">
        <v>-1</v>
      </c>
      <c r="I119" s="21">
        <v>5.2631578947368474E-2</v>
      </c>
      <c r="J119" s="21">
        <v>-4.2981939188762031E-2</v>
      </c>
      <c r="K119" s="21">
        <v>-4.2981939188762031</v>
      </c>
      <c r="L119" s="46" t="s">
        <v>0</v>
      </c>
      <c r="M119" s="49" t="s">
        <v>12</v>
      </c>
      <c r="N119" s="49">
        <v>94</v>
      </c>
      <c r="O119" s="54">
        <v>121.40982541382358</v>
      </c>
      <c r="P119" s="54">
        <v>0.12140982541382359</v>
      </c>
      <c r="Q119" s="53">
        <v>11.412523588899417</v>
      </c>
    </row>
    <row r="120" spans="1:17" x14ac:dyDescent="0.25">
      <c r="A120" s="5" t="s">
        <v>48</v>
      </c>
      <c r="B120" s="23">
        <v>42101</v>
      </c>
      <c r="C120" s="38" t="s">
        <v>47</v>
      </c>
      <c r="D120" s="19">
        <v>16</v>
      </c>
      <c r="E120" s="39" t="s">
        <v>1</v>
      </c>
      <c r="F120" s="28">
        <v>19</v>
      </c>
      <c r="G120" s="28">
        <v>18</v>
      </c>
      <c r="H120" s="21">
        <v>-1</v>
      </c>
      <c r="I120" s="21">
        <v>5.2631578947368474E-2</v>
      </c>
      <c r="J120" s="21">
        <v>-4.2981939188762031E-2</v>
      </c>
      <c r="K120" s="21">
        <v>-4.2981939188762031</v>
      </c>
      <c r="L120" s="46" t="s">
        <v>0</v>
      </c>
      <c r="M120" s="49" t="s">
        <v>12</v>
      </c>
      <c r="N120" s="49">
        <v>4</v>
      </c>
      <c r="O120" s="54">
        <v>121.40982541382358</v>
      </c>
      <c r="P120" s="54">
        <v>0.12140982541382359</v>
      </c>
      <c r="Q120" s="53">
        <v>0.48563930165529434</v>
      </c>
    </row>
    <row r="121" spans="1:17" x14ac:dyDescent="0.25">
      <c r="A121" s="5" t="s">
        <v>48</v>
      </c>
      <c r="B121" s="22">
        <v>42101</v>
      </c>
      <c r="C121" s="38" t="s">
        <v>47</v>
      </c>
      <c r="D121" s="19">
        <v>17</v>
      </c>
      <c r="E121" s="39" t="s">
        <v>1</v>
      </c>
      <c r="F121" s="28">
        <v>22.5</v>
      </c>
      <c r="G121" s="28">
        <v>13</v>
      </c>
      <c r="H121" s="21">
        <v>-9.5</v>
      </c>
      <c r="I121" s="21">
        <v>0.42222222222222228</v>
      </c>
      <c r="J121" s="21">
        <v>0.36390978029722409</v>
      </c>
      <c r="K121" s="21">
        <v>36.390978029722412</v>
      </c>
      <c r="L121" s="46" t="s">
        <v>0</v>
      </c>
      <c r="M121" s="49" t="s">
        <v>12</v>
      </c>
      <c r="N121" s="49">
        <v>22</v>
      </c>
      <c r="O121" s="54">
        <v>121.40982541382358</v>
      </c>
      <c r="P121" s="54">
        <v>0.12140982541382359</v>
      </c>
      <c r="Q121" s="53">
        <v>2.671016159104119</v>
      </c>
    </row>
    <row r="122" spans="1:17" x14ac:dyDescent="0.25">
      <c r="A122" s="5" t="s">
        <v>48</v>
      </c>
      <c r="B122" s="22">
        <v>42101</v>
      </c>
      <c r="C122" s="38" t="s">
        <v>47</v>
      </c>
      <c r="D122" s="19">
        <v>17</v>
      </c>
      <c r="E122" s="39" t="s">
        <v>1</v>
      </c>
      <c r="F122" s="28">
        <v>22.5</v>
      </c>
      <c r="G122" s="28">
        <v>13</v>
      </c>
      <c r="H122" s="21">
        <v>-9.5</v>
      </c>
      <c r="I122" s="21">
        <v>0.42222222222222228</v>
      </c>
      <c r="J122" s="21">
        <v>0.36390978029722409</v>
      </c>
      <c r="K122" s="21">
        <v>36.390978029722412</v>
      </c>
      <c r="L122" s="46" t="s">
        <v>0</v>
      </c>
      <c r="M122" s="49" t="s">
        <v>12</v>
      </c>
      <c r="N122" s="49">
        <v>23</v>
      </c>
      <c r="O122" s="54">
        <v>121.40982541382358</v>
      </c>
      <c r="P122" s="54">
        <v>0.12140982541382359</v>
      </c>
      <c r="Q122" s="53">
        <v>2.7924259845179424</v>
      </c>
    </row>
    <row r="123" spans="1:17" x14ac:dyDescent="0.25">
      <c r="A123" s="5" t="s">
        <v>48</v>
      </c>
      <c r="B123" s="22">
        <v>42101</v>
      </c>
      <c r="C123" s="38" t="s">
        <v>47</v>
      </c>
      <c r="D123" s="19">
        <v>17</v>
      </c>
      <c r="E123" s="39" t="s">
        <v>1</v>
      </c>
      <c r="F123" s="28">
        <v>22.5</v>
      </c>
      <c r="G123" s="28">
        <v>13</v>
      </c>
      <c r="H123" s="21">
        <v>-9.5</v>
      </c>
      <c r="I123" s="21">
        <v>0.42222222222222228</v>
      </c>
      <c r="J123" s="21">
        <v>0.36390978029722409</v>
      </c>
      <c r="K123" s="21">
        <v>36.390978029722412</v>
      </c>
      <c r="L123" s="46" t="s">
        <v>0</v>
      </c>
      <c r="M123" s="49" t="s">
        <v>12</v>
      </c>
      <c r="N123" s="49">
        <v>5</v>
      </c>
      <c r="O123" s="54">
        <v>121.40982541382358</v>
      </c>
      <c r="P123" s="54">
        <v>0.12140982541382359</v>
      </c>
      <c r="Q123" s="53">
        <v>0.60704912706911796</v>
      </c>
    </row>
    <row r="124" spans="1:17" x14ac:dyDescent="0.25">
      <c r="A124" s="5" t="s">
        <v>48</v>
      </c>
      <c r="B124" s="22">
        <v>42101</v>
      </c>
      <c r="C124" s="38" t="s">
        <v>47</v>
      </c>
      <c r="D124" s="19">
        <v>17</v>
      </c>
      <c r="E124" s="39" t="s">
        <v>1</v>
      </c>
      <c r="F124" s="28">
        <v>22.5</v>
      </c>
      <c r="G124" s="28">
        <v>13</v>
      </c>
      <c r="H124" s="21">
        <v>-9.5</v>
      </c>
      <c r="I124" s="21">
        <v>0.42222222222222228</v>
      </c>
      <c r="J124" s="21">
        <v>0.36390978029722409</v>
      </c>
      <c r="K124" s="21">
        <v>36.390978029722412</v>
      </c>
      <c r="L124" s="46" t="s">
        <v>0</v>
      </c>
      <c r="M124" s="49" t="s">
        <v>12</v>
      </c>
      <c r="N124" s="49">
        <v>3</v>
      </c>
      <c r="O124" s="54">
        <v>121.40982541382358</v>
      </c>
      <c r="P124" s="54">
        <v>0.12140982541382359</v>
      </c>
      <c r="Q124" s="53">
        <v>0.36422947624147073</v>
      </c>
    </row>
    <row r="125" spans="1:17" x14ac:dyDescent="0.25">
      <c r="A125" s="5" t="s">
        <v>48</v>
      </c>
      <c r="B125" s="22">
        <v>42101</v>
      </c>
      <c r="C125" s="38" t="s">
        <v>47</v>
      </c>
      <c r="D125" s="19">
        <v>17</v>
      </c>
      <c r="E125" s="39" t="s">
        <v>1</v>
      </c>
      <c r="F125" s="28">
        <v>22.5</v>
      </c>
      <c r="G125" s="28">
        <v>13</v>
      </c>
      <c r="H125" s="21">
        <v>-9.5</v>
      </c>
      <c r="I125" s="21">
        <v>0.42222222222222228</v>
      </c>
      <c r="J125" s="21">
        <v>0.36390978029722409</v>
      </c>
      <c r="K125" s="21">
        <v>36.390978029722412</v>
      </c>
      <c r="L125" s="46" t="s">
        <v>0</v>
      </c>
      <c r="M125" s="49" t="s">
        <v>12</v>
      </c>
      <c r="N125" s="49">
        <v>4</v>
      </c>
      <c r="O125" s="54">
        <v>121.40982541382358</v>
      </c>
      <c r="P125" s="54">
        <v>0.12140982541382359</v>
      </c>
      <c r="Q125" s="53">
        <v>0.48563930165529434</v>
      </c>
    </row>
    <row r="126" spans="1:17" x14ac:dyDescent="0.25">
      <c r="A126" s="5" t="s">
        <v>48</v>
      </c>
      <c r="B126" s="22">
        <v>42101</v>
      </c>
      <c r="C126" s="38" t="s">
        <v>47</v>
      </c>
      <c r="D126" s="19">
        <v>17</v>
      </c>
      <c r="E126" s="39" t="s">
        <v>1</v>
      </c>
      <c r="F126" s="28">
        <v>22.5</v>
      </c>
      <c r="G126" s="28">
        <v>13</v>
      </c>
      <c r="H126" s="21">
        <v>-9.5</v>
      </c>
      <c r="I126" s="21">
        <v>0.42222222222222228</v>
      </c>
      <c r="J126" s="21">
        <v>0.36390978029722409</v>
      </c>
      <c r="K126" s="21">
        <v>36.390978029722412</v>
      </c>
      <c r="L126" s="46" t="s">
        <v>0</v>
      </c>
      <c r="M126" s="49" t="s">
        <v>12</v>
      </c>
      <c r="N126" s="49">
        <v>34</v>
      </c>
      <c r="O126" s="54">
        <v>121.40982541382358</v>
      </c>
      <c r="P126" s="54">
        <v>0.12140982541382359</v>
      </c>
      <c r="Q126" s="53">
        <v>4.1279340640700015</v>
      </c>
    </row>
    <row r="127" spans="1:17" x14ac:dyDescent="0.25">
      <c r="A127" s="5" t="s">
        <v>48</v>
      </c>
      <c r="B127" s="22">
        <v>42101</v>
      </c>
      <c r="C127" s="38" t="s">
        <v>47</v>
      </c>
      <c r="D127" s="19">
        <v>17</v>
      </c>
      <c r="E127" s="39" t="s">
        <v>1</v>
      </c>
      <c r="F127" s="28">
        <v>22.5</v>
      </c>
      <c r="G127" s="28">
        <v>13</v>
      </c>
      <c r="H127" s="21">
        <v>-9.5</v>
      </c>
      <c r="I127" s="21">
        <v>0.42222222222222228</v>
      </c>
      <c r="J127" s="21">
        <v>0.36390978029722409</v>
      </c>
      <c r="K127" s="21">
        <v>36.390978029722412</v>
      </c>
      <c r="L127" s="46" t="s">
        <v>0</v>
      </c>
      <c r="M127" s="49" t="s">
        <v>12</v>
      </c>
      <c r="N127" s="49">
        <v>4</v>
      </c>
      <c r="O127" s="54">
        <v>121.40982541382358</v>
      </c>
      <c r="P127" s="54">
        <v>0.12140982541382359</v>
      </c>
      <c r="Q127" s="53">
        <v>0.48563930165529434</v>
      </c>
    </row>
    <row r="128" spans="1:17" x14ac:dyDescent="0.25">
      <c r="A128" s="5" t="s">
        <v>48</v>
      </c>
      <c r="B128" s="22">
        <v>42101</v>
      </c>
      <c r="C128" s="38" t="s">
        <v>47</v>
      </c>
      <c r="D128" s="19">
        <v>17</v>
      </c>
      <c r="E128" s="39" t="s">
        <v>1</v>
      </c>
      <c r="F128" s="28">
        <v>22.5</v>
      </c>
      <c r="G128" s="28">
        <v>13</v>
      </c>
      <c r="H128" s="21">
        <v>-9.5</v>
      </c>
      <c r="I128" s="21">
        <v>0.42222222222222228</v>
      </c>
      <c r="J128" s="21">
        <v>0.36390978029722409</v>
      </c>
      <c r="K128" s="21">
        <v>36.390978029722412</v>
      </c>
      <c r="L128" s="46" t="s">
        <v>0</v>
      </c>
      <c r="M128" s="49" t="s">
        <v>12</v>
      </c>
      <c r="N128" s="49">
        <v>18</v>
      </c>
      <c r="O128" s="54">
        <v>121.40982541382358</v>
      </c>
      <c r="P128" s="54">
        <v>0.12140982541382359</v>
      </c>
      <c r="Q128" s="53">
        <v>2.1853768574488246</v>
      </c>
    </row>
    <row r="129" spans="1:17" x14ac:dyDescent="0.25">
      <c r="A129" s="5" t="s">
        <v>48</v>
      </c>
      <c r="B129" s="22">
        <v>42101</v>
      </c>
      <c r="C129" s="38" t="s">
        <v>47</v>
      </c>
      <c r="D129" s="19">
        <v>17</v>
      </c>
      <c r="E129" s="39" t="s">
        <v>1</v>
      </c>
      <c r="F129" s="28">
        <v>22.5</v>
      </c>
      <c r="G129" s="28">
        <v>13</v>
      </c>
      <c r="H129" s="21">
        <v>-9.5</v>
      </c>
      <c r="I129" s="21">
        <v>0.42222222222222228</v>
      </c>
      <c r="J129" s="21">
        <v>0.36390978029722409</v>
      </c>
      <c r="K129" s="21">
        <v>36.390978029722412</v>
      </c>
      <c r="L129" s="46" t="s">
        <v>0</v>
      </c>
      <c r="M129" s="49" t="s">
        <v>12</v>
      </c>
      <c r="N129" s="49">
        <v>4</v>
      </c>
      <c r="O129" s="54">
        <v>121.40982541382358</v>
      </c>
      <c r="P129" s="54">
        <v>0.12140982541382359</v>
      </c>
      <c r="Q129" s="53">
        <v>0.48563930165529434</v>
      </c>
    </row>
    <row r="130" spans="1:17" x14ac:dyDescent="0.25">
      <c r="A130" s="5" t="s">
        <v>48</v>
      </c>
      <c r="B130" s="22">
        <v>42101</v>
      </c>
      <c r="C130" s="38" t="s">
        <v>47</v>
      </c>
      <c r="D130" s="19">
        <v>17</v>
      </c>
      <c r="E130" s="39" t="s">
        <v>1</v>
      </c>
      <c r="F130" s="28">
        <v>22.5</v>
      </c>
      <c r="G130" s="28">
        <v>13</v>
      </c>
      <c r="H130" s="21">
        <v>-9.5</v>
      </c>
      <c r="I130" s="21">
        <v>0.42222222222222228</v>
      </c>
      <c r="J130" s="21">
        <v>0.36390978029722409</v>
      </c>
      <c r="K130" s="21">
        <v>36.390978029722412</v>
      </c>
      <c r="L130" s="46" t="s">
        <v>0</v>
      </c>
      <c r="M130" s="49" t="s">
        <v>12</v>
      </c>
      <c r="N130" s="49">
        <v>11</v>
      </c>
      <c r="O130" s="54">
        <v>121.40982541382358</v>
      </c>
      <c r="P130" s="54">
        <v>0.12140982541382359</v>
      </c>
      <c r="Q130" s="53">
        <v>1.3355080795520595</v>
      </c>
    </row>
    <row r="131" spans="1:17" x14ac:dyDescent="0.25">
      <c r="A131" s="5" t="s">
        <v>48</v>
      </c>
      <c r="B131" s="22">
        <v>42101</v>
      </c>
      <c r="C131" s="38" t="s">
        <v>47</v>
      </c>
      <c r="D131" s="19">
        <v>17</v>
      </c>
      <c r="E131" s="39" t="s">
        <v>1</v>
      </c>
      <c r="F131" s="28">
        <v>22.5</v>
      </c>
      <c r="G131" s="28">
        <v>13</v>
      </c>
      <c r="H131" s="21">
        <v>-9.5</v>
      </c>
      <c r="I131" s="21">
        <v>0.42222222222222228</v>
      </c>
      <c r="J131" s="21">
        <v>0.36390978029722409</v>
      </c>
      <c r="K131" s="21">
        <v>36.390978029722412</v>
      </c>
      <c r="L131" s="46" t="s">
        <v>0</v>
      </c>
      <c r="M131" s="49" t="s">
        <v>12</v>
      </c>
      <c r="N131" s="49">
        <v>4</v>
      </c>
      <c r="O131" s="54">
        <v>121.40982541382358</v>
      </c>
      <c r="P131" s="54">
        <v>0.12140982541382359</v>
      </c>
      <c r="Q131" s="53">
        <v>0.48563930165529434</v>
      </c>
    </row>
    <row r="132" spans="1:17" x14ac:dyDescent="0.25">
      <c r="A132" s="5" t="s">
        <v>48</v>
      </c>
      <c r="B132" s="22">
        <v>42101</v>
      </c>
      <c r="C132" s="38" t="s">
        <v>47</v>
      </c>
      <c r="D132" s="19">
        <v>17</v>
      </c>
      <c r="E132" s="39" t="s">
        <v>1</v>
      </c>
      <c r="F132" s="28">
        <v>22.5</v>
      </c>
      <c r="G132" s="28">
        <v>13</v>
      </c>
      <c r="H132" s="21">
        <v>-9.5</v>
      </c>
      <c r="I132" s="21">
        <v>0.42222222222222228</v>
      </c>
      <c r="J132" s="21">
        <v>0.36390978029722409</v>
      </c>
      <c r="K132" s="21">
        <v>36.390978029722412</v>
      </c>
      <c r="L132" s="46" t="s">
        <v>0</v>
      </c>
      <c r="M132" s="49" t="s">
        <v>12</v>
      </c>
      <c r="N132" s="49">
        <v>5</v>
      </c>
      <c r="O132" s="54">
        <v>121.40982541382358</v>
      </c>
      <c r="P132" s="54">
        <v>0.12140982541382359</v>
      </c>
      <c r="Q132" s="53">
        <v>0.60704912706911796</v>
      </c>
    </row>
    <row r="133" spans="1:17" x14ac:dyDescent="0.25">
      <c r="A133" s="5" t="s">
        <v>48</v>
      </c>
      <c r="B133" s="22">
        <v>42101</v>
      </c>
      <c r="C133" s="38" t="s">
        <v>47</v>
      </c>
      <c r="D133" s="19">
        <v>17</v>
      </c>
      <c r="E133" s="39" t="s">
        <v>1</v>
      </c>
      <c r="F133" s="28">
        <v>22.5</v>
      </c>
      <c r="G133" s="28">
        <v>13</v>
      </c>
      <c r="H133" s="21">
        <v>-9.5</v>
      </c>
      <c r="I133" s="21">
        <v>0.42222222222222228</v>
      </c>
      <c r="J133" s="21">
        <v>0.36390978029722409</v>
      </c>
      <c r="K133" s="21">
        <v>36.390978029722412</v>
      </c>
      <c r="L133" s="46" t="s">
        <v>0</v>
      </c>
      <c r="M133" s="49" t="s">
        <v>12</v>
      </c>
      <c r="N133" s="49">
        <v>1</v>
      </c>
      <c r="O133" s="54">
        <v>121.40982541382358</v>
      </c>
      <c r="P133" s="54">
        <v>0.12140982541382359</v>
      </c>
      <c r="Q133" s="53">
        <v>0.12140982541382359</v>
      </c>
    </row>
    <row r="134" spans="1:17" x14ac:dyDescent="0.25">
      <c r="A134" s="5" t="s">
        <v>48</v>
      </c>
      <c r="B134" s="22">
        <v>42101</v>
      </c>
      <c r="C134" s="38" t="s">
        <v>47</v>
      </c>
      <c r="D134" s="19">
        <v>17</v>
      </c>
      <c r="E134" s="39" t="s">
        <v>1</v>
      </c>
      <c r="F134" s="28">
        <v>22.5</v>
      </c>
      <c r="G134" s="28">
        <v>13</v>
      </c>
      <c r="H134" s="21">
        <v>-9.5</v>
      </c>
      <c r="I134" s="21">
        <v>0.42222222222222228</v>
      </c>
      <c r="J134" s="21">
        <v>0.36390978029722409</v>
      </c>
      <c r="K134" s="21">
        <v>36.390978029722412</v>
      </c>
      <c r="L134" s="46" t="s">
        <v>0</v>
      </c>
      <c r="M134" s="49" t="s">
        <v>12</v>
      </c>
      <c r="N134" s="49">
        <v>8</v>
      </c>
      <c r="O134" s="54">
        <v>121.40982541382358</v>
      </c>
      <c r="P134" s="54">
        <v>0.12140982541382359</v>
      </c>
      <c r="Q134" s="53">
        <v>0.97127860331058868</v>
      </c>
    </row>
    <row r="135" spans="1:17" x14ac:dyDescent="0.25">
      <c r="A135" s="5" t="s">
        <v>48</v>
      </c>
      <c r="B135" s="22">
        <v>42101</v>
      </c>
      <c r="C135" s="38" t="s">
        <v>47</v>
      </c>
      <c r="D135" s="19">
        <v>17</v>
      </c>
      <c r="E135" s="39" t="s">
        <v>1</v>
      </c>
      <c r="F135" s="28">
        <v>22.5</v>
      </c>
      <c r="G135" s="28">
        <v>13</v>
      </c>
      <c r="H135" s="21">
        <v>-9.5</v>
      </c>
      <c r="I135" s="21">
        <v>0.42222222222222228</v>
      </c>
      <c r="J135" s="21">
        <v>0.36390978029722409</v>
      </c>
      <c r="K135" s="21">
        <v>36.390978029722412</v>
      </c>
      <c r="L135" s="46" t="s">
        <v>0</v>
      </c>
      <c r="M135" s="49" t="s">
        <v>12</v>
      </c>
      <c r="N135" s="49">
        <v>26</v>
      </c>
      <c r="O135" s="54">
        <v>121.40982541382358</v>
      </c>
      <c r="P135" s="54">
        <v>0.12140982541382359</v>
      </c>
      <c r="Q135" s="53">
        <v>3.1566554607594131</v>
      </c>
    </row>
    <row r="136" spans="1:17" x14ac:dyDescent="0.25">
      <c r="A136" s="5" t="s">
        <v>48</v>
      </c>
      <c r="B136" s="22">
        <v>42101</v>
      </c>
      <c r="C136" s="38" t="s">
        <v>47</v>
      </c>
      <c r="D136" s="19">
        <v>17</v>
      </c>
      <c r="E136" s="39" t="s">
        <v>1</v>
      </c>
      <c r="F136" s="28">
        <v>22.5</v>
      </c>
      <c r="G136" s="28">
        <v>13</v>
      </c>
      <c r="H136" s="21">
        <v>-9.5</v>
      </c>
      <c r="I136" s="21">
        <v>0.42222222222222228</v>
      </c>
      <c r="J136" s="21">
        <v>0.36390978029722409</v>
      </c>
      <c r="K136" s="21">
        <v>36.390978029722412</v>
      </c>
      <c r="L136" s="46" t="s">
        <v>0</v>
      </c>
      <c r="M136" s="49" t="s">
        <v>12</v>
      </c>
      <c r="N136" s="49">
        <v>3</v>
      </c>
      <c r="O136" s="54">
        <v>121.40982541382358</v>
      </c>
      <c r="P136" s="54">
        <v>0.12140982541382359</v>
      </c>
      <c r="Q136" s="53">
        <v>0.36422947624147073</v>
      </c>
    </row>
    <row r="137" spans="1:17" x14ac:dyDescent="0.25">
      <c r="A137" s="5" t="s">
        <v>48</v>
      </c>
      <c r="B137" s="22">
        <v>42101</v>
      </c>
      <c r="C137" s="38" t="s">
        <v>47</v>
      </c>
      <c r="D137" s="19">
        <v>17</v>
      </c>
      <c r="E137" s="39" t="s">
        <v>1</v>
      </c>
      <c r="F137" s="28">
        <v>22.5</v>
      </c>
      <c r="G137" s="28">
        <v>13</v>
      </c>
      <c r="H137" s="21">
        <v>-9.5</v>
      </c>
      <c r="I137" s="21">
        <v>0.42222222222222228</v>
      </c>
      <c r="J137" s="21">
        <v>0.36390978029722409</v>
      </c>
      <c r="K137" s="21">
        <v>36.390978029722412</v>
      </c>
      <c r="L137" s="46" t="s">
        <v>0</v>
      </c>
      <c r="M137" s="49" t="s">
        <v>12</v>
      </c>
      <c r="N137" s="49">
        <v>20</v>
      </c>
      <c r="O137" s="54">
        <v>121.40982541382358</v>
      </c>
      <c r="P137" s="54">
        <v>0.12140982541382359</v>
      </c>
      <c r="Q137" s="53">
        <v>2.4281965082764718</v>
      </c>
    </row>
    <row r="138" spans="1:17" x14ac:dyDescent="0.25">
      <c r="A138" s="5" t="s">
        <v>48</v>
      </c>
      <c r="B138" s="22">
        <v>42101</v>
      </c>
      <c r="C138" s="38" t="s">
        <v>47</v>
      </c>
      <c r="D138" s="19">
        <v>17</v>
      </c>
      <c r="E138" s="39" t="s">
        <v>1</v>
      </c>
      <c r="F138" s="28">
        <v>22.5</v>
      </c>
      <c r="G138" s="28">
        <v>13</v>
      </c>
      <c r="H138" s="21">
        <v>-9.5</v>
      </c>
      <c r="I138" s="21">
        <v>0.42222222222222228</v>
      </c>
      <c r="J138" s="21">
        <v>0.36390978029722409</v>
      </c>
      <c r="K138" s="21">
        <v>36.390978029722412</v>
      </c>
      <c r="L138" s="46" t="s">
        <v>0</v>
      </c>
      <c r="M138" s="49" t="s">
        <v>12</v>
      </c>
      <c r="N138" s="49">
        <v>13</v>
      </c>
      <c r="O138" s="54">
        <v>121.40982541382358</v>
      </c>
      <c r="P138" s="54">
        <v>0.12140982541382359</v>
      </c>
      <c r="Q138" s="53">
        <v>1.5783277303797065</v>
      </c>
    </row>
    <row r="139" spans="1:17" x14ac:dyDescent="0.25">
      <c r="A139" s="5" t="s">
        <v>48</v>
      </c>
      <c r="B139" s="22">
        <v>42101</v>
      </c>
      <c r="C139" s="38" t="s">
        <v>47</v>
      </c>
      <c r="D139" s="19">
        <v>17</v>
      </c>
      <c r="E139" s="39" t="s">
        <v>1</v>
      </c>
      <c r="F139" s="28">
        <v>22.5</v>
      </c>
      <c r="G139" s="28">
        <v>13</v>
      </c>
      <c r="H139" s="21">
        <v>-9.5</v>
      </c>
      <c r="I139" s="21">
        <v>0.42222222222222228</v>
      </c>
      <c r="J139" s="21">
        <v>0.36390978029722409</v>
      </c>
      <c r="K139" s="21">
        <v>36.390978029722412</v>
      </c>
      <c r="L139" s="46" t="s">
        <v>0</v>
      </c>
      <c r="M139" s="49" t="s">
        <v>12</v>
      </c>
      <c r="N139" s="49">
        <v>9</v>
      </c>
      <c r="O139" s="54">
        <v>121.40982541382358</v>
      </c>
      <c r="P139" s="54">
        <v>0.12140982541382359</v>
      </c>
      <c r="Q139" s="53">
        <v>1.0926884287244123</v>
      </c>
    </row>
    <row r="140" spans="1:17" x14ac:dyDescent="0.25">
      <c r="A140" s="5" t="s">
        <v>48</v>
      </c>
      <c r="B140" s="22">
        <v>42101</v>
      </c>
      <c r="C140" s="38" t="s">
        <v>47</v>
      </c>
      <c r="D140" s="19">
        <v>17</v>
      </c>
      <c r="E140" s="39" t="s">
        <v>1</v>
      </c>
      <c r="F140" s="28">
        <v>22.5</v>
      </c>
      <c r="G140" s="28">
        <v>13</v>
      </c>
      <c r="H140" s="21">
        <v>-9.5</v>
      </c>
      <c r="I140" s="21">
        <v>0.42222222222222228</v>
      </c>
      <c r="J140" s="21">
        <v>0.36390978029722409</v>
      </c>
      <c r="K140" s="21">
        <v>36.390978029722412</v>
      </c>
      <c r="L140" s="46" t="s">
        <v>0</v>
      </c>
      <c r="M140" s="49" t="s">
        <v>12</v>
      </c>
      <c r="N140" s="49">
        <v>20</v>
      </c>
      <c r="O140" s="54">
        <v>121.40982541382358</v>
      </c>
      <c r="P140" s="54">
        <v>0.12140982541382359</v>
      </c>
      <c r="Q140" s="53">
        <v>2.4281965082764718</v>
      </c>
    </row>
    <row r="141" spans="1:17" x14ac:dyDescent="0.25">
      <c r="A141" s="5" t="s">
        <v>48</v>
      </c>
      <c r="B141" s="22">
        <v>42101</v>
      </c>
      <c r="C141" s="38" t="s">
        <v>47</v>
      </c>
      <c r="D141" s="19">
        <v>17</v>
      </c>
      <c r="E141" s="39" t="s">
        <v>1</v>
      </c>
      <c r="F141" s="28">
        <v>22.5</v>
      </c>
      <c r="G141" s="28">
        <v>13</v>
      </c>
      <c r="H141" s="21">
        <v>-9.5</v>
      </c>
      <c r="I141" s="21">
        <v>0.42222222222222228</v>
      </c>
      <c r="J141" s="21">
        <v>0.36390978029722409</v>
      </c>
      <c r="K141" s="21">
        <v>36.390978029722412</v>
      </c>
      <c r="L141" s="46" t="s">
        <v>0</v>
      </c>
      <c r="M141" s="49" t="s">
        <v>12</v>
      </c>
      <c r="N141" s="49">
        <v>3</v>
      </c>
      <c r="O141" s="54">
        <v>121.40982541382358</v>
      </c>
      <c r="P141" s="54">
        <v>0.12140982541382359</v>
      </c>
      <c r="Q141" s="53">
        <v>0.36422947624147073</v>
      </c>
    </row>
    <row r="142" spans="1:17" x14ac:dyDescent="0.25">
      <c r="A142" s="5" t="s">
        <v>48</v>
      </c>
      <c r="B142" s="22">
        <v>42101</v>
      </c>
      <c r="C142" s="38" t="s">
        <v>47</v>
      </c>
      <c r="D142" s="19">
        <v>17</v>
      </c>
      <c r="E142" s="39" t="s">
        <v>1</v>
      </c>
      <c r="F142" s="28">
        <v>22.5</v>
      </c>
      <c r="G142" s="28">
        <v>13</v>
      </c>
      <c r="H142" s="21">
        <v>-9.5</v>
      </c>
      <c r="I142" s="21">
        <v>0.42222222222222228</v>
      </c>
      <c r="J142" s="21">
        <v>0.36390978029722409</v>
      </c>
      <c r="K142" s="21">
        <v>36.390978029722412</v>
      </c>
      <c r="L142" s="46" t="s">
        <v>0</v>
      </c>
      <c r="M142" s="49" t="s">
        <v>12</v>
      </c>
      <c r="N142" s="49">
        <v>5</v>
      </c>
      <c r="O142" s="54">
        <v>121.40982541382358</v>
      </c>
      <c r="P142" s="54">
        <v>0.12140982541382359</v>
      </c>
      <c r="Q142" s="53">
        <v>0.60704912706911796</v>
      </c>
    </row>
    <row r="143" spans="1:17" x14ac:dyDescent="0.25">
      <c r="A143" s="5" t="s">
        <v>48</v>
      </c>
      <c r="B143" s="22">
        <v>42101</v>
      </c>
      <c r="C143" s="38" t="s">
        <v>47</v>
      </c>
      <c r="D143" s="19">
        <v>17</v>
      </c>
      <c r="E143" s="39" t="s">
        <v>1</v>
      </c>
      <c r="F143" s="28">
        <v>22.5</v>
      </c>
      <c r="G143" s="28">
        <v>13</v>
      </c>
      <c r="H143" s="21">
        <v>-9.5</v>
      </c>
      <c r="I143" s="21">
        <v>0.42222222222222228</v>
      </c>
      <c r="J143" s="21">
        <v>0.36390978029722409</v>
      </c>
      <c r="K143" s="21">
        <v>36.390978029722412</v>
      </c>
      <c r="L143" s="46" t="s">
        <v>0</v>
      </c>
      <c r="M143" s="49" t="s">
        <v>12</v>
      </c>
      <c r="N143" s="49">
        <v>25</v>
      </c>
      <c r="O143" s="54">
        <v>121.40982541382358</v>
      </c>
      <c r="P143" s="54">
        <v>0.12140982541382359</v>
      </c>
      <c r="Q143" s="53">
        <v>3.0352456353455897</v>
      </c>
    </row>
    <row r="144" spans="1:17" x14ac:dyDescent="0.25">
      <c r="A144" s="5" t="s">
        <v>48</v>
      </c>
      <c r="B144" s="22">
        <v>42101</v>
      </c>
      <c r="C144" s="38" t="s">
        <v>47</v>
      </c>
      <c r="D144" s="19">
        <v>17</v>
      </c>
      <c r="E144" s="39" t="s">
        <v>1</v>
      </c>
      <c r="F144" s="28">
        <v>22.5</v>
      </c>
      <c r="G144" s="28">
        <v>13</v>
      </c>
      <c r="H144" s="21">
        <v>-9.5</v>
      </c>
      <c r="I144" s="21">
        <v>0.42222222222222228</v>
      </c>
      <c r="J144" s="21">
        <v>0.36390978029722409</v>
      </c>
      <c r="K144" s="21">
        <v>36.390978029722412</v>
      </c>
      <c r="L144" s="46" t="s">
        <v>0</v>
      </c>
      <c r="M144" s="49" t="s">
        <v>12</v>
      </c>
      <c r="N144" s="49">
        <v>6</v>
      </c>
      <c r="O144" s="54">
        <v>121.40982541382358</v>
      </c>
      <c r="P144" s="54">
        <v>0.12140982541382359</v>
      </c>
      <c r="Q144" s="53">
        <v>0.72845895248294146</v>
      </c>
    </row>
    <row r="145" spans="1:17" x14ac:dyDescent="0.25">
      <c r="A145" s="5" t="s">
        <v>48</v>
      </c>
      <c r="B145" s="22">
        <v>42101</v>
      </c>
      <c r="C145" s="38" t="s">
        <v>47</v>
      </c>
      <c r="D145" s="19">
        <v>17</v>
      </c>
      <c r="E145" s="39" t="s">
        <v>1</v>
      </c>
      <c r="F145" s="28">
        <v>22.5</v>
      </c>
      <c r="G145" s="28">
        <v>13</v>
      </c>
      <c r="H145" s="21">
        <v>-9.5</v>
      </c>
      <c r="I145" s="21">
        <v>0.42222222222222228</v>
      </c>
      <c r="J145" s="21">
        <v>0.36390978029722409</v>
      </c>
      <c r="K145" s="21">
        <v>36.390978029722412</v>
      </c>
      <c r="L145" s="46" t="s">
        <v>0</v>
      </c>
      <c r="M145" s="49" t="s">
        <v>12</v>
      </c>
      <c r="N145" s="49">
        <v>37</v>
      </c>
      <c r="O145" s="54">
        <v>121.40982541382358</v>
      </c>
      <c r="P145" s="54">
        <v>0.12140982541382359</v>
      </c>
      <c r="Q145" s="53">
        <v>4.4921635403114726</v>
      </c>
    </row>
    <row r="146" spans="1:17" x14ac:dyDescent="0.25">
      <c r="A146" s="5" t="s">
        <v>48</v>
      </c>
      <c r="B146" s="22">
        <v>42101</v>
      </c>
      <c r="C146" s="38" t="s">
        <v>47</v>
      </c>
      <c r="D146" s="19">
        <v>17</v>
      </c>
      <c r="E146" s="39" t="s">
        <v>1</v>
      </c>
      <c r="F146" s="28">
        <v>22.5</v>
      </c>
      <c r="G146" s="28">
        <v>13</v>
      </c>
      <c r="H146" s="21">
        <v>-9.5</v>
      </c>
      <c r="I146" s="21">
        <v>0.42222222222222228</v>
      </c>
      <c r="J146" s="21">
        <v>0.36390978029722409</v>
      </c>
      <c r="K146" s="21">
        <v>36.390978029722412</v>
      </c>
      <c r="L146" s="46" t="s">
        <v>0</v>
      </c>
      <c r="M146" s="49" t="s">
        <v>12</v>
      </c>
      <c r="N146" s="49">
        <v>20</v>
      </c>
      <c r="O146" s="54">
        <v>121.40982541382358</v>
      </c>
      <c r="P146" s="54">
        <v>0.12140982541382359</v>
      </c>
      <c r="Q146" s="53">
        <v>2.4281965082764718</v>
      </c>
    </row>
    <row r="147" spans="1:17" x14ac:dyDescent="0.25">
      <c r="A147" s="5" t="s">
        <v>48</v>
      </c>
      <c r="B147" s="22">
        <v>42101</v>
      </c>
      <c r="C147" s="38" t="s">
        <v>47</v>
      </c>
      <c r="D147" s="19">
        <v>17</v>
      </c>
      <c r="E147" s="39" t="s">
        <v>1</v>
      </c>
      <c r="F147" s="28">
        <v>22.5</v>
      </c>
      <c r="G147" s="28">
        <v>13</v>
      </c>
      <c r="H147" s="21">
        <v>-9.5</v>
      </c>
      <c r="I147" s="21">
        <v>0.42222222222222228</v>
      </c>
      <c r="J147" s="21">
        <v>0.36390978029722409</v>
      </c>
      <c r="K147" s="21">
        <v>36.390978029722412</v>
      </c>
      <c r="L147" s="46" t="s">
        <v>0</v>
      </c>
      <c r="M147" s="49" t="s">
        <v>12</v>
      </c>
      <c r="N147" s="49">
        <v>11</v>
      </c>
      <c r="O147" s="54">
        <v>121.40982541382358</v>
      </c>
      <c r="P147" s="54">
        <v>0.12140982541382359</v>
      </c>
      <c r="Q147" s="53">
        <v>1.3355080795520595</v>
      </c>
    </row>
    <row r="148" spans="1:17" x14ac:dyDescent="0.25">
      <c r="A148" s="5" t="s">
        <v>48</v>
      </c>
      <c r="B148" s="22">
        <v>42101</v>
      </c>
      <c r="C148" s="38" t="s">
        <v>47</v>
      </c>
      <c r="D148" s="19">
        <v>17</v>
      </c>
      <c r="E148" s="39" t="s">
        <v>1</v>
      </c>
      <c r="F148" s="28">
        <v>22.5</v>
      </c>
      <c r="G148" s="28">
        <v>13</v>
      </c>
      <c r="H148" s="21">
        <v>-9.5</v>
      </c>
      <c r="I148" s="21">
        <v>0.42222222222222228</v>
      </c>
      <c r="J148" s="21">
        <v>0.36390978029722409</v>
      </c>
      <c r="K148" s="21">
        <v>36.390978029722412</v>
      </c>
      <c r="L148" s="46" t="s">
        <v>0</v>
      </c>
      <c r="M148" s="49" t="s">
        <v>12</v>
      </c>
      <c r="N148" s="49">
        <v>28</v>
      </c>
      <c r="O148" s="54">
        <v>121.40982541382358</v>
      </c>
      <c r="P148" s="54">
        <v>0.12140982541382359</v>
      </c>
      <c r="Q148" s="53">
        <v>3.3994751115870603</v>
      </c>
    </row>
    <row r="149" spans="1:17" x14ac:dyDescent="0.25">
      <c r="A149" s="5" t="s">
        <v>48</v>
      </c>
      <c r="B149" s="22">
        <v>42101</v>
      </c>
      <c r="C149" s="38" t="s">
        <v>47</v>
      </c>
      <c r="D149" s="19">
        <v>17</v>
      </c>
      <c r="E149" s="39" t="s">
        <v>1</v>
      </c>
      <c r="F149" s="28">
        <v>22.5</v>
      </c>
      <c r="G149" s="28">
        <v>13</v>
      </c>
      <c r="H149" s="21">
        <v>-9.5</v>
      </c>
      <c r="I149" s="21">
        <v>0.42222222222222228</v>
      </c>
      <c r="J149" s="21">
        <v>0.36390978029722409</v>
      </c>
      <c r="K149" s="21">
        <v>36.390978029722412</v>
      </c>
      <c r="L149" s="46" t="s">
        <v>0</v>
      </c>
      <c r="M149" s="49" t="s">
        <v>12</v>
      </c>
      <c r="N149" s="49">
        <v>26</v>
      </c>
      <c r="O149" s="54">
        <v>121.40982541382358</v>
      </c>
      <c r="P149" s="54">
        <v>0.12140982541382359</v>
      </c>
      <c r="Q149" s="53">
        <v>3.1566554607594131</v>
      </c>
    </row>
    <row r="150" spans="1:17" x14ac:dyDescent="0.25">
      <c r="A150" s="5" t="s">
        <v>48</v>
      </c>
      <c r="B150" s="22">
        <v>42101</v>
      </c>
      <c r="C150" s="38" t="s">
        <v>47</v>
      </c>
      <c r="D150" s="19">
        <v>17</v>
      </c>
      <c r="E150" s="39" t="s">
        <v>1</v>
      </c>
      <c r="F150" s="28">
        <v>22.5</v>
      </c>
      <c r="G150" s="28">
        <v>13</v>
      </c>
      <c r="H150" s="21">
        <v>-9.5</v>
      </c>
      <c r="I150" s="21">
        <v>0.42222222222222228</v>
      </c>
      <c r="J150" s="21">
        <v>0.36390978029722409</v>
      </c>
      <c r="K150" s="21">
        <v>36.390978029722412</v>
      </c>
      <c r="L150" s="46" t="s">
        <v>0</v>
      </c>
      <c r="M150" s="49" t="s">
        <v>12</v>
      </c>
      <c r="N150" s="49">
        <v>57</v>
      </c>
      <c r="O150" s="54">
        <v>121.40982541382358</v>
      </c>
      <c r="P150" s="54">
        <v>0.12140982541382359</v>
      </c>
      <c r="Q150" s="53">
        <v>6.920360048587944</v>
      </c>
    </row>
    <row r="151" spans="1:17" x14ac:dyDescent="0.25">
      <c r="A151" s="5" t="s">
        <v>48</v>
      </c>
      <c r="B151" s="22">
        <v>42101</v>
      </c>
      <c r="C151" s="38" t="s">
        <v>47</v>
      </c>
      <c r="D151" s="19">
        <v>17</v>
      </c>
      <c r="E151" s="39" t="s">
        <v>1</v>
      </c>
      <c r="F151" s="28">
        <v>22.5</v>
      </c>
      <c r="G151" s="28">
        <v>13</v>
      </c>
      <c r="H151" s="21">
        <v>-9.5</v>
      </c>
      <c r="I151" s="21">
        <v>0.42222222222222228</v>
      </c>
      <c r="J151" s="21">
        <v>0.36390978029722409</v>
      </c>
      <c r="K151" s="21">
        <v>36.390978029722412</v>
      </c>
      <c r="L151" s="46" t="s">
        <v>0</v>
      </c>
      <c r="M151" s="49" t="s">
        <v>12</v>
      </c>
      <c r="N151" s="49">
        <v>8</v>
      </c>
      <c r="O151" s="54">
        <v>121.40982541382358</v>
      </c>
      <c r="P151" s="54">
        <v>0.12140982541382359</v>
      </c>
      <c r="Q151" s="53">
        <v>0.97127860331058868</v>
      </c>
    </row>
    <row r="152" spans="1:17" x14ac:dyDescent="0.25">
      <c r="A152" s="5" t="s">
        <v>48</v>
      </c>
      <c r="B152" s="22">
        <v>42101</v>
      </c>
      <c r="C152" s="38" t="s">
        <v>47</v>
      </c>
      <c r="D152" s="19">
        <v>18</v>
      </c>
      <c r="E152" s="39" t="s">
        <v>1</v>
      </c>
      <c r="F152" s="28">
        <v>25</v>
      </c>
      <c r="G152" s="28">
        <v>22</v>
      </c>
      <c r="H152" s="21">
        <v>-3</v>
      </c>
      <c r="I152" s="21">
        <v>0.12</v>
      </c>
      <c r="J152" s="21">
        <v>3.1185665375772054E-2</v>
      </c>
      <c r="K152" s="21">
        <v>3.1185665375772054</v>
      </c>
      <c r="L152" s="46" t="s">
        <v>0</v>
      </c>
      <c r="M152" s="49" t="s">
        <v>12</v>
      </c>
      <c r="N152" s="49">
        <v>14</v>
      </c>
      <c r="O152" s="54">
        <v>121.40982541382358</v>
      </c>
      <c r="P152" s="54">
        <v>0.12140982541382359</v>
      </c>
      <c r="Q152" s="53">
        <v>1.6997375557935301</v>
      </c>
    </row>
    <row r="153" spans="1:17" x14ac:dyDescent="0.25">
      <c r="A153" s="5" t="s">
        <v>48</v>
      </c>
      <c r="B153" s="22">
        <v>42101</v>
      </c>
      <c r="C153" s="38" t="s">
        <v>47</v>
      </c>
      <c r="D153" s="19">
        <v>18</v>
      </c>
      <c r="E153" s="39" t="s">
        <v>1</v>
      </c>
      <c r="F153" s="28">
        <v>25</v>
      </c>
      <c r="G153" s="28">
        <v>22</v>
      </c>
      <c r="H153" s="21">
        <v>-3</v>
      </c>
      <c r="I153" s="21">
        <v>0.12</v>
      </c>
      <c r="J153" s="21">
        <v>3.1185665375772054E-2</v>
      </c>
      <c r="K153" s="21">
        <v>3.1185665375772054</v>
      </c>
      <c r="L153" s="46" t="s">
        <v>0</v>
      </c>
      <c r="M153" s="49" t="s">
        <v>12</v>
      </c>
      <c r="N153" s="49">
        <v>5</v>
      </c>
      <c r="O153" s="54">
        <v>121.40982541382358</v>
      </c>
      <c r="P153" s="54">
        <v>0.12140982541382359</v>
      </c>
      <c r="Q153" s="53">
        <v>0.60704912706911796</v>
      </c>
    </row>
    <row r="154" spans="1:17" x14ac:dyDescent="0.25">
      <c r="A154" s="5" t="s">
        <v>48</v>
      </c>
      <c r="B154" s="22">
        <v>42101</v>
      </c>
      <c r="C154" s="38" t="s">
        <v>47</v>
      </c>
      <c r="D154" s="19">
        <v>18</v>
      </c>
      <c r="E154" s="39" t="s">
        <v>1</v>
      </c>
      <c r="F154" s="28">
        <v>25</v>
      </c>
      <c r="G154" s="28">
        <v>22</v>
      </c>
      <c r="H154" s="21">
        <v>-3</v>
      </c>
      <c r="I154" s="21">
        <v>0.12</v>
      </c>
      <c r="J154" s="21">
        <v>3.1185665375772054E-2</v>
      </c>
      <c r="K154" s="21">
        <v>3.1185665375772054</v>
      </c>
      <c r="L154" s="46" t="s">
        <v>0</v>
      </c>
      <c r="M154" s="49" t="s">
        <v>12</v>
      </c>
      <c r="N154" s="49">
        <v>5</v>
      </c>
      <c r="O154" s="54">
        <v>121.40982541382358</v>
      </c>
      <c r="P154" s="54">
        <v>0.12140982541382359</v>
      </c>
      <c r="Q154" s="53">
        <v>0.60704912706911796</v>
      </c>
    </row>
    <row r="155" spans="1:17" x14ac:dyDescent="0.25">
      <c r="A155" s="5" t="s">
        <v>48</v>
      </c>
      <c r="B155" s="22">
        <v>42101</v>
      </c>
      <c r="C155" s="38" t="s">
        <v>47</v>
      </c>
      <c r="D155" s="19">
        <v>18</v>
      </c>
      <c r="E155" s="39" t="s">
        <v>1</v>
      </c>
      <c r="F155" s="28">
        <v>25</v>
      </c>
      <c r="G155" s="28">
        <v>22</v>
      </c>
      <c r="H155" s="21">
        <v>-3</v>
      </c>
      <c r="I155" s="21">
        <v>0.12</v>
      </c>
      <c r="J155" s="21">
        <v>3.1185665375772054E-2</v>
      </c>
      <c r="K155" s="21">
        <v>3.1185665375772054</v>
      </c>
      <c r="L155" s="46" t="s">
        <v>0</v>
      </c>
      <c r="M155" s="49" t="s">
        <v>12</v>
      </c>
      <c r="N155" s="49">
        <v>12</v>
      </c>
      <c r="O155" s="54">
        <v>121.40982541382358</v>
      </c>
      <c r="P155" s="54">
        <v>0.12140982541382359</v>
      </c>
      <c r="Q155" s="53">
        <v>1.4569179049658829</v>
      </c>
    </row>
    <row r="156" spans="1:17" x14ac:dyDescent="0.25">
      <c r="A156" s="5" t="s">
        <v>48</v>
      </c>
      <c r="B156" s="22">
        <v>42101</v>
      </c>
      <c r="C156" s="38" t="s">
        <v>47</v>
      </c>
      <c r="D156" s="19">
        <v>18</v>
      </c>
      <c r="E156" s="39" t="s">
        <v>1</v>
      </c>
      <c r="F156" s="28">
        <v>25</v>
      </c>
      <c r="G156" s="28">
        <v>22</v>
      </c>
      <c r="H156" s="21">
        <v>-3</v>
      </c>
      <c r="I156" s="21">
        <v>0.12</v>
      </c>
      <c r="J156" s="21">
        <v>3.1185665375772054E-2</v>
      </c>
      <c r="K156" s="21">
        <v>3.1185665375772054</v>
      </c>
      <c r="L156" s="46" t="s">
        <v>0</v>
      </c>
      <c r="M156" s="49" t="s">
        <v>12</v>
      </c>
      <c r="N156" s="49">
        <v>27</v>
      </c>
      <c r="O156" s="54">
        <v>121.40982541382358</v>
      </c>
      <c r="P156" s="54">
        <v>0.12140982541382359</v>
      </c>
      <c r="Q156" s="53">
        <v>3.2780652861732369</v>
      </c>
    </row>
    <row r="157" spans="1:17" x14ac:dyDescent="0.25">
      <c r="A157" s="5" t="s">
        <v>48</v>
      </c>
      <c r="B157" s="22">
        <v>42101</v>
      </c>
      <c r="C157" s="38" t="s">
        <v>47</v>
      </c>
      <c r="D157" s="19">
        <v>18</v>
      </c>
      <c r="E157" s="39" t="s">
        <v>1</v>
      </c>
      <c r="F157" s="28">
        <v>25</v>
      </c>
      <c r="G157" s="28">
        <v>22</v>
      </c>
      <c r="H157" s="21">
        <v>-3</v>
      </c>
      <c r="I157" s="21">
        <v>0.12</v>
      </c>
      <c r="J157" s="21">
        <v>3.1185665375772054E-2</v>
      </c>
      <c r="K157" s="21">
        <v>3.1185665375772054</v>
      </c>
      <c r="L157" s="46" t="s">
        <v>0</v>
      </c>
      <c r="M157" s="49" t="s">
        <v>12</v>
      </c>
      <c r="N157" s="49">
        <v>14</v>
      </c>
      <c r="O157" s="54">
        <v>121.40982541382358</v>
      </c>
      <c r="P157" s="54">
        <v>0.12140982541382359</v>
      </c>
      <c r="Q157" s="53">
        <v>1.6997375557935301</v>
      </c>
    </row>
    <row r="158" spans="1:17" x14ac:dyDescent="0.25">
      <c r="A158" s="5" t="s">
        <v>39</v>
      </c>
      <c r="B158" s="22">
        <v>42094</v>
      </c>
      <c r="C158" s="18" t="s">
        <v>47</v>
      </c>
      <c r="D158" s="19">
        <v>22</v>
      </c>
      <c r="E158" s="20" t="s">
        <v>1</v>
      </c>
      <c r="F158" s="28">
        <v>25</v>
      </c>
      <c r="G158" s="28">
        <v>22</v>
      </c>
      <c r="H158" s="21">
        <v>-3</v>
      </c>
      <c r="I158" s="21">
        <v>0.12</v>
      </c>
      <c r="J158" s="21">
        <v>3.1185665375772054E-2</v>
      </c>
      <c r="K158" s="21">
        <v>3.1185665375772054</v>
      </c>
      <c r="L158" s="46" t="s">
        <v>6</v>
      </c>
      <c r="M158" s="49" t="s">
        <v>14</v>
      </c>
      <c r="N158" s="49">
        <v>3</v>
      </c>
      <c r="O158" s="54">
        <v>465.10043909210503</v>
      </c>
      <c r="P158" s="54">
        <v>0.46510043909210502</v>
      </c>
      <c r="Q158" s="53">
        <v>1.3953013172763151</v>
      </c>
    </row>
    <row r="159" spans="1:17" x14ac:dyDescent="0.25">
      <c r="A159" s="5" t="s">
        <v>39</v>
      </c>
      <c r="B159" s="23">
        <v>42080</v>
      </c>
      <c r="C159" s="18" t="s">
        <v>47</v>
      </c>
      <c r="D159" s="19">
        <v>37</v>
      </c>
      <c r="E159" s="20" t="s">
        <v>1</v>
      </c>
      <c r="F159" s="28">
        <v>131</v>
      </c>
      <c r="G159" s="28">
        <v>115</v>
      </c>
      <c r="H159" s="21">
        <v>-16</v>
      </c>
      <c r="I159" s="21">
        <v>0.12213740458015265</v>
      </c>
      <c r="J159" s="21">
        <v>3.3538788325935154E-2</v>
      </c>
      <c r="K159" s="21">
        <v>3.3538788325935154</v>
      </c>
      <c r="L159" s="46" t="s">
        <v>5</v>
      </c>
      <c r="M159" s="49" t="s">
        <v>13</v>
      </c>
      <c r="N159" s="49">
        <v>31</v>
      </c>
      <c r="O159" s="54">
        <v>337.61150483565251</v>
      </c>
      <c r="P159" s="54">
        <v>0.3376115048356525</v>
      </c>
      <c r="Q159" s="53">
        <v>10.465956649905227</v>
      </c>
    </row>
    <row r="160" spans="1:17" x14ac:dyDescent="0.25">
      <c r="A160" s="5" t="s">
        <v>39</v>
      </c>
      <c r="B160" s="22">
        <v>42080</v>
      </c>
      <c r="C160" s="18" t="s">
        <v>47</v>
      </c>
      <c r="D160" s="19">
        <v>38</v>
      </c>
      <c r="E160" s="20" t="s">
        <v>1</v>
      </c>
      <c r="F160" s="28">
        <v>165</v>
      </c>
      <c r="G160" s="28">
        <v>160</v>
      </c>
      <c r="H160" s="21">
        <v>-5</v>
      </c>
      <c r="I160" s="21">
        <v>3.0303030303030276E-2</v>
      </c>
      <c r="J160" s="21">
        <v>-6.7564005095567925E-2</v>
      </c>
      <c r="K160" s="21">
        <v>-6.7564005095567925</v>
      </c>
      <c r="L160" s="46" t="s">
        <v>5</v>
      </c>
      <c r="M160" s="49" t="s">
        <v>13</v>
      </c>
      <c r="N160" s="49">
        <v>27</v>
      </c>
      <c r="O160" s="54">
        <v>337.61150483565251</v>
      </c>
      <c r="P160" s="54">
        <v>0.3376115048356525</v>
      </c>
      <c r="Q160" s="53">
        <v>9.1155106305626177</v>
      </c>
    </row>
    <row r="161" spans="1:17" x14ac:dyDescent="0.25">
      <c r="A161" s="5" t="s">
        <v>39</v>
      </c>
      <c r="B161" s="22">
        <v>42136</v>
      </c>
      <c r="C161" s="18" t="s">
        <v>47</v>
      </c>
      <c r="D161" s="19">
        <v>2</v>
      </c>
      <c r="E161" s="20" t="s">
        <v>1</v>
      </c>
      <c r="F161" s="28">
        <v>7</v>
      </c>
      <c r="G161" s="28">
        <v>5</v>
      </c>
      <c r="H161" s="21">
        <v>-2</v>
      </c>
      <c r="I161" s="21">
        <v>0.2857142857142857</v>
      </c>
      <c r="J161" s="21">
        <v>0.21362472838942537</v>
      </c>
      <c r="K161" s="21">
        <v>21.362472838942537</v>
      </c>
      <c r="L161" s="46" t="s">
        <v>0</v>
      </c>
      <c r="M161" s="49" t="s">
        <v>12</v>
      </c>
      <c r="N161" s="49">
        <v>5</v>
      </c>
      <c r="O161" s="54">
        <v>121.40982541382358</v>
      </c>
      <c r="P161" s="54">
        <v>0.12140982541382359</v>
      </c>
      <c r="Q161" s="53">
        <v>0.60704912706911796</v>
      </c>
    </row>
    <row r="162" spans="1:17" x14ac:dyDescent="0.25">
      <c r="A162" s="5" t="s">
        <v>39</v>
      </c>
      <c r="B162" s="22">
        <v>42136</v>
      </c>
      <c r="C162" s="18" t="s">
        <v>47</v>
      </c>
      <c r="D162" s="19">
        <v>2</v>
      </c>
      <c r="E162" s="20" t="s">
        <v>1</v>
      </c>
      <c r="F162" s="28">
        <v>7</v>
      </c>
      <c r="G162" s="28">
        <v>5</v>
      </c>
      <c r="H162" s="21">
        <v>-2</v>
      </c>
      <c r="I162" s="21">
        <v>0.2857142857142857</v>
      </c>
      <c r="J162" s="21">
        <v>0.21362472838942537</v>
      </c>
      <c r="K162" s="21">
        <v>21.362472838942537</v>
      </c>
      <c r="L162" s="46" t="s">
        <v>0</v>
      </c>
      <c r="M162" s="49" t="s">
        <v>12</v>
      </c>
      <c r="N162" s="49">
        <v>21</v>
      </c>
      <c r="O162" s="54">
        <v>121.40982541382358</v>
      </c>
      <c r="P162" s="54">
        <v>0.12140982541382359</v>
      </c>
      <c r="Q162" s="53">
        <v>2.5496063336902952</v>
      </c>
    </row>
    <row r="163" spans="1:17" x14ac:dyDescent="0.25">
      <c r="A163" s="5" t="s">
        <v>39</v>
      </c>
      <c r="B163" s="22">
        <v>42136</v>
      </c>
      <c r="C163" s="18" t="s">
        <v>47</v>
      </c>
      <c r="D163" s="19">
        <v>2</v>
      </c>
      <c r="E163" s="20" t="s">
        <v>1</v>
      </c>
      <c r="F163" s="28">
        <v>7</v>
      </c>
      <c r="G163" s="28">
        <v>5</v>
      </c>
      <c r="H163" s="21">
        <v>-2</v>
      </c>
      <c r="I163" s="21">
        <v>0.2857142857142857</v>
      </c>
      <c r="J163" s="21">
        <v>0.21362472838942537</v>
      </c>
      <c r="K163" s="21">
        <v>21.362472838942537</v>
      </c>
      <c r="L163" s="46" t="s">
        <v>0</v>
      </c>
      <c r="M163" s="49" t="s">
        <v>12</v>
      </c>
      <c r="N163" s="49">
        <v>2</v>
      </c>
      <c r="O163" s="54">
        <v>121.40982541382358</v>
      </c>
      <c r="P163" s="54">
        <v>0.12140982541382359</v>
      </c>
      <c r="Q163" s="53">
        <v>0.24281965082764717</v>
      </c>
    </row>
    <row r="164" spans="1:17" x14ac:dyDescent="0.25">
      <c r="A164" s="5" t="s">
        <v>39</v>
      </c>
      <c r="B164" s="22">
        <v>42136</v>
      </c>
      <c r="C164" s="18" t="s">
        <v>47</v>
      </c>
      <c r="D164" s="19">
        <v>2</v>
      </c>
      <c r="E164" s="20" t="s">
        <v>1</v>
      </c>
      <c r="F164" s="28">
        <v>7</v>
      </c>
      <c r="G164" s="28">
        <v>5</v>
      </c>
      <c r="H164" s="21">
        <v>-2</v>
      </c>
      <c r="I164" s="21">
        <v>0.2857142857142857</v>
      </c>
      <c r="J164" s="21">
        <v>0.21362472838942537</v>
      </c>
      <c r="K164" s="21">
        <v>21.362472838942537</v>
      </c>
      <c r="L164" s="46" t="s">
        <v>0</v>
      </c>
      <c r="M164" s="49" t="s">
        <v>12</v>
      </c>
      <c r="N164" s="49">
        <v>1</v>
      </c>
      <c r="O164" s="54">
        <v>121.40982541382358</v>
      </c>
      <c r="P164" s="54">
        <v>0.12140982541382359</v>
      </c>
      <c r="Q164" s="53">
        <v>0.12140982541382359</v>
      </c>
    </row>
    <row r="165" spans="1:17" x14ac:dyDescent="0.25">
      <c r="A165" s="5" t="s">
        <v>39</v>
      </c>
      <c r="B165" s="22">
        <v>42124</v>
      </c>
      <c r="C165" s="18" t="s">
        <v>47</v>
      </c>
      <c r="D165" s="19">
        <v>8</v>
      </c>
      <c r="E165" s="20" t="s">
        <v>1</v>
      </c>
      <c r="F165" s="28">
        <v>8</v>
      </c>
      <c r="G165" s="28">
        <v>7</v>
      </c>
      <c r="H165" s="21">
        <v>-1</v>
      </c>
      <c r="I165" s="21">
        <v>0.125</v>
      </c>
      <c r="J165" s="21">
        <v>3.6690292277046122E-2</v>
      </c>
      <c r="K165" s="21">
        <v>3.6690292277046122</v>
      </c>
      <c r="L165" s="46" t="s">
        <v>0</v>
      </c>
      <c r="M165" s="49" t="s">
        <v>12</v>
      </c>
      <c r="N165" s="49">
        <v>14</v>
      </c>
      <c r="O165" s="54">
        <v>121.40982541382358</v>
      </c>
      <c r="P165" s="54">
        <v>0.12140982541382359</v>
      </c>
      <c r="Q165" s="53">
        <v>1.6997375557935301</v>
      </c>
    </row>
    <row r="166" spans="1:17" x14ac:dyDescent="0.25">
      <c r="A166" s="5" t="s">
        <v>39</v>
      </c>
      <c r="B166" s="22">
        <v>42124</v>
      </c>
      <c r="C166" s="18" t="s">
        <v>47</v>
      </c>
      <c r="D166" s="19">
        <v>8</v>
      </c>
      <c r="E166" s="20" t="s">
        <v>1</v>
      </c>
      <c r="F166" s="28">
        <v>8</v>
      </c>
      <c r="G166" s="28">
        <v>7</v>
      </c>
      <c r="H166" s="21">
        <v>-1</v>
      </c>
      <c r="I166" s="21">
        <v>0.125</v>
      </c>
      <c r="J166" s="21">
        <v>3.6690292277046122E-2</v>
      </c>
      <c r="K166" s="21">
        <v>3.6690292277046122</v>
      </c>
      <c r="L166" s="46" t="s">
        <v>0</v>
      </c>
      <c r="M166" s="49" t="s">
        <v>12</v>
      </c>
      <c r="N166" s="49">
        <v>16</v>
      </c>
      <c r="O166" s="54">
        <v>121.40982541382358</v>
      </c>
      <c r="P166" s="54">
        <v>0.12140982541382359</v>
      </c>
      <c r="Q166" s="53">
        <v>1.9425572066211774</v>
      </c>
    </row>
    <row r="167" spans="1:17" x14ac:dyDescent="0.25">
      <c r="A167" s="5" t="s">
        <v>39</v>
      </c>
      <c r="B167" s="22">
        <v>42124</v>
      </c>
      <c r="C167" s="18" t="s">
        <v>47</v>
      </c>
      <c r="D167" s="19">
        <v>8</v>
      </c>
      <c r="E167" s="20" t="s">
        <v>1</v>
      </c>
      <c r="F167" s="28">
        <v>8</v>
      </c>
      <c r="G167" s="28">
        <v>7</v>
      </c>
      <c r="H167" s="21">
        <v>-1</v>
      </c>
      <c r="I167" s="21">
        <v>0.125</v>
      </c>
      <c r="J167" s="21">
        <v>3.6690292277046122E-2</v>
      </c>
      <c r="K167" s="21">
        <v>3.6690292277046122</v>
      </c>
      <c r="L167" s="46" t="s">
        <v>0</v>
      </c>
      <c r="M167" s="49" t="s">
        <v>12</v>
      </c>
      <c r="N167" s="49">
        <v>2</v>
      </c>
      <c r="O167" s="54">
        <v>121.40982541382358</v>
      </c>
      <c r="P167" s="54">
        <v>0.12140982541382359</v>
      </c>
      <c r="Q167" s="53">
        <v>0.24281965082764717</v>
      </c>
    </row>
    <row r="168" spans="1:17" x14ac:dyDescent="0.25">
      <c r="A168" s="5" t="s">
        <v>39</v>
      </c>
      <c r="B168" s="22">
        <v>42124</v>
      </c>
      <c r="C168" s="18" t="s">
        <v>47</v>
      </c>
      <c r="D168" s="19">
        <v>8</v>
      </c>
      <c r="E168" s="20" t="s">
        <v>1</v>
      </c>
      <c r="F168" s="28">
        <v>8</v>
      </c>
      <c r="G168" s="28">
        <v>7</v>
      </c>
      <c r="H168" s="21">
        <v>-1</v>
      </c>
      <c r="I168" s="21">
        <v>0.125</v>
      </c>
      <c r="J168" s="21">
        <v>3.6690292277046122E-2</v>
      </c>
      <c r="K168" s="21">
        <v>3.6690292277046122</v>
      </c>
      <c r="L168" s="46" t="s">
        <v>0</v>
      </c>
      <c r="M168" s="49" t="s">
        <v>12</v>
      </c>
      <c r="N168" s="49">
        <v>12</v>
      </c>
      <c r="O168" s="54">
        <v>121.40982541382358</v>
      </c>
      <c r="P168" s="54">
        <v>0.12140982541382359</v>
      </c>
      <c r="Q168" s="53">
        <v>1.4569179049658829</v>
      </c>
    </row>
    <row r="169" spans="1:17" x14ac:dyDescent="0.25">
      <c r="A169" s="14" t="s">
        <v>39</v>
      </c>
      <c r="B169" s="29">
        <v>42124</v>
      </c>
      <c r="C169" s="30" t="s">
        <v>47</v>
      </c>
      <c r="D169" s="31">
        <v>8</v>
      </c>
      <c r="E169" s="32" t="s">
        <v>1</v>
      </c>
      <c r="F169" s="37">
        <v>8</v>
      </c>
      <c r="G169" s="37">
        <v>7</v>
      </c>
      <c r="H169" s="33">
        <v>-1</v>
      </c>
      <c r="I169" s="33">
        <v>0.125</v>
      </c>
      <c r="J169" s="33">
        <v>3.6690292277046122E-2</v>
      </c>
      <c r="K169" s="33">
        <v>3.6690292277046122</v>
      </c>
      <c r="L169" s="62" t="s">
        <v>0</v>
      </c>
      <c r="M169" s="50" t="s">
        <v>12</v>
      </c>
      <c r="N169" s="50">
        <v>7</v>
      </c>
      <c r="O169" s="55">
        <v>121.40982541382358</v>
      </c>
      <c r="P169" s="55">
        <v>0.12140982541382359</v>
      </c>
      <c r="Q169" s="58">
        <v>0.84986877789676507</v>
      </c>
    </row>
    <row r="170" spans="1:17" x14ac:dyDescent="0.25">
      <c r="A170" s="5" t="s">
        <v>39</v>
      </c>
      <c r="B170" s="22">
        <v>42124</v>
      </c>
      <c r="C170" s="18" t="s">
        <v>47</v>
      </c>
      <c r="D170" s="19">
        <v>8</v>
      </c>
      <c r="E170" s="20" t="s">
        <v>1</v>
      </c>
      <c r="F170" s="28">
        <v>8</v>
      </c>
      <c r="G170" s="28">
        <v>7</v>
      </c>
      <c r="H170" s="21">
        <v>-1</v>
      </c>
      <c r="I170" s="21">
        <v>0.125</v>
      </c>
      <c r="J170" s="21">
        <v>3.6690292277046122E-2</v>
      </c>
      <c r="K170" s="21">
        <v>3.6690292277046122</v>
      </c>
      <c r="L170" s="46" t="s">
        <v>0</v>
      </c>
      <c r="M170" s="49" t="s">
        <v>12</v>
      </c>
      <c r="N170" s="49">
        <v>13</v>
      </c>
      <c r="O170" s="54">
        <v>121.40982541382358</v>
      </c>
      <c r="P170" s="54">
        <v>0.12140982541382359</v>
      </c>
      <c r="Q170" s="53">
        <v>1.5783277303797065</v>
      </c>
    </row>
    <row r="171" spans="1:17" x14ac:dyDescent="0.25">
      <c r="A171" s="5" t="s">
        <v>39</v>
      </c>
      <c r="B171" s="22">
        <v>42124</v>
      </c>
      <c r="C171" s="18" t="s">
        <v>47</v>
      </c>
      <c r="D171" s="19">
        <v>8</v>
      </c>
      <c r="E171" s="20" t="s">
        <v>1</v>
      </c>
      <c r="F171" s="28">
        <v>8</v>
      </c>
      <c r="G171" s="28">
        <v>7</v>
      </c>
      <c r="H171" s="21">
        <v>-1</v>
      </c>
      <c r="I171" s="21">
        <v>0.125</v>
      </c>
      <c r="J171" s="21">
        <v>3.6690292277046122E-2</v>
      </c>
      <c r="K171" s="21">
        <v>3.6690292277046122</v>
      </c>
      <c r="L171" s="46" t="s">
        <v>0</v>
      </c>
      <c r="M171" s="49" t="s">
        <v>12</v>
      </c>
      <c r="N171" s="49">
        <v>2</v>
      </c>
      <c r="O171" s="54">
        <v>121.40982541382358</v>
      </c>
      <c r="P171" s="54">
        <v>0.12140982541382359</v>
      </c>
      <c r="Q171" s="53">
        <v>0.24281965082764717</v>
      </c>
    </row>
    <row r="172" spans="1:17" x14ac:dyDescent="0.25">
      <c r="A172" s="5" t="s">
        <v>39</v>
      </c>
      <c r="B172" s="22">
        <v>42124</v>
      </c>
      <c r="C172" s="18" t="s">
        <v>47</v>
      </c>
      <c r="D172" s="19">
        <v>8</v>
      </c>
      <c r="E172" s="20" t="s">
        <v>1</v>
      </c>
      <c r="F172" s="28">
        <v>8</v>
      </c>
      <c r="G172" s="28">
        <v>7</v>
      </c>
      <c r="H172" s="21">
        <v>-1</v>
      </c>
      <c r="I172" s="21">
        <v>0.125</v>
      </c>
      <c r="J172" s="21">
        <v>3.6690292277046122E-2</v>
      </c>
      <c r="K172" s="21">
        <v>3.6690292277046122</v>
      </c>
      <c r="L172" s="46" t="s">
        <v>0</v>
      </c>
      <c r="M172" s="49" t="s">
        <v>12</v>
      </c>
      <c r="N172" s="49">
        <v>10</v>
      </c>
      <c r="O172" s="54">
        <v>121.40982541382358</v>
      </c>
      <c r="P172" s="54">
        <v>0.12140982541382359</v>
      </c>
      <c r="Q172" s="53">
        <v>1.2140982541382359</v>
      </c>
    </row>
    <row r="173" spans="1:17" x14ac:dyDescent="0.25">
      <c r="A173" s="5" t="s">
        <v>39</v>
      </c>
      <c r="B173" s="18" t="s">
        <v>51</v>
      </c>
      <c r="C173" s="18" t="s">
        <v>47</v>
      </c>
      <c r="D173" s="19">
        <v>42</v>
      </c>
      <c r="E173" s="20" t="s">
        <v>1</v>
      </c>
      <c r="F173" s="28"/>
      <c r="G173" s="28"/>
      <c r="H173" s="21"/>
      <c r="I173" s="21"/>
      <c r="J173" s="21"/>
      <c r="K173" s="21"/>
      <c r="L173" s="46" t="s">
        <v>0</v>
      </c>
      <c r="M173" s="49" t="s">
        <v>12</v>
      </c>
      <c r="N173" s="49">
        <v>53</v>
      </c>
      <c r="O173" s="54">
        <v>121.40982541382358</v>
      </c>
      <c r="P173" s="54">
        <v>0.12140982541382359</v>
      </c>
      <c r="Q173" s="53">
        <v>6.4347207469326504</v>
      </c>
    </row>
    <row r="174" spans="1:17" x14ac:dyDescent="0.25">
      <c r="A174" s="5" t="s">
        <v>39</v>
      </c>
      <c r="B174" s="18" t="s">
        <v>51</v>
      </c>
      <c r="C174" s="18" t="s">
        <v>47</v>
      </c>
      <c r="D174" s="19">
        <v>43</v>
      </c>
      <c r="E174" s="20" t="s">
        <v>1</v>
      </c>
      <c r="F174" s="28"/>
      <c r="G174" s="28"/>
      <c r="H174" s="21"/>
      <c r="I174" s="21"/>
      <c r="J174" s="21"/>
      <c r="K174" s="21"/>
      <c r="L174" s="46" t="s">
        <v>0</v>
      </c>
      <c r="M174" s="49" t="s">
        <v>12</v>
      </c>
      <c r="N174" s="49">
        <v>45</v>
      </c>
      <c r="O174" s="54">
        <v>121.40982541382358</v>
      </c>
      <c r="P174" s="54">
        <v>0.12140982541382359</v>
      </c>
      <c r="Q174" s="53">
        <v>5.4634421436220615</v>
      </c>
    </row>
    <row r="175" spans="1:17" x14ac:dyDescent="0.25">
      <c r="A175" s="5" t="s">
        <v>39</v>
      </c>
      <c r="B175" s="18" t="s">
        <v>51</v>
      </c>
      <c r="C175" s="18" t="s">
        <v>47</v>
      </c>
      <c r="D175" s="19">
        <v>44</v>
      </c>
      <c r="E175" s="20" t="s">
        <v>1</v>
      </c>
      <c r="F175" s="28"/>
      <c r="G175" s="28"/>
      <c r="H175" s="21"/>
      <c r="I175" s="21"/>
      <c r="J175" s="21"/>
      <c r="K175" s="21"/>
      <c r="L175" s="46" t="s">
        <v>0</v>
      </c>
      <c r="M175" s="49" t="s">
        <v>12</v>
      </c>
      <c r="N175" s="49">
        <v>23</v>
      </c>
      <c r="O175" s="54">
        <v>121.40982541382358</v>
      </c>
      <c r="P175" s="54">
        <v>0.12140982541382359</v>
      </c>
      <c r="Q175" s="53">
        <v>2.7924259845179424</v>
      </c>
    </row>
    <row r="176" spans="1:17" x14ac:dyDescent="0.25">
      <c r="A176" s="5" t="s">
        <v>39</v>
      </c>
      <c r="B176" s="18" t="s">
        <v>51</v>
      </c>
      <c r="C176" s="18" t="s">
        <v>47</v>
      </c>
      <c r="D176" s="19">
        <v>42</v>
      </c>
      <c r="E176" s="20" t="s">
        <v>1</v>
      </c>
      <c r="F176" s="28"/>
      <c r="G176" s="28"/>
      <c r="H176" s="21"/>
      <c r="I176" s="21"/>
      <c r="J176" s="21"/>
      <c r="K176" s="21"/>
      <c r="L176" s="46" t="s">
        <v>0</v>
      </c>
      <c r="M176" s="49" t="s">
        <v>12</v>
      </c>
      <c r="N176" s="49">
        <v>30</v>
      </c>
      <c r="O176" s="54">
        <v>121.40982541382358</v>
      </c>
      <c r="P176" s="54">
        <v>0.12140982541382359</v>
      </c>
      <c r="Q176" s="53">
        <v>3.6422947624147075</v>
      </c>
    </row>
    <row r="177" spans="1:17" x14ac:dyDescent="0.25">
      <c r="A177" s="5" t="s">
        <v>39</v>
      </c>
      <c r="B177" s="18" t="s">
        <v>51</v>
      </c>
      <c r="C177" s="18" t="s">
        <v>47</v>
      </c>
      <c r="D177" s="19">
        <v>43</v>
      </c>
      <c r="E177" s="20" t="s">
        <v>1</v>
      </c>
      <c r="F177" s="28"/>
      <c r="G177" s="28"/>
      <c r="H177" s="21"/>
      <c r="I177" s="21"/>
      <c r="J177" s="21"/>
      <c r="K177" s="21"/>
      <c r="L177" s="46" t="s">
        <v>0</v>
      </c>
      <c r="M177" s="49" t="s">
        <v>12</v>
      </c>
      <c r="N177" s="49">
        <v>18</v>
      </c>
      <c r="O177" s="54">
        <v>121.40982541382358</v>
      </c>
      <c r="P177" s="54">
        <v>0.12140982541382359</v>
      </c>
      <c r="Q177" s="53">
        <v>2.1853768574488246</v>
      </c>
    </row>
    <row r="178" spans="1:17" x14ac:dyDescent="0.25">
      <c r="A178" s="5" t="s">
        <v>39</v>
      </c>
      <c r="B178" s="18" t="s">
        <v>51</v>
      </c>
      <c r="C178" s="18" t="s">
        <v>47</v>
      </c>
      <c r="D178" s="19">
        <v>44</v>
      </c>
      <c r="E178" s="20" t="s">
        <v>1</v>
      </c>
      <c r="F178" s="28"/>
      <c r="G178" s="28"/>
      <c r="H178" s="21"/>
      <c r="I178" s="21"/>
      <c r="J178" s="21"/>
      <c r="K178" s="21"/>
      <c r="L178" s="46" t="s">
        <v>0</v>
      </c>
      <c r="M178" s="49" t="s">
        <v>12</v>
      </c>
      <c r="N178" s="49">
        <v>11</v>
      </c>
      <c r="O178" s="54">
        <v>121.40982541382358</v>
      </c>
      <c r="P178" s="54">
        <v>0.12140982541382359</v>
      </c>
      <c r="Q178" s="53">
        <v>1.3355080795520595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572DA-B568-47A2-B5FC-4131F76A252D}">
  <dimension ref="A1:X157"/>
  <sheetViews>
    <sheetView zoomScale="80" zoomScaleNormal="80" workbookViewId="0">
      <selection activeCell="V26" sqref="V26"/>
    </sheetView>
  </sheetViews>
  <sheetFormatPr baseColWidth="10" defaultRowHeight="15" x14ac:dyDescent="0.25"/>
  <cols>
    <col min="12" max="12" width="16.5703125" bestFit="1" customWidth="1"/>
    <col min="20" max="20" width="30.42578125" bestFit="1" customWidth="1"/>
  </cols>
  <sheetData>
    <row r="1" spans="1:24" x14ac:dyDescent="0.25">
      <c r="A1" s="8" t="s">
        <v>28</v>
      </c>
      <c r="B1" s="9" t="s">
        <v>8</v>
      </c>
      <c r="C1" s="10" t="s">
        <v>29</v>
      </c>
      <c r="D1" s="8" t="s">
        <v>30</v>
      </c>
      <c r="E1" s="11" t="s">
        <v>31</v>
      </c>
      <c r="F1" s="12" t="s">
        <v>32</v>
      </c>
      <c r="G1" s="12" t="s">
        <v>33</v>
      </c>
      <c r="H1" s="11" t="s">
        <v>34</v>
      </c>
      <c r="I1" s="11" t="s">
        <v>35</v>
      </c>
      <c r="J1" s="12" t="s">
        <v>36</v>
      </c>
      <c r="K1" s="11" t="s">
        <v>37</v>
      </c>
      <c r="L1" s="45" t="s">
        <v>7</v>
      </c>
      <c r="M1" s="48" t="s">
        <v>16</v>
      </c>
      <c r="N1" s="48" t="s">
        <v>17</v>
      </c>
      <c r="O1" s="52" t="s">
        <v>18</v>
      </c>
      <c r="P1" s="52" t="s">
        <v>19</v>
      </c>
      <c r="Q1" s="57" t="s">
        <v>9</v>
      </c>
      <c r="R1" s="11"/>
      <c r="S1" s="11"/>
      <c r="T1" s="13" t="s">
        <v>38</v>
      </c>
    </row>
    <row r="2" spans="1:24" x14ac:dyDescent="0.25">
      <c r="A2" s="19" t="s">
        <v>48</v>
      </c>
      <c r="B2" s="23">
        <v>42075</v>
      </c>
      <c r="C2" s="42" t="s">
        <v>47</v>
      </c>
      <c r="D2" s="19">
        <v>1</v>
      </c>
      <c r="E2" s="43" t="s">
        <v>1</v>
      </c>
      <c r="F2" s="21">
        <v>156</v>
      </c>
      <c r="G2" s="21">
        <v>123</v>
      </c>
      <c r="H2" s="21">
        <f>G2-F2</f>
        <v>-33</v>
      </c>
      <c r="I2" s="21">
        <f>1-(G2/F2)</f>
        <v>0.21153846153846156</v>
      </c>
      <c r="J2" s="21">
        <v>0.13196268095294261</v>
      </c>
      <c r="K2" s="21">
        <v>13.196268095294261</v>
      </c>
      <c r="L2" s="46" t="s">
        <v>6</v>
      </c>
      <c r="M2" s="49" t="s">
        <v>13</v>
      </c>
      <c r="N2" s="49">
        <v>5</v>
      </c>
      <c r="O2" s="54">
        <v>250.98462002660904</v>
      </c>
      <c r="P2" s="54">
        <v>0.25098462002660904</v>
      </c>
      <c r="Q2" s="53">
        <v>1.2549231001330452</v>
      </c>
    </row>
    <row r="3" spans="1:24" x14ac:dyDescent="0.25">
      <c r="A3" s="19" t="s">
        <v>48</v>
      </c>
      <c r="B3" s="23">
        <v>42075</v>
      </c>
      <c r="C3" s="42" t="s">
        <v>47</v>
      </c>
      <c r="D3" s="19">
        <v>1</v>
      </c>
      <c r="E3" s="43" t="s">
        <v>1</v>
      </c>
      <c r="F3" s="21">
        <v>156</v>
      </c>
      <c r="G3" s="21">
        <v>123</v>
      </c>
      <c r="H3" s="21">
        <f>G3-F3</f>
        <v>-33</v>
      </c>
      <c r="I3" s="21">
        <f>1-(G3/F3)</f>
        <v>0.21153846153846156</v>
      </c>
      <c r="J3" s="21">
        <v>0.13196268095294261</v>
      </c>
      <c r="K3" s="21">
        <v>13.196268095294261</v>
      </c>
      <c r="L3" s="46" t="s">
        <v>6</v>
      </c>
      <c r="M3" s="49" t="s">
        <v>13</v>
      </c>
      <c r="N3" s="49">
        <v>9</v>
      </c>
      <c r="O3" s="54">
        <v>250.98462002660904</v>
      </c>
      <c r="P3" s="54">
        <v>0.25098462002660904</v>
      </c>
      <c r="Q3" s="53">
        <v>2.2588615802394814</v>
      </c>
    </row>
    <row r="4" spans="1:24" x14ac:dyDescent="0.25">
      <c r="A4" s="5" t="s">
        <v>48</v>
      </c>
      <c r="B4" s="22">
        <v>42101</v>
      </c>
      <c r="C4" s="18" t="s">
        <v>47</v>
      </c>
      <c r="D4" s="19">
        <v>17</v>
      </c>
      <c r="E4" s="20" t="s">
        <v>1</v>
      </c>
      <c r="F4" s="28">
        <v>22.5</v>
      </c>
      <c r="G4" s="28">
        <v>13</v>
      </c>
      <c r="H4" s="21">
        <v>-9.5</v>
      </c>
      <c r="I4" s="21">
        <v>0.42222222222222228</v>
      </c>
      <c r="J4" s="21">
        <v>0.36390978029722409</v>
      </c>
      <c r="K4" s="21">
        <v>36.390978029722412</v>
      </c>
      <c r="L4" s="46" t="s">
        <v>4</v>
      </c>
      <c r="M4" s="49" t="s">
        <v>15</v>
      </c>
      <c r="N4" s="49">
        <v>4</v>
      </c>
      <c r="O4" s="54">
        <v>761.14579986803108</v>
      </c>
      <c r="P4" s="54">
        <v>0.7611457998680311</v>
      </c>
      <c r="Q4" s="53">
        <v>3.0445831994721244</v>
      </c>
    </row>
    <row r="5" spans="1:24" x14ac:dyDescent="0.25">
      <c r="A5" s="5" t="s">
        <v>48</v>
      </c>
      <c r="B5" s="22">
        <v>42101</v>
      </c>
      <c r="C5" s="18" t="s">
        <v>47</v>
      </c>
      <c r="D5" s="19">
        <v>17</v>
      </c>
      <c r="E5" s="20" t="s">
        <v>1</v>
      </c>
      <c r="F5" s="28">
        <v>22.5</v>
      </c>
      <c r="G5" s="28">
        <v>13</v>
      </c>
      <c r="H5" s="21">
        <v>-9.5</v>
      </c>
      <c r="I5" s="21">
        <v>0.42222222222222228</v>
      </c>
      <c r="J5" s="21">
        <v>0.36390978029722409</v>
      </c>
      <c r="K5" s="21">
        <v>36.390978029722412</v>
      </c>
      <c r="L5" s="46" t="s">
        <v>4</v>
      </c>
      <c r="M5" s="49" t="s">
        <v>14</v>
      </c>
      <c r="N5" s="49">
        <v>1</v>
      </c>
      <c r="O5" s="54">
        <v>451.81918970806743</v>
      </c>
      <c r="P5" s="54">
        <v>0.45181918970806745</v>
      </c>
      <c r="Q5" s="53">
        <v>0.45181918970806745</v>
      </c>
    </row>
    <row r="6" spans="1:24" x14ac:dyDescent="0.25">
      <c r="A6" s="5" t="s">
        <v>48</v>
      </c>
      <c r="B6" s="22">
        <v>42101</v>
      </c>
      <c r="C6" s="18" t="s">
        <v>47</v>
      </c>
      <c r="D6" s="19">
        <v>17</v>
      </c>
      <c r="E6" s="20" t="s">
        <v>1</v>
      </c>
      <c r="F6" s="28">
        <v>22.5</v>
      </c>
      <c r="G6" s="28">
        <v>13</v>
      </c>
      <c r="H6" s="21">
        <v>-9.5</v>
      </c>
      <c r="I6" s="21">
        <v>0.42222222222222228</v>
      </c>
      <c r="J6" s="21">
        <v>0.36390978029722409</v>
      </c>
      <c r="K6" s="21">
        <v>36.390978029722412</v>
      </c>
      <c r="L6" s="46" t="s">
        <v>4</v>
      </c>
      <c r="M6" s="49" t="s">
        <v>14</v>
      </c>
      <c r="N6" s="49">
        <v>1</v>
      </c>
      <c r="O6" s="54">
        <v>451.81918970806743</v>
      </c>
      <c r="P6" s="54">
        <v>0.45181918970806745</v>
      </c>
      <c r="Q6" s="53">
        <v>0.45181918970806745</v>
      </c>
      <c r="T6" s="1" t="s">
        <v>44</v>
      </c>
      <c r="U6" s="1" t="s">
        <v>9</v>
      </c>
      <c r="V6" s="1" t="s">
        <v>43</v>
      </c>
      <c r="W6" s="1" t="s">
        <v>10</v>
      </c>
      <c r="X6" s="1" t="s">
        <v>11</v>
      </c>
    </row>
    <row r="7" spans="1:24" x14ac:dyDescent="0.25">
      <c r="A7" s="5" t="s">
        <v>48</v>
      </c>
      <c r="B7" s="22">
        <v>42101</v>
      </c>
      <c r="C7" s="18" t="s">
        <v>47</v>
      </c>
      <c r="D7" s="19">
        <v>17</v>
      </c>
      <c r="E7" s="20" t="s">
        <v>1</v>
      </c>
      <c r="F7" s="28">
        <v>22.5</v>
      </c>
      <c r="G7" s="28">
        <v>13</v>
      </c>
      <c r="H7" s="21">
        <v>-9.5</v>
      </c>
      <c r="I7" s="21">
        <v>0.42222222222222228</v>
      </c>
      <c r="J7" s="21">
        <v>0.36390978029722409</v>
      </c>
      <c r="K7" s="21">
        <v>36.390978029722412</v>
      </c>
      <c r="L7" s="46" t="s">
        <v>4</v>
      </c>
      <c r="M7" s="49" t="s">
        <v>13</v>
      </c>
      <c r="N7" s="49">
        <v>2</v>
      </c>
      <c r="O7" s="54">
        <v>241.4803650868738</v>
      </c>
      <c r="P7" s="54">
        <v>0.24148036508687382</v>
      </c>
      <c r="Q7" s="53">
        <v>0.48296073017374763</v>
      </c>
      <c r="T7" t="s">
        <v>20</v>
      </c>
      <c r="U7" s="1"/>
      <c r="V7" s="1"/>
      <c r="W7" s="1"/>
      <c r="X7" s="1">
        <f>(100/$U$14)*U7</f>
        <v>0</v>
      </c>
    </row>
    <row r="8" spans="1:24" x14ac:dyDescent="0.25">
      <c r="A8" s="5" t="s">
        <v>48</v>
      </c>
      <c r="B8" s="22">
        <v>42101</v>
      </c>
      <c r="C8" s="18" t="s">
        <v>47</v>
      </c>
      <c r="D8" s="19">
        <v>17</v>
      </c>
      <c r="E8" s="20" t="s">
        <v>1</v>
      </c>
      <c r="F8" s="28">
        <v>22.5</v>
      </c>
      <c r="G8" s="28">
        <v>13</v>
      </c>
      <c r="H8" s="21">
        <v>-9.5</v>
      </c>
      <c r="I8" s="21">
        <v>0.42222222222222228</v>
      </c>
      <c r="J8" s="21">
        <v>0.36390978029722409</v>
      </c>
      <c r="K8" s="21">
        <v>36.390978029722412</v>
      </c>
      <c r="L8" s="46" t="s">
        <v>4</v>
      </c>
      <c r="M8" s="49" t="s">
        <v>12</v>
      </c>
      <c r="N8" s="49">
        <v>8</v>
      </c>
      <c r="O8" s="54">
        <v>110.18761685920617</v>
      </c>
      <c r="P8" s="54">
        <v>0.11018761685920617</v>
      </c>
      <c r="Q8" s="53">
        <v>0.88150093487364933</v>
      </c>
      <c r="T8" t="s">
        <v>6</v>
      </c>
      <c r="U8" s="1">
        <f>SUM(Q2:Q3)</f>
        <v>3.5137846803725266</v>
      </c>
      <c r="V8" s="1">
        <f>AVERAGE(Q2:Q3)</f>
        <v>1.7568923401862633</v>
      </c>
      <c r="W8" s="1">
        <f>_xlfn.STDEV.P(Q2:Q3)</f>
        <v>0.50196924005321797</v>
      </c>
      <c r="X8" s="1">
        <f t="shared" ref="X8:X12" si="0">(100/$U$14)*U8</f>
        <v>0.9170431598523634</v>
      </c>
    </row>
    <row r="9" spans="1:24" x14ac:dyDescent="0.25">
      <c r="A9" s="5" t="s">
        <v>48</v>
      </c>
      <c r="B9" s="22">
        <v>42137</v>
      </c>
      <c r="C9" s="18" t="s">
        <v>47</v>
      </c>
      <c r="D9" s="19">
        <v>13</v>
      </c>
      <c r="E9" s="20" t="s">
        <v>1</v>
      </c>
      <c r="F9" s="28">
        <v>17</v>
      </c>
      <c r="G9" s="28">
        <v>15.5</v>
      </c>
      <c r="H9" s="21">
        <v>-1.5</v>
      </c>
      <c r="I9" s="21">
        <v>8.8235294117647078E-2</v>
      </c>
      <c r="J9" s="21">
        <v>-3.7849055264391751E-3</v>
      </c>
      <c r="K9" s="21">
        <v>-0.37849055264391751</v>
      </c>
      <c r="L9" s="46" t="s">
        <v>3</v>
      </c>
      <c r="M9" s="49" t="s">
        <v>12</v>
      </c>
      <c r="N9" s="49">
        <v>1</v>
      </c>
      <c r="O9" s="54">
        <v>110.18761685920617</v>
      </c>
      <c r="P9" s="54">
        <v>0.11018761685920617</v>
      </c>
      <c r="Q9" s="53">
        <v>0.11018761685920617</v>
      </c>
      <c r="T9" t="s">
        <v>27</v>
      </c>
      <c r="U9" s="1"/>
      <c r="V9" s="1"/>
      <c r="W9" s="1"/>
      <c r="X9" s="1">
        <f t="shared" si="0"/>
        <v>0</v>
      </c>
    </row>
    <row r="10" spans="1:24" x14ac:dyDescent="0.25">
      <c r="A10" s="5" t="s">
        <v>48</v>
      </c>
      <c r="B10" s="22">
        <v>42137</v>
      </c>
      <c r="C10" s="18" t="s">
        <v>47</v>
      </c>
      <c r="D10" s="19">
        <v>15</v>
      </c>
      <c r="E10" s="20" t="s">
        <v>1</v>
      </c>
      <c r="F10" s="28">
        <v>21</v>
      </c>
      <c r="G10" s="28">
        <v>18.5</v>
      </c>
      <c r="H10" s="21">
        <v>-2.5</v>
      </c>
      <c r="I10" s="21">
        <v>0.11904761904761907</v>
      </c>
      <c r="J10" s="21">
        <v>3.0137165013624734E-2</v>
      </c>
      <c r="K10" s="21">
        <v>3.0137165013624734</v>
      </c>
      <c r="L10" s="46" t="s">
        <v>3</v>
      </c>
      <c r="M10" s="49" t="s">
        <v>12</v>
      </c>
      <c r="N10" s="49">
        <v>7</v>
      </c>
      <c r="O10" s="54">
        <v>110.18761685920617</v>
      </c>
      <c r="P10" s="54">
        <v>0.11018761685920617</v>
      </c>
      <c r="Q10" s="53">
        <v>0.77131331801444314</v>
      </c>
      <c r="T10" t="s">
        <v>4</v>
      </c>
      <c r="U10" s="1">
        <f>SUM(Q4:Q8)</f>
        <v>5.3126832439356564</v>
      </c>
      <c r="V10" s="1">
        <f>AVERAGE(Q4:Q8)</f>
        <v>1.0625366487871313</v>
      </c>
      <c r="W10" s="1">
        <f>_xlfn.STDEV.P(Q4:Q8)</f>
        <v>1.0043049670173863</v>
      </c>
      <c r="X10" s="1">
        <f t="shared" si="0"/>
        <v>1.3865277108547642</v>
      </c>
    </row>
    <row r="11" spans="1:24" x14ac:dyDescent="0.25">
      <c r="A11" s="19" t="s">
        <v>48</v>
      </c>
      <c r="B11" s="23">
        <v>42075</v>
      </c>
      <c r="C11" s="42" t="s">
        <v>47</v>
      </c>
      <c r="D11" s="19">
        <v>1</v>
      </c>
      <c r="E11" s="43" t="s">
        <v>1</v>
      </c>
      <c r="F11" s="21">
        <v>156</v>
      </c>
      <c r="G11" s="21">
        <v>123</v>
      </c>
      <c r="H11" s="21">
        <f t="shared" ref="H11:H27" si="1">G11-F11</f>
        <v>-33</v>
      </c>
      <c r="I11" s="21">
        <f t="shared" ref="I11:I27" si="2">1-(G11/F11)</f>
        <v>0.21153846153846156</v>
      </c>
      <c r="J11" s="21">
        <v>0.13196268095294261</v>
      </c>
      <c r="K11" s="21">
        <v>13.196268095294261</v>
      </c>
      <c r="L11" s="46" t="s">
        <v>0</v>
      </c>
      <c r="M11" s="49" t="s">
        <v>12</v>
      </c>
      <c r="N11" s="49">
        <v>12</v>
      </c>
      <c r="O11" s="54">
        <v>121.40982541382358</v>
      </c>
      <c r="P11" s="54">
        <v>0.12140982541382359</v>
      </c>
      <c r="Q11" s="53">
        <v>1.4569179049658829</v>
      </c>
      <c r="T11" t="s">
        <v>3</v>
      </c>
      <c r="U11" s="1">
        <f>SUM(Q9:Q10)</f>
        <v>0.88150093487364933</v>
      </c>
      <c r="V11" s="1">
        <f>AVERAGE(Q9:Q10)</f>
        <v>0.44075046743682467</v>
      </c>
      <c r="W11" s="1">
        <f>_xlfn.STDEV.P(Q9:Q10)</f>
        <v>0.33056285057761842</v>
      </c>
      <c r="X11" s="1">
        <f t="shared" si="0"/>
        <v>0.23005803606715056</v>
      </c>
    </row>
    <row r="12" spans="1:24" x14ac:dyDescent="0.25">
      <c r="A12" s="19" t="s">
        <v>48</v>
      </c>
      <c r="B12" s="23">
        <v>42075</v>
      </c>
      <c r="C12" s="42" t="s">
        <v>47</v>
      </c>
      <c r="D12" s="19">
        <v>1</v>
      </c>
      <c r="E12" s="43" t="s">
        <v>1</v>
      </c>
      <c r="F12" s="21">
        <v>156</v>
      </c>
      <c r="G12" s="21">
        <v>123</v>
      </c>
      <c r="H12" s="21">
        <f t="shared" si="1"/>
        <v>-33</v>
      </c>
      <c r="I12" s="21">
        <f t="shared" si="2"/>
        <v>0.21153846153846156</v>
      </c>
      <c r="J12" s="21">
        <v>0.13196268095294261</v>
      </c>
      <c r="K12" s="21">
        <v>13.196268095294261</v>
      </c>
      <c r="L12" s="46" t="s">
        <v>0</v>
      </c>
      <c r="M12" s="49" t="s">
        <v>12</v>
      </c>
      <c r="N12" s="49">
        <v>4</v>
      </c>
      <c r="O12" s="54">
        <v>121.40982541382358</v>
      </c>
      <c r="P12" s="54">
        <v>0.12140982541382359</v>
      </c>
      <c r="Q12" s="53">
        <v>0.48563930165529434</v>
      </c>
      <c r="T12" t="s">
        <v>0</v>
      </c>
      <c r="U12" s="1">
        <f>SUM(Q11:Q157)</f>
        <v>373.45662297292102</v>
      </c>
      <c r="V12" s="1">
        <f>AVERAGE(Q11:Q157)</f>
        <v>2.5405212447137484</v>
      </c>
      <c r="W12" s="1">
        <f>_xlfn.STDEV.P(Q11:Q157)</f>
        <v>3.0168408769415898</v>
      </c>
      <c r="X12" s="1">
        <f t="shared" si="0"/>
        <v>97.466371093225732</v>
      </c>
    </row>
    <row r="13" spans="1:24" x14ac:dyDescent="0.25">
      <c r="A13" s="19" t="s">
        <v>48</v>
      </c>
      <c r="B13" s="23">
        <v>42075</v>
      </c>
      <c r="C13" s="42" t="s">
        <v>47</v>
      </c>
      <c r="D13" s="19">
        <v>1</v>
      </c>
      <c r="E13" s="43" t="s">
        <v>1</v>
      </c>
      <c r="F13" s="21">
        <v>156</v>
      </c>
      <c r="G13" s="21">
        <v>123</v>
      </c>
      <c r="H13" s="21">
        <f t="shared" si="1"/>
        <v>-33</v>
      </c>
      <c r="I13" s="21">
        <f t="shared" si="2"/>
        <v>0.21153846153846156</v>
      </c>
      <c r="J13" s="21">
        <v>0.13196268095294261</v>
      </c>
      <c r="K13" s="21">
        <v>13.196268095294261</v>
      </c>
      <c r="L13" s="46" t="s">
        <v>0</v>
      </c>
      <c r="M13" s="49" t="s">
        <v>12</v>
      </c>
      <c r="N13" s="49">
        <v>46</v>
      </c>
      <c r="O13" s="54">
        <v>121.40982541382358</v>
      </c>
      <c r="P13" s="54">
        <v>0.12140982541382359</v>
      </c>
      <c r="Q13" s="53">
        <v>5.5848519690358849</v>
      </c>
    </row>
    <row r="14" spans="1:24" x14ac:dyDescent="0.25">
      <c r="A14" s="19" t="s">
        <v>48</v>
      </c>
      <c r="B14" s="23">
        <v>42075</v>
      </c>
      <c r="C14" s="42" t="s">
        <v>47</v>
      </c>
      <c r="D14" s="19">
        <v>1</v>
      </c>
      <c r="E14" s="43" t="s">
        <v>1</v>
      </c>
      <c r="F14" s="21">
        <v>156</v>
      </c>
      <c r="G14" s="21">
        <v>123</v>
      </c>
      <c r="H14" s="21">
        <f t="shared" si="1"/>
        <v>-33</v>
      </c>
      <c r="I14" s="21">
        <f t="shared" si="2"/>
        <v>0.21153846153846156</v>
      </c>
      <c r="J14" s="21">
        <v>0.13196268095294261</v>
      </c>
      <c r="K14" s="21">
        <v>13.196268095294261</v>
      </c>
      <c r="L14" s="46" t="s">
        <v>0</v>
      </c>
      <c r="M14" s="49" t="s">
        <v>12</v>
      </c>
      <c r="N14" s="49">
        <v>60</v>
      </c>
      <c r="O14" s="54">
        <v>121.40982541382358</v>
      </c>
      <c r="P14" s="54">
        <v>0.12140982541382359</v>
      </c>
      <c r="Q14" s="53">
        <v>7.284589524829415</v>
      </c>
      <c r="T14" s="1" t="s">
        <v>42</v>
      </c>
      <c r="U14" s="1">
        <f>SUM(U7:U12)</f>
        <v>383.16459183210287</v>
      </c>
      <c r="X14" s="1">
        <f>SUM(X7:X12)</f>
        <v>100.00000000000001</v>
      </c>
    </row>
    <row r="15" spans="1:24" x14ac:dyDescent="0.25">
      <c r="A15" s="19" t="s">
        <v>48</v>
      </c>
      <c r="B15" s="23">
        <v>42075</v>
      </c>
      <c r="C15" s="42" t="s">
        <v>47</v>
      </c>
      <c r="D15" s="19">
        <v>1</v>
      </c>
      <c r="E15" s="43" t="s">
        <v>1</v>
      </c>
      <c r="F15" s="21">
        <v>156</v>
      </c>
      <c r="G15" s="21">
        <v>123</v>
      </c>
      <c r="H15" s="21">
        <f t="shared" si="1"/>
        <v>-33</v>
      </c>
      <c r="I15" s="21">
        <f t="shared" si="2"/>
        <v>0.21153846153846156</v>
      </c>
      <c r="J15" s="21">
        <v>0.13196268095294261</v>
      </c>
      <c r="K15" s="21">
        <v>13.196268095294261</v>
      </c>
      <c r="L15" s="46" t="s">
        <v>0</v>
      </c>
      <c r="M15" s="49" t="s">
        <v>12</v>
      </c>
      <c r="N15" s="49">
        <v>58</v>
      </c>
      <c r="O15" s="54">
        <v>121.40982541382358</v>
      </c>
      <c r="P15" s="54">
        <v>0.12140982541382359</v>
      </c>
      <c r="Q15" s="53">
        <v>7.0417698740017682</v>
      </c>
      <c r="T15" t="s">
        <v>46</v>
      </c>
      <c r="U15">
        <v>36</v>
      </c>
    </row>
    <row r="16" spans="1:24" x14ac:dyDescent="0.25">
      <c r="A16" s="19" t="s">
        <v>48</v>
      </c>
      <c r="B16" s="23">
        <v>42075</v>
      </c>
      <c r="C16" s="42" t="s">
        <v>47</v>
      </c>
      <c r="D16" s="19">
        <v>1</v>
      </c>
      <c r="E16" s="43" t="s">
        <v>1</v>
      </c>
      <c r="F16" s="21">
        <v>156</v>
      </c>
      <c r="G16" s="21">
        <v>123</v>
      </c>
      <c r="H16" s="21">
        <f t="shared" si="1"/>
        <v>-33</v>
      </c>
      <c r="I16" s="21">
        <f t="shared" si="2"/>
        <v>0.21153846153846156</v>
      </c>
      <c r="J16" s="21">
        <v>0.13196268095294261</v>
      </c>
      <c r="K16" s="21">
        <v>13.196268095294261</v>
      </c>
      <c r="L16" s="46" t="s">
        <v>0</v>
      </c>
      <c r="M16" s="49" t="s">
        <v>12</v>
      </c>
      <c r="N16" s="49">
        <v>34</v>
      </c>
      <c r="O16" s="54">
        <v>121.40982541382358</v>
      </c>
      <c r="P16" s="54">
        <v>0.12140982541382359</v>
      </c>
      <c r="Q16" s="53">
        <v>4.1279340640700015</v>
      </c>
    </row>
    <row r="17" spans="1:17" x14ac:dyDescent="0.25">
      <c r="A17" s="19" t="s">
        <v>48</v>
      </c>
      <c r="B17" s="23">
        <v>42075</v>
      </c>
      <c r="C17" s="42" t="s">
        <v>47</v>
      </c>
      <c r="D17" s="19">
        <v>1</v>
      </c>
      <c r="E17" s="43" t="s">
        <v>1</v>
      </c>
      <c r="F17" s="21">
        <v>156</v>
      </c>
      <c r="G17" s="21">
        <v>123</v>
      </c>
      <c r="H17" s="21">
        <f t="shared" si="1"/>
        <v>-33</v>
      </c>
      <c r="I17" s="21">
        <f t="shared" si="2"/>
        <v>0.21153846153846156</v>
      </c>
      <c r="J17" s="21">
        <v>0.13196268095294261</v>
      </c>
      <c r="K17" s="21">
        <v>13.196268095294261</v>
      </c>
      <c r="L17" s="46" t="s">
        <v>0</v>
      </c>
      <c r="M17" s="49" t="s">
        <v>12</v>
      </c>
      <c r="N17" s="49">
        <v>1</v>
      </c>
      <c r="O17" s="54">
        <v>121.40982541382358</v>
      </c>
      <c r="P17" s="54">
        <v>0.12140982541382359</v>
      </c>
      <c r="Q17" s="53">
        <v>0.12140982541382359</v>
      </c>
    </row>
    <row r="18" spans="1:17" x14ac:dyDescent="0.25">
      <c r="A18" s="19" t="s">
        <v>48</v>
      </c>
      <c r="B18" s="23">
        <v>42075</v>
      </c>
      <c r="C18" s="42" t="s">
        <v>47</v>
      </c>
      <c r="D18" s="19">
        <v>1</v>
      </c>
      <c r="E18" s="43" t="s">
        <v>1</v>
      </c>
      <c r="F18" s="21">
        <v>156</v>
      </c>
      <c r="G18" s="21">
        <v>123</v>
      </c>
      <c r="H18" s="21">
        <f t="shared" si="1"/>
        <v>-33</v>
      </c>
      <c r="I18" s="21">
        <f t="shared" si="2"/>
        <v>0.21153846153846156</v>
      </c>
      <c r="J18" s="21">
        <v>0.13196268095294261</v>
      </c>
      <c r="K18" s="21">
        <v>13.196268095294261</v>
      </c>
      <c r="L18" s="46" t="s">
        <v>0</v>
      </c>
      <c r="M18" s="49" t="s">
        <v>12</v>
      </c>
      <c r="N18" s="49">
        <v>2</v>
      </c>
      <c r="O18" s="54">
        <v>121.40982541382358</v>
      </c>
      <c r="P18" s="54">
        <v>0.12140982541382359</v>
      </c>
      <c r="Q18" s="53">
        <v>0.24281965082764717</v>
      </c>
    </row>
    <row r="19" spans="1:17" x14ac:dyDescent="0.25">
      <c r="A19" s="19" t="s">
        <v>48</v>
      </c>
      <c r="B19" s="23">
        <v>42075</v>
      </c>
      <c r="C19" s="42" t="s">
        <v>47</v>
      </c>
      <c r="D19" s="19">
        <v>1</v>
      </c>
      <c r="E19" s="43" t="s">
        <v>1</v>
      </c>
      <c r="F19" s="21">
        <v>156</v>
      </c>
      <c r="G19" s="21">
        <v>123</v>
      </c>
      <c r="H19" s="21">
        <f t="shared" si="1"/>
        <v>-33</v>
      </c>
      <c r="I19" s="21">
        <f t="shared" si="2"/>
        <v>0.21153846153846156</v>
      </c>
      <c r="J19" s="21">
        <v>0.13196268095294261</v>
      </c>
      <c r="K19" s="21">
        <v>13.196268095294261</v>
      </c>
      <c r="L19" s="46" t="s">
        <v>0</v>
      </c>
      <c r="M19" s="49" t="s">
        <v>12</v>
      </c>
      <c r="N19" s="49">
        <v>33</v>
      </c>
      <c r="O19" s="54">
        <v>121.40982541382358</v>
      </c>
      <c r="P19" s="54">
        <v>0.12140982541382359</v>
      </c>
      <c r="Q19" s="53">
        <v>4.0065242386561781</v>
      </c>
    </row>
    <row r="20" spans="1:17" x14ac:dyDescent="0.25">
      <c r="A20" s="19" t="s">
        <v>48</v>
      </c>
      <c r="B20" s="23">
        <v>42075</v>
      </c>
      <c r="C20" s="42" t="s">
        <v>47</v>
      </c>
      <c r="D20" s="19">
        <v>1</v>
      </c>
      <c r="E20" s="43" t="s">
        <v>1</v>
      </c>
      <c r="F20" s="21">
        <v>156</v>
      </c>
      <c r="G20" s="21">
        <v>123</v>
      </c>
      <c r="H20" s="21">
        <f t="shared" si="1"/>
        <v>-33</v>
      </c>
      <c r="I20" s="21">
        <f t="shared" si="2"/>
        <v>0.21153846153846156</v>
      </c>
      <c r="J20" s="21">
        <v>0.13196268095294261</v>
      </c>
      <c r="K20" s="21">
        <v>13.196268095294261</v>
      </c>
      <c r="L20" s="46" t="s">
        <v>0</v>
      </c>
      <c r="M20" s="49" t="s">
        <v>12</v>
      </c>
      <c r="N20" s="49">
        <v>14</v>
      </c>
      <c r="O20" s="54">
        <v>121.40982541382358</v>
      </c>
      <c r="P20" s="54">
        <v>0.12140982541382359</v>
      </c>
      <c r="Q20" s="53">
        <v>1.6997375557935301</v>
      </c>
    </row>
    <row r="21" spans="1:17" x14ac:dyDescent="0.25">
      <c r="A21" s="19" t="s">
        <v>48</v>
      </c>
      <c r="B21" s="23">
        <v>42075</v>
      </c>
      <c r="C21" s="42" t="s">
        <v>47</v>
      </c>
      <c r="D21" s="19">
        <v>1</v>
      </c>
      <c r="E21" s="43" t="s">
        <v>1</v>
      </c>
      <c r="F21" s="21">
        <v>156</v>
      </c>
      <c r="G21" s="21">
        <v>123</v>
      </c>
      <c r="H21" s="21">
        <f t="shared" si="1"/>
        <v>-33</v>
      </c>
      <c r="I21" s="21">
        <f t="shared" si="2"/>
        <v>0.21153846153846156</v>
      </c>
      <c r="J21" s="21">
        <v>0.13196268095294261</v>
      </c>
      <c r="K21" s="21">
        <v>13.196268095294261</v>
      </c>
      <c r="L21" s="46" t="s">
        <v>0</v>
      </c>
      <c r="M21" s="49" t="s">
        <v>12</v>
      </c>
      <c r="N21" s="49">
        <v>6</v>
      </c>
      <c r="O21" s="54">
        <v>121.40982541382358</v>
      </c>
      <c r="P21" s="54">
        <v>0.12140982541382359</v>
      </c>
      <c r="Q21" s="53">
        <v>0.72845895248294146</v>
      </c>
    </row>
    <row r="22" spans="1:17" x14ac:dyDescent="0.25">
      <c r="A22" s="40" t="s">
        <v>48</v>
      </c>
      <c r="B22" s="63">
        <v>42075</v>
      </c>
      <c r="C22" s="64" t="s">
        <v>47</v>
      </c>
      <c r="D22" s="40">
        <v>1</v>
      </c>
      <c r="E22" s="65" t="s">
        <v>1</v>
      </c>
      <c r="F22" s="41">
        <v>156</v>
      </c>
      <c r="G22" s="41">
        <v>123</v>
      </c>
      <c r="H22" s="41">
        <f t="shared" si="1"/>
        <v>-33</v>
      </c>
      <c r="I22" s="41">
        <f t="shared" si="2"/>
        <v>0.21153846153846156</v>
      </c>
      <c r="J22" s="41">
        <v>0.13196268095294261</v>
      </c>
      <c r="K22" s="41">
        <v>13.196268095294261</v>
      </c>
      <c r="L22" s="47" t="s">
        <v>0</v>
      </c>
      <c r="M22" s="51" t="s">
        <v>12</v>
      </c>
      <c r="N22" s="51">
        <v>19</v>
      </c>
      <c r="O22" s="56">
        <v>121.40982541382358</v>
      </c>
      <c r="P22" s="56">
        <v>0.12140982541382359</v>
      </c>
      <c r="Q22" s="59">
        <v>2.306786682862648</v>
      </c>
    </row>
    <row r="23" spans="1:17" x14ac:dyDescent="0.25">
      <c r="A23" s="19" t="s">
        <v>48</v>
      </c>
      <c r="B23" s="23">
        <v>42075</v>
      </c>
      <c r="C23" s="60" t="s">
        <v>47</v>
      </c>
      <c r="D23" s="19">
        <v>1</v>
      </c>
      <c r="E23" s="61" t="s">
        <v>1</v>
      </c>
      <c r="F23" s="21">
        <v>156</v>
      </c>
      <c r="G23" s="21">
        <v>123</v>
      </c>
      <c r="H23" s="21">
        <f t="shared" si="1"/>
        <v>-33</v>
      </c>
      <c r="I23" s="21">
        <f t="shared" si="2"/>
        <v>0.21153846153846156</v>
      </c>
      <c r="J23" s="21">
        <v>0.13196268095294261</v>
      </c>
      <c r="K23" s="21">
        <v>13.196268095294261</v>
      </c>
      <c r="L23" s="46" t="s">
        <v>0</v>
      </c>
      <c r="M23" s="49" t="s">
        <v>12</v>
      </c>
      <c r="N23" s="49">
        <v>29</v>
      </c>
      <c r="O23" s="54">
        <v>121.40982541382358</v>
      </c>
      <c r="P23" s="54">
        <v>0.12140982541382359</v>
      </c>
      <c r="Q23" s="53">
        <v>3.5208849370008841</v>
      </c>
    </row>
    <row r="24" spans="1:17" x14ac:dyDescent="0.25">
      <c r="A24" s="19" t="s">
        <v>48</v>
      </c>
      <c r="B24" s="23">
        <v>42075</v>
      </c>
      <c r="C24" s="60" t="s">
        <v>47</v>
      </c>
      <c r="D24" s="19">
        <v>1</v>
      </c>
      <c r="E24" s="61" t="s">
        <v>1</v>
      </c>
      <c r="F24" s="21">
        <v>156</v>
      </c>
      <c r="G24" s="21">
        <v>123</v>
      </c>
      <c r="H24" s="21">
        <f t="shared" si="1"/>
        <v>-33</v>
      </c>
      <c r="I24" s="21">
        <f t="shared" si="2"/>
        <v>0.21153846153846156</v>
      </c>
      <c r="J24" s="21">
        <v>0.13196268095294261</v>
      </c>
      <c r="K24" s="21">
        <v>13.196268095294261</v>
      </c>
      <c r="L24" s="46" t="s">
        <v>0</v>
      </c>
      <c r="M24" s="49" t="s">
        <v>12</v>
      </c>
      <c r="N24" s="49">
        <v>9</v>
      </c>
      <c r="O24" s="54">
        <v>121.40982541382358</v>
      </c>
      <c r="P24" s="54">
        <v>0.12140982541382359</v>
      </c>
      <c r="Q24" s="53">
        <v>1.0926884287244123</v>
      </c>
    </row>
    <row r="25" spans="1:17" x14ac:dyDescent="0.25">
      <c r="A25" s="19" t="s">
        <v>48</v>
      </c>
      <c r="B25" s="23">
        <v>42075</v>
      </c>
      <c r="C25" s="60" t="s">
        <v>47</v>
      </c>
      <c r="D25" s="19">
        <v>1</v>
      </c>
      <c r="E25" s="61" t="s">
        <v>1</v>
      </c>
      <c r="F25" s="21">
        <v>156</v>
      </c>
      <c r="G25" s="21">
        <v>123</v>
      </c>
      <c r="H25" s="21">
        <f t="shared" si="1"/>
        <v>-33</v>
      </c>
      <c r="I25" s="21">
        <f t="shared" si="2"/>
        <v>0.21153846153846156</v>
      </c>
      <c r="J25" s="21">
        <v>0.13196268095294261</v>
      </c>
      <c r="K25" s="21">
        <v>13.196268095294261</v>
      </c>
      <c r="L25" s="46" t="s">
        <v>0</v>
      </c>
      <c r="M25" s="49" t="s">
        <v>12</v>
      </c>
      <c r="N25" s="49">
        <v>15</v>
      </c>
      <c r="O25" s="54">
        <v>121.40982541382358</v>
      </c>
      <c r="P25" s="54">
        <v>0.12140982541382359</v>
      </c>
      <c r="Q25" s="53">
        <v>1.8211473812073538</v>
      </c>
    </row>
    <row r="26" spans="1:17" x14ac:dyDescent="0.25">
      <c r="A26" s="19" t="s">
        <v>48</v>
      </c>
      <c r="B26" s="23">
        <v>42075</v>
      </c>
      <c r="C26" s="60" t="s">
        <v>47</v>
      </c>
      <c r="D26" s="19">
        <v>1</v>
      </c>
      <c r="E26" s="61" t="s">
        <v>1</v>
      </c>
      <c r="F26" s="21">
        <v>156</v>
      </c>
      <c r="G26" s="21">
        <v>123</v>
      </c>
      <c r="H26" s="21">
        <f t="shared" si="1"/>
        <v>-33</v>
      </c>
      <c r="I26" s="21">
        <f t="shared" si="2"/>
        <v>0.21153846153846156</v>
      </c>
      <c r="J26" s="21">
        <v>0.13196268095294261</v>
      </c>
      <c r="K26" s="21">
        <v>13.196268095294261</v>
      </c>
      <c r="L26" s="46" t="s">
        <v>0</v>
      </c>
      <c r="M26" s="49" t="s">
        <v>12</v>
      </c>
      <c r="N26" s="49">
        <v>37</v>
      </c>
      <c r="O26" s="54">
        <v>121.40982541382358</v>
      </c>
      <c r="P26" s="54">
        <v>0.12140982541382359</v>
      </c>
      <c r="Q26" s="53">
        <v>4.4921635403114726</v>
      </c>
    </row>
    <row r="27" spans="1:17" x14ac:dyDescent="0.25">
      <c r="A27" s="19" t="s">
        <v>48</v>
      </c>
      <c r="B27" s="23">
        <v>42075</v>
      </c>
      <c r="C27" s="60" t="s">
        <v>47</v>
      </c>
      <c r="D27" s="19">
        <v>2</v>
      </c>
      <c r="E27" s="61" t="s">
        <v>1</v>
      </c>
      <c r="F27" s="21">
        <v>158</v>
      </c>
      <c r="G27" s="21">
        <v>151</v>
      </c>
      <c r="H27" s="21">
        <f t="shared" si="1"/>
        <v>-7</v>
      </c>
      <c r="I27" s="21">
        <f t="shared" si="2"/>
        <v>4.4303797468354444E-2</v>
      </c>
      <c r="J27" s="21">
        <v>-5.2150205180224285E-2</v>
      </c>
      <c r="K27" s="21">
        <v>-5.2150205180224285</v>
      </c>
      <c r="L27" s="46" t="s">
        <v>0</v>
      </c>
      <c r="M27" s="49" t="s">
        <v>12</v>
      </c>
      <c r="N27" s="49">
        <v>25</v>
      </c>
      <c r="O27" s="54">
        <v>121.40982541382358</v>
      </c>
      <c r="P27" s="54">
        <v>0.12140982541382359</v>
      </c>
      <c r="Q27" s="53">
        <v>3.0352456353455897</v>
      </c>
    </row>
    <row r="28" spans="1:17" x14ac:dyDescent="0.25">
      <c r="A28" s="5" t="s">
        <v>48</v>
      </c>
      <c r="B28" s="22">
        <v>42160</v>
      </c>
      <c r="C28" s="38" t="s">
        <v>47</v>
      </c>
      <c r="D28" s="19">
        <v>5</v>
      </c>
      <c r="E28" s="39" t="s">
        <v>1</v>
      </c>
      <c r="F28" s="28">
        <v>10.5</v>
      </c>
      <c r="G28" s="28">
        <v>7.5</v>
      </c>
      <c r="H28" s="21">
        <v>-3</v>
      </c>
      <c r="I28" s="21">
        <v>0.2857142857142857</v>
      </c>
      <c r="J28" s="21">
        <v>0.21362472838942548</v>
      </c>
      <c r="K28" s="21">
        <v>21.362472838942548</v>
      </c>
      <c r="L28" s="46" t="s">
        <v>0</v>
      </c>
      <c r="M28" s="49" t="s">
        <v>12</v>
      </c>
      <c r="N28" s="49">
        <v>83</v>
      </c>
      <c r="O28" s="54">
        <v>121.40982541382358</v>
      </c>
      <c r="P28" s="54">
        <v>0.12140982541382359</v>
      </c>
      <c r="Q28" s="53">
        <v>10.077015509347358</v>
      </c>
    </row>
    <row r="29" spans="1:17" x14ac:dyDescent="0.25">
      <c r="A29" s="5" t="s">
        <v>48</v>
      </c>
      <c r="B29" s="22">
        <v>42159</v>
      </c>
      <c r="C29" s="38" t="s">
        <v>47</v>
      </c>
      <c r="D29" s="19">
        <v>7</v>
      </c>
      <c r="E29" s="39" t="s">
        <v>1</v>
      </c>
      <c r="F29" s="28">
        <v>13</v>
      </c>
      <c r="G29" s="28">
        <v>11.5</v>
      </c>
      <c r="H29" s="21">
        <v>-1.5</v>
      </c>
      <c r="I29" s="21">
        <v>0.11538461538461542</v>
      </c>
      <c r="J29" s="21">
        <v>2.6104471313057598E-2</v>
      </c>
      <c r="K29" s="21">
        <v>2.6104471313057598</v>
      </c>
      <c r="L29" s="44" t="s">
        <v>0</v>
      </c>
      <c r="M29" s="49" t="s">
        <v>12</v>
      </c>
      <c r="N29" s="49">
        <v>53</v>
      </c>
      <c r="O29" s="54">
        <v>121.40982541382358</v>
      </c>
      <c r="P29" s="54">
        <v>0.12140982541382359</v>
      </c>
      <c r="Q29" s="53">
        <v>6.4347207469326504</v>
      </c>
    </row>
    <row r="30" spans="1:17" x14ac:dyDescent="0.25">
      <c r="A30" s="5" t="s">
        <v>48</v>
      </c>
      <c r="B30" s="23">
        <v>42159</v>
      </c>
      <c r="C30" s="38" t="s">
        <v>47</v>
      </c>
      <c r="D30" s="19">
        <v>8</v>
      </c>
      <c r="E30" s="39" t="s">
        <v>1</v>
      </c>
      <c r="F30" s="28">
        <v>15</v>
      </c>
      <c r="G30" s="28">
        <v>10.5</v>
      </c>
      <c r="H30" s="21">
        <v>-4.5</v>
      </c>
      <c r="I30" s="21">
        <v>0.30000000000000004</v>
      </c>
      <c r="J30" s="21">
        <v>0.22935223382163694</v>
      </c>
      <c r="K30" s="21">
        <v>22.935223382163695</v>
      </c>
      <c r="L30" s="44" t="s">
        <v>0</v>
      </c>
      <c r="M30" s="49" t="s">
        <v>12</v>
      </c>
      <c r="N30" s="49">
        <v>25</v>
      </c>
      <c r="O30" s="54">
        <v>121.40982541382358</v>
      </c>
      <c r="P30" s="54">
        <v>0.12140982541382359</v>
      </c>
      <c r="Q30" s="53">
        <v>3.0352456353455897</v>
      </c>
    </row>
    <row r="31" spans="1:17" x14ac:dyDescent="0.25">
      <c r="A31" s="5" t="s">
        <v>48</v>
      </c>
      <c r="B31" s="22">
        <v>42159</v>
      </c>
      <c r="C31" s="38" t="s">
        <v>47</v>
      </c>
      <c r="D31" s="19">
        <v>9</v>
      </c>
      <c r="E31" s="39" t="s">
        <v>1</v>
      </c>
      <c r="F31" s="28">
        <v>11</v>
      </c>
      <c r="G31" s="28">
        <v>9</v>
      </c>
      <c r="H31" s="21">
        <v>-2</v>
      </c>
      <c r="I31" s="21">
        <v>0.18181818181818177</v>
      </c>
      <c r="J31" s="21">
        <v>9.924287070061466E-2</v>
      </c>
      <c r="K31" s="21">
        <v>9.9242870700614656</v>
      </c>
      <c r="L31" s="46" t="s">
        <v>0</v>
      </c>
      <c r="M31" s="49" t="s">
        <v>12</v>
      </c>
      <c r="N31" s="49">
        <v>14</v>
      </c>
      <c r="O31" s="54">
        <v>121.40982541382358</v>
      </c>
      <c r="P31" s="54">
        <v>0.12140982541382359</v>
      </c>
      <c r="Q31" s="53">
        <v>1.6997375557935301</v>
      </c>
    </row>
    <row r="32" spans="1:17" x14ac:dyDescent="0.25">
      <c r="A32" s="5" t="s">
        <v>48</v>
      </c>
      <c r="B32" s="22">
        <v>42145</v>
      </c>
      <c r="C32" s="38" t="s">
        <v>47</v>
      </c>
      <c r="D32" s="19">
        <v>10</v>
      </c>
      <c r="E32" s="39" t="s">
        <v>49</v>
      </c>
      <c r="F32" s="28">
        <v>15</v>
      </c>
      <c r="G32" s="28">
        <v>14.5</v>
      </c>
      <c r="H32" s="21">
        <v>-0.5</v>
      </c>
      <c r="I32" s="21">
        <v>3.3333333333333326E-2</v>
      </c>
      <c r="J32" s="21">
        <v>-6.422786757964416E-2</v>
      </c>
      <c r="K32" s="21">
        <v>-6.422786757964416</v>
      </c>
      <c r="L32" s="46" t="s">
        <v>0</v>
      </c>
      <c r="M32" s="49" t="s">
        <v>12</v>
      </c>
      <c r="N32" s="49">
        <v>9</v>
      </c>
      <c r="O32" s="54">
        <v>121.40982541382358</v>
      </c>
      <c r="P32" s="54">
        <v>0.12140982541382359</v>
      </c>
      <c r="Q32" s="53">
        <v>1.0926884287244123</v>
      </c>
    </row>
    <row r="33" spans="1:17" x14ac:dyDescent="0.25">
      <c r="A33" s="5" t="s">
        <v>48</v>
      </c>
      <c r="B33" s="22">
        <v>42145</v>
      </c>
      <c r="C33" s="38" t="s">
        <v>47</v>
      </c>
      <c r="D33" s="19">
        <v>10</v>
      </c>
      <c r="E33" s="39" t="s">
        <v>49</v>
      </c>
      <c r="F33" s="28">
        <v>15</v>
      </c>
      <c r="G33" s="28">
        <v>14.5</v>
      </c>
      <c r="H33" s="21">
        <v>-0.5</v>
      </c>
      <c r="I33" s="21">
        <v>3.3333333333333326E-2</v>
      </c>
      <c r="J33" s="21">
        <v>-6.422786757964416E-2</v>
      </c>
      <c r="K33" s="21">
        <v>-6.422786757964416</v>
      </c>
      <c r="L33" s="46" t="s">
        <v>0</v>
      </c>
      <c r="M33" s="49" t="s">
        <v>12</v>
      </c>
      <c r="N33" s="49">
        <v>47</v>
      </c>
      <c r="O33" s="54">
        <v>121.40982541382358</v>
      </c>
      <c r="P33" s="54">
        <v>0.12140982541382359</v>
      </c>
      <c r="Q33" s="53">
        <v>5.7062617944497083</v>
      </c>
    </row>
    <row r="34" spans="1:17" x14ac:dyDescent="0.25">
      <c r="A34" s="5" t="s">
        <v>48</v>
      </c>
      <c r="B34" s="22">
        <v>42145</v>
      </c>
      <c r="C34" s="38" t="s">
        <v>47</v>
      </c>
      <c r="D34" s="19">
        <v>10</v>
      </c>
      <c r="E34" s="39" t="s">
        <v>49</v>
      </c>
      <c r="F34" s="28">
        <v>15</v>
      </c>
      <c r="G34" s="28">
        <v>14.5</v>
      </c>
      <c r="H34" s="21">
        <v>-0.5</v>
      </c>
      <c r="I34" s="21">
        <v>3.3333333333333326E-2</v>
      </c>
      <c r="J34" s="21">
        <v>-6.422786757964416E-2</v>
      </c>
      <c r="K34" s="21">
        <v>-6.422786757964416</v>
      </c>
      <c r="L34" s="46" t="s">
        <v>0</v>
      </c>
      <c r="M34" s="49" t="s">
        <v>12</v>
      </c>
      <c r="N34" s="49">
        <v>12</v>
      </c>
      <c r="O34" s="54">
        <v>121.40982541382358</v>
      </c>
      <c r="P34" s="54">
        <v>0.12140982541382359</v>
      </c>
      <c r="Q34" s="53">
        <v>1.4569179049658829</v>
      </c>
    </row>
    <row r="35" spans="1:17" x14ac:dyDescent="0.25">
      <c r="A35" s="5" t="s">
        <v>48</v>
      </c>
      <c r="B35" s="22">
        <v>42145</v>
      </c>
      <c r="C35" s="38" t="s">
        <v>47</v>
      </c>
      <c r="D35" s="19">
        <v>10</v>
      </c>
      <c r="E35" s="39" t="s">
        <v>49</v>
      </c>
      <c r="F35" s="28">
        <v>15</v>
      </c>
      <c r="G35" s="28">
        <v>14.5</v>
      </c>
      <c r="H35" s="21">
        <v>-0.5</v>
      </c>
      <c r="I35" s="21">
        <v>3.3333333333333326E-2</v>
      </c>
      <c r="J35" s="21">
        <v>-6.422786757964416E-2</v>
      </c>
      <c r="K35" s="21">
        <v>-6.422786757964416</v>
      </c>
      <c r="L35" s="46" t="s">
        <v>0</v>
      </c>
      <c r="M35" s="49" t="s">
        <v>12</v>
      </c>
      <c r="N35" s="49">
        <v>6</v>
      </c>
      <c r="O35" s="54">
        <v>121.40982541382358</v>
      </c>
      <c r="P35" s="54">
        <v>0.12140982541382359</v>
      </c>
      <c r="Q35" s="53">
        <v>0.72845895248294146</v>
      </c>
    </row>
    <row r="36" spans="1:17" x14ac:dyDescent="0.25">
      <c r="A36" s="5" t="s">
        <v>48</v>
      </c>
      <c r="B36" s="22">
        <v>42145</v>
      </c>
      <c r="C36" s="38" t="s">
        <v>47</v>
      </c>
      <c r="D36" s="19">
        <v>10</v>
      </c>
      <c r="E36" s="39" t="s">
        <v>49</v>
      </c>
      <c r="F36" s="28">
        <v>15</v>
      </c>
      <c r="G36" s="28">
        <v>14.5</v>
      </c>
      <c r="H36" s="21">
        <v>-0.5</v>
      </c>
      <c r="I36" s="21">
        <v>3.3333333333333326E-2</v>
      </c>
      <c r="J36" s="21">
        <v>-6.422786757964416E-2</v>
      </c>
      <c r="K36" s="21">
        <v>-6.422786757964416</v>
      </c>
      <c r="L36" s="46" t="s">
        <v>0</v>
      </c>
      <c r="M36" s="49" t="s">
        <v>12</v>
      </c>
      <c r="N36" s="49">
        <v>5</v>
      </c>
      <c r="O36" s="54">
        <v>121.40982541382358</v>
      </c>
      <c r="P36" s="54">
        <v>0.12140982541382359</v>
      </c>
      <c r="Q36" s="53">
        <v>0.60704912706911796</v>
      </c>
    </row>
    <row r="37" spans="1:17" x14ac:dyDescent="0.25">
      <c r="A37" s="5" t="s">
        <v>48</v>
      </c>
      <c r="B37" s="22">
        <v>42145</v>
      </c>
      <c r="C37" s="38" t="s">
        <v>47</v>
      </c>
      <c r="D37" s="19">
        <v>10</v>
      </c>
      <c r="E37" s="39" t="s">
        <v>49</v>
      </c>
      <c r="F37" s="28">
        <v>15</v>
      </c>
      <c r="G37" s="28">
        <v>14.5</v>
      </c>
      <c r="H37" s="21">
        <v>-0.5</v>
      </c>
      <c r="I37" s="21">
        <v>3.3333333333333326E-2</v>
      </c>
      <c r="J37" s="21">
        <v>-6.422786757964416E-2</v>
      </c>
      <c r="K37" s="21">
        <v>-6.422786757964416</v>
      </c>
      <c r="L37" s="46" t="s">
        <v>0</v>
      </c>
      <c r="M37" s="49" t="s">
        <v>12</v>
      </c>
      <c r="N37" s="49">
        <v>12</v>
      </c>
      <c r="O37" s="54">
        <v>121.40982541382358</v>
      </c>
      <c r="P37" s="54">
        <v>0.12140982541382359</v>
      </c>
      <c r="Q37" s="53">
        <v>1.4569179049658829</v>
      </c>
    </row>
    <row r="38" spans="1:17" x14ac:dyDescent="0.25">
      <c r="A38" s="5" t="s">
        <v>48</v>
      </c>
      <c r="B38" s="22">
        <v>42145</v>
      </c>
      <c r="C38" s="38" t="s">
        <v>47</v>
      </c>
      <c r="D38" s="19">
        <v>11</v>
      </c>
      <c r="E38" s="39" t="s">
        <v>49</v>
      </c>
      <c r="F38" s="28">
        <v>11.5</v>
      </c>
      <c r="G38" s="28">
        <v>11</v>
      </c>
      <c r="H38" s="21">
        <v>-0.5</v>
      </c>
      <c r="I38" s="21">
        <v>4.3478260869565188E-2</v>
      </c>
      <c r="J38" s="21">
        <v>-5.3059059374160666E-2</v>
      </c>
      <c r="K38" s="21">
        <v>-5.3059059374160666</v>
      </c>
      <c r="L38" s="46" t="s">
        <v>0</v>
      </c>
      <c r="M38" s="49" t="s">
        <v>12</v>
      </c>
      <c r="N38" s="49">
        <v>8</v>
      </c>
      <c r="O38" s="54">
        <v>121.40982541382358</v>
      </c>
      <c r="P38" s="54">
        <v>0.12140982541382359</v>
      </c>
      <c r="Q38" s="53">
        <v>0.97127860331058868</v>
      </c>
    </row>
    <row r="39" spans="1:17" x14ac:dyDescent="0.25">
      <c r="A39" s="5" t="s">
        <v>48</v>
      </c>
      <c r="B39" s="22">
        <v>42145</v>
      </c>
      <c r="C39" s="38" t="s">
        <v>47</v>
      </c>
      <c r="D39" s="19">
        <v>11</v>
      </c>
      <c r="E39" s="39" t="s">
        <v>49</v>
      </c>
      <c r="F39" s="28">
        <v>11.5</v>
      </c>
      <c r="G39" s="28">
        <v>11</v>
      </c>
      <c r="H39" s="21">
        <v>-0.5</v>
      </c>
      <c r="I39" s="21">
        <v>4.3478260869565188E-2</v>
      </c>
      <c r="J39" s="21">
        <v>-5.3059059374160666E-2</v>
      </c>
      <c r="K39" s="21">
        <v>-5.3059059374160666</v>
      </c>
      <c r="L39" s="46" t="s">
        <v>0</v>
      </c>
      <c r="M39" s="49" t="s">
        <v>12</v>
      </c>
      <c r="N39" s="49">
        <v>58</v>
      </c>
      <c r="O39" s="54">
        <v>121.40982541382358</v>
      </c>
      <c r="P39" s="54">
        <v>0.12140982541382359</v>
      </c>
      <c r="Q39" s="53">
        <v>7.0417698740017682</v>
      </c>
    </row>
    <row r="40" spans="1:17" x14ac:dyDescent="0.25">
      <c r="A40" s="5" t="s">
        <v>48</v>
      </c>
      <c r="B40" s="22">
        <v>42145</v>
      </c>
      <c r="C40" s="38" t="s">
        <v>47</v>
      </c>
      <c r="D40" s="19">
        <v>11</v>
      </c>
      <c r="E40" s="39" t="s">
        <v>49</v>
      </c>
      <c r="F40" s="28">
        <v>11.5</v>
      </c>
      <c r="G40" s="28">
        <v>11</v>
      </c>
      <c r="H40" s="21">
        <v>-0.5</v>
      </c>
      <c r="I40" s="21">
        <v>4.3478260869565188E-2</v>
      </c>
      <c r="J40" s="21">
        <v>-5.3059059374160666E-2</v>
      </c>
      <c r="K40" s="21">
        <v>-5.3059059374160666</v>
      </c>
      <c r="L40" s="46" t="s">
        <v>0</v>
      </c>
      <c r="M40" s="49" t="s">
        <v>12</v>
      </c>
      <c r="N40" s="49">
        <v>42</v>
      </c>
      <c r="O40" s="54">
        <v>121.40982541382358</v>
      </c>
      <c r="P40" s="54">
        <v>0.12140982541382359</v>
      </c>
      <c r="Q40" s="53">
        <v>5.0992126673805904</v>
      </c>
    </row>
    <row r="41" spans="1:17" x14ac:dyDescent="0.25">
      <c r="A41" s="5" t="s">
        <v>48</v>
      </c>
      <c r="B41" s="22">
        <v>42145</v>
      </c>
      <c r="C41" s="38" t="s">
        <v>47</v>
      </c>
      <c r="D41" s="19">
        <v>11</v>
      </c>
      <c r="E41" s="39" t="s">
        <v>49</v>
      </c>
      <c r="F41" s="28">
        <v>11.5</v>
      </c>
      <c r="G41" s="28">
        <v>11</v>
      </c>
      <c r="H41" s="21">
        <v>-0.5</v>
      </c>
      <c r="I41" s="21">
        <v>4.3478260869565188E-2</v>
      </c>
      <c r="J41" s="21">
        <v>-5.3059059374160666E-2</v>
      </c>
      <c r="K41" s="21">
        <v>-5.3059059374160666</v>
      </c>
      <c r="L41" s="46" t="s">
        <v>0</v>
      </c>
      <c r="M41" s="49" t="s">
        <v>12</v>
      </c>
      <c r="N41" s="49">
        <v>1</v>
      </c>
      <c r="O41" s="54">
        <v>121.40982541382358</v>
      </c>
      <c r="P41" s="54">
        <v>0.12140982541382359</v>
      </c>
      <c r="Q41" s="53">
        <v>0.12140982541382359</v>
      </c>
    </row>
    <row r="42" spans="1:17" x14ac:dyDescent="0.25">
      <c r="A42" s="5" t="s">
        <v>48</v>
      </c>
      <c r="B42" s="22">
        <v>42145</v>
      </c>
      <c r="C42" s="38" t="s">
        <v>47</v>
      </c>
      <c r="D42" s="19">
        <v>11</v>
      </c>
      <c r="E42" s="39" t="s">
        <v>49</v>
      </c>
      <c r="F42" s="28">
        <v>11.5</v>
      </c>
      <c r="G42" s="28">
        <v>11</v>
      </c>
      <c r="H42" s="21">
        <v>-0.5</v>
      </c>
      <c r="I42" s="21">
        <v>4.3478260869565188E-2</v>
      </c>
      <c r="J42" s="21">
        <v>-5.3059059374160666E-2</v>
      </c>
      <c r="K42" s="21">
        <v>-5.3059059374160666</v>
      </c>
      <c r="L42" s="46" t="s">
        <v>0</v>
      </c>
      <c r="M42" s="49" t="s">
        <v>12</v>
      </c>
      <c r="N42" s="49">
        <v>32</v>
      </c>
      <c r="O42" s="54">
        <v>121.40982541382358</v>
      </c>
      <c r="P42" s="54">
        <v>0.12140982541382359</v>
      </c>
      <c r="Q42" s="53">
        <v>3.8851144132423547</v>
      </c>
    </row>
    <row r="43" spans="1:17" x14ac:dyDescent="0.25">
      <c r="A43" s="5" t="s">
        <v>48</v>
      </c>
      <c r="B43" s="22">
        <v>42145</v>
      </c>
      <c r="C43" s="38" t="s">
        <v>47</v>
      </c>
      <c r="D43" s="19">
        <v>11</v>
      </c>
      <c r="E43" s="39" t="s">
        <v>49</v>
      </c>
      <c r="F43" s="28">
        <v>11.5</v>
      </c>
      <c r="G43" s="28">
        <v>11</v>
      </c>
      <c r="H43" s="21">
        <v>-0.5</v>
      </c>
      <c r="I43" s="21">
        <v>4.3478260869565188E-2</v>
      </c>
      <c r="J43" s="21">
        <v>-5.3059059374160666E-2</v>
      </c>
      <c r="K43" s="21">
        <v>-5.3059059374160666</v>
      </c>
      <c r="L43" s="46" t="s">
        <v>0</v>
      </c>
      <c r="M43" s="49" t="s">
        <v>12</v>
      </c>
      <c r="N43" s="49">
        <v>4</v>
      </c>
      <c r="O43" s="54">
        <v>121.40982541382358</v>
      </c>
      <c r="P43" s="54">
        <v>0.12140982541382359</v>
      </c>
      <c r="Q43" s="53">
        <v>0.48563930165529434</v>
      </c>
    </row>
    <row r="44" spans="1:17" x14ac:dyDescent="0.25">
      <c r="A44" s="5" t="s">
        <v>48</v>
      </c>
      <c r="B44" s="22">
        <v>42145</v>
      </c>
      <c r="C44" s="38" t="s">
        <v>47</v>
      </c>
      <c r="D44" s="19">
        <v>11</v>
      </c>
      <c r="E44" s="39" t="s">
        <v>49</v>
      </c>
      <c r="F44" s="28">
        <v>11.5</v>
      </c>
      <c r="G44" s="28">
        <v>11</v>
      </c>
      <c r="H44" s="21">
        <v>-0.5</v>
      </c>
      <c r="I44" s="21">
        <v>4.3478260869565188E-2</v>
      </c>
      <c r="J44" s="21">
        <v>-5.3059059374160666E-2</v>
      </c>
      <c r="K44" s="21">
        <v>-5.3059059374160666</v>
      </c>
      <c r="L44" s="46" t="s">
        <v>0</v>
      </c>
      <c r="M44" s="49" t="s">
        <v>12</v>
      </c>
      <c r="N44" s="49">
        <v>1</v>
      </c>
      <c r="O44" s="54">
        <v>121.40982541382358</v>
      </c>
      <c r="P44" s="54">
        <v>0.12140982541382359</v>
      </c>
      <c r="Q44" s="53">
        <v>0.12140982541382359</v>
      </c>
    </row>
    <row r="45" spans="1:17" x14ac:dyDescent="0.25">
      <c r="A45" s="5" t="s">
        <v>48</v>
      </c>
      <c r="B45" s="22">
        <v>42145</v>
      </c>
      <c r="C45" s="38" t="s">
        <v>47</v>
      </c>
      <c r="D45" s="19">
        <v>11</v>
      </c>
      <c r="E45" s="39" t="s">
        <v>49</v>
      </c>
      <c r="F45" s="28">
        <v>11.5</v>
      </c>
      <c r="G45" s="28">
        <v>11</v>
      </c>
      <c r="H45" s="21">
        <v>-0.5</v>
      </c>
      <c r="I45" s="21">
        <v>4.3478260869565188E-2</v>
      </c>
      <c r="J45" s="21">
        <v>-5.3059059374160666E-2</v>
      </c>
      <c r="K45" s="21">
        <v>-5.3059059374160666</v>
      </c>
      <c r="L45" s="46" t="s">
        <v>0</v>
      </c>
      <c r="M45" s="49" t="s">
        <v>12</v>
      </c>
      <c r="N45" s="49">
        <v>5</v>
      </c>
      <c r="O45" s="54">
        <v>121.40982541382358</v>
      </c>
      <c r="P45" s="54">
        <v>0.12140982541382359</v>
      </c>
      <c r="Q45" s="53">
        <v>0.60704912706911796</v>
      </c>
    </row>
    <row r="46" spans="1:17" x14ac:dyDescent="0.25">
      <c r="A46" s="5" t="s">
        <v>48</v>
      </c>
      <c r="B46" s="22">
        <v>42137</v>
      </c>
      <c r="C46" s="38" t="s">
        <v>47</v>
      </c>
      <c r="D46" s="19">
        <v>13</v>
      </c>
      <c r="E46" s="39" t="s">
        <v>1</v>
      </c>
      <c r="F46" s="28">
        <v>17</v>
      </c>
      <c r="G46" s="28">
        <v>15.5</v>
      </c>
      <c r="H46" s="21">
        <v>-1.5</v>
      </c>
      <c r="I46" s="21">
        <v>8.8235294117647078E-2</v>
      </c>
      <c r="J46" s="21">
        <v>-3.7849055264391751E-3</v>
      </c>
      <c r="K46" s="21">
        <v>-0.37849055264391751</v>
      </c>
      <c r="L46" s="46" t="s">
        <v>0</v>
      </c>
      <c r="M46" s="49" t="s">
        <v>12</v>
      </c>
      <c r="N46" s="49">
        <v>1</v>
      </c>
      <c r="O46" s="54">
        <v>121.40982541382358</v>
      </c>
      <c r="P46" s="54">
        <v>0.12140982541382359</v>
      </c>
      <c r="Q46" s="53">
        <v>0.12140982541382359</v>
      </c>
    </row>
    <row r="47" spans="1:17" x14ac:dyDescent="0.25">
      <c r="A47" s="5" t="s">
        <v>48</v>
      </c>
      <c r="B47" s="22">
        <v>42137</v>
      </c>
      <c r="C47" s="38" t="s">
        <v>47</v>
      </c>
      <c r="D47" s="19">
        <v>13</v>
      </c>
      <c r="E47" s="39" t="s">
        <v>1</v>
      </c>
      <c r="F47" s="28">
        <v>17</v>
      </c>
      <c r="G47" s="28">
        <v>15.5</v>
      </c>
      <c r="H47" s="21">
        <v>-1.5</v>
      </c>
      <c r="I47" s="21">
        <v>8.8235294117647078E-2</v>
      </c>
      <c r="J47" s="21">
        <v>-3.7849055264391751E-3</v>
      </c>
      <c r="K47" s="21">
        <v>-0.37849055264391751</v>
      </c>
      <c r="L47" s="46" t="s">
        <v>0</v>
      </c>
      <c r="M47" s="49" t="s">
        <v>12</v>
      </c>
      <c r="N47" s="49">
        <v>119</v>
      </c>
      <c r="O47" s="54">
        <v>121.40982541382358</v>
      </c>
      <c r="P47" s="54">
        <v>0.12140982541382359</v>
      </c>
      <c r="Q47" s="53">
        <v>14.447769224245008</v>
      </c>
    </row>
    <row r="48" spans="1:17" x14ac:dyDescent="0.25">
      <c r="A48" s="5" t="s">
        <v>48</v>
      </c>
      <c r="B48" s="22">
        <v>42137</v>
      </c>
      <c r="C48" s="38" t="s">
        <v>47</v>
      </c>
      <c r="D48" s="19">
        <v>13</v>
      </c>
      <c r="E48" s="39" t="s">
        <v>1</v>
      </c>
      <c r="F48" s="28">
        <v>17</v>
      </c>
      <c r="G48" s="28">
        <v>15.5</v>
      </c>
      <c r="H48" s="21">
        <v>-1.5</v>
      </c>
      <c r="I48" s="21">
        <v>8.8235294117647078E-2</v>
      </c>
      <c r="J48" s="21">
        <v>-3.7849055264391751E-3</v>
      </c>
      <c r="K48" s="21">
        <v>-0.37849055264391751</v>
      </c>
      <c r="L48" s="46" t="s">
        <v>0</v>
      </c>
      <c r="M48" s="49" t="s">
        <v>12</v>
      </c>
      <c r="N48" s="49">
        <v>21</v>
      </c>
      <c r="O48" s="54">
        <v>121.40982541382358</v>
      </c>
      <c r="P48" s="54">
        <v>0.12140982541382359</v>
      </c>
      <c r="Q48" s="53">
        <v>2.5496063336902952</v>
      </c>
    </row>
    <row r="49" spans="1:17" x14ac:dyDescent="0.25">
      <c r="A49" s="5" t="s">
        <v>48</v>
      </c>
      <c r="B49" s="22">
        <v>42137</v>
      </c>
      <c r="C49" s="38" t="s">
        <v>47</v>
      </c>
      <c r="D49" s="19">
        <v>13</v>
      </c>
      <c r="E49" s="39" t="s">
        <v>1</v>
      </c>
      <c r="F49" s="28">
        <v>17</v>
      </c>
      <c r="G49" s="28">
        <v>15.5</v>
      </c>
      <c r="H49" s="21">
        <v>-1.5</v>
      </c>
      <c r="I49" s="21">
        <v>8.8235294117647078E-2</v>
      </c>
      <c r="J49" s="21">
        <v>-3.7849055264391751E-3</v>
      </c>
      <c r="K49" s="21">
        <v>-0.37849055264391751</v>
      </c>
      <c r="L49" s="46" t="s">
        <v>0</v>
      </c>
      <c r="M49" s="49" t="s">
        <v>12</v>
      </c>
      <c r="N49" s="49">
        <v>104</v>
      </c>
      <c r="O49" s="54">
        <v>121.40982541382358</v>
      </c>
      <c r="P49" s="54">
        <v>0.12140982541382359</v>
      </c>
      <c r="Q49" s="53">
        <v>12.626621843037652</v>
      </c>
    </row>
    <row r="50" spans="1:17" x14ac:dyDescent="0.25">
      <c r="A50" s="5" t="s">
        <v>48</v>
      </c>
      <c r="B50" s="22">
        <v>42137</v>
      </c>
      <c r="C50" s="38" t="s">
        <v>47</v>
      </c>
      <c r="D50" s="19">
        <v>13</v>
      </c>
      <c r="E50" s="39" t="s">
        <v>1</v>
      </c>
      <c r="F50" s="28">
        <v>17</v>
      </c>
      <c r="G50" s="28">
        <v>15.5</v>
      </c>
      <c r="H50" s="21">
        <v>-1.5</v>
      </c>
      <c r="I50" s="21">
        <v>8.8235294117647078E-2</v>
      </c>
      <c r="J50" s="21">
        <v>-3.7849055264391751E-3</v>
      </c>
      <c r="K50" s="21">
        <v>-0.37849055264391751</v>
      </c>
      <c r="L50" s="46" t="s">
        <v>0</v>
      </c>
      <c r="M50" s="49" t="s">
        <v>12</v>
      </c>
      <c r="N50" s="49">
        <v>2</v>
      </c>
      <c r="O50" s="54">
        <v>121.40982541382358</v>
      </c>
      <c r="P50" s="54">
        <v>0.12140982541382359</v>
      </c>
      <c r="Q50" s="53">
        <v>0.24281965082764717</v>
      </c>
    </row>
    <row r="51" spans="1:17" x14ac:dyDescent="0.25">
      <c r="A51" s="5" t="s">
        <v>48</v>
      </c>
      <c r="B51" s="22">
        <v>42137</v>
      </c>
      <c r="C51" s="38" t="s">
        <v>47</v>
      </c>
      <c r="D51" s="19">
        <v>13</v>
      </c>
      <c r="E51" s="39" t="s">
        <v>1</v>
      </c>
      <c r="F51" s="28">
        <v>17</v>
      </c>
      <c r="G51" s="28">
        <v>15.5</v>
      </c>
      <c r="H51" s="21">
        <v>-1.5</v>
      </c>
      <c r="I51" s="21">
        <v>8.8235294117647078E-2</v>
      </c>
      <c r="J51" s="21">
        <v>-3.7849055264391751E-3</v>
      </c>
      <c r="K51" s="21">
        <v>-0.37849055264391751</v>
      </c>
      <c r="L51" s="46" t="s">
        <v>0</v>
      </c>
      <c r="M51" s="49" t="s">
        <v>12</v>
      </c>
      <c r="N51" s="49">
        <v>28</v>
      </c>
      <c r="O51" s="54">
        <v>121.40982541382358</v>
      </c>
      <c r="P51" s="54">
        <v>0.12140982541382359</v>
      </c>
      <c r="Q51" s="53">
        <v>3.3994751115870603</v>
      </c>
    </row>
    <row r="52" spans="1:17" x14ac:dyDescent="0.25">
      <c r="A52" s="5" t="s">
        <v>48</v>
      </c>
      <c r="B52" s="22">
        <v>42137</v>
      </c>
      <c r="C52" s="38" t="s">
        <v>47</v>
      </c>
      <c r="D52" s="19">
        <v>13</v>
      </c>
      <c r="E52" s="39" t="s">
        <v>1</v>
      </c>
      <c r="F52" s="28">
        <v>17</v>
      </c>
      <c r="G52" s="28">
        <v>15.5</v>
      </c>
      <c r="H52" s="21">
        <v>-1.5</v>
      </c>
      <c r="I52" s="21">
        <v>8.8235294117647078E-2</v>
      </c>
      <c r="J52" s="21">
        <v>-3.7849055264391751E-3</v>
      </c>
      <c r="K52" s="21">
        <v>-0.37849055264391751</v>
      </c>
      <c r="L52" s="46" t="s">
        <v>0</v>
      </c>
      <c r="M52" s="49" t="s">
        <v>12</v>
      </c>
      <c r="N52" s="49">
        <v>4</v>
      </c>
      <c r="O52" s="54">
        <v>121.40982541382358</v>
      </c>
      <c r="P52" s="54">
        <v>0.12140982541382359</v>
      </c>
      <c r="Q52" s="53">
        <v>0.48563930165529434</v>
      </c>
    </row>
    <row r="53" spans="1:17" x14ac:dyDescent="0.25">
      <c r="A53" s="5" t="s">
        <v>48</v>
      </c>
      <c r="B53" s="22">
        <v>42137</v>
      </c>
      <c r="C53" s="38" t="s">
        <v>47</v>
      </c>
      <c r="D53" s="19">
        <v>13</v>
      </c>
      <c r="E53" s="39" t="s">
        <v>1</v>
      </c>
      <c r="F53" s="28">
        <v>17</v>
      </c>
      <c r="G53" s="28">
        <v>15.5</v>
      </c>
      <c r="H53" s="21">
        <v>-1.5</v>
      </c>
      <c r="I53" s="21">
        <v>8.8235294117647078E-2</v>
      </c>
      <c r="J53" s="21">
        <v>-3.7849055264391751E-3</v>
      </c>
      <c r="K53" s="21">
        <v>-0.37849055264391751</v>
      </c>
      <c r="L53" s="46" t="s">
        <v>0</v>
      </c>
      <c r="M53" s="49" t="s">
        <v>12</v>
      </c>
      <c r="N53" s="49">
        <v>19</v>
      </c>
      <c r="O53" s="54">
        <v>121.40982541382358</v>
      </c>
      <c r="P53" s="54">
        <v>0.12140982541382359</v>
      </c>
      <c r="Q53" s="53">
        <v>2.306786682862648</v>
      </c>
    </row>
    <row r="54" spans="1:17" x14ac:dyDescent="0.25">
      <c r="A54" s="5" t="s">
        <v>48</v>
      </c>
      <c r="B54" s="22">
        <v>42137</v>
      </c>
      <c r="C54" s="38" t="s">
        <v>47</v>
      </c>
      <c r="D54" s="19">
        <v>13</v>
      </c>
      <c r="E54" s="39" t="s">
        <v>1</v>
      </c>
      <c r="F54" s="28">
        <v>17</v>
      </c>
      <c r="G54" s="28">
        <v>15.5</v>
      </c>
      <c r="H54" s="21">
        <v>-1.5</v>
      </c>
      <c r="I54" s="21">
        <v>8.8235294117647078E-2</v>
      </c>
      <c r="J54" s="21">
        <v>-3.7849055264391751E-3</v>
      </c>
      <c r="K54" s="21">
        <v>-0.37849055264391751</v>
      </c>
      <c r="L54" s="46" t="s">
        <v>0</v>
      </c>
      <c r="M54" s="49" t="s">
        <v>12</v>
      </c>
      <c r="N54" s="49">
        <v>13</v>
      </c>
      <c r="O54" s="54">
        <v>121.40982541382358</v>
      </c>
      <c r="P54" s="54">
        <v>0.12140982541382359</v>
      </c>
      <c r="Q54" s="53">
        <v>1.5783277303797065</v>
      </c>
    </row>
    <row r="55" spans="1:17" x14ac:dyDescent="0.25">
      <c r="A55" s="5" t="s">
        <v>48</v>
      </c>
      <c r="B55" s="22">
        <v>42137</v>
      </c>
      <c r="C55" s="38" t="s">
        <v>47</v>
      </c>
      <c r="D55" s="19">
        <v>13</v>
      </c>
      <c r="E55" s="39" t="s">
        <v>1</v>
      </c>
      <c r="F55" s="28">
        <v>17</v>
      </c>
      <c r="G55" s="28">
        <v>15.5</v>
      </c>
      <c r="H55" s="21">
        <v>-1.5</v>
      </c>
      <c r="I55" s="21">
        <v>8.8235294117647078E-2</v>
      </c>
      <c r="J55" s="21">
        <v>-3.7849055264391751E-3</v>
      </c>
      <c r="K55" s="21">
        <v>-0.37849055264391751</v>
      </c>
      <c r="L55" s="46" t="s">
        <v>0</v>
      </c>
      <c r="M55" s="49" t="s">
        <v>12</v>
      </c>
      <c r="N55" s="49">
        <v>11</v>
      </c>
      <c r="O55" s="54">
        <v>121.40982541382358</v>
      </c>
      <c r="P55" s="54">
        <v>0.12140982541382359</v>
      </c>
      <c r="Q55" s="53">
        <v>1.3355080795520595</v>
      </c>
    </row>
    <row r="56" spans="1:17" x14ac:dyDescent="0.25">
      <c r="A56" s="5" t="s">
        <v>48</v>
      </c>
      <c r="B56" s="22">
        <v>42137</v>
      </c>
      <c r="C56" s="38" t="s">
        <v>47</v>
      </c>
      <c r="D56" s="19">
        <v>13</v>
      </c>
      <c r="E56" s="39" t="s">
        <v>1</v>
      </c>
      <c r="F56" s="28">
        <v>17</v>
      </c>
      <c r="G56" s="28">
        <v>15.5</v>
      </c>
      <c r="H56" s="21">
        <v>-1.5</v>
      </c>
      <c r="I56" s="21">
        <v>8.8235294117647078E-2</v>
      </c>
      <c r="J56" s="21">
        <v>-3.7849055264391751E-3</v>
      </c>
      <c r="K56" s="21">
        <v>-0.37849055264391751</v>
      </c>
      <c r="L56" s="46" t="s">
        <v>0</v>
      </c>
      <c r="M56" s="49" t="s">
        <v>12</v>
      </c>
      <c r="N56" s="49">
        <v>4</v>
      </c>
      <c r="O56" s="54">
        <v>121.40982541382358</v>
      </c>
      <c r="P56" s="54">
        <v>0.12140982541382359</v>
      </c>
      <c r="Q56" s="53">
        <v>0.48563930165529434</v>
      </c>
    </row>
    <row r="57" spans="1:17" x14ac:dyDescent="0.25">
      <c r="A57" s="5" t="s">
        <v>48</v>
      </c>
      <c r="B57" s="22">
        <v>42137</v>
      </c>
      <c r="C57" s="38" t="s">
        <v>47</v>
      </c>
      <c r="D57" s="19">
        <v>13</v>
      </c>
      <c r="E57" s="39" t="s">
        <v>1</v>
      </c>
      <c r="F57" s="28">
        <v>17</v>
      </c>
      <c r="G57" s="28">
        <v>15.5</v>
      </c>
      <c r="H57" s="21">
        <v>-1.5</v>
      </c>
      <c r="I57" s="21">
        <v>8.8235294117647078E-2</v>
      </c>
      <c r="J57" s="21">
        <v>-3.7849055264391751E-3</v>
      </c>
      <c r="K57" s="21">
        <v>-0.37849055264391751</v>
      </c>
      <c r="L57" s="46" t="s">
        <v>0</v>
      </c>
      <c r="M57" s="49" t="s">
        <v>12</v>
      </c>
      <c r="N57" s="49">
        <v>1</v>
      </c>
      <c r="O57" s="54">
        <v>121.40982541382358</v>
      </c>
      <c r="P57" s="54">
        <v>0.12140982541382359</v>
      </c>
      <c r="Q57" s="53">
        <v>0.12140982541382359</v>
      </c>
    </row>
    <row r="58" spans="1:17" x14ac:dyDescent="0.25">
      <c r="A58" s="5" t="s">
        <v>48</v>
      </c>
      <c r="B58" s="22">
        <v>42137</v>
      </c>
      <c r="C58" s="38" t="s">
        <v>47</v>
      </c>
      <c r="D58" s="19">
        <v>13</v>
      </c>
      <c r="E58" s="39" t="s">
        <v>1</v>
      </c>
      <c r="F58" s="28">
        <v>17</v>
      </c>
      <c r="G58" s="28">
        <v>15.5</v>
      </c>
      <c r="H58" s="21">
        <v>-1.5</v>
      </c>
      <c r="I58" s="21">
        <v>8.8235294117647078E-2</v>
      </c>
      <c r="J58" s="21">
        <v>-3.7849055264391751E-3</v>
      </c>
      <c r="K58" s="21">
        <v>-0.37849055264391751</v>
      </c>
      <c r="L58" s="46" t="s">
        <v>0</v>
      </c>
      <c r="M58" s="49" t="s">
        <v>12</v>
      </c>
      <c r="N58" s="49">
        <v>4</v>
      </c>
      <c r="O58" s="54">
        <v>121.40982541382358</v>
      </c>
      <c r="P58" s="54">
        <v>0.12140982541382359</v>
      </c>
      <c r="Q58" s="53">
        <v>0.48563930165529434</v>
      </c>
    </row>
    <row r="59" spans="1:17" x14ac:dyDescent="0.25">
      <c r="A59" s="5" t="s">
        <v>48</v>
      </c>
      <c r="B59" s="22">
        <v>42137</v>
      </c>
      <c r="C59" s="38" t="s">
        <v>47</v>
      </c>
      <c r="D59" s="19">
        <v>13</v>
      </c>
      <c r="E59" s="39" t="s">
        <v>1</v>
      </c>
      <c r="F59" s="28">
        <v>17</v>
      </c>
      <c r="G59" s="28">
        <v>15.5</v>
      </c>
      <c r="H59" s="21">
        <v>-1.5</v>
      </c>
      <c r="I59" s="21">
        <v>8.8235294117647078E-2</v>
      </c>
      <c r="J59" s="21">
        <v>-3.7849055264391751E-3</v>
      </c>
      <c r="K59" s="21">
        <v>-0.37849055264391751</v>
      </c>
      <c r="L59" s="46" t="s">
        <v>0</v>
      </c>
      <c r="M59" s="49" t="s">
        <v>12</v>
      </c>
      <c r="N59" s="49">
        <v>3</v>
      </c>
      <c r="O59" s="54">
        <v>121.40982541382358</v>
      </c>
      <c r="P59" s="54">
        <v>0.12140982541382359</v>
      </c>
      <c r="Q59" s="53">
        <v>0.36422947624147073</v>
      </c>
    </row>
    <row r="60" spans="1:17" x14ac:dyDescent="0.25">
      <c r="A60" s="5" t="s">
        <v>48</v>
      </c>
      <c r="B60" s="22">
        <v>42137</v>
      </c>
      <c r="C60" s="38" t="s">
        <v>47</v>
      </c>
      <c r="D60" s="19">
        <v>13</v>
      </c>
      <c r="E60" s="39" t="s">
        <v>1</v>
      </c>
      <c r="F60" s="28">
        <v>17</v>
      </c>
      <c r="G60" s="28">
        <v>15.5</v>
      </c>
      <c r="H60" s="21">
        <v>-1.5</v>
      </c>
      <c r="I60" s="21">
        <v>8.8235294117647078E-2</v>
      </c>
      <c r="J60" s="21">
        <v>-3.7849055264391751E-3</v>
      </c>
      <c r="K60" s="21">
        <v>-0.37849055264391751</v>
      </c>
      <c r="L60" s="46" t="s">
        <v>0</v>
      </c>
      <c r="M60" s="49" t="s">
        <v>12</v>
      </c>
      <c r="N60" s="49">
        <v>30</v>
      </c>
      <c r="O60" s="54">
        <v>121.40982541382358</v>
      </c>
      <c r="P60" s="54">
        <v>0.12140982541382359</v>
      </c>
      <c r="Q60" s="53">
        <v>3.6422947624147075</v>
      </c>
    </row>
    <row r="61" spans="1:17" x14ac:dyDescent="0.25">
      <c r="A61" s="5" t="s">
        <v>48</v>
      </c>
      <c r="B61" s="22">
        <v>42137</v>
      </c>
      <c r="C61" s="38" t="s">
        <v>47</v>
      </c>
      <c r="D61" s="19">
        <v>13</v>
      </c>
      <c r="E61" s="39" t="s">
        <v>1</v>
      </c>
      <c r="F61" s="28">
        <v>17</v>
      </c>
      <c r="G61" s="28">
        <v>15.5</v>
      </c>
      <c r="H61" s="21">
        <v>-1.5</v>
      </c>
      <c r="I61" s="21">
        <v>8.8235294117647078E-2</v>
      </c>
      <c r="J61" s="21">
        <v>-3.7849055264391751E-3</v>
      </c>
      <c r="K61" s="21">
        <v>-0.37849055264391751</v>
      </c>
      <c r="L61" s="46" t="s">
        <v>0</v>
      </c>
      <c r="M61" s="49" t="s">
        <v>12</v>
      </c>
      <c r="N61" s="49">
        <v>1</v>
      </c>
      <c r="O61" s="54">
        <v>121.40982541382358</v>
      </c>
      <c r="P61" s="54">
        <v>0.12140982541382359</v>
      </c>
      <c r="Q61" s="53">
        <v>0.12140982541382359</v>
      </c>
    </row>
    <row r="62" spans="1:17" x14ac:dyDescent="0.25">
      <c r="A62" s="5" t="s">
        <v>48</v>
      </c>
      <c r="B62" s="22">
        <v>42137</v>
      </c>
      <c r="C62" s="38" t="s">
        <v>47</v>
      </c>
      <c r="D62" s="19">
        <v>13</v>
      </c>
      <c r="E62" s="39" t="s">
        <v>1</v>
      </c>
      <c r="F62" s="28">
        <v>17</v>
      </c>
      <c r="G62" s="28">
        <v>15.5</v>
      </c>
      <c r="H62" s="21">
        <v>-1.5</v>
      </c>
      <c r="I62" s="21">
        <v>8.8235294117647078E-2</v>
      </c>
      <c r="J62" s="21">
        <v>-3.7849055264391751E-3</v>
      </c>
      <c r="K62" s="21">
        <v>-0.37849055264391751</v>
      </c>
      <c r="L62" s="46" t="s">
        <v>0</v>
      </c>
      <c r="M62" s="49" t="s">
        <v>12</v>
      </c>
      <c r="N62" s="49">
        <v>10</v>
      </c>
      <c r="O62" s="54">
        <v>121.40982541382358</v>
      </c>
      <c r="P62" s="54">
        <v>0.12140982541382359</v>
      </c>
      <c r="Q62" s="53">
        <v>1.2140982541382359</v>
      </c>
    </row>
    <row r="63" spans="1:17" x14ac:dyDescent="0.25">
      <c r="A63" s="5" t="s">
        <v>48</v>
      </c>
      <c r="B63" s="22">
        <v>42137</v>
      </c>
      <c r="C63" s="38" t="s">
        <v>47</v>
      </c>
      <c r="D63" s="19">
        <v>13</v>
      </c>
      <c r="E63" s="39" t="s">
        <v>1</v>
      </c>
      <c r="F63" s="28">
        <v>17</v>
      </c>
      <c r="G63" s="28">
        <v>15.5</v>
      </c>
      <c r="H63" s="21">
        <v>-1.5</v>
      </c>
      <c r="I63" s="21">
        <v>8.8235294117647078E-2</v>
      </c>
      <c r="J63" s="21">
        <v>-3.7849055264391751E-3</v>
      </c>
      <c r="K63" s="21">
        <v>-0.37849055264391751</v>
      </c>
      <c r="L63" s="46" t="s">
        <v>0</v>
      </c>
      <c r="M63" s="49" t="s">
        <v>12</v>
      </c>
      <c r="N63" s="49">
        <v>2</v>
      </c>
      <c r="O63" s="54">
        <v>121.40982541382358</v>
      </c>
      <c r="P63" s="54">
        <v>0.12140982541382359</v>
      </c>
      <c r="Q63" s="53">
        <v>0.24281965082764717</v>
      </c>
    </row>
    <row r="64" spans="1:17" x14ac:dyDescent="0.25">
      <c r="A64" s="5" t="s">
        <v>48</v>
      </c>
      <c r="B64" s="22">
        <v>42137</v>
      </c>
      <c r="C64" s="38" t="s">
        <v>47</v>
      </c>
      <c r="D64" s="19">
        <v>13</v>
      </c>
      <c r="E64" s="39" t="s">
        <v>1</v>
      </c>
      <c r="F64" s="28">
        <v>17</v>
      </c>
      <c r="G64" s="28">
        <v>15.5</v>
      </c>
      <c r="H64" s="21">
        <v>-1.5</v>
      </c>
      <c r="I64" s="21">
        <v>8.8235294117647078E-2</v>
      </c>
      <c r="J64" s="21">
        <v>-3.7849055264391751E-3</v>
      </c>
      <c r="K64" s="21">
        <v>-0.37849055264391751</v>
      </c>
      <c r="L64" s="46" t="s">
        <v>0</v>
      </c>
      <c r="M64" s="49" t="s">
        <v>12</v>
      </c>
      <c r="N64" s="49">
        <v>1</v>
      </c>
      <c r="O64" s="54">
        <v>121.40982541382358</v>
      </c>
      <c r="P64" s="54">
        <v>0.12140982541382359</v>
      </c>
      <c r="Q64" s="53">
        <v>0.12140982541382359</v>
      </c>
    </row>
    <row r="65" spans="1:17" x14ac:dyDescent="0.25">
      <c r="A65" s="5" t="s">
        <v>48</v>
      </c>
      <c r="B65" s="22">
        <v>42137</v>
      </c>
      <c r="C65" s="38" t="s">
        <v>47</v>
      </c>
      <c r="D65" s="19">
        <v>14</v>
      </c>
      <c r="E65" s="39" t="s">
        <v>1</v>
      </c>
      <c r="F65" s="28">
        <v>21.5</v>
      </c>
      <c r="G65" s="28">
        <v>17.5</v>
      </c>
      <c r="H65" s="21">
        <v>-4</v>
      </c>
      <c r="I65" s="21">
        <v>0.18604651162790697</v>
      </c>
      <c r="J65" s="21">
        <v>0.10389794630422899</v>
      </c>
      <c r="K65" s="21">
        <v>10.3897946304229</v>
      </c>
      <c r="L65" s="46" t="s">
        <v>0</v>
      </c>
      <c r="M65" s="49" t="s">
        <v>12</v>
      </c>
      <c r="N65" s="49">
        <v>31</v>
      </c>
      <c r="O65" s="54">
        <v>121.40982541382358</v>
      </c>
      <c r="P65" s="54">
        <v>0.12140982541382359</v>
      </c>
      <c r="Q65" s="53">
        <v>3.7637045878285313</v>
      </c>
    </row>
    <row r="66" spans="1:17" x14ac:dyDescent="0.25">
      <c r="A66" s="5" t="s">
        <v>48</v>
      </c>
      <c r="B66" s="22">
        <v>42137</v>
      </c>
      <c r="C66" s="38" t="s">
        <v>47</v>
      </c>
      <c r="D66" s="19">
        <v>14</v>
      </c>
      <c r="E66" s="39" t="s">
        <v>1</v>
      </c>
      <c r="F66" s="28">
        <v>21.5</v>
      </c>
      <c r="G66" s="28">
        <v>17.5</v>
      </c>
      <c r="H66" s="21">
        <v>-4</v>
      </c>
      <c r="I66" s="21">
        <v>0.18604651162790697</v>
      </c>
      <c r="J66" s="21">
        <v>0.10389794630422899</v>
      </c>
      <c r="K66" s="21">
        <v>10.3897946304229</v>
      </c>
      <c r="L66" s="46" t="s">
        <v>0</v>
      </c>
      <c r="M66" s="49" t="s">
        <v>12</v>
      </c>
      <c r="N66" s="49">
        <v>84</v>
      </c>
      <c r="O66" s="54">
        <v>121.40982541382358</v>
      </c>
      <c r="P66" s="54">
        <v>0.12140982541382359</v>
      </c>
      <c r="Q66" s="53">
        <v>10.198425334761181</v>
      </c>
    </row>
    <row r="67" spans="1:17" x14ac:dyDescent="0.25">
      <c r="A67" s="5" t="s">
        <v>48</v>
      </c>
      <c r="B67" s="22">
        <v>42137</v>
      </c>
      <c r="C67" s="38" t="s">
        <v>47</v>
      </c>
      <c r="D67" s="19">
        <v>14</v>
      </c>
      <c r="E67" s="39" t="s">
        <v>1</v>
      </c>
      <c r="F67" s="28">
        <v>21.5</v>
      </c>
      <c r="G67" s="28">
        <v>17.5</v>
      </c>
      <c r="H67" s="21">
        <v>-4</v>
      </c>
      <c r="I67" s="21">
        <v>0.18604651162790697</v>
      </c>
      <c r="J67" s="21">
        <v>0.10389794630422899</v>
      </c>
      <c r="K67" s="21">
        <v>10.3897946304229</v>
      </c>
      <c r="L67" s="46" t="s">
        <v>0</v>
      </c>
      <c r="M67" s="49" t="s">
        <v>12</v>
      </c>
      <c r="N67" s="49">
        <v>51</v>
      </c>
      <c r="O67" s="54">
        <v>121.40982541382358</v>
      </c>
      <c r="P67" s="54">
        <v>0.12140982541382359</v>
      </c>
      <c r="Q67" s="53">
        <v>6.1919010961050027</v>
      </c>
    </row>
    <row r="68" spans="1:17" x14ac:dyDescent="0.25">
      <c r="A68" s="5" t="s">
        <v>48</v>
      </c>
      <c r="B68" s="22">
        <v>42137</v>
      </c>
      <c r="C68" s="38" t="s">
        <v>47</v>
      </c>
      <c r="D68" s="19">
        <v>14</v>
      </c>
      <c r="E68" s="39" t="s">
        <v>1</v>
      </c>
      <c r="F68" s="28">
        <v>21.5</v>
      </c>
      <c r="G68" s="28">
        <v>17.5</v>
      </c>
      <c r="H68" s="21">
        <v>-4</v>
      </c>
      <c r="I68" s="21">
        <v>0.18604651162790697</v>
      </c>
      <c r="J68" s="21">
        <v>0.10389794630422899</v>
      </c>
      <c r="K68" s="21">
        <v>10.3897946304229</v>
      </c>
      <c r="L68" s="46" t="s">
        <v>0</v>
      </c>
      <c r="M68" s="49" t="s">
        <v>12</v>
      </c>
      <c r="N68" s="49">
        <v>26</v>
      </c>
      <c r="O68" s="54">
        <v>121.40982541382358</v>
      </c>
      <c r="P68" s="54">
        <v>0.12140982541382359</v>
      </c>
      <c r="Q68" s="53">
        <v>3.1566554607594131</v>
      </c>
    </row>
    <row r="69" spans="1:17" x14ac:dyDescent="0.25">
      <c r="A69" s="5" t="s">
        <v>48</v>
      </c>
      <c r="B69" s="22">
        <v>42137</v>
      </c>
      <c r="C69" s="38" t="s">
        <v>47</v>
      </c>
      <c r="D69" s="19">
        <v>14</v>
      </c>
      <c r="E69" s="39" t="s">
        <v>1</v>
      </c>
      <c r="F69" s="28">
        <v>21.5</v>
      </c>
      <c r="G69" s="28">
        <v>17.5</v>
      </c>
      <c r="H69" s="21">
        <v>-4</v>
      </c>
      <c r="I69" s="21">
        <v>0.18604651162790697</v>
      </c>
      <c r="J69" s="21">
        <v>0.10389794630422899</v>
      </c>
      <c r="K69" s="21">
        <v>10.3897946304229</v>
      </c>
      <c r="L69" s="46" t="s">
        <v>0</v>
      </c>
      <c r="M69" s="49" t="s">
        <v>12</v>
      </c>
      <c r="N69" s="49">
        <v>4</v>
      </c>
      <c r="O69" s="54">
        <v>121.40982541382358</v>
      </c>
      <c r="P69" s="54">
        <v>0.12140982541382359</v>
      </c>
      <c r="Q69" s="53">
        <v>0.48563930165529434</v>
      </c>
    </row>
    <row r="70" spans="1:17" x14ac:dyDescent="0.25">
      <c r="A70" s="5" t="s">
        <v>48</v>
      </c>
      <c r="B70" s="22">
        <v>42137</v>
      </c>
      <c r="C70" s="38" t="s">
        <v>47</v>
      </c>
      <c r="D70" s="19">
        <v>14</v>
      </c>
      <c r="E70" s="39" t="s">
        <v>1</v>
      </c>
      <c r="F70" s="28">
        <v>21.5</v>
      </c>
      <c r="G70" s="28">
        <v>17.5</v>
      </c>
      <c r="H70" s="21">
        <v>-4</v>
      </c>
      <c r="I70" s="21">
        <v>0.18604651162790697</v>
      </c>
      <c r="J70" s="21">
        <v>0.10389794630422899</v>
      </c>
      <c r="K70" s="21">
        <v>10.3897946304229</v>
      </c>
      <c r="L70" s="46" t="s">
        <v>0</v>
      </c>
      <c r="M70" s="49" t="s">
        <v>12</v>
      </c>
      <c r="N70" s="49">
        <v>39</v>
      </c>
      <c r="O70" s="54">
        <v>121.40982541382358</v>
      </c>
      <c r="P70" s="54">
        <v>0.12140982541382359</v>
      </c>
      <c r="Q70" s="53">
        <v>4.7349831911391203</v>
      </c>
    </row>
    <row r="71" spans="1:17" x14ac:dyDescent="0.25">
      <c r="A71" s="5" t="s">
        <v>48</v>
      </c>
      <c r="B71" s="22">
        <v>42137</v>
      </c>
      <c r="C71" s="38" t="s">
        <v>47</v>
      </c>
      <c r="D71" s="19">
        <v>14</v>
      </c>
      <c r="E71" s="39" t="s">
        <v>1</v>
      </c>
      <c r="F71" s="28">
        <v>21.5</v>
      </c>
      <c r="G71" s="28">
        <v>17.5</v>
      </c>
      <c r="H71" s="21">
        <v>-4</v>
      </c>
      <c r="I71" s="21">
        <v>0.18604651162790697</v>
      </c>
      <c r="J71" s="21">
        <v>0.10389794630422899</v>
      </c>
      <c r="K71" s="21">
        <v>10.3897946304229</v>
      </c>
      <c r="L71" s="46" t="s">
        <v>0</v>
      </c>
      <c r="M71" s="49" t="s">
        <v>12</v>
      </c>
      <c r="N71" s="49">
        <v>1</v>
      </c>
      <c r="O71" s="54">
        <v>121.40982541382358</v>
      </c>
      <c r="P71" s="54">
        <v>0.12140982541382359</v>
      </c>
      <c r="Q71" s="53">
        <v>0.12140982541382359</v>
      </c>
    </row>
    <row r="72" spans="1:17" x14ac:dyDescent="0.25">
      <c r="A72" s="5" t="s">
        <v>48</v>
      </c>
      <c r="B72" s="22">
        <v>42137</v>
      </c>
      <c r="C72" s="38" t="s">
        <v>47</v>
      </c>
      <c r="D72" s="19">
        <v>14</v>
      </c>
      <c r="E72" s="39" t="s">
        <v>1</v>
      </c>
      <c r="F72" s="28">
        <v>21.5</v>
      </c>
      <c r="G72" s="28">
        <v>17.5</v>
      </c>
      <c r="H72" s="21">
        <v>-4</v>
      </c>
      <c r="I72" s="21">
        <v>0.18604651162790697</v>
      </c>
      <c r="J72" s="21">
        <v>0.10389794630422899</v>
      </c>
      <c r="K72" s="21">
        <v>10.3897946304229</v>
      </c>
      <c r="L72" s="46" t="s">
        <v>0</v>
      </c>
      <c r="M72" s="49" t="s">
        <v>12</v>
      </c>
      <c r="N72" s="49">
        <v>9</v>
      </c>
      <c r="O72" s="54">
        <v>121.40982541382358</v>
      </c>
      <c r="P72" s="54">
        <v>0.12140982541382359</v>
      </c>
      <c r="Q72" s="53">
        <v>1.0926884287244123</v>
      </c>
    </row>
    <row r="73" spans="1:17" x14ac:dyDescent="0.25">
      <c r="A73" s="5" t="s">
        <v>48</v>
      </c>
      <c r="B73" s="22">
        <v>42137</v>
      </c>
      <c r="C73" s="38" t="s">
        <v>47</v>
      </c>
      <c r="D73" s="19">
        <v>14</v>
      </c>
      <c r="E73" s="39" t="s">
        <v>1</v>
      </c>
      <c r="F73" s="28">
        <v>21.5</v>
      </c>
      <c r="G73" s="28">
        <v>17.5</v>
      </c>
      <c r="H73" s="21">
        <v>-4</v>
      </c>
      <c r="I73" s="21">
        <v>0.18604651162790697</v>
      </c>
      <c r="J73" s="21">
        <v>0.10389794630422899</v>
      </c>
      <c r="K73" s="21">
        <v>10.3897946304229</v>
      </c>
      <c r="L73" s="46" t="s">
        <v>0</v>
      </c>
      <c r="M73" s="49" t="s">
        <v>12</v>
      </c>
      <c r="N73" s="49">
        <v>5</v>
      </c>
      <c r="O73" s="54">
        <v>121.40982541382358</v>
      </c>
      <c r="P73" s="54">
        <v>0.12140982541382359</v>
      </c>
      <c r="Q73" s="53">
        <v>0.60704912706911796</v>
      </c>
    </row>
    <row r="74" spans="1:17" x14ac:dyDescent="0.25">
      <c r="A74" s="5" t="s">
        <v>48</v>
      </c>
      <c r="B74" s="22">
        <v>42137</v>
      </c>
      <c r="C74" s="38" t="s">
        <v>47</v>
      </c>
      <c r="D74" s="19">
        <v>14</v>
      </c>
      <c r="E74" s="39" t="s">
        <v>1</v>
      </c>
      <c r="F74" s="28">
        <v>21.5</v>
      </c>
      <c r="G74" s="28">
        <v>17.5</v>
      </c>
      <c r="H74" s="21">
        <v>-4</v>
      </c>
      <c r="I74" s="21">
        <v>0.18604651162790697</v>
      </c>
      <c r="J74" s="21">
        <v>0.10389794630422899</v>
      </c>
      <c r="K74" s="21">
        <v>10.3897946304229</v>
      </c>
      <c r="L74" s="46" t="s">
        <v>0</v>
      </c>
      <c r="M74" s="49" t="s">
        <v>12</v>
      </c>
      <c r="N74" s="49">
        <v>17</v>
      </c>
      <c r="O74" s="54">
        <v>121.40982541382358</v>
      </c>
      <c r="P74" s="54">
        <v>0.12140982541382359</v>
      </c>
      <c r="Q74" s="53">
        <v>2.0639670320350008</v>
      </c>
    </row>
    <row r="75" spans="1:17" x14ac:dyDescent="0.25">
      <c r="A75" s="5" t="s">
        <v>48</v>
      </c>
      <c r="B75" s="22">
        <v>42137</v>
      </c>
      <c r="C75" s="38" t="s">
        <v>47</v>
      </c>
      <c r="D75" s="19">
        <v>14</v>
      </c>
      <c r="E75" s="39" t="s">
        <v>1</v>
      </c>
      <c r="F75" s="28">
        <v>21.5</v>
      </c>
      <c r="G75" s="28">
        <v>17.5</v>
      </c>
      <c r="H75" s="21">
        <v>-4</v>
      </c>
      <c r="I75" s="21">
        <v>0.18604651162790697</v>
      </c>
      <c r="J75" s="21">
        <v>0.10389794630422899</v>
      </c>
      <c r="K75" s="21">
        <v>10.3897946304229</v>
      </c>
      <c r="L75" s="46" t="s">
        <v>0</v>
      </c>
      <c r="M75" s="49" t="s">
        <v>12</v>
      </c>
      <c r="N75" s="49">
        <v>5</v>
      </c>
      <c r="O75" s="54">
        <v>121.40982541382358</v>
      </c>
      <c r="P75" s="54">
        <v>0.12140982541382359</v>
      </c>
      <c r="Q75" s="53">
        <v>0.60704912706911796</v>
      </c>
    </row>
    <row r="76" spans="1:17" x14ac:dyDescent="0.25">
      <c r="A76" s="5" t="s">
        <v>48</v>
      </c>
      <c r="B76" s="22">
        <v>42137</v>
      </c>
      <c r="C76" s="38" t="s">
        <v>47</v>
      </c>
      <c r="D76" s="19">
        <v>14</v>
      </c>
      <c r="E76" s="39" t="s">
        <v>1</v>
      </c>
      <c r="F76" s="28">
        <v>21.5</v>
      </c>
      <c r="G76" s="28">
        <v>17.5</v>
      </c>
      <c r="H76" s="21">
        <v>-4</v>
      </c>
      <c r="I76" s="21">
        <v>0.18604651162790697</v>
      </c>
      <c r="J76" s="21">
        <v>0.10389794630422899</v>
      </c>
      <c r="K76" s="21">
        <v>10.3897946304229</v>
      </c>
      <c r="L76" s="46" t="s">
        <v>0</v>
      </c>
      <c r="M76" s="49" t="s">
        <v>12</v>
      </c>
      <c r="N76" s="49">
        <v>5</v>
      </c>
      <c r="O76" s="54">
        <v>121.40982541382358</v>
      </c>
      <c r="P76" s="54">
        <v>0.12140982541382359</v>
      </c>
      <c r="Q76" s="53">
        <v>0.60704912706911796</v>
      </c>
    </row>
    <row r="77" spans="1:17" x14ac:dyDescent="0.25">
      <c r="A77" s="5" t="s">
        <v>48</v>
      </c>
      <c r="B77" s="22">
        <v>42137</v>
      </c>
      <c r="C77" s="38" t="s">
        <v>47</v>
      </c>
      <c r="D77" s="19">
        <v>14</v>
      </c>
      <c r="E77" s="39" t="s">
        <v>1</v>
      </c>
      <c r="F77" s="28">
        <v>21.5</v>
      </c>
      <c r="G77" s="28">
        <v>17.5</v>
      </c>
      <c r="H77" s="21">
        <v>-4</v>
      </c>
      <c r="I77" s="21">
        <v>0.18604651162790697</v>
      </c>
      <c r="J77" s="21">
        <v>0.10389794630422899</v>
      </c>
      <c r="K77" s="21">
        <v>10.3897946304229</v>
      </c>
      <c r="L77" s="46" t="s">
        <v>0</v>
      </c>
      <c r="M77" s="49" t="s">
        <v>12</v>
      </c>
      <c r="N77" s="49">
        <v>4</v>
      </c>
      <c r="O77" s="54">
        <v>121.40982541382358</v>
      </c>
      <c r="P77" s="54">
        <v>0.12140982541382359</v>
      </c>
      <c r="Q77" s="53">
        <v>0.48563930165529434</v>
      </c>
    </row>
    <row r="78" spans="1:17" x14ac:dyDescent="0.25">
      <c r="A78" s="5" t="s">
        <v>48</v>
      </c>
      <c r="B78" s="22">
        <v>42137</v>
      </c>
      <c r="C78" s="38" t="s">
        <v>47</v>
      </c>
      <c r="D78" s="19">
        <v>14</v>
      </c>
      <c r="E78" s="39" t="s">
        <v>1</v>
      </c>
      <c r="F78" s="28">
        <v>21.5</v>
      </c>
      <c r="G78" s="28">
        <v>17.5</v>
      </c>
      <c r="H78" s="21">
        <v>-4</v>
      </c>
      <c r="I78" s="21">
        <v>0.18604651162790697</v>
      </c>
      <c r="J78" s="21">
        <v>0.10389794630422899</v>
      </c>
      <c r="K78" s="21">
        <v>10.3897946304229</v>
      </c>
      <c r="L78" s="46" t="s">
        <v>0</v>
      </c>
      <c r="M78" s="49" t="s">
        <v>12</v>
      </c>
      <c r="N78" s="49">
        <v>1</v>
      </c>
      <c r="O78" s="54">
        <v>121.40982541382358</v>
      </c>
      <c r="P78" s="54">
        <v>0.12140982541382359</v>
      </c>
      <c r="Q78" s="53">
        <v>0.12140982541382359</v>
      </c>
    </row>
    <row r="79" spans="1:17" x14ac:dyDescent="0.25">
      <c r="A79" s="5" t="s">
        <v>48</v>
      </c>
      <c r="B79" s="22">
        <v>42137</v>
      </c>
      <c r="C79" s="38" t="s">
        <v>47</v>
      </c>
      <c r="D79" s="19">
        <v>14</v>
      </c>
      <c r="E79" s="39" t="s">
        <v>1</v>
      </c>
      <c r="F79" s="28">
        <v>21.5</v>
      </c>
      <c r="G79" s="28">
        <v>17.5</v>
      </c>
      <c r="H79" s="21">
        <v>-4</v>
      </c>
      <c r="I79" s="21">
        <v>0.18604651162790697</v>
      </c>
      <c r="J79" s="21">
        <v>0.10389794630422899</v>
      </c>
      <c r="K79" s="21">
        <v>10.3897946304229</v>
      </c>
      <c r="L79" s="46" t="s">
        <v>0</v>
      </c>
      <c r="M79" s="49" t="s">
        <v>12</v>
      </c>
      <c r="N79" s="49">
        <v>8</v>
      </c>
      <c r="O79" s="54">
        <v>121.40982541382358</v>
      </c>
      <c r="P79" s="54">
        <v>0.12140982541382359</v>
      </c>
      <c r="Q79" s="53">
        <v>0.97127860331058868</v>
      </c>
    </row>
    <row r="80" spans="1:17" x14ac:dyDescent="0.25">
      <c r="A80" s="5" t="s">
        <v>48</v>
      </c>
      <c r="B80" s="22">
        <v>42137</v>
      </c>
      <c r="C80" s="38" t="s">
        <v>47</v>
      </c>
      <c r="D80" s="19">
        <v>14</v>
      </c>
      <c r="E80" s="39" t="s">
        <v>1</v>
      </c>
      <c r="F80" s="28">
        <v>21.5</v>
      </c>
      <c r="G80" s="28">
        <v>17.5</v>
      </c>
      <c r="H80" s="21">
        <v>-4</v>
      </c>
      <c r="I80" s="21">
        <v>0.18604651162790697</v>
      </c>
      <c r="J80" s="21">
        <v>0.10389794630422899</v>
      </c>
      <c r="K80" s="21">
        <v>10.3897946304229</v>
      </c>
      <c r="L80" s="46" t="s">
        <v>0</v>
      </c>
      <c r="M80" s="49" t="s">
        <v>12</v>
      </c>
      <c r="N80" s="49">
        <v>4</v>
      </c>
      <c r="O80" s="54">
        <v>121.40982541382358</v>
      </c>
      <c r="P80" s="54">
        <v>0.12140982541382359</v>
      </c>
      <c r="Q80" s="53">
        <v>0.48563930165529434</v>
      </c>
    </row>
    <row r="81" spans="1:17" x14ac:dyDescent="0.25">
      <c r="A81" s="5" t="s">
        <v>48</v>
      </c>
      <c r="B81" s="22">
        <v>42137</v>
      </c>
      <c r="C81" s="38" t="s">
        <v>47</v>
      </c>
      <c r="D81" s="19">
        <v>14</v>
      </c>
      <c r="E81" s="39" t="s">
        <v>1</v>
      </c>
      <c r="F81" s="28">
        <v>21.5</v>
      </c>
      <c r="G81" s="28">
        <v>17.5</v>
      </c>
      <c r="H81" s="21">
        <v>-4</v>
      </c>
      <c r="I81" s="21">
        <v>0.18604651162790697</v>
      </c>
      <c r="J81" s="21">
        <v>0.10389794630422899</v>
      </c>
      <c r="K81" s="21">
        <v>10.3897946304229</v>
      </c>
      <c r="L81" s="46" t="s">
        <v>0</v>
      </c>
      <c r="M81" s="49" t="s">
        <v>12</v>
      </c>
      <c r="N81" s="49">
        <v>11</v>
      </c>
      <c r="O81" s="54">
        <v>121.40982541382358</v>
      </c>
      <c r="P81" s="54">
        <v>0.12140982541382359</v>
      </c>
      <c r="Q81" s="53">
        <v>1.3355080795520595</v>
      </c>
    </row>
    <row r="82" spans="1:17" x14ac:dyDescent="0.25">
      <c r="A82" s="5" t="s">
        <v>48</v>
      </c>
      <c r="B82" s="22">
        <v>42137</v>
      </c>
      <c r="C82" s="38" t="s">
        <v>47</v>
      </c>
      <c r="D82" s="19">
        <v>14</v>
      </c>
      <c r="E82" s="39" t="s">
        <v>1</v>
      </c>
      <c r="F82" s="28">
        <v>21.5</v>
      </c>
      <c r="G82" s="28">
        <v>17.5</v>
      </c>
      <c r="H82" s="21">
        <v>-4</v>
      </c>
      <c r="I82" s="21">
        <v>0.18604651162790697</v>
      </c>
      <c r="J82" s="21">
        <v>0.10389794630422899</v>
      </c>
      <c r="K82" s="21">
        <v>10.3897946304229</v>
      </c>
      <c r="L82" s="46" t="s">
        <v>0</v>
      </c>
      <c r="M82" s="49" t="s">
        <v>12</v>
      </c>
      <c r="N82" s="49">
        <v>5</v>
      </c>
      <c r="O82" s="54">
        <v>121.40982541382358</v>
      </c>
      <c r="P82" s="54">
        <v>0.12140982541382359</v>
      </c>
      <c r="Q82" s="53">
        <v>0.60704912706911796</v>
      </c>
    </row>
    <row r="83" spans="1:17" x14ac:dyDescent="0.25">
      <c r="A83" s="5" t="s">
        <v>48</v>
      </c>
      <c r="B83" s="22">
        <v>42137</v>
      </c>
      <c r="C83" s="38" t="s">
        <v>47</v>
      </c>
      <c r="D83" s="19">
        <v>14</v>
      </c>
      <c r="E83" s="39" t="s">
        <v>1</v>
      </c>
      <c r="F83" s="28">
        <v>21.5</v>
      </c>
      <c r="G83" s="28">
        <v>17.5</v>
      </c>
      <c r="H83" s="21">
        <v>-4</v>
      </c>
      <c r="I83" s="21">
        <v>0.18604651162790697</v>
      </c>
      <c r="J83" s="21">
        <v>0.10389794630422899</v>
      </c>
      <c r="K83" s="21">
        <v>10.3897946304229</v>
      </c>
      <c r="L83" s="46" t="s">
        <v>0</v>
      </c>
      <c r="M83" s="49" t="s">
        <v>12</v>
      </c>
      <c r="N83" s="49">
        <v>17</v>
      </c>
      <c r="O83" s="54">
        <v>121.40982541382358</v>
      </c>
      <c r="P83" s="54">
        <v>0.12140982541382359</v>
      </c>
      <c r="Q83" s="53">
        <v>2.0639670320350008</v>
      </c>
    </row>
    <row r="84" spans="1:17" x14ac:dyDescent="0.25">
      <c r="A84" s="5" t="s">
        <v>48</v>
      </c>
      <c r="B84" s="22">
        <v>42137</v>
      </c>
      <c r="C84" s="38" t="s">
        <v>47</v>
      </c>
      <c r="D84" s="19">
        <v>14</v>
      </c>
      <c r="E84" s="39" t="s">
        <v>1</v>
      </c>
      <c r="F84" s="28">
        <v>21.5</v>
      </c>
      <c r="G84" s="28">
        <v>17.5</v>
      </c>
      <c r="H84" s="21">
        <v>-4</v>
      </c>
      <c r="I84" s="21">
        <v>0.18604651162790697</v>
      </c>
      <c r="J84" s="21">
        <v>0.10389794630422899</v>
      </c>
      <c r="K84" s="21">
        <v>10.3897946304229</v>
      </c>
      <c r="L84" s="46" t="s">
        <v>0</v>
      </c>
      <c r="M84" s="49" t="s">
        <v>12</v>
      </c>
      <c r="N84" s="49">
        <v>33</v>
      </c>
      <c r="O84" s="54">
        <v>121.40982541382358</v>
      </c>
      <c r="P84" s="54">
        <v>0.12140982541382359</v>
      </c>
      <c r="Q84" s="53">
        <v>4.0065242386561781</v>
      </c>
    </row>
    <row r="85" spans="1:17" x14ac:dyDescent="0.25">
      <c r="A85" s="5" t="s">
        <v>48</v>
      </c>
      <c r="B85" s="22">
        <v>42137</v>
      </c>
      <c r="C85" s="38" t="s">
        <v>47</v>
      </c>
      <c r="D85" s="19">
        <v>14</v>
      </c>
      <c r="E85" s="39" t="s">
        <v>1</v>
      </c>
      <c r="F85" s="28">
        <v>21.5</v>
      </c>
      <c r="G85" s="28">
        <v>17.5</v>
      </c>
      <c r="H85" s="21">
        <v>-4</v>
      </c>
      <c r="I85" s="21">
        <v>0.18604651162790697</v>
      </c>
      <c r="J85" s="21">
        <v>0.10389794630422899</v>
      </c>
      <c r="K85" s="21">
        <v>10.3897946304229</v>
      </c>
      <c r="L85" s="46" t="s">
        <v>0</v>
      </c>
      <c r="M85" s="49" t="s">
        <v>12</v>
      </c>
      <c r="N85" s="49">
        <v>58</v>
      </c>
      <c r="O85" s="54">
        <v>121.40982541382358</v>
      </c>
      <c r="P85" s="54">
        <v>0.12140982541382359</v>
      </c>
      <c r="Q85" s="53">
        <v>7.0417698740017682</v>
      </c>
    </row>
    <row r="86" spans="1:17" x14ac:dyDescent="0.25">
      <c r="A86" s="5" t="s">
        <v>48</v>
      </c>
      <c r="B86" s="22">
        <v>42137</v>
      </c>
      <c r="C86" s="38" t="s">
        <v>47</v>
      </c>
      <c r="D86" s="19">
        <v>14</v>
      </c>
      <c r="E86" s="39" t="s">
        <v>1</v>
      </c>
      <c r="F86" s="28">
        <v>21.5</v>
      </c>
      <c r="G86" s="28">
        <v>17.5</v>
      </c>
      <c r="H86" s="21">
        <v>-4</v>
      </c>
      <c r="I86" s="21">
        <v>0.18604651162790697</v>
      </c>
      <c r="J86" s="21">
        <v>0.10389794630422899</v>
      </c>
      <c r="K86" s="21">
        <v>10.3897946304229</v>
      </c>
      <c r="L86" s="46" t="s">
        <v>0</v>
      </c>
      <c r="M86" s="49" t="s">
        <v>12</v>
      </c>
      <c r="N86" s="49">
        <v>19</v>
      </c>
      <c r="O86" s="54">
        <v>121.40982541382358</v>
      </c>
      <c r="P86" s="54">
        <v>0.12140982541382359</v>
      </c>
      <c r="Q86" s="53">
        <v>2.306786682862648</v>
      </c>
    </row>
    <row r="87" spans="1:17" x14ac:dyDescent="0.25">
      <c r="A87" s="5" t="s">
        <v>48</v>
      </c>
      <c r="B87" s="22">
        <v>42137</v>
      </c>
      <c r="C87" s="38" t="s">
        <v>47</v>
      </c>
      <c r="D87" s="19">
        <v>14</v>
      </c>
      <c r="E87" s="39" t="s">
        <v>1</v>
      </c>
      <c r="F87" s="28">
        <v>21.5</v>
      </c>
      <c r="G87" s="28">
        <v>17.5</v>
      </c>
      <c r="H87" s="21">
        <v>-4</v>
      </c>
      <c r="I87" s="21">
        <v>0.18604651162790697</v>
      </c>
      <c r="J87" s="21">
        <v>0.10389794630422899</v>
      </c>
      <c r="K87" s="21">
        <v>10.3897946304229</v>
      </c>
      <c r="L87" s="46" t="s">
        <v>0</v>
      </c>
      <c r="M87" s="49" t="s">
        <v>12</v>
      </c>
      <c r="N87" s="49">
        <v>7</v>
      </c>
      <c r="O87" s="54">
        <v>121.40982541382358</v>
      </c>
      <c r="P87" s="54">
        <v>0.12140982541382359</v>
      </c>
      <c r="Q87" s="53">
        <v>0.84986877789676507</v>
      </c>
    </row>
    <row r="88" spans="1:17" x14ac:dyDescent="0.25">
      <c r="A88" s="5" t="s">
        <v>48</v>
      </c>
      <c r="B88" s="22">
        <v>42137</v>
      </c>
      <c r="C88" s="38" t="s">
        <v>47</v>
      </c>
      <c r="D88" s="19">
        <v>14</v>
      </c>
      <c r="E88" s="39" t="s">
        <v>1</v>
      </c>
      <c r="F88" s="28">
        <v>21.5</v>
      </c>
      <c r="G88" s="28">
        <v>17.5</v>
      </c>
      <c r="H88" s="21">
        <v>-4</v>
      </c>
      <c r="I88" s="21">
        <v>0.18604651162790697</v>
      </c>
      <c r="J88" s="21">
        <v>0.10389794630422899</v>
      </c>
      <c r="K88" s="21">
        <v>10.3897946304229</v>
      </c>
      <c r="L88" s="46" t="s">
        <v>0</v>
      </c>
      <c r="M88" s="49" t="s">
        <v>12</v>
      </c>
      <c r="N88" s="49">
        <v>11</v>
      </c>
      <c r="O88" s="54">
        <v>121.40982541382358</v>
      </c>
      <c r="P88" s="54">
        <v>0.12140982541382359</v>
      </c>
      <c r="Q88" s="53">
        <v>1.3355080795520595</v>
      </c>
    </row>
    <row r="89" spans="1:17" x14ac:dyDescent="0.25">
      <c r="A89" s="5" t="s">
        <v>48</v>
      </c>
      <c r="B89" s="22">
        <v>42137</v>
      </c>
      <c r="C89" s="38" t="s">
        <v>47</v>
      </c>
      <c r="D89" s="19">
        <v>14</v>
      </c>
      <c r="E89" s="39" t="s">
        <v>1</v>
      </c>
      <c r="F89" s="28">
        <v>21.5</v>
      </c>
      <c r="G89" s="28">
        <v>17.5</v>
      </c>
      <c r="H89" s="21">
        <v>-4</v>
      </c>
      <c r="I89" s="21">
        <v>0.18604651162790697</v>
      </c>
      <c r="J89" s="21">
        <v>0.10389794630422899</v>
      </c>
      <c r="K89" s="21">
        <v>10.3897946304229</v>
      </c>
      <c r="L89" s="46" t="s">
        <v>0</v>
      </c>
      <c r="M89" s="49" t="s">
        <v>12</v>
      </c>
      <c r="N89" s="49">
        <v>6</v>
      </c>
      <c r="O89" s="54">
        <v>121.40982541382358</v>
      </c>
      <c r="P89" s="54">
        <v>0.12140982541382359</v>
      </c>
      <c r="Q89" s="53">
        <v>0.72845895248294146</v>
      </c>
    </row>
    <row r="90" spans="1:17" x14ac:dyDescent="0.25">
      <c r="A90" s="5" t="s">
        <v>48</v>
      </c>
      <c r="B90" s="22">
        <v>42137</v>
      </c>
      <c r="C90" s="38" t="s">
        <v>47</v>
      </c>
      <c r="D90" s="19">
        <v>14</v>
      </c>
      <c r="E90" s="39" t="s">
        <v>1</v>
      </c>
      <c r="F90" s="28">
        <v>21.5</v>
      </c>
      <c r="G90" s="28">
        <v>17.5</v>
      </c>
      <c r="H90" s="21">
        <v>-4</v>
      </c>
      <c r="I90" s="21">
        <v>0.18604651162790697</v>
      </c>
      <c r="J90" s="21">
        <v>0.10389794630422899</v>
      </c>
      <c r="K90" s="21">
        <v>10.3897946304229</v>
      </c>
      <c r="L90" s="46" t="s">
        <v>0</v>
      </c>
      <c r="M90" s="49" t="s">
        <v>12</v>
      </c>
      <c r="N90" s="49">
        <v>6</v>
      </c>
      <c r="O90" s="54">
        <v>121.40982541382358</v>
      </c>
      <c r="P90" s="54">
        <v>0.12140982541382359</v>
      </c>
      <c r="Q90" s="53">
        <v>0.72845895248294146</v>
      </c>
    </row>
    <row r="91" spans="1:17" x14ac:dyDescent="0.25">
      <c r="A91" s="5" t="s">
        <v>48</v>
      </c>
      <c r="B91" s="22">
        <v>42137</v>
      </c>
      <c r="C91" s="38" t="s">
        <v>47</v>
      </c>
      <c r="D91" s="19">
        <v>14</v>
      </c>
      <c r="E91" s="39" t="s">
        <v>1</v>
      </c>
      <c r="F91" s="28">
        <v>21.5</v>
      </c>
      <c r="G91" s="28">
        <v>17.5</v>
      </c>
      <c r="H91" s="21">
        <v>-4</v>
      </c>
      <c r="I91" s="21">
        <v>0.18604651162790697</v>
      </c>
      <c r="J91" s="21">
        <v>0.10389794630422899</v>
      </c>
      <c r="K91" s="21">
        <v>10.3897946304229</v>
      </c>
      <c r="L91" s="46" t="s">
        <v>0</v>
      </c>
      <c r="M91" s="49" t="s">
        <v>12</v>
      </c>
      <c r="N91" s="49">
        <v>29</v>
      </c>
      <c r="O91" s="54">
        <v>121.40982541382358</v>
      </c>
      <c r="P91" s="54">
        <v>0.12140982541382359</v>
      </c>
      <c r="Q91" s="53">
        <v>3.5208849370008841</v>
      </c>
    </row>
    <row r="92" spans="1:17" x14ac:dyDescent="0.25">
      <c r="A92" s="5" t="s">
        <v>48</v>
      </c>
      <c r="B92" s="22">
        <v>42137</v>
      </c>
      <c r="C92" s="38" t="s">
        <v>47</v>
      </c>
      <c r="D92" s="19">
        <v>14</v>
      </c>
      <c r="E92" s="39" t="s">
        <v>1</v>
      </c>
      <c r="F92" s="28">
        <v>21.5</v>
      </c>
      <c r="G92" s="28">
        <v>17.5</v>
      </c>
      <c r="H92" s="21">
        <v>-4</v>
      </c>
      <c r="I92" s="21">
        <v>0.18604651162790697</v>
      </c>
      <c r="J92" s="21">
        <v>0.10389794630422899</v>
      </c>
      <c r="K92" s="21">
        <v>10.3897946304229</v>
      </c>
      <c r="L92" s="46" t="s">
        <v>0</v>
      </c>
      <c r="M92" s="49" t="s">
        <v>12</v>
      </c>
      <c r="N92" s="49">
        <v>39</v>
      </c>
      <c r="O92" s="54">
        <v>121.40982541382358</v>
      </c>
      <c r="P92" s="54">
        <v>0.12140982541382359</v>
      </c>
      <c r="Q92" s="53">
        <v>4.7349831911391203</v>
      </c>
    </row>
    <row r="93" spans="1:17" x14ac:dyDescent="0.25">
      <c r="A93" s="5" t="s">
        <v>48</v>
      </c>
      <c r="B93" s="22">
        <v>42137</v>
      </c>
      <c r="C93" s="38" t="s">
        <v>47</v>
      </c>
      <c r="D93" s="19">
        <v>14</v>
      </c>
      <c r="E93" s="39" t="s">
        <v>1</v>
      </c>
      <c r="F93" s="28">
        <v>21.5</v>
      </c>
      <c r="G93" s="28">
        <v>17.5</v>
      </c>
      <c r="H93" s="21">
        <v>-4</v>
      </c>
      <c r="I93" s="21">
        <v>0.18604651162790697</v>
      </c>
      <c r="J93" s="21">
        <v>0.10389794630422899</v>
      </c>
      <c r="K93" s="21">
        <v>10.3897946304229</v>
      </c>
      <c r="L93" s="46" t="s">
        <v>0</v>
      </c>
      <c r="M93" s="49" t="s">
        <v>12</v>
      </c>
      <c r="N93" s="49">
        <v>151</v>
      </c>
      <c r="O93" s="54">
        <v>121.40982541382358</v>
      </c>
      <c r="P93" s="54">
        <v>0.12140982541382359</v>
      </c>
      <c r="Q93" s="53">
        <v>18.332883637487363</v>
      </c>
    </row>
    <row r="94" spans="1:17" x14ac:dyDescent="0.25">
      <c r="A94" s="5" t="s">
        <v>48</v>
      </c>
      <c r="B94" s="22">
        <v>42137</v>
      </c>
      <c r="C94" s="38" t="s">
        <v>47</v>
      </c>
      <c r="D94" s="19">
        <v>14</v>
      </c>
      <c r="E94" s="39" t="s">
        <v>1</v>
      </c>
      <c r="F94" s="28">
        <v>21.5</v>
      </c>
      <c r="G94" s="28">
        <v>17.5</v>
      </c>
      <c r="H94" s="21">
        <v>-4</v>
      </c>
      <c r="I94" s="21">
        <v>0.18604651162790697</v>
      </c>
      <c r="J94" s="21">
        <v>0.10389794630422899</v>
      </c>
      <c r="K94" s="21">
        <v>10.3897946304229</v>
      </c>
      <c r="L94" s="46" t="s">
        <v>0</v>
      </c>
      <c r="M94" s="49" t="s">
        <v>12</v>
      </c>
      <c r="N94" s="49">
        <v>32</v>
      </c>
      <c r="O94" s="54">
        <v>121.40982541382358</v>
      </c>
      <c r="P94" s="54">
        <v>0.12140982541382359</v>
      </c>
      <c r="Q94" s="53">
        <v>3.8851144132423547</v>
      </c>
    </row>
    <row r="95" spans="1:17" x14ac:dyDescent="0.25">
      <c r="A95" s="5" t="s">
        <v>48</v>
      </c>
      <c r="B95" s="22">
        <v>42137</v>
      </c>
      <c r="C95" s="38" t="s">
        <v>47</v>
      </c>
      <c r="D95" s="19">
        <v>15</v>
      </c>
      <c r="E95" s="39" t="s">
        <v>1</v>
      </c>
      <c r="F95" s="28">
        <v>21</v>
      </c>
      <c r="G95" s="28">
        <v>18.5</v>
      </c>
      <c r="H95" s="21">
        <v>-2.5</v>
      </c>
      <c r="I95" s="21">
        <v>0.11904761904761907</v>
      </c>
      <c r="J95" s="21">
        <v>3.0137165013624734E-2</v>
      </c>
      <c r="K95" s="21">
        <v>3.0137165013624734</v>
      </c>
      <c r="L95" s="46" t="s">
        <v>0</v>
      </c>
      <c r="M95" s="49" t="s">
        <v>12</v>
      </c>
      <c r="N95" s="49">
        <v>25</v>
      </c>
      <c r="O95" s="54">
        <v>121.40982541382358</v>
      </c>
      <c r="P95" s="54">
        <v>0.12140982541382359</v>
      </c>
      <c r="Q95" s="53">
        <v>3.0352456353455897</v>
      </c>
    </row>
    <row r="96" spans="1:17" x14ac:dyDescent="0.25">
      <c r="A96" s="5" t="s">
        <v>48</v>
      </c>
      <c r="B96" s="22">
        <v>42137</v>
      </c>
      <c r="C96" s="38" t="s">
        <v>47</v>
      </c>
      <c r="D96" s="19">
        <v>15</v>
      </c>
      <c r="E96" s="39" t="s">
        <v>1</v>
      </c>
      <c r="F96" s="28">
        <v>21</v>
      </c>
      <c r="G96" s="28">
        <v>18.5</v>
      </c>
      <c r="H96" s="21">
        <v>-2.5</v>
      </c>
      <c r="I96" s="21">
        <v>0.11904761904761907</v>
      </c>
      <c r="J96" s="21">
        <v>3.0137165013624734E-2</v>
      </c>
      <c r="K96" s="21">
        <v>3.0137165013624734</v>
      </c>
      <c r="L96" s="46" t="s">
        <v>0</v>
      </c>
      <c r="M96" s="49" t="s">
        <v>12</v>
      </c>
      <c r="N96" s="49">
        <v>97</v>
      </c>
      <c r="O96" s="54">
        <v>121.40982541382358</v>
      </c>
      <c r="P96" s="54">
        <v>0.12140982541382359</v>
      </c>
      <c r="Q96" s="53">
        <v>11.776753065140888</v>
      </c>
    </row>
    <row r="97" spans="1:17" x14ac:dyDescent="0.25">
      <c r="A97" s="5" t="s">
        <v>48</v>
      </c>
      <c r="B97" s="22">
        <v>42137</v>
      </c>
      <c r="C97" s="38" t="s">
        <v>47</v>
      </c>
      <c r="D97" s="19">
        <v>15</v>
      </c>
      <c r="E97" s="39" t="s">
        <v>1</v>
      </c>
      <c r="F97" s="28">
        <v>21</v>
      </c>
      <c r="G97" s="28">
        <v>18.5</v>
      </c>
      <c r="H97" s="21">
        <v>-2.5</v>
      </c>
      <c r="I97" s="21">
        <v>0.11904761904761907</v>
      </c>
      <c r="J97" s="21">
        <v>3.0137165013624734E-2</v>
      </c>
      <c r="K97" s="21">
        <v>3.0137165013624734</v>
      </c>
      <c r="L97" s="46" t="s">
        <v>0</v>
      </c>
      <c r="M97" s="49" t="s">
        <v>12</v>
      </c>
      <c r="N97" s="49">
        <v>28</v>
      </c>
      <c r="O97" s="54">
        <v>121.40982541382358</v>
      </c>
      <c r="P97" s="54">
        <v>0.12140982541382359</v>
      </c>
      <c r="Q97" s="53">
        <v>3.3994751115870603</v>
      </c>
    </row>
    <row r="98" spans="1:17" x14ac:dyDescent="0.25">
      <c r="A98" s="5" t="s">
        <v>48</v>
      </c>
      <c r="B98" s="22">
        <v>42137</v>
      </c>
      <c r="C98" s="38" t="s">
        <v>47</v>
      </c>
      <c r="D98" s="19">
        <v>15</v>
      </c>
      <c r="E98" s="39" t="s">
        <v>1</v>
      </c>
      <c r="F98" s="28">
        <v>21</v>
      </c>
      <c r="G98" s="28">
        <v>18.5</v>
      </c>
      <c r="H98" s="21">
        <v>-2.5</v>
      </c>
      <c r="I98" s="21">
        <v>0.11904761904761907</v>
      </c>
      <c r="J98" s="21">
        <v>3.0137165013624734E-2</v>
      </c>
      <c r="K98" s="21">
        <v>3.0137165013624734</v>
      </c>
      <c r="L98" s="46" t="s">
        <v>0</v>
      </c>
      <c r="M98" s="49" t="s">
        <v>12</v>
      </c>
      <c r="N98" s="49">
        <v>12</v>
      </c>
      <c r="O98" s="54">
        <v>121.40982541382358</v>
      </c>
      <c r="P98" s="54">
        <v>0.12140982541382359</v>
      </c>
      <c r="Q98" s="53">
        <v>1.4569179049658829</v>
      </c>
    </row>
    <row r="99" spans="1:17" x14ac:dyDescent="0.25">
      <c r="A99" s="5" t="s">
        <v>48</v>
      </c>
      <c r="B99" s="22">
        <v>42137</v>
      </c>
      <c r="C99" s="38" t="s">
        <v>47</v>
      </c>
      <c r="D99" s="19">
        <v>15</v>
      </c>
      <c r="E99" s="39" t="s">
        <v>1</v>
      </c>
      <c r="F99" s="28">
        <v>21</v>
      </c>
      <c r="G99" s="28">
        <v>18.5</v>
      </c>
      <c r="H99" s="21">
        <v>-2.5</v>
      </c>
      <c r="I99" s="21">
        <v>0.11904761904761907</v>
      </c>
      <c r="J99" s="21">
        <v>3.0137165013624734E-2</v>
      </c>
      <c r="K99" s="21">
        <v>3.0137165013624734</v>
      </c>
      <c r="L99" s="46" t="s">
        <v>0</v>
      </c>
      <c r="M99" s="49" t="s">
        <v>12</v>
      </c>
      <c r="N99" s="49">
        <v>37</v>
      </c>
      <c r="O99" s="54">
        <v>121.40982541382358</v>
      </c>
      <c r="P99" s="54">
        <v>0.12140982541382359</v>
      </c>
      <c r="Q99" s="53">
        <v>4.4921635403114726</v>
      </c>
    </row>
    <row r="100" spans="1:17" x14ac:dyDescent="0.25">
      <c r="A100" s="5" t="s">
        <v>48</v>
      </c>
      <c r="B100" s="22">
        <v>42137</v>
      </c>
      <c r="C100" s="38" t="s">
        <v>47</v>
      </c>
      <c r="D100" s="19">
        <v>15</v>
      </c>
      <c r="E100" s="39" t="s">
        <v>1</v>
      </c>
      <c r="F100" s="28">
        <v>21</v>
      </c>
      <c r="G100" s="28">
        <v>18.5</v>
      </c>
      <c r="H100" s="21">
        <v>-2.5</v>
      </c>
      <c r="I100" s="21">
        <v>0.11904761904761907</v>
      </c>
      <c r="J100" s="21">
        <v>3.0137165013624734E-2</v>
      </c>
      <c r="K100" s="21">
        <v>3.0137165013624734</v>
      </c>
      <c r="L100" s="46" t="s">
        <v>0</v>
      </c>
      <c r="M100" s="49" t="s">
        <v>12</v>
      </c>
      <c r="N100" s="49">
        <v>2</v>
      </c>
      <c r="O100" s="54">
        <v>121.40982541382358</v>
      </c>
      <c r="P100" s="54">
        <v>0.12140982541382359</v>
      </c>
      <c r="Q100" s="53">
        <v>0.24281965082764717</v>
      </c>
    </row>
    <row r="101" spans="1:17" x14ac:dyDescent="0.25">
      <c r="A101" s="5" t="s">
        <v>48</v>
      </c>
      <c r="B101" s="22">
        <v>42137</v>
      </c>
      <c r="C101" s="38" t="s">
        <v>47</v>
      </c>
      <c r="D101" s="19">
        <v>15</v>
      </c>
      <c r="E101" s="39" t="s">
        <v>1</v>
      </c>
      <c r="F101" s="28">
        <v>21</v>
      </c>
      <c r="G101" s="28">
        <v>18.5</v>
      </c>
      <c r="H101" s="21">
        <v>-2.5</v>
      </c>
      <c r="I101" s="21">
        <v>0.11904761904761907</v>
      </c>
      <c r="J101" s="21">
        <v>3.0137165013624734E-2</v>
      </c>
      <c r="K101" s="21">
        <v>3.0137165013624734</v>
      </c>
      <c r="L101" s="46" t="s">
        <v>0</v>
      </c>
      <c r="M101" s="49" t="s">
        <v>12</v>
      </c>
      <c r="N101" s="49">
        <v>3</v>
      </c>
      <c r="O101" s="54">
        <v>121.40982541382358</v>
      </c>
      <c r="P101" s="54">
        <v>0.12140982541382359</v>
      </c>
      <c r="Q101" s="53">
        <v>0.36422947624147073</v>
      </c>
    </row>
    <row r="102" spans="1:17" x14ac:dyDescent="0.25">
      <c r="A102" s="5" t="s">
        <v>48</v>
      </c>
      <c r="B102" s="22">
        <v>42137</v>
      </c>
      <c r="C102" s="38" t="s">
        <v>47</v>
      </c>
      <c r="D102" s="19">
        <v>15</v>
      </c>
      <c r="E102" s="39" t="s">
        <v>1</v>
      </c>
      <c r="F102" s="28">
        <v>21</v>
      </c>
      <c r="G102" s="28">
        <v>18.5</v>
      </c>
      <c r="H102" s="21">
        <v>-2.5</v>
      </c>
      <c r="I102" s="21">
        <v>0.11904761904761907</v>
      </c>
      <c r="J102" s="21">
        <v>3.0137165013624734E-2</v>
      </c>
      <c r="K102" s="21">
        <v>3.0137165013624734</v>
      </c>
      <c r="L102" s="46" t="s">
        <v>0</v>
      </c>
      <c r="M102" s="49" t="s">
        <v>12</v>
      </c>
      <c r="N102" s="49">
        <v>39</v>
      </c>
      <c r="O102" s="54">
        <v>121.40982541382358</v>
      </c>
      <c r="P102" s="54">
        <v>0.12140982541382359</v>
      </c>
      <c r="Q102" s="53">
        <v>4.7349831911391203</v>
      </c>
    </row>
    <row r="103" spans="1:17" x14ac:dyDescent="0.25">
      <c r="A103" s="5" t="s">
        <v>48</v>
      </c>
      <c r="B103" s="22">
        <v>42137</v>
      </c>
      <c r="C103" s="38" t="s">
        <v>47</v>
      </c>
      <c r="D103" s="19">
        <v>15</v>
      </c>
      <c r="E103" s="39" t="s">
        <v>1</v>
      </c>
      <c r="F103" s="28">
        <v>21</v>
      </c>
      <c r="G103" s="28">
        <v>18.5</v>
      </c>
      <c r="H103" s="21">
        <v>-2.5</v>
      </c>
      <c r="I103" s="21">
        <v>0.11904761904761907</v>
      </c>
      <c r="J103" s="21">
        <v>3.0137165013624734E-2</v>
      </c>
      <c r="K103" s="21">
        <v>3.0137165013624734</v>
      </c>
      <c r="L103" s="46" t="s">
        <v>0</v>
      </c>
      <c r="M103" s="49" t="s">
        <v>12</v>
      </c>
      <c r="N103" s="49">
        <v>75</v>
      </c>
      <c r="O103" s="54">
        <v>121.40982541382358</v>
      </c>
      <c r="P103" s="54">
        <v>0.12140982541382359</v>
      </c>
      <c r="Q103" s="53">
        <v>9.1057369060367694</v>
      </c>
    </row>
    <row r="104" spans="1:17" x14ac:dyDescent="0.25">
      <c r="A104" s="5" t="s">
        <v>48</v>
      </c>
      <c r="B104" s="22">
        <v>42137</v>
      </c>
      <c r="C104" s="38" t="s">
        <v>47</v>
      </c>
      <c r="D104" s="19">
        <v>15</v>
      </c>
      <c r="E104" s="39" t="s">
        <v>1</v>
      </c>
      <c r="F104" s="28">
        <v>21</v>
      </c>
      <c r="G104" s="28">
        <v>18.5</v>
      </c>
      <c r="H104" s="21">
        <v>-2.5</v>
      </c>
      <c r="I104" s="21">
        <v>0.11904761904761907</v>
      </c>
      <c r="J104" s="21">
        <v>3.0137165013624734E-2</v>
      </c>
      <c r="K104" s="21">
        <v>3.0137165013624734</v>
      </c>
      <c r="L104" s="46" t="s">
        <v>0</v>
      </c>
      <c r="M104" s="49" t="s">
        <v>12</v>
      </c>
      <c r="N104" s="49">
        <v>8</v>
      </c>
      <c r="O104" s="54">
        <v>121.40982541382358</v>
      </c>
      <c r="P104" s="54">
        <v>0.12140982541382359</v>
      </c>
      <c r="Q104" s="53">
        <v>0.97127860331058868</v>
      </c>
    </row>
    <row r="105" spans="1:17" x14ac:dyDescent="0.25">
      <c r="A105" s="5" t="s">
        <v>48</v>
      </c>
      <c r="B105" s="22">
        <v>42137</v>
      </c>
      <c r="C105" s="38" t="s">
        <v>47</v>
      </c>
      <c r="D105" s="19">
        <v>15</v>
      </c>
      <c r="E105" s="39" t="s">
        <v>1</v>
      </c>
      <c r="F105" s="28">
        <v>21</v>
      </c>
      <c r="G105" s="28">
        <v>18.5</v>
      </c>
      <c r="H105" s="21">
        <v>-2.5</v>
      </c>
      <c r="I105" s="21">
        <v>0.11904761904761907</v>
      </c>
      <c r="J105" s="21">
        <v>3.0137165013624734E-2</v>
      </c>
      <c r="K105" s="21">
        <v>3.0137165013624734</v>
      </c>
      <c r="L105" s="46" t="s">
        <v>0</v>
      </c>
      <c r="M105" s="49" t="s">
        <v>12</v>
      </c>
      <c r="N105" s="49">
        <v>14</v>
      </c>
      <c r="O105" s="54">
        <v>121.40982541382358</v>
      </c>
      <c r="P105" s="54">
        <v>0.12140982541382359</v>
      </c>
      <c r="Q105" s="53">
        <v>1.6997375557935301</v>
      </c>
    </row>
    <row r="106" spans="1:17" x14ac:dyDescent="0.25">
      <c r="A106" s="5" t="s">
        <v>48</v>
      </c>
      <c r="B106" s="22">
        <v>42137</v>
      </c>
      <c r="C106" s="38" t="s">
        <v>47</v>
      </c>
      <c r="D106" s="19">
        <v>15</v>
      </c>
      <c r="E106" s="39" t="s">
        <v>1</v>
      </c>
      <c r="F106" s="28">
        <v>21</v>
      </c>
      <c r="G106" s="28">
        <v>18.5</v>
      </c>
      <c r="H106" s="21">
        <v>-2.5</v>
      </c>
      <c r="I106" s="21">
        <v>0.11904761904761907</v>
      </c>
      <c r="J106" s="21">
        <v>3.0137165013624734E-2</v>
      </c>
      <c r="K106" s="21">
        <v>3.0137165013624734</v>
      </c>
      <c r="L106" s="46" t="s">
        <v>0</v>
      </c>
      <c r="M106" s="49" t="s">
        <v>12</v>
      </c>
      <c r="N106" s="49">
        <v>7</v>
      </c>
      <c r="O106" s="54">
        <v>121.40982541382358</v>
      </c>
      <c r="P106" s="54">
        <v>0.12140982541382359</v>
      </c>
      <c r="Q106" s="53">
        <v>0.84986877789676507</v>
      </c>
    </row>
    <row r="107" spans="1:17" x14ac:dyDescent="0.25">
      <c r="A107" s="5" t="s">
        <v>48</v>
      </c>
      <c r="B107" s="22">
        <v>42137</v>
      </c>
      <c r="C107" s="38" t="s">
        <v>47</v>
      </c>
      <c r="D107" s="19">
        <v>15</v>
      </c>
      <c r="E107" s="39" t="s">
        <v>1</v>
      </c>
      <c r="F107" s="28">
        <v>21</v>
      </c>
      <c r="G107" s="28">
        <v>18.5</v>
      </c>
      <c r="H107" s="21">
        <v>-2.5</v>
      </c>
      <c r="I107" s="21">
        <v>0.11904761904761907</v>
      </c>
      <c r="J107" s="21">
        <v>3.0137165013624734E-2</v>
      </c>
      <c r="K107" s="21">
        <v>3.0137165013624734</v>
      </c>
      <c r="L107" s="46" t="s">
        <v>0</v>
      </c>
      <c r="M107" s="49" t="s">
        <v>12</v>
      </c>
      <c r="N107" s="49">
        <v>2</v>
      </c>
      <c r="O107" s="54">
        <v>121.40982541382358</v>
      </c>
      <c r="P107" s="54">
        <v>0.12140982541382359</v>
      </c>
      <c r="Q107" s="53">
        <v>0.24281965082764717</v>
      </c>
    </row>
    <row r="108" spans="1:17" x14ac:dyDescent="0.25">
      <c r="A108" s="5" t="s">
        <v>48</v>
      </c>
      <c r="B108" s="22">
        <v>42137</v>
      </c>
      <c r="C108" s="38" t="s">
        <v>47</v>
      </c>
      <c r="D108" s="19">
        <v>15</v>
      </c>
      <c r="E108" s="39" t="s">
        <v>1</v>
      </c>
      <c r="F108" s="28">
        <v>21</v>
      </c>
      <c r="G108" s="28">
        <v>18.5</v>
      </c>
      <c r="H108" s="21">
        <v>-2.5</v>
      </c>
      <c r="I108" s="21">
        <v>0.11904761904761907</v>
      </c>
      <c r="J108" s="21">
        <v>3.0137165013624734E-2</v>
      </c>
      <c r="K108" s="21">
        <v>3.0137165013624734</v>
      </c>
      <c r="L108" s="46" t="s">
        <v>0</v>
      </c>
      <c r="M108" s="49" t="s">
        <v>12</v>
      </c>
      <c r="N108" s="49">
        <v>1</v>
      </c>
      <c r="O108" s="54">
        <v>121.40982541382358</v>
      </c>
      <c r="P108" s="54">
        <v>0.12140982541382359</v>
      </c>
      <c r="Q108" s="53">
        <v>0.12140982541382359</v>
      </c>
    </row>
    <row r="109" spans="1:17" x14ac:dyDescent="0.25">
      <c r="A109" s="5" t="s">
        <v>48</v>
      </c>
      <c r="B109" s="22">
        <v>42137</v>
      </c>
      <c r="C109" s="38" t="s">
        <v>47</v>
      </c>
      <c r="D109" s="19">
        <v>15</v>
      </c>
      <c r="E109" s="39" t="s">
        <v>1</v>
      </c>
      <c r="F109" s="28">
        <v>21</v>
      </c>
      <c r="G109" s="28">
        <v>18.5</v>
      </c>
      <c r="H109" s="21">
        <v>-2.5</v>
      </c>
      <c r="I109" s="21">
        <v>0.11904761904761907</v>
      </c>
      <c r="J109" s="21">
        <v>3.0137165013624734E-2</v>
      </c>
      <c r="K109" s="21">
        <v>3.0137165013624734</v>
      </c>
      <c r="L109" s="46" t="s">
        <v>0</v>
      </c>
      <c r="M109" s="49" t="s">
        <v>12</v>
      </c>
      <c r="N109" s="49">
        <v>4</v>
      </c>
      <c r="O109" s="54">
        <v>121.40982541382358</v>
      </c>
      <c r="P109" s="54">
        <v>0.12140982541382359</v>
      </c>
      <c r="Q109" s="53">
        <v>0.48563930165529434</v>
      </c>
    </row>
    <row r="110" spans="1:17" x14ac:dyDescent="0.25">
      <c r="A110" s="5" t="s">
        <v>48</v>
      </c>
      <c r="B110" s="22">
        <v>42137</v>
      </c>
      <c r="C110" s="38" t="s">
        <v>47</v>
      </c>
      <c r="D110" s="19">
        <v>15</v>
      </c>
      <c r="E110" s="39" t="s">
        <v>1</v>
      </c>
      <c r="F110" s="28">
        <v>21</v>
      </c>
      <c r="G110" s="28">
        <v>18.5</v>
      </c>
      <c r="H110" s="21">
        <v>-2.5</v>
      </c>
      <c r="I110" s="21">
        <v>0.11904761904761907</v>
      </c>
      <c r="J110" s="21">
        <v>3.0137165013624734E-2</v>
      </c>
      <c r="K110" s="21">
        <v>3.0137165013624734</v>
      </c>
      <c r="L110" s="46" t="s">
        <v>0</v>
      </c>
      <c r="M110" s="49" t="s">
        <v>12</v>
      </c>
      <c r="N110" s="49">
        <v>20</v>
      </c>
      <c r="O110" s="54">
        <v>121.40982541382358</v>
      </c>
      <c r="P110" s="54">
        <v>0.12140982541382359</v>
      </c>
      <c r="Q110" s="53">
        <v>2.4281965082764718</v>
      </c>
    </row>
    <row r="111" spans="1:17" x14ac:dyDescent="0.25">
      <c r="A111" s="5" t="s">
        <v>48</v>
      </c>
      <c r="B111" s="22">
        <v>42137</v>
      </c>
      <c r="C111" s="38" t="s">
        <v>47</v>
      </c>
      <c r="D111" s="19">
        <v>15</v>
      </c>
      <c r="E111" s="39" t="s">
        <v>1</v>
      </c>
      <c r="F111" s="28">
        <v>21</v>
      </c>
      <c r="G111" s="28">
        <v>18.5</v>
      </c>
      <c r="H111" s="21">
        <v>-2.5</v>
      </c>
      <c r="I111" s="21">
        <v>0.11904761904761907</v>
      </c>
      <c r="J111" s="21">
        <v>3.0137165013624734E-2</v>
      </c>
      <c r="K111" s="21">
        <v>3.0137165013624734</v>
      </c>
      <c r="L111" s="46" t="s">
        <v>0</v>
      </c>
      <c r="M111" s="49" t="s">
        <v>12</v>
      </c>
      <c r="N111" s="49">
        <v>8</v>
      </c>
      <c r="O111" s="54">
        <v>121.40982541382358</v>
      </c>
      <c r="P111" s="54">
        <v>0.12140982541382359</v>
      </c>
      <c r="Q111" s="53">
        <v>0.97127860331058868</v>
      </c>
    </row>
    <row r="112" spans="1:17" x14ac:dyDescent="0.25">
      <c r="A112" s="5" t="s">
        <v>48</v>
      </c>
      <c r="B112" s="22">
        <v>42137</v>
      </c>
      <c r="C112" s="38" t="s">
        <v>47</v>
      </c>
      <c r="D112" s="19">
        <v>15</v>
      </c>
      <c r="E112" s="39" t="s">
        <v>1</v>
      </c>
      <c r="F112" s="28">
        <v>21</v>
      </c>
      <c r="G112" s="28">
        <v>18.5</v>
      </c>
      <c r="H112" s="21">
        <v>-2.5</v>
      </c>
      <c r="I112" s="21">
        <v>0.11904761904761907</v>
      </c>
      <c r="J112" s="21">
        <v>3.0137165013624734E-2</v>
      </c>
      <c r="K112" s="21">
        <v>3.0137165013624734</v>
      </c>
      <c r="L112" s="46" t="s">
        <v>0</v>
      </c>
      <c r="M112" s="49" t="s">
        <v>12</v>
      </c>
      <c r="N112" s="49">
        <v>37</v>
      </c>
      <c r="O112" s="54">
        <v>121.40982541382358</v>
      </c>
      <c r="P112" s="54">
        <v>0.12140982541382359</v>
      </c>
      <c r="Q112" s="53">
        <v>4.4921635403114726</v>
      </c>
    </row>
    <row r="113" spans="1:17" x14ac:dyDescent="0.25">
      <c r="A113" s="5" t="s">
        <v>48</v>
      </c>
      <c r="B113" s="22">
        <v>42137</v>
      </c>
      <c r="C113" s="38" t="s">
        <v>47</v>
      </c>
      <c r="D113" s="19">
        <v>15</v>
      </c>
      <c r="E113" s="39" t="s">
        <v>1</v>
      </c>
      <c r="F113" s="28">
        <v>21</v>
      </c>
      <c r="G113" s="28">
        <v>18.5</v>
      </c>
      <c r="H113" s="21">
        <v>-2.5</v>
      </c>
      <c r="I113" s="21">
        <v>0.11904761904761907</v>
      </c>
      <c r="J113" s="21">
        <v>3.0137165013624734E-2</v>
      </c>
      <c r="K113" s="21">
        <v>3.0137165013624734</v>
      </c>
      <c r="L113" s="46" t="s">
        <v>0</v>
      </c>
      <c r="M113" s="49" t="s">
        <v>12</v>
      </c>
      <c r="N113" s="49">
        <v>25</v>
      </c>
      <c r="O113" s="54">
        <v>121.40982541382358</v>
      </c>
      <c r="P113" s="54">
        <v>0.12140982541382359</v>
      </c>
      <c r="Q113" s="53">
        <v>3.0352456353455897</v>
      </c>
    </row>
    <row r="114" spans="1:17" x14ac:dyDescent="0.25">
      <c r="A114" s="5" t="s">
        <v>48</v>
      </c>
      <c r="B114" s="22">
        <v>42137</v>
      </c>
      <c r="C114" s="38" t="s">
        <v>47</v>
      </c>
      <c r="D114" s="19">
        <v>15</v>
      </c>
      <c r="E114" s="39" t="s">
        <v>1</v>
      </c>
      <c r="F114" s="28">
        <v>21</v>
      </c>
      <c r="G114" s="28">
        <v>18.5</v>
      </c>
      <c r="H114" s="21">
        <v>-2.5</v>
      </c>
      <c r="I114" s="21">
        <v>0.11904761904761907</v>
      </c>
      <c r="J114" s="21">
        <v>3.0137165013624734E-2</v>
      </c>
      <c r="K114" s="21">
        <v>3.0137165013624734</v>
      </c>
      <c r="L114" s="46" t="s">
        <v>0</v>
      </c>
      <c r="M114" s="49" t="s">
        <v>12</v>
      </c>
      <c r="N114" s="49">
        <v>7</v>
      </c>
      <c r="O114" s="54">
        <v>121.40982541382358</v>
      </c>
      <c r="P114" s="54">
        <v>0.12140982541382359</v>
      </c>
      <c r="Q114" s="53">
        <v>0.84986877789676507</v>
      </c>
    </row>
    <row r="115" spans="1:17" x14ac:dyDescent="0.25">
      <c r="A115" s="5" t="s">
        <v>48</v>
      </c>
      <c r="B115" s="22">
        <v>42137</v>
      </c>
      <c r="C115" s="38" t="s">
        <v>47</v>
      </c>
      <c r="D115" s="19">
        <v>15</v>
      </c>
      <c r="E115" s="39" t="s">
        <v>1</v>
      </c>
      <c r="F115" s="28">
        <v>21</v>
      </c>
      <c r="G115" s="28">
        <v>18.5</v>
      </c>
      <c r="H115" s="21">
        <v>-2.5</v>
      </c>
      <c r="I115" s="21">
        <v>0.11904761904761907</v>
      </c>
      <c r="J115" s="21">
        <v>3.0137165013624734E-2</v>
      </c>
      <c r="K115" s="21">
        <v>3.0137165013624734</v>
      </c>
      <c r="L115" s="46" t="s">
        <v>0</v>
      </c>
      <c r="M115" s="49" t="s">
        <v>12</v>
      </c>
      <c r="N115" s="49">
        <v>2</v>
      </c>
      <c r="O115" s="54">
        <v>121.40982541382358</v>
      </c>
      <c r="P115" s="54">
        <v>0.12140982541382359</v>
      </c>
      <c r="Q115" s="53">
        <v>0.24281965082764717</v>
      </c>
    </row>
    <row r="116" spans="1:17" x14ac:dyDescent="0.25">
      <c r="A116" s="5" t="s">
        <v>48</v>
      </c>
      <c r="B116" s="23">
        <v>42101</v>
      </c>
      <c r="C116" s="38" t="s">
        <v>47</v>
      </c>
      <c r="D116" s="19">
        <v>16</v>
      </c>
      <c r="E116" s="39" t="s">
        <v>1</v>
      </c>
      <c r="F116" s="28">
        <v>19</v>
      </c>
      <c r="G116" s="28">
        <v>18</v>
      </c>
      <c r="H116" s="21">
        <v>-1</v>
      </c>
      <c r="I116" s="21">
        <v>5.2631578947368474E-2</v>
      </c>
      <c r="J116" s="21">
        <v>-4.2981939188762031E-2</v>
      </c>
      <c r="K116" s="21">
        <v>-4.2981939188762031</v>
      </c>
      <c r="L116" s="46" t="s">
        <v>0</v>
      </c>
      <c r="M116" s="49" t="s">
        <v>12</v>
      </c>
      <c r="N116" s="49">
        <v>55</v>
      </c>
      <c r="O116" s="54">
        <v>121.40982541382358</v>
      </c>
      <c r="P116" s="54">
        <v>0.12140982541382359</v>
      </c>
      <c r="Q116" s="53">
        <v>6.6775403977602972</v>
      </c>
    </row>
    <row r="117" spans="1:17" x14ac:dyDescent="0.25">
      <c r="A117" s="5" t="s">
        <v>48</v>
      </c>
      <c r="B117" s="23">
        <v>42101</v>
      </c>
      <c r="C117" s="38" t="s">
        <v>47</v>
      </c>
      <c r="D117" s="19">
        <v>16</v>
      </c>
      <c r="E117" s="39" t="s">
        <v>1</v>
      </c>
      <c r="F117" s="28">
        <v>19</v>
      </c>
      <c r="G117" s="28">
        <v>18</v>
      </c>
      <c r="H117" s="21">
        <v>-1</v>
      </c>
      <c r="I117" s="21">
        <v>5.2631578947368474E-2</v>
      </c>
      <c r="J117" s="21">
        <v>-4.2981939188762031E-2</v>
      </c>
      <c r="K117" s="21">
        <v>-4.2981939188762031</v>
      </c>
      <c r="L117" s="46" t="s">
        <v>0</v>
      </c>
      <c r="M117" s="49" t="s">
        <v>12</v>
      </c>
      <c r="N117" s="49">
        <v>9</v>
      </c>
      <c r="O117" s="54">
        <v>121.40982541382358</v>
      </c>
      <c r="P117" s="54">
        <v>0.12140982541382359</v>
      </c>
      <c r="Q117" s="53">
        <v>1.0926884287244123</v>
      </c>
    </row>
    <row r="118" spans="1:17" x14ac:dyDescent="0.25">
      <c r="A118" s="5" t="s">
        <v>48</v>
      </c>
      <c r="B118" s="23">
        <v>42101</v>
      </c>
      <c r="C118" s="38" t="s">
        <v>47</v>
      </c>
      <c r="D118" s="19">
        <v>16</v>
      </c>
      <c r="E118" s="39" t="s">
        <v>1</v>
      </c>
      <c r="F118" s="28">
        <v>19</v>
      </c>
      <c r="G118" s="28">
        <v>18</v>
      </c>
      <c r="H118" s="21">
        <v>-1</v>
      </c>
      <c r="I118" s="21">
        <v>5.2631578947368474E-2</v>
      </c>
      <c r="J118" s="21">
        <v>-4.2981939188762031E-2</v>
      </c>
      <c r="K118" s="21">
        <v>-4.2981939188762031</v>
      </c>
      <c r="L118" s="46" t="s">
        <v>0</v>
      </c>
      <c r="M118" s="49" t="s">
        <v>12</v>
      </c>
      <c r="N118" s="49">
        <v>4</v>
      </c>
      <c r="O118" s="54">
        <v>121.40982541382358</v>
      </c>
      <c r="P118" s="54">
        <v>0.12140982541382359</v>
      </c>
      <c r="Q118" s="53">
        <v>0.48563930165529434</v>
      </c>
    </row>
    <row r="119" spans="1:17" x14ac:dyDescent="0.25">
      <c r="A119" s="5" t="s">
        <v>48</v>
      </c>
      <c r="B119" s="23">
        <v>42101</v>
      </c>
      <c r="C119" s="38" t="s">
        <v>47</v>
      </c>
      <c r="D119" s="19">
        <v>16</v>
      </c>
      <c r="E119" s="39" t="s">
        <v>1</v>
      </c>
      <c r="F119" s="28">
        <v>19</v>
      </c>
      <c r="G119" s="28">
        <v>18</v>
      </c>
      <c r="H119" s="21">
        <v>-1</v>
      </c>
      <c r="I119" s="21">
        <v>5.2631578947368474E-2</v>
      </c>
      <c r="J119" s="21">
        <v>-4.2981939188762031E-2</v>
      </c>
      <c r="K119" s="21">
        <v>-4.2981939188762031</v>
      </c>
      <c r="L119" s="46" t="s">
        <v>0</v>
      </c>
      <c r="M119" s="49" t="s">
        <v>12</v>
      </c>
      <c r="N119" s="49">
        <v>94</v>
      </c>
      <c r="O119" s="54">
        <v>121.40982541382358</v>
      </c>
      <c r="P119" s="54">
        <v>0.12140982541382359</v>
      </c>
      <c r="Q119" s="53">
        <v>11.412523588899417</v>
      </c>
    </row>
    <row r="120" spans="1:17" x14ac:dyDescent="0.25">
      <c r="A120" s="5" t="s">
        <v>48</v>
      </c>
      <c r="B120" s="23">
        <v>42101</v>
      </c>
      <c r="C120" s="38" t="s">
        <v>47</v>
      </c>
      <c r="D120" s="19">
        <v>16</v>
      </c>
      <c r="E120" s="39" t="s">
        <v>1</v>
      </c>
      <c r="F120" s="28">
        <v>19</v>
      </c>
      <c r="G120" s="28">
        <v>18</v>
      </c>
      <c r="H120" s="21">
        <v>-1</v>
      </c>
      <c r="I120" s="21">
        <v>5.2631578947368474E-2</v>
      </c>
      <c r="J120" s="21">
        <v>-4.2981939188762031E-2</v>
      </c>
      <c r="K120" s="21">
        <v>-4.2981939188762031</v>
      </c>
      <c r="L120" s="46" t="s">
        <v>0</v>
      </c>
      <c r="M120" s="49" t="s">
        <v>12</v>
      </c>
      <c r="N120" s="49">
        <v>4</v>
      </c>
      <c r="O120" s="54">
        <v>121.40982541382358</v>
      </c>
      <c r="P120" s="54">
        <v>0.12140982541382359</v>
      </c>
      <c r="Q120" s="53">
        <v>0.48563930165529434</v>
      </c>
    </row>
    <row r="121" spans="1:17" x14ac:dyDescent="0.25">
      <c r="A121" s="5" t="s">
        <v>48</v>
      </c>
      <c r="B121" s="22">
        <v>42101</v>
      </c>
      <c r="C121" s="38" t="s">
        <v>47</v>
      </c>
      <c r="D121" s="19">
        <v>17</v>
      </c>
      <c r="E121" s="39" t="s">
        <v>1</v>
      </c>
      <c r="F121" s="28">
        <v>22.5</v>
      </c>
      <c r="G121" s="28">
        <v>13</v>
      </c>
      <c r="H121" s="21">
        <v>-9.5</v>
      </c>
      <c r="I121" s="21">
        <v>0.42222222222222228</v>
      </c>
      <c r="J121" s="21">
        <v>0.36390978029722409</v>
      </c>
      <c r="K121" s="21">
        <v>36.390978029722412</v>
      </c>
      <c r="L121" s="46" t="s">
        <v>0</v>
      </c>
      <c r="M121" s="49" t="s">
        <v>12</v>
      </c>
      <c r="N121" s="49">
        <v>22</v>
      </c>
      <c r="O121" s="54">
        <v>121.40982541382358</v>
      </c>
      <c r="P121" s="54">
        <v>0.12140982541382359</v>
      </c>
      <c r="Q121" s="53">
        <v>2.671016159104119</v>
      </c>
    </row>
    <row r="122" spans="1:17" x14ac:dyDescent="0.25">
      <c r="A122" s="5" t="s">
        <v>48</v>
      </c>
      <c r="B122" s="22">
        <v>42101</v>
      </c>
      <c r="C122" s="38" t="s">
        <v>47</v>
      </c>
      <c r="D122" s="19">
        <v>17</v>
      </c>
      <c r="E122" s="39" t="s">
        <v>1</v>
      </c>
      <c r="F122" s="28">
        <v>22.5</v>
      </c>
      <c r="G122" s="28">
        <v>13</v>
      </c>
      <c r="H122" s="21">
        <v>-9.5</v>
      </c>
      <c r="I122" s="21">
        <v>0.42222222222222228</v>
      </c>
      <c r="J122" s="21">
        <v>0.36390978029722409</v>
      </c>
      <c r="K122" s="21">
        <v>36.390978029722412</v>
      </c>
      <c r="L122" s="46" t="s">
        <v>0</v>
      </c>
      <c r="M122" s="49" t="s">
        <v>12</v>
      </c>
      <c r="N122" s="49">
        <v>23</v>
      </c>
      <c r="O122" s="54">
        <v>121.40982541382358</v>
      </c>
      <c r="P122" s="54">
        <v>0.12140982541382359</v>
      </c>
      <c r="Q122" s="53">
        <v>2.7924259845179424</v>
      </c>
    </row>
    <row r="123" spans="1:17" x14ac:dyDescent="0.25">
      <c r="A123" s="5" t="s">
        <v>48</v>
      </c>
      <c r="B123" s="22">
        <v>42101</v>
      </c>
      <c r="C123" s="38" t="s">
        <v>47</v>
      </c>
      <c r="D123" s="19">
        <v>17</v>
      </c>
      <c r="E123" s="39" t="s">
        <v>1</v>
      </c>
      <c r="F123" s="28">
        <v>22.5</v>
      </c>
      <c r="G123" s="28">
        <v>13</v>
      </c>
      <c r="H123" s="21">
        <v>-9.5</v>
      </c>
      <c r="I123" s="21">
        <v>0.42222222222222228</v>
      </c>
      <c r="J123" s="21">
        <v>0.36390978029722409</v>
      </c>
      <c r="K123" s="21">
        <v>36.390978029722412</v>
      </c>
      <c r="L123" s="46" t="s">
        <v>0</v>
      </c>
      <c r="M123" s="49" t="s">
        <v>12</v>
      </c>
      <c r="N123" s="49">
        <v>5</v>
      </c>
      <c r="O123" s="54">
        <v>121.40982541382358</v>
      </c>
      <c r="P123" s="54">
        <v>0.12140982541382359</v>
      </c>
      <c r="Q123" s="53">
        <v>0.60704912706911796</v>
      </c>
    </row>
    <row r="124" spans="1:17" x14ac:dyDescent="0.25">
      <c r="A124" s="5" t="s">
        <v>48</v>
      </c>
      <c r="B124" s="22">
        <v>42101</v>
      </c>
      <c r="C124" s="38" t="s">
        <v>47</v>
      </c>
      <c r="D124" s="19">
        <v>17</v>
      </c>
      <c r="E124" s="39" t="s">
        <v>1</v>
      </c>
      <c r="F124" s="28">
        <v>22.5</v>
      </c>
      <c r="G124" s="28">
        <v>13</v>
      </c>
      <c r="H124" s="21">
        <v>-9.5</v>
      </c>
      <c r="I124" s="21">
        <v>0.42222222222222228</v>
      </c>
      <c r="J124" s="21">
        <v>0.36390978029722409</v>
      </c>
      <c r="K124" s="21">
        <v>36.390978029722412</v>
      </c>
      <c r="L124" s="46" t="s">
        <v>0</v>
      </c>
      <c r="M124" s="49" t="s">
        <v>12</v>
      </c>
      <c r="N124" s="49">
        <v>3</v>
      </c>
      <c r="O124" s="54">
        <v>121.40982541382358</v>
      </c>
      <c r="P124" s="54">
        <v>0.12140982541382359</v>
      </c>
      <c r="Q124" s="53">
        <v>0.36422947624147073</v>
      </c>
    </row>
    <row r="125" spans="1:17" x14ac:dyDescent="0.25">
      <c r="A125" s="5" t="s">
        <v>48</v>
      </c>
      <c r="B125" s="22">
        <v>42101</v>
      </c>
      <c r="C125" s="38" t="s">
        <v>47</v>
      </c>
      <c r="D125" s="19">
        <v>17</v>
      </c>
      <c r="E125" s="39" t="s">
        <v>1</v>
      </c>
      <c r="F125" s="28">
        <v>22.5</v>
      </c>
      <c r="G125" s="28">
        <v>13</v>
      </c>
      <c r="H125" s="21">
        <v>-9.5</v>
      </c>
      <c r="I125" s="21">
        <v>0.42222222222222228</v>
      </c>
      <c r="J125" s="21">
        <v>0.36390978029722409</v>
      </c>
      <c r="K125" s="21">
        <v>36.390978029722412</v>
      </c>
      <c r="L125" s="46" t="s">
        <v>0</v>
      </c>
      <c r="M125" s="49" t="s">
        <v>12</v>
      </c>
      <c r="N125" s="49">
        <v>4</v>
      </c>
      <c r="O125" s="54">
        <v>121.40982541382358</v>
      </c>
      <c r="P125" s="54">
        <v>0.12140982541382359</v>
      </c>
      <c r="Q125" s="53">
        <v>0.48563930165529434</v>
      </c>
    </row>
    <row r="126" spans="1:17" x14ac:dyDescent="0.25">
      <c r="A126" s="5" t="s">
        <v>48</v>
      </c>
      <c r="B126" s="22">
        <v>42101</v>
      </c>
      <c r="C126" s="38" t="s">
        <v>47</v>
      </c>
      <c r="D126" s="19">
        <v>17</v>
      </c>
      <c r="E126" s="39" t="s">
        <v>1</v>
      </c>
      <c r="F126" s="28">
        <v>22.5</v>
      </c>
      <c r="G126" s="28">
        <v>13</v>
      </c>
      <c r="H126" s="21">
        <v>-9.5</v>
      </c>
      <c r="I126" s="21">
        <v>0.42222222222222228</v>
      </c>
      <c r="J126" s="21">
        <v>0.36390978029722409</v>
      </c>
      <c r="K126" s="21">
        <v>36.390978029722412</v>
      </c>
      <c r="L126" s="46" t="s">
        <v>0</v>
      </c>
      <c r="M126" s="49" t="s">
        <v>12</v>
      </c>
      <c r="N126" s="49">
        <v>34</v>
      </c>
      <c r="O126" s="54">
        <v>121.40982541382358</v>
      </c>
      <c r="P126" s="54">
        <v>0.12140982541382359</v>
      </c>
      <c r="Q126" s="53">
        <v>4.1279340640700015</v>
      </c>
    </row>
    <row r="127" spans="1:17" x14ac:dyDescent="0.25">
      <c r="A127" s="5" t="s">
        <v>48</v>
      </c>
      <c r="B127" s="22">
        <v>42101</v>
      </c>
      <c r="C127" s="38" t="s">
        <v>47</v>
      </c>
      <c r="D127" s="19">
        <v>17</v>
      </c>
      <c r="E127" s="39" t="s">
        <v>1</v>
      </c>
      <c r="F127" s="28">
        <v>22.5</v>
      </c>
      <c r="G127" s="28">
        <v>13</v>
      </c>
      <c r="H127" s="21">
        <v>-9.5</v>
      </c>
      <c r="I127" s="21">
        <v>0.42222222222222228</v>
      </c>
      <c r="J127" s="21">
        <v>0.36390978029722409</v>
      </c>
      <c r="K127" s="21">
        <v>36.390978029722412</v>
      </c>
      <c r="L127" s="46" t="s">
        <v>0</v>
      </c>
      <c r="M127" s="49" t="s">
        <v>12</v>
      </c>
      <c r="N127" s="49">
        <v>4</v>
      </c>
      <c r="O127" s="54">
        <v>121.40982541382358</v>
      </c>
      <c r="P127" s="54">
        <v>0.12140982541382359</v>
      </c>
      <c r="Q127" s="53">
        <v>0.48563930165529434</v>
      </c>
    </row>
    <row r="128" spans="1:17" x14ac:dyDescent="0.25">
      <c r="A128" s="5" t="s">
        <v>48</v>
      </c>
      <c r="B128" s="22">
        <v>42101</v>
      </c>
      <c r="C128" s="38" t="s">
        <v>47</v>
      </c>
      <c r="D128" s="19">
        <v>17</v>
      </c>
      <c r="E128" s="39" t="s">
        <v>1</v>
      </c>
      <c r="F128" s="28">
        <v>22.5</v>
      </c>
      <c r="G128" s="28">
        <v>13</v>
      </c>
      <c r="H128" s="21">
        <v>-9.5</v>
      </c>
      <c r="I128" s="21">
        <v>0.42222222222222228</v>
      </c>
      <c r="J128" s="21">
        <v>0.36390978029722409</v>
      </c>
      <c r="K128" s="21">
        <v>36.390978029722412</v>
      </c>
      <c r="L128" s="46" t="s">
        <v>0</v>
      </c>
      <c r="M128" s="49" t="s">
        <v>12</v>
      </c>
      <c r="N128" s="49">
        <v>18</v>
      </c>
      <c r="O128" s="54">
        <v>121.40982541382358</v>
      </c>
      <c r="P128" s="54">
        <v>0.12140982541382359</v>
      </c>
      <c r="Q128" s="53">
        <v>2.1853768574488246</v>
      </c>
    </row>
    <row r="129" spans="1:17" x14ac:dyDescent="0.25">
      <c r="A129" s="5" t="s">
        <v>48</v>
      </c>
      <c r="B129" s="22">
        <v>42101</v>
      </c>
      <c r="C129" s="38" t="s">
        <v>47</v>
      </c>
      <c r="D129" s="19">
        <v>17</v>
      </c>
      <c r="E129" s="39" t="s">
        <v>1</v>
      </c>
      <c r="F129" s="28">
        <v>22.5</v>
      </c>
      <c r="G129" s="28">
        <v>13</v>
      </c>
      <c r="H129" s="21">
        <v>-9.5</v>
      </c>
      <c r="I129" s="21">
        <v>0.42222222222222228</v>
      </c>
      <c r="J129" s="21">
        <v>0.36390978029722409</v>
      </c>
      <c r="K129" s="21">
        <v>36.390978029722412</v>
      </c>
      <c r="L129" s="46" t="s">
        <v>0</v>
      </c>
      <c r="M129" s="49" t="s">
        <v>12</v>
      </c>
      <c r="N129" s="49">
        <v>4</v>
      </c>
      <c r="O129" s="54">
        <v>121.40982541382358</v>
      </c>
      <c r="P129" s="54">
        <v>0.12140982541382359</v>
      </c>
      <c r="Q129" s="53">
        <v>0.48563930165529434</v>
      </c>
    </row>
    <row r="130" spans="1:17" x14ac:dyDescent="0.25">
      <c r="A130" s="5" t="s">
        <v>48</v>
      </c>
      <c r="B130" s="22">
        <v>42101</v>
      </c>
      <c r="C130" s="38" t="s">
        <v>47</v>
      </c>
      <c r="D130" s="19">
        <v>17</v>
      </c>
      <c r="E130" s="39" t="s">
        <v>1</v>
      </c>
      <c r="F130" s="28">
        <v>22.5</v>
      </c>
      <c r="G130" s="28">
        <v>13</v>
      </c>
      <c r="H130" s="21">
        <v>-9.5</v>
      </c>
      <c r="I130" s="21">
        <v>0.42222222222222228</v>
      </c>
      <c r="J130" s="21">
        <v>0.36390978029722409</v>
      </c>
      <c r="K130" s="21">
        <v>36.390978029722412</v>
      </c>
      <c r="L130" s="46" t="s">
        <v>0</v>
      </c>
      <c r="M130" s="49" t="s">
        <v>12</v>
      </c>
      <c r="N130" s="49">
        <v>11</v>
      </c>
      <c r="O130" s="54">
        <v>121.40982541382358</v>
      </c>
      <c r="P130" s="54">
        <v>0.12140982541382359</v>
      </c>
      <c r="Q130" s="53">
        <v>1.3355080795520595</v>
      </c>
    </row>
    <row r="131" spans="1:17" x14ac:dyDescent="0.25">
      <c r="A131" s="5" t="s">
        <v>48</v>
      </c>
      <c r="B131" s="22">
        <v>42101</v>
      </c>
      <c r="C131" s="38" t="s">
        <v>47</v>
      </c>
      <c r="D131" s="19">
        <v>17</v>
      </c>
      <c r="E131" s="39" t="s">
        <v>1</v>
      </c>
      <c r="F131" s="28">
        <v>22.5</v>
      </c>
      <c r="G131" s="28">
        <v>13</v>
      </c>
      <c r="H131" s="21">
        <v>-9.5</v>
      </c>
      <c r="I131" s="21">
        <v>0.42222222222222228</v>
      </c>
      <c r="J131" s="21">
        <v>0.36390978029722409</v>
      </c>
      <c r="K131" s="21">
        <v>36.390978029722412</v>
      </c>
      <c r="L131" s="46" t="s">
        <v>0</v>
      </c>
      <c r="M131" s="49" t="s">
        <v>12</v>
      </c>
      <c r="N131" s="49">
        <v>4</v>
      </c>
      <c r="O131" s="54">
        <v>121.40982541382358</v>
      </c>
      <c r="P131" s="54">
        <v>0.12140982541382359</v>
      </c>
      <c r="Q131" s="53">
        <v>0.48563930165529434</v>
      </c>
    </row>
    <row r="132" spans="1:17" x14ac:dyDescent="0.25">
      <c r="A132" s="5" t="s">
        <v>48</v>
      </c>
      <c r="B132" s="22">
        <v>42101</v>
      </c>
      <c r="C132" s="38" t="s">
        <v>47</v>
      </c>
      <c r="D132" s="19">
        <v>17</v>
      </c>
      <c r="E132" s="39" t="s">
        <v>1</v>
      </c>
      <c r="F132" s="28">
        <v>22.5</v>
      </c>
      <c r="G132" s="28">
        <v>13</v>
      </c>
      <c r="H132" s="21">
        <v>-9.5</v>
      </c>
      <c r="I132" s="21">
        <v>0.42222222222222228</v>
      </c>
      <c r="J132" s="21">
        <v>0.36390978029722409</v>
      </c>
      <c r="K132" s="21">
        <v>36.390978029722412</v>
      </c>
      <c r="L132" s="46" t="s">
        <v>0</v>
      </c>
      <c r="M132" s="49" t="s">
        <v>12</v>
      </c>
      <c r="N132" s="49">
        <v>5</v>
      </c>
      <c r="O132" s="54">
        <v>121.40982541382358</v>
      </c>
      <c r="P132" s="54">
        <v>0.12140982541382359</v>
      </c>
      <c r="Q132" s="53">
        <v>0.60704912706911796</v>
      </c>
    </row>
    <row r="133" spans="1:17" x14ac:dyDescent="0.25">
      <c r="A133" s="5" t="s">
        <v>48</v>
      </c>
      <c r="B133" s="22">
        <v>42101</v>
      </c>
      <c r="C133" s="38" t="s">
        <v>47</v>
      </c>
      <c r="D133" s="19">
        <v>17</v>
      </c>
      <c r="E133" s="39" t="s">
        <v>1</v>
      </c>
      <c r="F133" s="28">
        <v>22.5</v>
      </c>
      <c r="G133" s="28">
        <v>13</v>
      </c>
      <c r="H133" s="21">
        <v>-9.5</v>
      </c>
      <c r="I133" s="21">
        <v>0.42222222222222228</v>
      </c>
      <c r="J133" s="21">
        <v>0.36390978029722409</v>
      </c>
      <c r="K133" s="21">
        <v>36.390978029722412</v>
      </c>
      <c r="L133" s="46" t="s">
        <v>0</v>
      </c>
      <c r="M133" s="49" t="s">
        <v>12</v>
      </c>
      <c r="N133" s="49">
        <v>1</v>
      </c>
      <c r="O133" s="54">
        <v>121.40982541382358</v>
      </c>
      <c r="P133" s="54">
        <v>0.12140982541382359</v>
      </c>
      <c r="Q133" s="53">
        <v>0.12140982541382359</v>
      </c>
    </row>
    <row r="134" spans="1:17" x14ac:dyDescent="0.25">
      <c r="A134" s="5" t="s">
        <v>48</v>
      </c>
      <c r="B134" s="22">
        <v>42101</v>
      </c>
      <c r="C134" s="38" t="s">
        <v>47</v>
      </c>
      <c r="D134" s="19">
        <v>17</v>
      </c>
      <c r="E134" s="39" t="s">
        <v>1</v>
      </c>
      <c r="F134" s="28">
        <v>22.5</v>
      </c>
      <c r="G134" s="28">
        <v>13</v>
      </c>
      <c r="H134" s="21">
        <v>-9.5</v>
      </c>
      <c r="I134" s="21">
        <v>0.42222222222222228</v>
      </c>
      <c r="J134" s="21">
        <v>0.36390978029722409</v>
      </c>
      <c r="K134" s="21">
        <v>36.390978029722412</v>
      </c>
      <c r="L134" s="46" t="s">
        <v>0</v>
      </c>
      <c r="M134" s="49" t="s">
        <v>12</v>
      </c>
      <c r="N134" s="49">
        <v>8</v>
      </c>
      <c r="O134" s="54">
        <v>121.40982541382358</v>
      </c>
      <c r="P134" s="54">
        <v>0.12140982541382359</v>
      </c>
      <c r="Q134" s="53">
        <v>0.97127860331058868</v>
      </c>
    </row>
    <row r="135" spans="1:17" x14ac:dyDescent="0.25">
      <c r="A135" s="5" t="s">
        <v>48</v>
      </c>
      <c r="B135" s="22">
        <v>42101</v>
      </c>
      <c r="C135" s="38" t="s">
        <v>47</v>
      </c>
      <c r="D135" s="19">
        <v>17</v>
      </c>
      <c r="E135" s="39" t="s">
        <v>1</v>
      </c>
      <c r="F135" s="28">
        <v>22.5</v>
      </c>
      <c r="G135" s="28">
        <v>13</v>
      </c>
      <c r="H135" s="21">
        <v>-9.5</v>
      </c>
      <c r="I135" s="21">
        <v>0.42222222222222228</v>
      </c>
      <c r="J135" s="21">
        <v>0.36390978029722409</v>
      </c>
      <c r="K135" s="21">
        <v>36.390978029722412</v>
      </c>
      <c r="L135" s="46" t="s">
        <v>0</v>
      </c>
      <c r="M135" s="49" t="s">
        <v>12</v>
      </c>
      <c r="N135" s="49">
        <v>26</v>
      </c>
      <c r="O135" s="54">
        <v>121.40982541382358</v>
      </c>
      <c r="P135" s="54">
        <v>0.12140982541382359</v>
      </c>
      <c r="Q135" s="53">
        <v>3.1566554607594131</v>
      </c>
    </row>
    <row r="136" spans="1:17" x14ac:dyDescent="0.25">
      <c r="A136" s="5" t="s">
        <v>48</v>
      </c>
      <c r="B136" s="22">
        <v>42101</v>
      </c>
      <c r="C136" s="38" t="s">
        <v>47</v>
      </c>
      <c r="D136" s="19">
        <v>17</v>
      </c>
      <c r="E136" s="39" t="s">
        <v>1</v>
      </c>
      <c r="F136" s="28">
        <v>22.5</v>
      </c>
      <c r="G136" s="28">
        <v>13</v>
      </c>
      <c r="H136" s="21">
        <v>-9.5</v>
      </c>
      <c r="I136" s="21">
        <v>0.42222222222222228</v>
      </c>
      <c r="J136" s="21">
        <v>0.36390978029722409</v>
      </c>
      <c r="K136" s="21">
        <v>36.390978029722412</v>
      </c>
      <c r="L136" s="46" t="s">
        <v>0</v>
      </c>
      <c r="M136" s="49" t="s">
        <v>12</v>
      </c>
      <c r="N136" s="49">
        <v>3</v>
      </c>
      <c r="O136" s="54">
        <v>121.40982541382358</v>
      </c>
      <c r="P136" s="54">
        <v>0.12140982541382359</v>
      </c>
      <c r="Q136" s="53">
        <v>0.36422947624147073</v>
      </c>
    </row>
    <row r="137" spans="1:17" x14ac:dyDescent="0.25">
      <c r="A137" s="5" t="s">
        <v>48</v>
      </c>
      <c r="B137" s="22">
        <v>42101</v>
      </c>
      <c r="C137" s="38" t="s">
        <v>47</v>
      </c>
      <c r="D137" s="19">
        <v>17</v>
      </c>
      <c r="E137" s="39" t="s">
        <v>1</v>
      </c>
      <c r="F137" s="28">
        <v>22.5</v>
      </c>
      <c r="G137" s="28">
        <v>13</v>
      </c>
      <c r="H137" s="21">
        <v>-9.5</v>
      </c>
      <c r="I137" s="21">
        <v>0.42222222222222228</v>
      </c>
      <c r="J137" s="21">
        <v>0.36390978029722409</v>
      </c>
      <c r="K137" s="21">
        <v>36.390978029722412</v>
      </c>
      <c r="L137" s="46" t="s">
        <v>0</v>
      </c>
      <c r="M137" s="49" t="s">
        <v>12</v>
      </c>
      <c r="N137" s="49">
        <v>20</v>
      </c>
      <c r="O137" s="54">
        <v>121.40982541382358</v>
      </c>
      <c r="P137" s="54">
        <v>0.12140982541382359</v>
      </c>
      <c r="Q137" s="53">
        <v>2.4281965082764718</v>
      </c>
    </row>
    <row r="138" spans="1:17" x14ac:dyDescent="0.25">
      <c r="A138" s="5" t="s">
        <v>48</v>
      </c>
      <c r="B138" s="22">
        <v>42101</v>
      </c>
      <c r="C138" s="38" t="s">
        <v>47</v>
      </c>
      <c r="D138" s="19">
        <v>17</v>
      </c>
      <c r="E138" s="39" t="s">
        <v>1</v>
      </c>
      <c r="F138" s="28">
        <v>22.5</v>
      </c>
      <c r="G138" s="28">
        <v>13</v>
      </c>
      <c r="H138" s="21">
        <v>-9.5</v>
      </c>
      <c r="I138" s="21">
        <v>0.42222222222222228</v>
      </c>
      <c r="J138" s="21">
        <v>0.36390978029722409</v>
      </c>
      <c r="K138" s="21">
        <v>36.390978029722412</v>
      </c>
      <c r="L138" s="46" t="s">
        <v>0</v>
      </c>
      <c r="M138" s="49" t="s">
        <v>12</v>
      </c>
      <c r="N138" s="49">
        <v>13</v>
      </c>
      <c r="O138" s="54">
        <v>121.40982541382358</v>
      </c>
      <c r="P138" s="54">
        <v>0.12140982541382359</v>
      </c>
      <c r="Q138" s="53">
        <v>1.5783277303797065</v>
      </c>
    </row>
    <row r="139" spans="1:17" x14ac:dyDescent="0.25">
      <c r="A139" s="5" t="s">
        <v>48</v>
      </c>
      <c r="B139" s="22">
        <v>42101</v>
      </c>
      <c r="C139" s="38" t="s">
        <v>47</v>
      </c>
      <c r="D139" s="19">
        <v>17</v>
      </c>
      <c r="E139" s="39" t="s">
        <v>1</v>
      </c>
      <c r="F139" s="28">
        <v>22.5</v>
      </c>
      <c r="G139" s="28">
        <v>13</v>
      </c>
      <c r="H139" s="21">
        <v>-9.5</v>
      </c>
      <c r="I139" s="21">
        <v>0.42222222222222228</v>
      </c>
      <c r="J139" s="21">
        <v>0.36390978029722409</v>
      </c>
      <c r="K139" s="21">
        <v>36.390978029722412</v>
      </c>
      <c r="L139" s="46" t="s">
        <v>0</v>
      </c>
      <c r="M139" s="49" t="s">
        <v>12</v>
      </c>
      <c r="N139" s="49">
        <v>9</v>
      </c>
      <c r="O139" s="54">
        <v>121.40982541382358</v>
      </c>
      <c r="P139" s="54">
        <v>0.12140982541382359</v>
      </c>
      <c r="Q139" s="53">
        <v>1.0926884287244123</v>
      </c>
    </row>
    <row r="140" spans="1:17" x14ac:dyDescent="0.25">
      <c r="A140" s="5" t="s">
        <v>48</v>
      </c>
      <c r="B140" s="22">
        <v>42101</v>
      </c>
      <c r="C140" s="38" t="s">
        <v>47</v>
      </c>
      <c r="D140" s="19">
        <v>17</v>
      </c>
      <c r="E140" s="39" t="s">
        <v>1</v>
      </c>
      <c r="F140" s="28">
        <v>22.5</v>
      </c>
      <c r="G140" s="28">
        <v>13</v>
      </c>
      <c r="H140" s="21">
        <v>-9.5</v>
      </c>
      <c r="I140" s="21">
        <v>0.42222222222222228</v>
      </c>
      <c r="J140" s="21">
        <v>0.36390978029722409</v>
      </c>
      <c r="K140" s="21">
        <v>36.390978029722412</v>
      </c>
      <c r="L140" s="46" t="s">
        <v>0</v>
      </c>
      <c r="M140" s="49" t="s">
        <v>12</v>
      </c>
      <c r="N140" s="49">
        <v>20</v>
      </c>
      <c r="O140" s="54">
        <v>121.40982541382358</v>
      </c>
      <c r="P140" s="54">
        <v>0.12140982541382359</v>
      </c>
      <c r="Q140" s="53">
        <v>2.4281965082764718</v>
      </c>
    </row>
    <row r="141" spans="1:17" x14ac:dyDescent="0.25">
      <c r="A141" s="5" t="s">
        <v>48</v>
      </c>
      <c r="B141" s="22">
        <v>42101</v>
      </c>
      <c r="C141" s="38" t="s">
        <v>47</v>
      </c>
      <c r="D141" s="19">
        <v>17</v>
      </c>
      <c r="E141" s="39" t="s">
        <v>1</v>
      </c>
      <c r="F141" s="28">
        <v>22.5</v>
      </c>
      <c r="G141" s="28">
        <v>13</v>
      </c>
      <c r="H141" s="21">
        <v>-9.5</v>
      </c>
      <c r="I141" s="21">
        <v>0.42222222222222228</v>
      </c>
      <c r="J141" s="21">
        <v>0.36390978029722409</v>
      </c>
      <c r="K141" s="21">
        <v>36.390978029722412</v>
      </c>
      <c r="L141" s="46" t="s">
        <v>0</v>
      </c>
      <c r="M141" s="49" t="s">
        <v>12</v>
      </c>
      <c r="N141" s="49">
        <v>3</v>
      </c>
      <c r="O141" s="54">
        <v>121.40982541382358</v>
      </c>
      <c r="P141" s="54">
        <v>0.12140982541382359</v>
      </c>
      <c r="Q141" s="53">
        <v>0.36422947624147073</v>
      </c>
    </row>
    <row r="142" spans="1:17" x14ac:dyDescent="0.25">
      <c r="A142" s="5" t="s">
        <v>48</v>
      </c>
      <c r="B142" s="22">
        <v>42101</v>
      </c>
      <c r="C142" s="38" t="s">
        <v>47</v>
      </c>
      <c r="D142" s="19">
        <v>17</v>
      </c>
      <c r="E142" s="39" t="s">
        <v>1</v>
      </c>
      <c r="F142" s="28">
        <v>22.5</v>
      </c>
      <c r="G142" s="28">
        <v>13</v>
      </c>
      <c r="H142" s="21">
        <v>-9.5</v>
      </c>
      <c r="I142" s="21">
        <v>0.42222222222222228</v>
      </c>
      <c r="J142" s="21">
        <v>0.36390978029722409</v>
      </c>
      <c r="K142" s="21">
        <v>36.390978029722412</v>
      </c>
      <c r="L142" s="46" t="s">
        <v>0</v>
      </c>
      <c r="M142" s="49" t="s">
        <v>12</v>
      </c>
      <c r="N142" s="49">
        <v>5</v>
      </c>
      <c r="O142" s="54">
        <v>121.40982541382358</v>
      </c>
      <c r="P142" s="54">
        <v>0.12140982541382359</v>
      </c>
      <c r="Q142" s="53">
        <v>0.60704912706911796</v>
      </c>
    </row>
    <row r="143" spans="1:17" x14ac:dyDescent="0.25">
      <c r="A143" s="5" t="s">
        <v>48</v>
      </c>
      <c r="B143" s="22">
        <v>42101</v>
      </c>
      <c r="C143" s="38" t="s">
        <v>47</v>
      </c>
      <c r="D143" s="19">
        <v>17</v>
      </c>
      <c r="E143" s="39" t="s">
        <v>1</v>
      </c>
      <c r="F143" s="28">
        <v>22.5</v>
      </c>
      <c r="G143" s="28">
        <v>13</v>
      </c>
      <c r="H143" s="21">
        <v>-9.5</v>
      </c>
      <c r="I143" s="21">
        <v>0.42222222222222228</v>
      </c>
      <c r="J143" s="21">
        <v>0.36390978029722409</v>
      </c>
      <c r="K143" s="21">
        <v>36.390978029722412</v>
      </c>
      <c r="L143" s="46" t="s">
        <v>0</v>
      </c>
      <c r="M143" s="49" t="s">
        <v>12</v>
      </c>
      <c r="N143" s="49">
        <v>25</v>
      </c>
      <c r="O143" s="54">
        <v>121.40982541382358</v>
      </c>
      <c r="P143" s="54">
        <v>0.12140982541382359</v>
      </c>
      <c r="Q143" s="53">
        <v>3.0352456353455897</v>
      </c>
    </row>
    <row r="144" spans="1:17" x14ac:dyDescent="0.25">
      <c r="A144" s="5" t="s">
        <v>48</v>
      </c>
      <c r="B144" s="22">
        <v>42101</v>
      </c>
      <c r="C144" s="38" t="s">
        <v>47</v>
      </c>
      <c r="D144" s="19">
        <v>17</v>
      </c>
      <c r="E144" s="39" t="s">
        <v>1</v>
      </c>
      <c r="F144" s="28">
        <v>22.5</v>
      </c>
      <c r="G144" s="28">
        <v>13</v>
      </c>
      <c r="H144" s="21">
        <v>-9.5</v>
      </c>
      <c r="I144" s="21">
        <v>0.42222222222222228</v>
      </c>
      <c r="J144" s="21">
        <v>0.36390978029722409</v>
      </c>
      <c r="K144" s="21">
        <v>36.390978029722412</v>
      </c>
      <c r="L144" s="46" t="s">
        <v>0</v>
      </c>
      <c r="M144" s="49" t="s">
        <v>12</v>
      </c>
      <c r="N144" s="49">
        <v>6</v>
      </c>
      <c r="O144" s="54">
        <v>121.40982541382358</v>
      </c>
      <c r="P144" s="54">
        <v>0.12140982541382359</v>
      </c>
      <c r="Q144" s="53">
        <v>0.72845895248294146</v>
      </c>
    </row>
    <row r="145" spans="1:17" x14ac:dyDescent="0.25">
      <c r="A145" s="5" t="s">
        <v>48</v>
      </c>
      <c r="B145" s="22">
        <v>42101</v>
      </c>
      <c r="C145" s="38" t="s">
        <v>47</v>
      </c>
      <c r="D145" s="19">
        <v>17</v>
      </c>
      <c r="E145" s="39" t="s">
        <v>1</v>
      </c>
      <c r="F145" s="28">
        <v>22.5</v>
      </c>
      <c r="G145" s="28">
        <v>13</v>
      </c>
      <c r="H145" s="21">
        <v>-9.5</v>
      </c>
      <c r="I145" s="21">
        <v>0.42222222222222228</v>
      </c>
      <c r="J145" s="21">
        <v>0.36390978029722409</v>
      </c>
      <c r="K145" s="21">
        <v>36.390978029722412</v>
      </c>
      <c r="L145" s="46" t="s">
        <v>0</v>
      </c>
      <c r="M145" s="49" t="s">
        <v>12</v>
      </c>
      <c r="N145" s="49">
        <v>37</v>
      </c>
      <c r="O145" s="54">
        <v>121.40982541382358</v>
      </c>
      <c r="P145" s="54">
        <v>0.12140982541382359</v>
      </c>
      <c r="Q145" s="53">
        <v>4.4921635403114726</v>
      </c>
    </row>
    <row r="146" spans="1:17" x14ac:dyDescent="0.25">
      <c r="A146" s="5" t="s">
        <v>48</v>
      </c>
      <c r="B146" s="22">
        <v>42101</v>
      </c>
      <c r="C146" s="38" t="s">
        <v>47</v>
      </c>
      <c r="D146" s="19">
        <v>17</v>
      </c>
      <c r="E146" s="39" t="s">
        <v>1</v>
      </c>
      <c r="F146" s="28">
        <v>22.5</v>
      </c>
      <c r="G146" s="28">
        <v>13</v>
      </c>
      <c r="H146" s="21">
        <v>-9.5</v>
      </c>
      <c r="I146" s="21">
        <v>0.42222222222222228</v>
      </c>
      <c r="J146" s="21">
        <v>0.36390978029722409</v>
      </c>
      <c r="K146" s="21">
        <v>36.390978029722412</v>
      </c>
      <c r="L146" s="46" t="s">
        <v>0</v>
      </c>
      <c r="M146" s="49" t="s">
        <v>12</v>
      </c>
      <c r="N146" s="49">
        <v>20</v>
      </c>
      <c r="O146" s="54">
        <v>121.40982541382358</v>
      </c>
      <c r="P146" s="54">
        <v>0.12140982541382359</v>
      </c>
      <c r="Q146" s="53">
        <v>2.4281965082764718</v>
      </c>
    </row>
    <row r="147" spans="1:17" x14ac:dyDescent="0.25">
      <c r="A147" s="5" t="s">
        <v>48</v>
      </c>
      <c r="B147" s="22">
        <v>42101</v>
      </c>
      <c r="C147" s="38" t="s">
        <v>47</v>
      </c>
      <c r="D147" s="19">
        <v>17</v>
      </c>
      <c r="E147" s="39" t="s">
        <v>1</v>
      </c>
      <c r="F147" s="28">
        <v>22.5</v>
      </c>
      <c r="G147" s="28">
        <v>13</v>
      </c>
      <c r="H147" s="21">
        <v>-9.5</v>
      </c>
      <c r="I147" s="21">
        <v>0.42222222222222228</v>
      </c>
      <c r="J147" s="21">
        <v>0.36390978029722409</v>
      </c>
      <c r="K147" s="21">
        <v>36.390978029722412</v>
      </c>
      <c r="L147" s="46" t="s">
        <v>0</v>
      </c>
      <c r="M147" s="49" t="s">
        <v>12</v>
      </c>
      <c r="N147" s="49">
        <v>11</v>
      </c>
      <c r="O147" s="54">
        <v>121.40982541382358</v>
      </c>
      <c r="P147" s="54">
        <v>0.12140982541382359</v>
      </c>
      <c r="Q147" s="53">
        <v>1.3355080795520595</v>
      </c>
    </row>
    <row r="148" spans="1:17" x14ac:dyDescent="0.25">
      <c r="A148" s="5" t="s">
        <v>48</v>
      </c>
      <c r="B148" s="22">
        <v>42101</v>
      </c>
      <c r="C148" s="38" t="s">
        <v>47</v>
      </c>
      <c r="D148" s="19">
        <v>17</v>
      </c>
      <c r="E148" s="39" t="s">
        <v>1</v>
      </c>
      <c r="F148" s="28">
        <v>22.5</v>
      </c>
      <c r="G148" s="28">
        <v>13</v>
      </c>
      <c r="H148" s="21">
        <v>-9.5</v>
      </c>
      <c r="I148" s="21">
        <v>0.42222222222222228</v>
      </c>
      <c r="J148" s="21">
        <v>0.36390978029722409</v>
      </c>
      <c r="K148" s="21">
        <v>36.390978029722412</v>
      </c>
      <c r="L148" s="46" t="s">
        <v>0</v>
      </c>
      <c r="M148" s="49" t="s">
        <v>12</v>
      </c>
      <c r="N148" s="49">
        <v>28</v>
      </c>
      <c r="O148" s="54">
        <v>121.40982541382358</v>
      </c>
      <c r="P148" s="54">
        <v>0.12140982541382359</v>
      </c>
      <c r="Q148" s="53">
        <v>3.3994751115870603</v>
      </c>
    </row>
    <row r="149" spans="1:17" x14ac:dyDescent="0.25">
      <c r="A149" s="5" t="s">
        <v>48</v>
      </c>
      <c r="B149" s="22">
        <v>42101</v>
      </c>
      <c r="C149" s="38" t="s">
        <v>47</v>
      </c>
      <c r="D149" s="19">
        <v>17</v>
      </c>
      <c r="E149" s="39" t="s">
        <v>1</v>
      </c>
      <c r="F149" s="28">
        <v>22.5</v>
      </c>
      <c r="G149" s="28">
        <v>13</v>
      </c>
      <c r="H149" s="21">
        <v>-9.5</v>
      </c>
      <c r="I149" s="21">
        <v>0.42222222222222228</v>
      </c>
      <c r="J149" s="21">
        <v>0.36390978029722409</v>
      </c>
      <c r="K149" s="21">
        <v>36.390978029722412</v>
      </c>
      <c r="L149" s="46" t="s">
        <v>0</v>
      </c>
      <c r="M149" s="49" t="s">
        <v>12</v>
      </c>
      <c r="N149" s="49">
        <v>26</v>
      </c>
      <c r="O149" s="54">
        <v>121.40982541382358</v>
      </c>
      <c r="P149" s="54">
        <v>0.12140982541382359</v>
      </c>
      <c r="Q149" s="53">
        <v>3.1566554607594131</v>
      </c>
    </row>
    <row r="150" spans="1:17" x14ac:dyDescent="0.25">
      <c r="A150" s="5" t="s">
        <v>48</v>
      </c>
      <c r="B150" s="22">
        <v>42101</v>
      </c>
      <c r="C150" s="38" t="s">
        <v>47</v>
      </c>
      <c r="D150" s="19">
        <v>17</v>
      </c>
      <c r="E150" s="39" t="s">
        <v>1</v>
      </c>
      <c r="F150" s="28">
        <v>22.5</v>
      </c>
      <c r="G150" s="28">
        <v>13</v>
      </c>
      <c r="H150" s="21">
        <v>-9.5</v>
      </c>
      <c r="I150" s="21">
        <v>0.42222222222222228</v>
      </c>
      <c r="J150" s="21">
        <v>0.36390978029722409</v>
      </c>
      <c r="K150" s="21">
        <v>36.390978029722412</v>
      </c>
      <c r="L150" s="46" t="s">
        <v>0</v>
      </c>
      <c r="M150" s="49" t="s">
        <v>12</v>
      </c>
      <c r="N150" s="49">
        <v>57</v>
      </c>
      <c r="O150" s="54">
        <v>121.40982541382358</v>
      </c>
      <c r="P150" s="54">
        <v>0.12140982541382359</v>
      </c>
      <c r="Q150" s="53">
        <v>6.920360048587944</v>
      </c>
    </row>
    <row r="151" spans="1:17" x14ac:dyDescent="0.25">
      <c r="A151" s="5" t="s">
        <v>48</v>
      </c>
      <c r="B151" s="22">
        <v>42101</v>
      </c>
      <c r="C151" s="38" t="s">
        <v>47</v>
      </c>
      <c r="D151" s="19">
        <v>17</v>
      </c>
      <c r="E151" s="39" t="s">
        <v>1</v>
      </c>
      <c r="F151" s="28">
        <v>22.5</v>
      </c>
      <c r="G151" s="28">
        <v>13</v>
      </c>
      <c r="H151" s="21">
        <v>-9.5</v>
      </c>
      <c r="I151" s="21">
        <v>0.42222222222222228</v>
      </c>
      <c r="J151" s="21">
        <v>0.36390978029722409</v>
      </c>
      <c r="K151" s="21">
        <v>36.390978029722412</v>
      </c>
      <c r="L151" s="46" t="s">
        <v>0</v>
      </c>
      <c r="M151" s="49" t="s">
        <v>12</v>
      </c>
      <c r="N151" s="49">
        <v>8</v>
      </c>
      <c r="O151" s="54">
        <v>121.40982541382358</v>
      </c>
      <c r="P151" s="54">
        <v>0.12140982541382359</v>
      </c>
      <c r="Q151" s="53">
        <v>0.97127860331058868</v>
      </c>
    </row>
    <row r="152" spans="1:17" x14ac:dyDescent="0.25">
      <c r="A152" s="5" t="s">
        <v>48</v>
      </c>
      <c r="B152" s="22">
        <v>42101</v>
      </c>
      <c r="C152" s="38" t="s">
        <v>47</v>
      </c>
      <c r="D152" s="19">
        <v>18</v>
      </c>
      <c r="E152" s="39" t="s">
        <v>1</v>
      </c>
      <c r="F152" s="28">
        <v>25</v>
      </c>
      <c r="G152" s="28">
        <v>22</v>
      </c>
      <c r="H152" s="21">
        <v>-3</v>
      </c>
      <c r="I152" s="21">
        <v>0.12</v>
      </c>
      <c r="J152" s="21">
        <v>3.1185665375772054E-2</v>
      </c>
      <c r="K152" s="21">
        <v>3.1185665375772054</v>
      </c>
      <c r="L152" s="46" t="s">
        <v>0</v>
      </c>
      <c r="M152" s="49" t="s">
        <v>12</v>
      </c>
      <c r="N152" s="49">
        <v>14</v>
      </c>
      <c r="O152" s="54">
        <v>121.40982541382358</v>
      </c>
      <c r="P152" s="54">
        <v>0.12140982541382359</v>
      </c>
      <c r="Q152" s="53">
        <v>1.6997375557935301</v>
      </c>
    </row>
    <row r="153" spans="1:17" x14ac:dyDescent="0.25">
      <c r="A153" s="5" t="s">
        <v>48</v>
      </c>
      <c r="B153" s="22">
        <v>42101</v>
      </c>
      <c r="C153" s="38" t="s">
        <v>47</v>
      </c>
      <c r="D153" s="19">
        <v>18</v>
      </c>
      <c r="E153" s="39" t="s">
        <v>1</v>
      </c>
      <c r="F153" s="28">
        <v>25</v>
      </c>
      <c r="G153" s="28">
        <v>22</v>
      </c>
      <c r="H153" s="21">
        <v>-3</v>
      </c>
      <c r="I153" s="21">
        <v>0.12</v>
      </c>
      <c r="J153" s="21">
        <v>3.1185665375772054E-2</v>
      </c>
      <c r="K153" s="21">
        <v>3.1185665375772054</v>
      </c>
      <c r="L153" s="46" t="s">
        <v>0</v>
      </c>
      <c r="M153" s="49" t="s">
        <v>12</v>
      </c>
      <c r="N153" s="49">
        <v>5</v>
      </c>
      <c r="O153" s="54">
        <v>121.40982541382358</v>
      </c>
      <c r="P153" s="54">
        <v>0.12140982541382359</v>
      </c>
      <c r="Q153" s="53">
        <v>0.60704912706911796</v>
      </c>
    </row>
    <row r="154" spans="1:17" x14ac:dyDescent="0.25">
      <c r="A154" s="5" t="s">
        <v>48</v>
      </c>
      <c r="B154" s="22">
        <v>42101</v>
      </c>
      <c r="C154" s="38" t="s">
        <v>47</v>
      </c>
      <c r="D154" s="19">
        <v>18</v>
      </c>
      <c r="E154" s="39" t="s">
        <v>1</v>
      </c>
      <c r="F154" s="28">
        <v>25</v>
      </c>
      <c r="G154" s="28">
        <v>22</v>
      </c>
      <c r="H154" s="21">
        <v>-3</v>
      </c>
      <c r="I154" s="21">
        <v>0.12</v>
      </c>
      <c r="J154" s="21">
        <v>3.1185665375772054E-2</v>
      </c>
      <c r="K154" s="21">
        <v>3.1185665375772054</v>
      </c>
      <c r="L154" s="46" t="s">
        <v>0</v>
      </c>
      <c r="M154" s="49" t="s">
        <v>12</v>
      </c>
      <c r="N154" s="49">
        <v>5</v>
      </c>
      <c r="O154" s="54">
        <v>121.40982541382358</v>
      </c>
      <c r="P154" s="54">
        <v>0.12140982541382359</v>
      </c>
      <c r="Q154" s="53">
        <v>0.60704912706911796</v>
      </c>
    </row>
    <row r="155" spans="1:17" x14ac:dyDescent="0.25">
      <c r="A155" s="5" t="s">
        <v>48</v>
      </c>
      <c r="B155" s="22">
        <v>42101</v>
      </c>
      <c r="C155" s="38" t="s">
        <v>47</v>
      </c>
      <c r="D155" s="19">
        <v>18</v>
      </c>
      <c r="E155" s="39" t="s">
        <v>1</v>
      </c>
      <c r="F155" s="28">
        <v>25</v>
      </c>
      <c r="G155" s="28">
        <v>22</v>
      </c>
      <c r="H155" s="21">
        <v>-3</v>
      </c>
      <c r="I155" s="21">
        <v>0.12</v>
      </c>
      <c r="J155" s="21">
        <v>3.1185665375772054E-2</v>
      </c>
      <c r="K155" s="21">
        <v>3.1185665375772054</v>
      </c>
      <c r="L155" s="46" t="s">
        <v>0</v>
      </c>
      <c r="M155" s="49" t="s">
        <v>12</v>
      </c>
      <c r="N155" s="49">
        <v>12</v>
      </c>
      <c r="O155" s="54">
        <v>121.40982541382358</v>
      </c>
      <c r="P155" s="54">
        <v>0.12140982541382359</v>
      </c>
      <c r="Q155" s="53">
        <v>1.4569179049658829</v>
      </c>
    </row>
    <row r="156" spans="1:17" x14ac:dyDescent="0.25">
      <c r="A156" s="5" t="s">
        <v>48</v>
      </c>
      <c r="B156" s="22">
        <v>42101</v>
      </c>
      <c r="C156" s="38" t="s">
        <v>47</v>
      </c>
      <c r="D156" s="19">
        <v>18</v>
      </c>
      <c r="E156" s="39" t="s">
        <v>1</v>
      </c>
      <c r="F156" s="28">
        <v>25</v>
      </c>
      <c r="G156" s="28">
        <v>22</v>
      </c>
      <c r="H156" s="21">
        <v>-3</v>
      </c>
      <c r="I156" s="21">
        <v>0.12</v>
      </c>
      <c r="J156" s="21">
        <v>3.1185665375772054E-2</v>
      </c>
      <c r="K156" s="21">
        <v>3.1185665375772054</v>
      </c>
      <c r="L156" s="46" t="s">
        <v>0</v>
      </c>
      <c r="M156" s="49" t="s">
        <v>12</v>
      </c>
      <c r="N156" s="49">
        <v>27</v>
      </c>
      <c r="O156" s="54">
        <v>121.40982541382358</v>
      </c>
      <c r="P156" s="54">
        <v>0.12140982541382359</v>
      </c>
      <c r="Q156" s="53">
        <v>3.2780652861732369</v>
      </c>
    </row>
    <row r="157" spans="1:17" x14ac:dyDescent="0.25">
      <c r="A157" s="5" t="s">
        <v>48</v>
      </c>
      <c r="B157" s="22">
        <v>42101</v>
      </c>
      <c r="C157" s="38" t="s">
        <v>47</v>
      </c>
      <c r="D157" s="19">
        <v>18</v>
      </c>
      <c r="E157" s="39" t="s">
        <v>1</v>
      </c>
      <c r="F157" s="28">
        <v>25</v>
      </c>
      <c r="G157" s="28">
        <v>22</v>
      </c>
      <c r="H157" s="21">
        <v>-3</v>
      </c>
      <c r="I157" s="21">
        <v>0.12</v>
      </c>
      <c r="J157" s="21">
        <v>3.1185665375772054E-2</v>
      </c>
      <c r="K157" s="21">
        <v>3.1185665375772054</v>
      </c>
      <c r="L157" s="46" t="s">
        <v>0</v>
      </c>
      <c r="M157" s="49" t="s">
        <v>12</v>
      </c>
      <c r="N157" s="49">
        <v>14</v>
      </c>
      <c r="O157" s="54">
        <v>121.40982541382358</v>
      </c>
      <c r="P157" s="54">
        <v>0.12140982541382359</v>
      </c>
      <c r="Q157" s="53">
        <v>1.6997375557935301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C64FD-D123-4601-80F4-076C598DA018}">
  <dimension ref="A1:W22"/>
  <sheetViews>
    <sheetView topLeftCell="C1" workbookViewId="0">
      <selection activeCell="U18" sqref="U18"/>
    </sheetView>
  </sheetViews>
  <sheetFormatPr baseColWidth="10" defaultRowHeight="15" x14ac:dyDescent="0.25"/>
  <cols>
    <col min="12" max="12" width="17.5703125" bestFit="1" customWidth="1"/>
    <col min="19" max="19" width="18" bestFit="1" customWidth="1"/>
  </cols>
  <sheetData>
    <row r="1" spans="1:23" x14ac:dyDescent="0.25">
      <c r="A1" s="8" t="s">
        <v>28</v>
      </c>
      <c r="B1" s="9" t="s">
        <v>8</v>
      </c>
      <c r="C1" s="10" t="s">
        <v>29</v>
      </c>
      <c r="D1" s="8" t="s">
        <v>30</v>
      </c>
      <c r="E1" s="11" t="s">
        <v>31</v>
      </c>
      <c r="F1" s="12" t="s">
        <v>32</v>
      </c>
      <c r="G1" s="12" t="s">
        <v>33</v>
      </c>
      <c r="H1" s="11" t="s">
        <v>34</v>
      </c>
      <c r="I1" s="11" t="s">
        <v>35</v>
      </c>
      <c r="J1" s="12" t="s">
        <v>36</v>
      </c>
      <c r="K1" s="11" t="s">
        <v>37</v>
      </c>
      <c r="L1" s="45" t="s">
        <v>7</v>
      </c>
      <c r="M1" s="48" t="s">
        <v>16</v>
      </c>
      <c r="N1" s="48" t="s">
        <v>17</v>
      </c>
      <c r="O1" s="52" t="s">
        <v>18</v>
      </c>
      <c r="P1" s="52" t="s">
        <v>19</v>
      </c>
      <c r="Q1" s="57" t="s">
        <v>9</v>
      </c>
      <c r="R1" s="11"/>
      <c r="S1" s="11"/>
      <c r="T1" s="13" t="s">
        <v>38</v>
      </c>
    </row>
    <row r="2" spans="1:23" x14ac:dyDescent="0.25">
      <c r="A2" s="5" t="s">
        <v>39</v>
      </c>
      <c r="B2" s="22">
        <v>42094</v>
      </c>
      <c r="C2" s="18" t="s">
        <v>47</v>
      </c>
      <c r="D2" s="19">
        <v>22</v>
      </c>
      <c r="E2" s="20" t="s">
        <v>1</v>
      </c>
      <c r="F2" s="28">
        <v>25</v>
      </c>
      <c r="G2" s="28">
        <v>22</v>
      </c>
      <c r="H2" s="21">
        <v>-3</v>
      </c>
      <c r="I2" s="21">
        <v>0.12</v>
      </c>
      <c r="J2" s="21">
        <v>3.1185665375772054E-2</v>
      </c>
      <c r="K2" s="21">
        <v>3.1185665375772054</v>
      </c>
      <c r="L2" s="46" t="s">
        <v>6</v>
      </c>
      <c r="M2" s="49" t="s">
        <v>14</v>
      </c>
      <c r="N2" s="49">
        <v>3</v>
      </c>
      <c r="O2" s="54">
        <v>465.10043909210503</v>
      </c>
      <c r="P2" s="54">
        <v>0.46510043909210502</v>
      </c>
      <c r="Q2" s="53">
        <v>1.3953013172763151</v>
      </c>
    </row>
    <row r="3" spans="1:23" x14ac:dyDescent="0.25">
      <c r="A3" s="5" t="s">
        <v>39</v>
      </c>
      <c r="B3" s="23">
        <v>42080</v>
      </c>
      <c r="C3" s="18" t="s">
        <v>47</v>
      </c>
      <c r="D3" s="19">
        <v>37</v>
      </c>
      <c r="E3" s="20" t="s">
        <v>1</v>
      </c>
      <c r="F3" s="28">
        <v>131</v>
      </c>
      <c r="G3" s="28">
        <v>115</v>
      </c>
      <c r="H3" s="21">
        <v>-16</v>
      </c>
      <c r="I3" s="21">
        <v>0.12213740458015265</v>
      </c>
      <c r="J3" s="21">
        <v>3.3538788325935154E-2</v>
      </c>
      <c r="K3" s="21">
        <v>3.3538788325935154</v>
      </c>
      <c r="L3" s="46" t="s">
        <v>5</v>
      </c>
      <c r="M3" s="49" t="s">
        <v>13</v>
      </c>
      <c r="N3" s="49">
        <v>31</v>
      </c>
      <c r="O3" s="54">
        <v>337.61150483565251</v>
      </c>
      <c r="P3" s="54">
        <v>0.3376115048356525</v>
      </c>
      <c r="Q3" s="53">
        <v>10.465956649905227</v>
      </c>
      <c r="S3" s="1" t="s">
        <v>44</v>
      </c>
      <c r="T3" s="1" t="s">
        <v>9</v>
      </c>
      <c r="U3" s="1" t="s">
        <v>43</v>
      </c>
      <c r="V3" s="1" t="s">
        <v>10</v>
      </c>
      <c r="W3" s="1" t="s">
        <v>11</v>
      </c>
    </row>
    <row r="4" spans="1:23" x14ac:dyDescent="0.25">
      <c r="A4" s="5" t="s">
        <v>39</v>
      </c>
      <c r="B4" s="22">
        <v>42080</v>
      </c>
      <c r="C4" s="18" t="s">
        <v>47</v>
      </c>
      <c r="D4" s="19">
        <v>38</v>
      </c>
      <c r="E4" s="20" t="s">
        <v>1</v>
      </c>
      <c r="F4" s="28">
        <v>165</v>
      </c>
      <c r="G4" s="28">
        <v>160</v>
      </c>
      <c r="H4" s="21">
        <v>-5</v>
      </c>
      <c r="I4" s="21">
        <v>3.0303030303030276E-2</v>
      </c>
      <c r="J4" s="21">
        <v>-6.7564005095567925E-2</v>
      </c>
      <c r="K4" s="21">
        <v>-6.7564005095567925</v>
      </c>
      <c r="L4" s="46" t="s">
        <v>5</v>
      </c>
      <c r="M4" s="49" t="s">
        <v>13</v>
      </c>
      <c r="N4" s="49">
        <v>27</v>
      </c>
      <c r="O4" s="54">
        <v>337.61150483565251</v>
      </c>
      <c r="P4" s="54">
        <v>0.3376115048356525</v>
      </c>
      <c r="Q4" s="53">
        <v>9.1155106305626177</v>
      </c>
      <c r="S4" t="s">
        <v>20</v>
      </c>
      <c r="T4" s="1"/>
      <c r="U4" s="1"/>
      <c r="V4" s="1"/>
      <c r="W4" s="1">
        <v>0</v>
      </c>
    </row>
    <row r="5" spans="1:23" x14ac:dyDescent="0.25">
      <c r="A5" s="5" t="s">
        <v>39</v>
      </c>
      <c r="B5" s="22">
        <v>42136</v>
      </c>
      <c r="C5" s="18" t="s">
        <v>47</v>
      </c>
      <c r="D5" s="19">
        <v>2</v>
      </c>
      <c r="E5" s="20" t="s">
        <v>1</v>
      </c>
      <c r="F5" s="28">
        <v>7</v>
      </c>
      <c r="G5" s="28">
        <v>5</v>
      </c>
      <c r="H5" s="21">
        <v>-2</v>
      </c>
      <c r="I5" s="21">
        <v>0.2857142857142857</v>
      </c>
      <c r="J5" s="21">
        <v>0.21362472838942537</v>
      </c>
      <c r="K5" s="21">
        <v>21.362472838942537</v>
      </c>
      <c r="L5" s="46" t="s">
        <v>0</v>
      </c>
      <c r="M5" s="49" t="s">
        <v>12</v>
      </c>
      <c r="N5" s="49">
        <v>5</v>
      </c>
      <c r="O5" s="54">
        <v>121.40982541382358</v>
      </c>
      <c r="P5" s="54">
        <v>0.12140982541382359</v>
      </c>
      <c r="Q5" s="53">
        <v>0.60704912706911796</v>
      </c>
      <c r="S5" t="s">
        <v>6</v>
      </c>
      <c r="T5" s="1">
        <f>SUM(Q2)</f>
        <v>1.3953013172763151</v>
      </c>
      <c r="U5" s="1">
        <f>Q2</f>
        <v>1.3953013172763151</v>
      </c>
      <c r="V5" s="1">
        <v>0</v>
      </c>
      <c r="W5" s="1">
        <f>(T5/$T$11)*100</f>
        <v>2.5105024227521051</v>
      </c>
    </row>
    <row r="6" spans="1:23" x14ac:dyDescent="0.25">
      <c r="A6" s="5" t="s">
        <v>39</v>
      </c>
      <c r="B6" s="22">
        <v>42136</v>
      </c>
      <c r="C6" s="18" t="s">
        <v>47</v>
      </c>
      <c r="D6" s="19">
        <v>2</v>
      </c>
      <c r="E6" s="20" t="s">
        <v>1</v>
      </c>
      <c r="F6" s="28">
        <v>7</v>
      </c>
      <c r="G6" s="28">
        <v>5</v>
      </c>
      <c r="H6" s="21">
        <v>-2</v>
      </c>
      <c r="I6" s="21">
        <v>0.2857142857142857</v>
      </c>
      <c r="J6" s="21">
        <v>0.21362472838942537</v>
      </c>
      <c r="K6" s="21">
        <v>21.362472838942537</v>
      </c>
      <c r="L6" s="46" t="s">
        <v>0</v>
      </c>
      <c r="M6" s="49" t="s">
        <v>12</v>
      </c>
      <c r="N6" s="49">
        <v>21</v>
      </c>
      <c r="O6" s="54">
        <v>121.40982541382358</v>
      </c>
      <c r="P6" s="54">
        <v>0.12140982541382359</v>
      </c>
      <c r="Q6" s="53">
        <v>2.5496063336902952</v>
      </c>
      <c r="S6" t="s">
        <v>27</v>
      </c>
      <c r="T6" s="1">
        <f>SUM(Q3,Q4)</f>
        <v>19.581467280467844</v>
      </c>
      <c r="U6" s="1">
        <f>AVERAGE(Q3:Q4)</f>
        <v>9.7907336402339222</v>
      </c>
      <c r="V6" s="1">
        <f>_xlfn.STDEV.P(Q3:Q4)</f>
        <v>0.67522300967130455</v>
      </c>
      <c r="W6" s="1">
        <f t="shared" ref="W6:W9" si="0">(T6/$T$11)*100</f>
        <v>35.232046612423893</v>
      </c>
    </row>
    <row r="7" spans="1:23" x14ac:dyDescent="0.25">
      <c r="A7" s="5" t="s">
        <v>39</v>
      </c>
      <c r="B7" s="22">
        <v>42136</v>
      </c>
      <c r="C7" s="18" t="s">
        <v>47</v>
      </c>
      <c r="D7" s="19">
        <v>2</v>
      </c>
      <c r="E7" s="20" t="s">
        <v>1</v>
      </c>
      <c r="F7" s="28">
        <v>7</v>
      </c>
      <c r="G7" s="28">
        <v>5</v>
      </c>
      <c r="H7" s="21">
        <v>-2</v>
      </c>
      <c r="I7" s="21">
        <v>0.2857142857142857</v>
      </c>
      <c r="J7" s="21">
        <v>0.21362472838942537</v>
      </c>
      <c r="K7" s="21">
        <v>21.362472838942537</v>
      </c>
      <c r="L7" s="46" t="s">
        <v>0</v>
      </c>
      <c r="M7" s="49" t="s">
        <v>12</v>
      </c>
      <c r="N7" s="49">
        <v>2</v>
      </c>
      <c r="O7" s="54">
        <v>121.40982541382358</v>
      </c>
      <c r="P7" s="54">
        <v>0.12140982541382359</v>
      </c>
      <c r="Q7" s="53">
        <v>0.24281965082764717</v>
      </c>
      <c r="S7" t="s">
        <v>4</v>
      </c>
      <c r="T7" s="1"/>
      <c r="U7" s="1"/>
      <c r="V7" s="1"/>
      <c r="W7" s="1">
        <f t="shared" si="0"/>
        <v>0</v>
      </c>
    </row>
    <row r="8" spans="1:23" x14ac:dyDescent="0.25">
      <c r="A8" s="5" t="s">
        <v>39</v>
      </c>
      <c r="B8" s="22">
        <v>42136</v>
      </c>
      <c r="C8" s="18" t="s">
        <v>47</v>
      </c>
      <c r="D8" s="19">
        <v>2</v>
      </c>
      <c r="E8" s="20" t="s">
        <v>1</v>
      </c>
      <c r="F8" s="28">
        <v>7</v>
      </c>
      <c r="G8" s="28">
        <v>5</v>
      </c>
      <c r="H8" s="21">
        <v>-2</v>
      </c>
      <c r="I8" s="21">
        <v>0.2857142857142857</v>
      </c>
      <c r="J8" s="21">
        <v>0.21362472838942537</v>
      </c>
      <c r="K8" s="21">
        <v>21.362472838942537</v>
      </c>
      <c r="L8" s="46" t="s">
        <v>0</v>
      </c>
      <c r="M8" s="49" t="s">
        <v>12</v>
      </c>
      <c r="N8" s="49">
        <v>1</v>
      </c>
      <c r="O8" s="54">
        <v>121.40982541382358</v>
      </c>
      <c r="P8" s="54">
        <v>0.12140982541382359</v>
      </c>
      <c r="Q8" s="53">
        <v>0.12140982541382359</v>
      </c>
      <c r="S8" t="s">
        <v>3</v>
      </c>
      <c r="T8" s="1"/>
      <c r="U8" s="1"/>
      <c r="V8" s="1"/>
      <c r="W8" s="1">
        <f t="shared" si="0"/>
        <v>0</v>
      </c>
    </row>
    <row r="9" spans="1:23" x14ac:dyDescent="0.25">
      <c r="A9" s="5" t="s">
        <v>39</v>
      </c>
      <c r="B9" s="22">
        <v>42124</v>
      </c>
      <c r="C9" s="18" t="s">
        <v>47</v>
      </c>
      <c r="D9" s="19">
        <v>8</v>
      </c>
      <c r="E9" s="20" t="s">
        <v>1</v>
      </c>
      <c r="F9" s="28">
        <v>8</v>
      </c>
      <c r="G9" s="28">
        <v>7</v>
      </c>
      <c r="H9" s="21">
        <v>-1</v>
      </c>
      <c r="I9" s="21">
        <v>0.125</v>
      </c>
      <c r="J9" s="21">
        <v>3.6690292277046122E-2</v>
      </c>
      <c r="K9" s="21">
        <v>3.6690292277046122</v>
      </c>
      <c r="L9" s="46" t="s">
        <v>0</v>
      </c>
      <c r="M9" s="49" t="s">
        <v>12</v>
      </c>
      <c r="N9" s="49">
        <v>14</v>
      </c>
      <c r="O9" s="54">
        <v>121.40982541382358</v>
      </c>
      <c r="P9" s="54">
        <v>0.12140982541382359</v>
      </c>
      <c r="Q9" s="53">
        <v>1.6997375557935301</v>
      </c>
      <c r="S9" t="s">
        <v>0</v>
      </c>
      <c r="T9" s="1">
        <f>SUM(Q5:Q22)</f>
        <v>34.601800242939717</v>
      </c>
      <c r="U9" s="1">
        <f>AVERAGE(Q5:Q22)</f>
        <v>1.9223222357188732</v>
      </c>
      <c r="V9" s="1">
        <f>_xlfn.STDEV.P(Q5:Q22)</f>
        <v>1.714249602103624</v>
      </c>
      <c r="W9" s="1">
        <f t="shared" si="0"/>
        <v>62.25745096482401</v>
      </c>
    </row>
    <row r="10" spans="1:23" x14ac:dyDescent="0.25">
      <c r="A10" s="5" t="s">
        <v>39</v>
      </c>
      <c r="B10" s="22">
        <v>42124</v>
      </c>
      <c r="C10" s="18" t="s">
        <v>47</v>
      </c>
      <c r="D10" s="19">
        <v>8</v>
      </c>
      <c r="E10" s="20" t="s">
        <v>1</v>
      </c>
      <c r="F10" s="28">
        <v>8</v>
      </c>
      <c r="G10" s="28">
        <v>7</v>
      </c>
      <c r="H10" s="21">
        <v>-1</v>
      </c>
      <c r="I10" s="21">
        <v>0.125</v>
      </c>
      <c r="J10" s="21">
        <v>3.6690292277046122E-2</v>
      </c>
      <c r="K10" s="21">
        <v>3.6690292277046122</v>
      </c>
      <c r="L10" s="46" t="s">
        <v>0</v>
      </c>
      <c r="M10" s="49" t="s">
        <v>12</v>
      </c>
      <c r="N10" s="49">
        <v>16</v>
      </c>
      <c r="O10" s="54">
        <v>121.40982541382358</v>
      </c>
      <c r="P10" s="54">
        <v>0.12140982541382359</v>
      </c>
      <c r="Q10" s="53">
        <v>1.9425572066211774</v>
      </c>
    </row>
    <row r="11" spans="1:23" x14ac:dyDescent="0.25">
      <c r="A11" s="5" t="s">
        <v>39</v>
      </c>
      <c r="B11" s="22">
        <v>42124</v>
      </c>
      <c r="C11" s="18" t="s">
        <v>47</v>
      </c>
      <c r="D11" s="19">
        <v>8</v>
      </c>
      <c r="E11" s="20" t="s">
        <v>1</v>
      </c>
      <c r="F11" s="28">
        <v>8</v>
      </c>
      <c r="G11" s="28">
        <v>7</v>
      </c>
      <c r="H11" s="21">
        <v>-1</v>
      </c>
      <c r="I11" s="21">
        <v>0.125</v>
      </c>
      <c r="J11" s="21">
        <v>3.6690292277046122E-2</v>
      </c>
      <c r="K11" s="21">
        <v>3.6690292277046122</v>
      </c>
      <c r="L11" s="46" t="s">
        <v>0</v>
      </c>
      <c r="M11" s="49" t="s">
        <v>12</v>
      </c>
      <c r="N11" s="49">
        <v>2</v>
      </c>
      <c r="O11" s="54">
        <v>121.40982541382358</v>
      </c>
      <c r="P11" s="54">
        <v>0.12140982541382359</v>
      </c>
      <c r="Q11" s="53">
        <v>0.24281965082764717</v>
      </c>
      <c r="S11" s="1" t="s">
        <v>42</v>
      </c>
      <c r="T11" s="1">
        <f>SUM(T4:T9)</f>
        <v>55.578568840683872</v>
      </c>
      <c r="W11" s="1">
        <f>SUM(W4:W9)</f>
        <v>100</v>
      </c>
    </row>
    <row r="12" spans="1:23" x14ac:dyDescent="0.25">
      <c r="A12" s="5" t="s">
        <v>39</v>
      </c>
      <c r="B12" s="22">
        <v>42124</v>
      </c>
      <c r="C12" s="18" t="s">
        <v>47</v>
      </c>
      <c r="D12" s="19">
        <v>8</v>
      </c>
      <c r="E12" s="20" t="s">
        <v>1</v>
      </c>
      <c r="F12" s="28">
        <v>8</v>
      </c>
      <c r="G12" s="28">
        <v>7</v>
      </c>
      <c r="H12" s="21">
        <v>-1</v>
      </c>
      <c r="I12" s="21">
        <v>0.125</v>
      </c>
      <c r="J12" s="21">
        <v>3.6690292277046122E-2</v>
      </c>
      <c r="K12" s="21">
        <v>3.6690292277046122</v>
      </c>
      <c r="L12" s="46" t="s">
        <v>0</v>
      </c>
      <c r="M12" s="49" t="s">
        <v>12</v>
      </c>
      <c r="N12" s="49">
        <v>12</v>
      </c>
      <c r="O12" s="54">
        <v>121.40982541382358</v>
      </c>
      <c r="P12" s="54">
        <v>0.12140982541382359</v>
      </c>
      <c r="Q12" s="53">
        <v>1.4569179049658829</v>
      </c>
      <c r="S12" t="s">
        <v>46</v>
      </c>
      <c r="T12">
        <v>88</v>
      </c>
    </row>
    <row r="13" spans="1:23" x14ac:dyDescent="0.25">
      <c r="A13" s="14" t="s">
        <v>39</v>
      </c>
      <c r="B13" s="29">
        <v>42124</v>
      </c>
      <c r="C13" s="30" t="s">
        <v>47</v>
      </c>
      <c r="D13" s="31">
        <v>8</v>
      </c>
      <c r="E13" s="32" t="s">
        <v>1</v>
      </c>
      <c r="F13" s="37">
        <v>8</v>
      </c>
      <c r="G13" s="37">
        <v>7</v>
      </c>
      <c r="H13" s="33">
        <v>-1</v>
      </c>
      <c r="I13" s="33">
        <v>0.125</v>
      </c>
      <c r="J13" s="33">
        <v>3.6690292277046122E-2</v>
      </c>
      <c r="K13" s="33">
        <v>3.6690292277046122</v>
      </c>
      <c r="L13" s="62" t="s">
        <v>0</v>
      </c>
      <c r="M13" s="50" t="s">
        <v>12</v>
      </c>
      <c r="N13" s="50">
        <v>7</v>
      </c>
      <c r="O13" s="55">
        <v>121.40982541382358</v>
      </c>
      <c r="P13" s="55">
        <v>0.12140982541382359</v>
      </c>
      <c r="Q13" s="58">
        <v>0.84986877789676507</v>
      </c>
    </row>
    <row r="14" spans="1:23" x14ac:dyDescent="0.25">
      <c r="A14" s="5" t="s">
        <v>39</v>
      </c>
      <c r="B14" s="22">
        <v>42124</v>
      </c>
      <c r="C14" s="18" t="s">
        <v>47</v>
      </c>
      <c r="D14" s="19">
        <v>8</v>
      </c>
      <c r="E14" s="20" t="s">
        <v>1</v>
      </c>
      <c r="F14" s="28">
        <v>8</v>
      </c>
      <c r="G14" s="28">
        <v>7</v>
      </c>
      <c r="H14" s="21">
        <v>-1</v>
      </c>
      <c r="I14" s="21">
        <v>0.125</v>
      </c>
      <c r="J14" s="21">
        <v>3.6690292277046122E-2</v>
      </c>
      <c r="K14" s="21">
        <v>3.6690292277046122</v>
      </c>
      <c r="L14" s="46" t="s">
        <v>0</v>
      </c>
      <c r="M14" s="49" t="s">
        <v>12</v>
      </c>
      <c r="N14" s="49">
        <v>13</v>
      </c>
      <c r="O14" s="54">
        <v>121.40982541382358</v>
      </c>
      <c r="P14" s="54">
        <v>0.12140982541382359</v>
      </c>
      <c r="Q14" s="53">
        <v>1.5783277303797065</v>
      </c>
    </row>
    <row r="15" spans="1:23" x14ac:dyDescent="0.25">
      <c r="A15" s="5" t="s">
        <v>39</v>
      </c>
      <c r="B15" s="22">
        <v>42124</v>
      </c>
      <c r="C15" s="18" t="s">
        <v>47</v>
      </c>
      <c r="D15" s="19">
        <v>8</v>
      </c>
      <c r="E15" s="20" t="s">
        <v>1</v>
      </c>
      <c r="F15" s="28">
        <v>8</v>
      </c>
      <c r="G15" s="28">
        <v>7</v>
      </c>
      <c r="H15" s="21">
        <v>-1</v>
      </c>
      <c r="I15" s="21">
        <v>0.125</v>
      </c>
      <c r="J15" s="21">
        <v>3.6690292277046122E-2</v>
      </c>
      <c r="K15" s="21">
        <v>3.6690292277046122</v>
      </c>
      <c r="L15" s="46" t="s">
        <v>0</v>
      </c>
      <c r="M15" s="49" t="s">
        <v>12</v>
      </c>
      <c r="N15" s="49">
        <v>2</v>
      </c>
      <c r="O15" s="54">
        <v>121.40982541382358</v>
      </c>
      <c r="P15" s="54">
        <v>0.12140982541382359</v>
      </c>
      <c r="Q15" s="53">
        <v>0.24281965082764717</v>
      </c>
    </row>
    <row r="16" spans="1:23" x14ac:dyDescent="0.25">
      <c r="A16" s="5" t="s">
        <v>39</v>
      </c>
      <c r="B16" s="22">
        <v>42124</v>
      </c>
      <c r="C16" s="18" t="s">
        <v>47</v>
      </c>
      <c r="D16" s="19">
        <v>8</v>
      </c>
      <c r="E16" s="20" t="s">
        <v>1</v>
      </c>
      <c r="F16" s="28">
        <v>8</v>
      </c>
      <c r="G16" s="28">
        <v>7</v>
      </c>
      <c r="H16" s="21">
        <v>-1</v>
      </c>
      <c r="I16" s="21">
        <v>0.125</v>
      </c>
      <c r="J16" s="21">
        <v>3.6690292277046122E-2</v>
      </c>
      <c r="K16" s="21">
        <v>3.6690292277046122</v>
      </c>
      <c r="L16" s="46" t="s">
        <v>0</v>
      </c>
      <c r="M16" s="49" t="s">
        <v>12</v>
      </c>
      <c r="N16" s="49">
        <v>10</v>
      </c>
      <c r="O16" s="54">
        <v>121.40982541382358</v>
      </c>
      <c r="P16" s="54">
        <v>0.12140982541382359</v>
      </c>
      <c r="Q16" s="53">
        <v>1.2140982541382359</v>
      </c>
    </row>
    <row r="17" spans="1:17" x14ac:dyDescent="0.25">
      <c r="A17" s="5" t="s">
        <v>39</v>
      </c>
      <c r="B17" s="18" t="s">
        <v>51</v>
      </c>
      <c r="C17" s="18" t="s">
        <v>47</v>
      </c>
      <c r="D17" s="19">
        <v>42</v>
      </c>
      <c r="E17" s="20" t="s">
        <v>1</v>
      </c>
      <c r="F17" s="28"/>
      <c r="G17" s="28"/>
      <c r="H17" s="21"/>
      <c r="I17" s="21"/>
      <c r="J17" s="21"/>
      <c r="K17" s="21"/>
      <c r="L17" s="46" t="s">
        <v>0</v>
      </c>
      <c r="M17" s="49" t="s">
        <v>12</v>
      </c>
      <c r="N17" s="49">
        <v>53</v>
      </c>
      <c r="O17" s="54">
        <v>121.40982541382358</v>
      </c>
      <c r="P17" s="54">
        <v>0.12140982541382359</v>
      </c>
      <c r="Q17" s="53">
        <v>6.4347207469326504</v>
      </c>
    </row>
    <row r="18" spans="1:17" x14ac:dyDescent="0.25">
      <c r="A18" s="5" t="s">
        <v>39</v>
      </c>
      <c r="B18" s="18" t="s">
        <v>51</v>
      </c>
      <c r="C18" s="18" t="s">
        <v>47</v>
      </c>
      <c r="D18" s="19">
        <v>43</v>
      </c>
      <c r="E18" s="20" t="s">
        <v>1</v>
      </c>
      <c r="F18" s="28"/>
      <c r="G18" s="28"/>
      <c r="H18" s="21"/>
      <c r="I18" s="21"/>
      <c r="J18" s="21"/>
      <c r="K18" s="21"/>
      <c r="L18" s="46" t="s">
        <v>0</v>
      </c>
      <c r="M18" s="49" t="s">
        <v>12</v>
      </c>
      <c r="N18" s="49">
        <v>45</v>
      </c>
      <c r="O18" s="54">
        <v>121.40982541382358</v>
      </c>
      <c r="P18" s="54">
        <v>0.12140982541382359</v>
      </c>
      <c r="Q18" s="53">
        <v>5.4634421436220615</v>
      </c>
    </row>
    <row r="19" spans="1:17" x14ac:dyDescent="0.25">
      <c r="A19" s="5" t="s">
        <v>39</v>
      </c>
      <c r="B19" s="18" t="s">
        <v>51</v>
      </c>
      <c r="C19" s="18" t="s">
        <v>47</v>
      </c>
      <c r="D19" s="19">
        <v>44</v>
      </c>
      <c r="E19" s="20" t="s">
        <v>1</v>
      </c>
      <c r="F19" s="28"/>
      <c r="G19" s="28"/>
      <c r="H19" s="21"/>
      <c r="I19" s="21"/>
      <c r="J19" s="21"/>
      <c r="K19" s="21"/>
      <c r="L19" s="46" t="s">
        <v>0</v>
      </c>
      <c r="M19" s="49" t="s">
        <v>12</v>
      </c>
      <c r="N19" s="49">
        <v>23</v>
      </c>
      <c r="O19" s="54">
        <v>121.40982541382358</v>
      </c>
      <c r="P19" s="54">
        <v>0.12140982541382359</v>
      </c>
      <c r="Q19" s="53">
        <v>2.7924259845179424</v>
      </c>
    </row>
    <row r="20" spans="1:17" x14ac:dyDescent="0.25">
      <c r="A20" s="5" t="s">
        <v>39</v>
      </c>
      <c r="B20" s="18" t="s">
        <v>51</v>
      </c>
      <c r="C20" s="18" t="s">
        <v>47</v>
      </c>
      <c r="D20" s="19">
        <v>42</v>
      </c>
      <c r="E20" s="20" t="s">
        <v>1</v>
      </c>
      <c r="F20" s="28"/>
      <c r="G20" s="28"/>
      <c r="H20" s="21"/>
      <c r="I20" s="21"/>
      <c r="J20" s="21"/>
      <c r="K20" s="21"/>
      <c r="L20" s="46" t="s">
        <v>0</v>
      </c>
      <c r="M20" s="49" t="s">
        <v>12</v>
      </c>
      <c r="N20" s="49">
        <v>30</v>
      </c>
      <c r="O20" s="54">
        <v>121.40982541382358</v>
      </c>
      <c r="P20" s="54">
        <v>0.12140982541382359</v>
      </c>
      <c r="Q20" s="53">
        <v>3.6422947624147075</v>
      </c>
    </row>
    <row r="21" spans="1:17" x14ac:dyDescent="0.25">
      <c r="A21" s="5" t="s">
        <v>39</v>
      </c>
      <c r="B21" s="18" t="s">
        <v>51</v>
      </c>
      <c r="C21" s="18" t="s">
        <v>47</v>
      </c>
      <c r="D21" s="19">
        <v>43</v>
      </c>
      <c r="E21" s="20" t="s">
        <v>1</v>
      </c>
      <c r="F21" s="28"/>
      <c r="G21" s="28"/>
      <c r="H21" s="21"/>
      <c r="I21" s="21"/>
      <c r="J21" s="21"/>
      <c r="K21" s="21"/>
      <c r="L21" s="46" t="s">
        <v>0</v>
      </c>
      <c r="M21" s="49" t="s">
        <v>12</v>
      </c>
      <c r="N21" s="49">
        <v>18</v>
      </c>
      <c r="O21" s="54">
        <v>121.40982541382358</v>
      </c>
      <c r="P21" s="54">
        <v>0.12140982541382359</v>
      </c>
      <c r="Q21" s="53">
        <v>2.1853768574488246</v>
      </c>
    </row>
    <row r="22" spans="1:17" x14ac:dyDescent="0.25">
      <c r="A22" s="5" t="s">
        <v>39</v>
      </c>
      <c r="B22" s="18" t="s">
        <v>51</v>
      </c>
      <c r="C22" s="18" t="s">
        <v>47</v>
      </c>
      <c r="D22" s="19">
        <v>44</v>
      </c>
      <c r="E22" s="20" t="s">
        <v>1</v>
      </c>
      <c r="F22" s="28"/>
      <c r="G22" s="28"/>
      <c r="H22" s="21"/>
      <c r="I22" s="21"/>
      <c r="J22" s="21"/>
      <c r="K22" s="21"/>
      <c r="L22" s="46" t="s">
        <v>0</v>
      </c>
      <c r="M22" s="49" t="s">
        <v>12</v>
      </c>
      <c r="N22" s="49">
        <v>11</v>
      </c>
      <c r="O22" s="54">
        <v>121.40982541382358</v>
      </c>
      <c r="P22" s="54">
        <v>0.12140982541382359</v>
      </c>
      <c r="Q22" s="53">
        <v>1.3355080795520595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Overview</vt:lpstr>
      <vt:lpstr>2018_all assays</vt:lpstr>
      <vt:lpstr>2018_loc B</vt:lpstr>
      <vt:lpstr>2018_loc C</vt:lpstr>
      <vt:lpstr>2015_all assays</vt:lpstr>
      <vt:lpstr>2015_loc E</vt:lpstr>
      <vt:lpstr>2015_loc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Malika Müller</dc:creator>
  <cp:lastModifiedBy>GIS317</cp:lastModifiedBy>
  <dcterms:created xsi:type="dcterms:W3CDTF">2015-06-05T18:19:34Z</dcterms:created>
  <dcterms:modified xsi:type="dcterms:W3CDTF">2021-02-06T10:52:34Z</dcterms:modified>
</cp:coreProperties>
</file>