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hn\Desktop\STM MS Submission\Data\Bench Tests\"/>
    </mc:Choice>
  </mc:AlternateContent>
  <bookViews>
    <workbookView xWindow="0" yWindow="0" windowWidth="21570" windowHeight="9405" activeTab="4"/>
  </bookViews>
  <sheets>
    <sheet name="All Data" sheetId="2" r:id="rId1"/>
    <sheet name="Sensitivity" sheetId="3" r:id="rId2"/>
    <sheet name="Noise" sheetId="5" r:id="rId3"/>
    <sheet name="Drift" sheetId="6" r:id="rId4"/>
    <sheet name="Polynomial Fit" sheetId="8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8" l="1"/>
  <c r="B7" i="6" l="1"/>
  <c r="B6" i="6"/>
  <c r="E53" i="8" l="1"/>
  <c r="E52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E5" i="8"/>
  <c r="D5" i="8"/>
  <c r="B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6" i="5"/>
  <c r="D6" i="5"/>
  <c r="E6" i="5"/>
  <c r="F6" i="5"/>
  <c r="H6" i="5"/>
  <c r="I6" i="5"/>
  <c r="J6" i="5"/>
  <c r="K6" i="5"/>
  <c r="L6" i="5"/>
  <c r="N6" i="5"/>
  <c r="O6" i="5"/>
  <c r="P6" i="5"/>
  <c r="Q6" i="5"/>
  <c r="R6" i="5"/>
  <c r="U6" i="5"/>
  <c r="V6" i="5"/>
  <c r="W6" i="5"/>
  <c r="X6" i="5"/>
  <c r="Z6" i="5"/>
  <c r="AA6" i="5"/>
  <c r="AB6" i="5"/>
  <c r="AC6" i="5"/>
  <c r="AD6" i="5"/>
  <c r="AF6" i="5"/>
  <c r="AG6" i="5"/>
  <c r="AH6" i="5"/>
  <c r="AI6" i="5"/>
  <c r="AJ6" i="5"/>
  <c r="AL6" i="5"/>
  <c r="AM6" i="5"/>
  <c r="AN6" i="5"/>
  <c r="AO6" i="5"/>
  <c r="AP6" i="5"/>
  <c r="AR6" i="5"/>
  <c r="AS6" i="5"/>
  <c r="AT6" i="5"/>
  <c r="AU6" i="5"/>
  <c r="G6" i="5"/>
  <c r="M6" i="5"/>
  <c r="S6" i="5"/>
  <c r="T6" i="5"/>
  <c r="Y6" i="5"/>
  <c r="AE6" i="5"/>
  <c r="AK6" i="5"/>
  <c r="AQ6" i="5"/>
  <c r="B6" i="5"/>
  <c r="B9" i="5" l="1"/>
  <c r="B8" i="5"/>
  <c r="B10" i="5"/>
  <c r="B49" i="3" l="1"/>
  <c r="D7" i="3"/>
  <c r="D8" i="3"/>
  <c r="D13" i="3"/>
  <c r="D14" i="3"/>
  <c r="D19" i="3"/>
  <c r="D20" i="3"/>
  <c r="D25" i="3"/>
  <c r="D26" i="3"/>
  <c r="D31" i="3"/>
  <c r="D32" i="3"/>
  <c r="D37" i="3"/>
  <c r="D38" i="3"/>
  <c r="D43" i="3"/>
  <c r="D44" i="3"/>
  <c r="C3" i="3"/>
  <c r="D2" i="3" s="1"/>
  <c r="C4" i="3"/>
  <c r="D3" i="3" s="1"/>
  <c r="C5" i="3"/>
  <c r="D4" i="3" s="1"/>
  <c r="C6" i="3"/>
  <c r="D5" i="3" s="1"/>
  <c r="C7" i="3"/>
  <c r="D6" i="3" s="1"/>
  <c r="C8" i="3"/>
  <c r="C9" i="3"/>
  <c r="C10" i="3"/>
  <c r="D9" i="3" s="1"/>
  <c r="C11" i="3"/>
  <c r="D10" i="3" s="1"/>
  <c r="C12" i="3"/>
  <c r="D11" i="3" s="1"/>
  <c r="C13" i="3"/>
  <c r="D12" i="3" s="1"/>
  <c r="C14" i="3"/>
  <c r="C15" i="3"/>
  <c r="C16" i="3"/>
  <c r="D15" i="3" s="1"/>
  <c r="C17" i="3"/>
  <c r="D16" i="3" s="1"/>
  <c r="C18" i="3"/>
  <c r="D17" i="3" s="1"/>
  <c r="C19" i="3"/>
  <c r="D18" i="3" s="1"/>
  <c r="C20" i="3"/>
  <c r="C21" i="3"/>
  <c r="C22" i="3"/>
  <c r="D21" i="3" s="1"/>
  <c r="C23" i="3"/>
  <c r="D22" i="3" s="1"/>
  <c r="C24" i="3"/>
  <c r="D23" i="3" s="1"/>
  <c r="C25" i="3"/>
  <c r="D24" i="3" s="1"/>
  <c r="C26" i="3"/>
  <c r="C27" i="3"/>
  <c r="C28" i="3"/>
  <c r="D27" i="3" s="1"/>
  <c r="C29" i="3"/>
  <c r="D28" i="3" s="1"/>
  <c r="C30" i="3"/>
  <c r="D29" i="3" s="1"/>
  <c r="C31" i="3"/>
  <c r="D30" i="3" s="1"/>
  <c r="C32" i="3"/>
  <c r="C33" i="3"/>
  <c r="C34" i="3"/>
  <c r="D33" i="3" s="1"/>
  <c r="C35" i="3"/>
  <c r="D34" i="3" s="1"/>
  <c r="C36" i="3"/>
  <c r="D35" i="3" s="1"/>
  <c r="C37" i="3"/>
  <c r="D36" i="3" s="1"/>
  <c r="C38" i="3"/>
  <c r="C39" i="3"/>
  <c r="C40" i="3"/>
  <c r="D39" i="3" s="1"/>
  <c r="C41" i="3"/>
  <c r="D40" i="3" s="1"/>
  <c r="C42" i="3"/>
  <c r="D41" i="3" s="1"/>
  <c r="C43" i="3"/>
  <c r="D42" i="3" s="1"/>
  <c r="C44" i="3"/>
  <c r="C45" i="3"/>
  <c r="C46" i="3"/>
  <c r="D45" i="3" s="1"/>
  <c r="C47" i="3"/>
  <c r="D46" i="3" s="1"/>
  <c r="C2" i="3"/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3" i="2"/>
</calcChain>
</file>

<file path=xl/sharedStrings.xml><?xml version="1.0" encoding="utf-8"?>
<sst xmlns="http://schemas.openxmlformats.org/spreadsheetml/2006/main" count="44" uniqueCount="27">
  <si>
    <t>distance</t>
  </si>
  <si>
    <t>raw counts</t>
  </si>
  <si>
    <t>baseline</t>
  </si>
  <si>
    <t>UP</t>
  </si>
  <si>
    <t>adjusted counts</t>
  </si>
  <si>
    <t>min</t>
  </si>
  <si>
    <t>DOWN</t>
  </si>
  <si>
    <t>Sensitivity (counts/mm)</t>
  </si>
  <si>
    <t>%FSO</t>
  </si>
  <si>
    <t>FSO</t>
  </si>
  <si>
    <t>Average</t>
  </si>
  <si>
    <t>Maximum</t>
  </si>
  <si>
    <t>Minimum</t>
  </si>
  <si>
    <t>Start</t>
  </si>
  <si>
    <t>End</t>
  </si>
  <si>
    <t>Difference</t>
  </si>
  <si>
    <t>Test Duration</t>
  </si>
  <si>
    <t>Calibration Data</t>
  </si>
  <si>
    <t>Predicted Counts</t>
  </si>
  <si>
    <t>Res^2</t>
  </si>
  <si>
    <t>average</t>
  </si>
  <si>
    <t>RMS</t>
  </si>
  <si>
    <t>%Fso</t>
  </si>
  <si>
    <t>Regression</t>
  </si>
  <si>
    <t>Cal Step</t>
  </si>
  <si>
    <t>Peak to Peak</t>
  </si>
  <si>
    <t>30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</si>
</sst>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E+00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2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9" fontId="0" fillId="0" borderId="0" xfId="1" applyFont="1"/>
    <xf numFmtId="0" fontId="3" fillId="0" borderId="0" xfId="0" applyFont="1" applyAlignment="1">
      <alignment horizontal="center"/>
    </xf>
    <xf numFmtId="11" fontId="2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11" fontId="2" fillId="0" borderId="0" xfId="0" applyNumberFormat="1" applyFont="1"/>
    <xf numFmtId="11" fontId="0" fillId="0" borderId="0" xfId="0" applyNumberFormat="1" applyBorder="1" applyAlignment="1">
      <alignment horizontal="center"/>
    </xf>
    <xf numFmtId="11" fontId="0" fillId="0" borderId="4" xfId="0" applyNumberFormat="1" applyBorder="1" applyAlignment="1">
      <alignment horizontal="center"/>
    </xf>
    <xf numFmtId="11" fontId="0" fillId="0" borderId="12" xfId="0" applyNumberFormat="1" applyBorder="1" applyAlignment="1">
      <alignment horizontal="center"/>
    </xf>
    <xf numFmtId="0" fontId="0" fillId="0" borderId="6" xfId="0" applyBorder="1"/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1" fontId="0" fillId="0" borderId="3" xfId="0" applyNumberFormat="1" applyBorder="1" applyAlignment="1">
      <alignment horizontal="center"/>
    </xf>
    <xf numFmtId="11" fontId="0" fillId="0" borderId="4" xfId="1" applyNumberFormat="1" applyFont="1" applyBorder="1" applyAlignment="1">
      <alignment horizontal="center"/>
    </xf>
    <xf numFmtId="0" fontId="0" fillId="0" borderId="5" xfId="0" applyBorder="1"/>
    <xf numFmtId="11" fontId="0" fillId="2" borderId="2" xfId="0" applyNumberFormat="1" applyFill="1" applyBorder="1"/>
    <xf numFmtId="164" fontId="0" fillId="2" borderId="4" xfId="0" applyNumberFormat="1" applyFill="1" applyBorder="1"/>
    <xf numFmtId="165" fontId="0" fillId="2" borderId="6" xfId="1" applyNumberFormat="1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0" borderId="14" xfId="0" applyFont="1" applyBorder="1"/>
    <xf numFmtId="0" fontId="2" fillId="0" borderId="15" xfId="0" applyFont="1" applyBorder="1"/>
    <xf numFmtId="10" fontId="0" fillId="0" borderId="4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2" fillId="0" borderId="15" xfId="0" applyFont="1" applyFill="1" applyBorder="1"/>
    <xf numFmtId="0" fontId="2" fillId="0" borderId="16" xfId="0" applyFont="1" applyFill="1" applyBorder="1"/>
    <xf numFmtId="11" fontId="0" fillId="0" borderId="17" xfId="0" applyNumberFormat="1" applyBorder="1" applyAlignment="1">
      <alignment horizontal="center"/>
    </xf>
    <xf numFmtId="11" fontId="0" fillId="0" borderId="18" xfId="0" applyNumberFormat="1" applyBorder="1" applyAlignment="1">
      <alignment horizontal="center"/>
    </xf>
    <xf numFmtId="10" fontId="0" fillId="0" borderId="11" xfId="1" applyNumberFormat="1" applyFont="1" applyBorder="1" applyAlignment="1">
      <alignment horizontal="center"/>
    </xf>
    <xf numFmtId="10" fontId="0" fillId="0" borderId="19" xfId="1" applyNumberFormat="1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2" fontId="2" fillId="0" borderId="10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0" fontId="2" fillId="0" borderId="9" xfId="0" applyFont="1" applyBorder="1"/>
    <xf numFmtId="0" fontId="3" fillId="0" borderId="5" xfId="0" applyFont="1" applyBorder="1" applyAlignment="1">
      <alignment horizontal="center"/>
    </xf>
    <xf numFmtId="11" fontId="3" fillId="0" borderId="12" xfId="0" applyNumberFormat="1" applyFont="1" applyBorder="1" applyAlignment="1">
      <alignment horizontal="center"/>
    </xf>
    <xf numFmtId="11" fontId="3" fillId="0" borderId="6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1" fontId="0" fillId="0" borderId="14" xfId="0" applyNumberFormat="1" applyBorder="1" applyAlignment="1">
      <alignment horizontal="center"/>
    </xf>
    <xf numFmtId="11" fontId="0" fillId="0" borderId="15" xfId="0" applyNumberFormat="1" applyBorder="1" applyAlignment="1">
      <alignment horizontal="center"/>
    </xf>
    <xf numFmtId="11" fontId="0" fillId="0" borderId="16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11" fontId="0" fillId="0" borderId="0" xfId="0" applyNumberFormat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Fill="1" applyBorder="1"/>
    <xf numFmtId="10" fontId="0" fillId="2" borderId="8" xfId="0" applyNumberFormat="1" applyFill="1" applyBorder="1" applyAlignment="1">
      <alignment horizontal="center"/>
    </xf>
    <xf numFmtId="0" fontId="2" fillId="0" borderId="1" xfId="0" applyFont="1" applyBorder="1"/>
    <xf numFmtId="10" fontId="0" fillId="2" borderId="1" xfId="1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09514435695539"/>
          <c:y val="0.19999198016914552"/>
          <c:w val="0.67223381452318465"/>
          <c:h val="0.71779497476855525"/>
        </c:manualLayout>
      </c:layout>
      <c:scatterChart>
        <c:scatterStyle val="lineMarker"/>
        <c:varyColors val="0"/>
        <c:ser>
          <c:idx val="0"/>
          <c:order val="0"/>
          <c:tx>
            <c:v>Up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Data'!$A$3:$A$48</c:f>
              <c:numCache>
                <c:formatCode>0.00</c:formatCode>
                <c:ptCount val="46"/>
                <c:pt idx="0">
                  <c:v>0</c:v>
                </c:pt>
                <c:pt idx="1">
                  <c:v>0.26</c:v>
                </c:pt>
                <c:pt idx="2">
                  <c:v>0.5</c:v>
                </c:pt>
                <c:pt idx="3">
                  <c:v>0.76</c:v>
                </c:pt>
                <c:pt idx="4">
                  <c:v>1.01</c:v>
                </c:pt>
                <c:pt idx="5">
                  <c:v>1.26</c:v>
                </c:pt>
                <c:pt idx="6">
                  <c:v>1.5</c:v>
                </c:pt>
                <c:pt idx="7">
                  <c:v>1.75</c:v>
                </c:pt>
                <c:pt idx="8">
                  <c:v>2.0099999999999998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3.01</c:v>
                </c:pt>
                <c:pt idx="13">
                  <c:v>3.26</c:v>
                </c:pt>
                <c:pt idx="14">
                  <c:v>3.52</c:v>
                </c:pt>
                <c:pt idx="15">
                  <c:v>3.76</c:v>
                </c:pt>
                <c:pt idx="16">
                  <c:v>4.01</c:v>
                </c:pt>
                <c:pt idx="17">
                  <c:v>4.25</c:v>
                </c:pt>
                <c:pt idx="18">
                  <c:v>4.5</c:v>
                </c:pt>
                <c:pt idx="19">
                  <c:v>4.76</c:v>
                </c:pt>
                <c:pt idx="20">
                  <c:v>5</c:v>
                </c:pt>
                <c:pt idx="21">
                  <c:v>5.5</c:v>
                </c:pt>
                <c:pt idx="22">
                  <c:v>6</c:v>
                </c:pt>
                <c:pt idx="23">
                  <c:v>6.5</c:v>
                </c:pt>
                <c:pt idx="24">
                  <c:v>7</c:v>
                </c:pt>
                <c:pt idx="25">
                  <c:v>7.5</c:v>
                </c:pt>
                <c:pt idx="26">
                  <c:v>8</c:v>
                </c:pt>
                <c:pt idx="27">
                  <c:v>8.5</c:v>
                </c:pt>
                <c:pt idx="28">
                  <c:v>9</c:v>
                </c:pt>
                <c:pt idx="29">
                  <c:v>9.5</c:v>
                </c:pt>
                <c:pt idx="30">
                  <c:v>10</c:v>
                </c:pt>
                <c:pt idx="31">
                  <c:v>10.5</c:v>
                </c:pt>
                <c:pt idx="32">
                  <c:v>11</c:v>
                </c:pt>
                <c:pt idx="33">
                  <c:v>11.5</c:v>
                </c:pt>
                <c:pt idx="34">
                  <c:v>12.01</c:v>
                </c:pt>
                <c:pt idx="35">
                  <c:v>12.5</c:v>
                </c:pt>
                <c:pt idx="36">
                  <c:v>13.01</c:v>
                </c:pt>
                <c:pt idx="37">
                  <c:v>13.51</c:v>
                </c:pt>
                <c:pt idx="38">
                  <c:v>14</c:v>
                </c:pt>
                <c:pt idx="39">
                  <c:v>14.5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19.010000000000002</c:v>
                </c:pt>
                <c:pt idx="45">
                  <c:v>20.02</c:v>
                </c:pt>
              </c:numCache>
            </c:numRef>
          </c:xVal>
          <c:yVal>
            <c:numRef>
              <c:f>'All Data'!$D$3:$D$48</c:f>
              <c:numCache>
                <c:formatCode>0.00E+00</c:formatCode>
                <c:ptCount val="46"/>
                <c:pt idx="0">
                  <c:v>-761511</c:v>
                </c:pt>
                <c:pt idx="1">
                  <c:v>-705291</c:v>
                </c:pt>
                <c:pt idx="2">
                  <c:v>-646497</c:v>
                </c:pt>
                <c:pt idx="3">
                  <c:v>-585810</c:v>
                </c:pt>
                <c:pt idx="4">
                  <c:v>-536750</c:v>
                </c:pt>
                <c:pt idx="5">
                  <c:v>-489953</c:v>
                </c:pt>
                <c:pt idx="6">
                  <c:v>-448447</c:v>
                </c:pt>
                <c:pt idx="7">
                  <c:v>-411240</c:v>
                </c:pt>
                <c:pt idx="8">
                  <c:v>-373942</c:v>
                </c:pt>
                <c:pt idx="9">
                  <c:v>-345121</c:v>
                </c:pt>
                <c:pt idx="10">
                  <c:v>-316113</c:v>
                </c:pt>
                <c:pt idx="11">
                  <c:v>-291127</c:v>
                </c:pt>
                <c:pt idx="12">
                  <c:v>-266429</c:v>
                </c:pt>
                <c:pt idx="13">
                  <c:v>-245349</c:v>
                </c:pt>
                <c:pt idx="14">
                  <c:v>-225071</c:v>
                </c:pt>
                <c:pt idx="15">
                  <c:v>-208569</c:v>
                </c:pt>
                <c:pt idx="16">
                  <c:v>-192164</c:v>
                </c:pt>
                <c:pt idx="17">
                  <c:v>-177754</c:v>
                </c:pt>
                <c:pt idx="18">
                  <c:v>-164532</c:v>
                </c:pt>
                <c:pt idx="19">
                  <c:v>-151813</c:v>
                </c:pt>
                <c:pt idx="20">
                  <c:v>-140879</c:v>
                </c:pt>
                <c:pt idx="21">
                  <c:v>-120592</c:v>
                </c:pt>
                <c:pt idx="22">
                  <c:v>-103401</c:v>
                </c:pt>
                <c:pt idx="23">
                  <c:v>-89366</c:v>
                </c:pt>
                <c:pt idx="24">
                  <c:v>-77260</c:v>
                </c:pt>
                <c:pt idx="25">
                  <c:v>-66886</c:v>
                </c:pt>
                <c:pt idx="26">
                  <c:v>-58037</c:v>
                </c:pt>
                <c:pt idx="27">
                  <c:v>-50456</c:v>
                </c:pt>
                <c:pt idx="28">
                  <c:v>-44048</c:v>
                </c:pt>
                <c:pt idx="29">
                  <c:v>-38511</c:v>
                </c:pt>
                <c:pt idx="30">
                  <c:v>-33677</c:v>
                </c:pt>
                <c:pt idx="31">
                  <c:v>-29559</c:v>
                </c:pt>
                <c:pt idx="32">
                  <c:v>-26057</c:v>
                </c:pt>
                <c:pt idx="33">
                  <c:v>-22897</c:v>
                </c:pt>
                <c:pt idx="34">
                  <c:v>-20248</c:v>
                </c:pt>
                <c:pt idx="35">
                  <c:v>-17907</c:v>
                </c:pt>
                <c:pt idx="36">
                  <c:v>-15823</c:v>
                </c:pt>
                <c:pt idx="37">
                  <c:v>-14047</c:v>
                </c:pt>
                <c:pt idx="38">
                  <c:v>-12477</c:v>
                </c:pt>
                <c:pt idx="39">
                  <c:v>-11112</c:v>
                </c:pt>
                <c:pt idx="40">
                  <c:v>-9879</c:v>
                </c:pt>
                <c:pt idx="41">
                  <c:v>-7847</c:v>
                </c:pt>
                <c:pt idx="42">
                  <c:v>-6226</c:v>
                </c:pt>
                <c:pt idx="43">
                  <c:v>-4940</c:v>
                </c:pt>
                <c:pt idx="44">
                  <c:v>-3860</c:v>
                </c:pt>
                <c:pt idx="45">
                  <c:v>-2934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BD-4698-A1CA-60CABF221EAF}"/>
            </c:ext>
          </c:extLst>
        </c:ser>
        <c:ser>
          <c:idx val="1"/>
          <c:order val="1"/>
          <c:tx>
            <c:v>Back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Data'!$E$3:$E$48</c:f>
              <c:numCache>
                <c:formatCode>0.00</c:formatCode>
                <c:ptCount val="46"/>
                <c:pt idx="0">
                  <c:v>0</c:v>
                </c:pt>
                <c:pt idx="1">
                  <c:v>0.26</c:v>
                </c:pt>
                <c:pt idx="2">
                  <c:v>0.5</c:v>
                </c:pt>
                <c:pt idx="3">
                  <c:v>0.76</c:v>
                </c:pt>
                <c:pt idx="4">
                  <c:v>1.01</c:v>
                </c:pt>
                <c:pt idx="5">
                  <c:v>1.26</c:v>
                </c:pt>
                <c:pt idx="6">
                  <c:v>1.5</c:v>
                </c:pt>
                <c:pt idx="7">
                  <c:v>1.75</c:v>
                </c:pt>
                <c:pt idx="8">
                  <c:v>2.0099999999999998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3.01</c:v>
                </c:pt>
                <c:pt idx="13">
                  <c:v>3.26</c:v>
                </c:pt>
                <c:pt idx="14">
                  <c:v>3.52</c:v>
                </c:pt>
                <c:pt idx="15">
                  <c:v>3.76</c:v>
                </c:pt>
                <c:pt idx="16">
                  <c:v>4.01</c:v>
                </c:pt>
                <c:pt idx="17">
                  <c:v>4.25</c:v>
                </c:pt>
                <c:pt idx="18">
                  <c:v>4.5</c:v>
                </c:pt>
                <c:pt idx="19">
                  <c:v>4.76</c:v>
                </c:pt>
                <c:pt idx="20">
                  <c:v>5</c:v>
                </c:pt>
                <c:pt idx="21">
                  <c:v>5.5</c:v>
                </c:pt>
                <c:pt idx="22">
                  <c:v>6</c:v>
                </c:pt>
                <c:pt idx="23">
                  <c:v>6.5</c:v>
                </c:pt>
                <c:pt idx="24">
                  <c:v>7</c:v>
                </c:pt>
                <c:pt idx="25">
                  <c:v>7.5</c:v>
                </c:pt>
                <c:pt idx="26">
                  <c:v>8</c:v>
                </c:pt>
                <c:pt idx="27">
                  <c:v>8.5</c:v>
                </c:pt>
                <c:pt idx="28">
                  <c:v>9</c:v>
                </c:pt>
                <c:pt idx="29">
                  <c:v>9.5</c:v>
                </c:pt>
                <c:pt idx="30">
                  <c:v>10</c:v>
                </c:pt>
                <c:pt idx="31">
                  <c:v>10.5</c:v>
                </c:pt>
                <c:pt idx="32">
                  <c:v>11</c:v>
                </c:pt>
                <c:pt idx="33">
                  <c:v>11.5</c:v>
                </c:pt>
                <c:pt idx="34">
                  <c:v>12.01</c:v>
                </c:pt>
                <c:pt idx="35">
                  <c:v>12.5</c:v>
                </c:pt>
                <c:pt idx="36">
                  <c:v>13.01</c:v>
                </c:pt>
                <c:pt idx="37">
                  <c:v>13.51</c:v>
                </c:pt>
                <c:pt idx="38">
                  <c:v>14</c:v>
                </c:pt>
                <c:pt idx="39">
                  <c:v>14.5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19.010000000000002</c:v>
                </c:pt>
                <c:pt idx="45">
                  <c:v>20.02</c:v>
                </c:pt>
              </c:numCache>
            </c:numRef>
          </c:xVal>
          <c:yVal>
            <c:numRef>
              <c:f>'All Data'!$H$3:$H$48</c:f>
              <c:numCache>
                <c:formatCode>0.00E+00</c:formatCode>
                <c:ptCount val="46"/>
                <c:pt idx="0">
                  <c:v>-789876</c:v>
                </c:pt>
                <c:pt idx="1">
                  <c:v>-766081</c:v>
                </c:pt>
                <c:pt idx="2">
                  <c:v>-716677</c:v>
                </c:pt>
                <c:pt idx="3">
                  <c:v>-645943</c:v>
                </c:pt>
                <c:pt idx="4">
                  <c:v>-582698</c:v>
                </c:pt>
                <c:pt idx="5">
                  <c:v>-527386</c:v>
                </c:pt>
                <c:pt idx="6">
                  <c:v>-482917</c:v>
                </c:pt>
                <c:pt idx="7">
                  <c:v>-438949</c:v>
                </c:pt>
                <c:pt idx="8">
                  <c:v>-398451</c:v>
                </c:pt>
                <c:pt idx="9">
                  <c:v>-365048</c:v>
                </c:pt>
                <c:pt idx="10">
                  <c:v>-332729</c:v>
                </c:pt>
                <c:pt idx="11">
                  <c:v>-305131</c:v>
                </c:pt>
                <c:pt idx="12">
                  <c:v>-278175</c:v>
                </c:pt>
                <c:pt idx="13">
                  <c:v>-255147</c:v>
                </c:pt>
                <c:pt idx="14">
                  <c:v>-233224</c:v>
                </c:pt>
                <c:pt idx="15">
                  <c:v>-215229</c:v>
                </c:pt>
                <c:pt idx="16">
                  <c:v>-198376</c:v>
                </c:pt>
                <c:pt idx="17">
                  <c:v>-183277</c:v>
                </c:pt>
                <c:pt idx="18">
                  <c:v>-168505</c:v>
                </c:pt>
                <c:pt idx="19">
                  <c:v>-154903</c:v>
                </c:pt>
                <c:pt idx="20">
                  <c:v>-143670</c:v>
                </c:pt>
                <c:pt idx="21">
                  <c:v>-123099</c:v>
                </c:pt>
                <c:pt idx="22">
                  <c:v>-105486</c:v>
                </c:pt>
                <c:pt idx="23">
                  <c:v>-90995</c:v>
                </c:pt>
                <c:pt idx="24">
                  <c:v>-78582</c:v>
                </c:pt>
                <c:pt idx="25">
                  <c:v>-67901</c:v>
                </c:pt>
                <c:pt idx="26">
                  <c:v>-59000</c:v>
                </c:pt>
                <c:pt idx="27">
                  <c:v>-51477</c:v>
                </c:pt>
                <c:pt idx="28">
                  <c:v>-44866</c:v>
                </c:pt>
                <c:pt idx="29">
                  <c:v>-39176</c:v>
                </c:pt>
                <c:pt idx="30">
                  <c:v>-34342</c:v>
                </c:pt>
                <c:pt idx="31">
                  <c:v>-30123</c:v>
                </c:pt>
                <c:pt idx="32">
                  <c:v>-26501</c:v>
                </c:pt>
                <c:pt idx="33">
                  <c:v>-23358</c:v>
                </c:pt>
                <c:pt idx="34">
                  <c:v>-20556</c:v>
                </c:pt>
                <c:pt idx="35">
                  <c:v>-18215</c:v>
                </c:pt>
                <c:pt idx="36">
                  <c:v>-16080</c:v>
                </c:pt>
                <c:pt idx="37">
                  <c:v>-14253</c:v>
                </c:pt>
                <c:pt idx="38">
                  <c:v>-12682</c:v>
                </c:pt>
                <c:pt idx="39">
                  <c:v>-11244</c:v>
                </c:pt>
                <c:pt idx="40">
                  <c:v>-10033</c:v>
                </c:pt>
                <c:pt idx="41">
                  <c:v>-7950</c:v>
                </c:pt>
                <c:pt idx="42">
                  <c:v>-6277</c:v>
                </c:pt>
                <c:pt idx="43">
                  <c:v>-4992</c:v>
                </c:pt>
                <c:pt idx="44">
                  <c:v>-3911</c:v>
                </c:pt>
                <c:pt idx="45">
                  <c:v>-2882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BD-4698-A1CA-60CABF221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494735"/>
        <c:axId val="985498655"/>
      </c:scatterChart>
      <c:valAx>
        <c:axId val="833494735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3630927384076984"/>
              <c:y val="4.651430032563980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85498655"/>
        <c:crosses val="autoZero"/>
        <c:crossBetween val="midCat"/>
      </c:valAx>
      <c:valAx>
        <c:axId val="98549865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Adjusted Proximity Counts</a:t>
                </a:r>
              </a:p>
            </c:rich>
          </c:tx>
          <c:layout>
            <c:manualLayout>
              <c:xMode val="edge"/>
              <c:yMode val="edge"/>
              <c:x val="9.0111548556430447E-3"/>
              <c:y val="0.278927569583887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349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209514435695539"/>
          <c:y val="0.19999198016914552"/>
          <c:w val="0.67223381452318465"/>
          <c:h val="0.71779497476855525"/>
        </c:manualLayout>
      </c:layout>
      <c:scatterChart>
        <c:scatterStyle val="lineMarker"/>
        <c:varyColors val="0"/>
        <c:ser>
          <c:idx val="0"/>
          <c:order val="0"/>
          <c:tx>
            <c:v>Up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5"/>
            <c:dispRSqr val="1"/>
            <c:dispEq val="1"/>
            <c:trendlineLbl>
              <c:layout>
                <c:manualLayout>
                  <c:x val="0.13949890638670165"/>
                  <c:y val="0.499148523340026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Data'!$A$3:$A$48</c:f>
              <c:numCache>
                <c:formatCode>0.00</c:formatCode>
                <c:ptCount val="46"/>
                <c:pt idx="0">
                  <c:v>0</c:v>
                </c:pt>
                <c:pt idx="1">
                  <c:v>0.26</c:v>
                </c:pt>
                <c:pt idx="2">
                  <c:v>0.5</c:v>
                </c:pt>
                <c:pt idx="3">
                  <c:v>0.76</c:v>
                </c:pt>
                <c:pt idx="4">
                  <c:v>1.01</c:v>
                </c:pt>
                <c:pt idx="5">
                  <c:v>1.26</c:v>
                </c:pt>
                <c:pt idx="6">
                  <c:v>1.5</c:v>
                </c:pt>
                <c:pt idx="7">
                  <c:v>1.75</c:v>
                </c:pt>
                <c:pt idx="8">
                  <c:v>2.0099999999999998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3.01</c:v>
                </c:pt>
                <c:pt idx="13">
                  <c:v>3.26</c:v>
                </c:pt>
                <c:pt idx="14">
                  <c:v>3.52</c:v>
                </c:pt>
                <c:pt idx="15">
                  <c:v>3.76</c:v>
                </c:pt>
                <c:pt idx="16">
                  <c:v>4.01</c:v>
                </c:pt>
                <c:pt idx="17">
                  <c:v>4.25</c:v>
                </c:pt>
                <c:pt idx="18">
                  <c:v>4.5</c:v>
                </c:pt>
                <c:pt idx="19">
                  <c:v>4.76</c:v>
                </c:pt>
                <c:pt idx="20">
                  <c:v>5</c:v>
                </c:pt>
                <c:pt idx="21">
                  <c:v>5.5</c:v>
                </c:pt>
                <c:pt idx="22">
                  <c:v>6</c:v>
                </c:pt>
                <c:pt idx="23">
                  <c:v>6.5</c:v>
                </c:pt>
                <c:pt idx="24">
                  <c:v>7</c:v>
                </c:pt>
                <c:pt idx="25">
                  <c:v>7.5</c:v>
                </c:pt>
                <c:pt idx="26">
                  <c:v>8</c:v>
                </c:pt>
                <c:pt idx="27">
                  <c:v>8.5</c:v>
                </c:pt>
                <c:pt idx="28">
                  <c:v>9</c:v>
                </c:pt>
                <c:pt idx="29">
                  <c:v>9.5</c:v>
                </c:pt>
                <c:pt idx="30">
                  <c:v>10</c:v>
                </c:pt>
                <c:pt idx="31">
                  <c:v>10.5</c:v>
                </c:pt>
                <c:pt idx="32">
                  <c:v>11</c:v>
                </c:pt>
                <c:pt idx="33">
                  <c:v>11.5</c:v>
                </c:pt>
                <c:pt idx="34">
                  <c:v>12.01</c:v>
                </c:pt>
                <c:pt idx="35">
                  <c:v>12.5</c:v>
                </c:pt>
                <c:pt idx="36">
                  <c:v>13.01</c:v>
                </c:pt>
                <c:pt idx="37">
                  <c:v>13.51</c:v>
                </c:pt>
                <c:pt idx="38">
                  <c:v>14</c:v>
                </c:pt>
                <c:pt idx="39">
                  <c:v>14.5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19.010000000000002</c:v>
                </c:pt>
                <c:pt idx="45">
                  <c:v>20.02</c:v>
                </c:pt>
              </c:numCache>
            </c:numRef>
          </c:xVal>
          <c:yVal>
            <c:numRef>
              <c:f>'All Data'!$D$3:$D$48</c:f>
              <c:numCache>
                <c:formatCode>0.00E+00</c:formatCode>
                <c:ptCount val="46"/>
                <c:pt idx="0">
                  <c:v>-761511</c:v>
                </c:pt>
                <c:pt idx="1">
                  <c:v>-705291</c:v>
                </c:pt>
                <c:pt idx="2">
                  <c:v>-646497</c:v>
                </c:pt>
                <c:pt idx="3">
                  <c:v>-585810</c:v>
                </c:pt>
                <c:pt idx="4">
                  <c:v>-536750</c:v>
                </c:pt>
                <c:pt idx="5">
                  <c:v>-489953</c:v>
                </c:pt>
                <c:pt idx="6">
                  <c:v>-448447</c:v>
                </c:pt>
                <c:pt idx="7">
                  <c:v>-411240</c:v>
                </c:pt>
                <c:pt idx="8">
                  <c:v>-373942</c:v>
                </c:pt>
                <c:pt idx="9">
                  <c:v>-345121</c:v>
                </c:pt>
                <c:pt idx="10">
                  <c:v>-316113</c:v>
                </c:pt>
                <c:pt idx="11">
                  <c:v>-291127</c:v>
                </c:pt>
                <c:pt idx="12">
                  <c:v>-266429</c:v>
                </c:pt>
                <c:pt idx="13">
                  <c:v>-245349</c:v>
                </c:pt>
                <c:pt idx="14">
                  <c:v>-225071</c:v>
                </c:pt>
                <c:pt idx="15">
                  <c:v>-208569</c:v>
                </c:pt>
                <c:pt idx="16">
                  <c:v>-192164</c:v>
                </c:pt>
                <c:pt idx="17">
                  <c:v>-177754</c:v>
                </c:pt>
                <c:pt idx="18">
                  <c:v>-164532</c:v>
                </c:pt>
                <c:pt idx="19">
                  <c:v>-151813</c:v>
                </c:pt>
                <c:pt idx="20">
                  <c:v>-140879</c:v>
                </c:pt>
                <c:pt idx="21">
                  <c:v>-120592</c:v>
                </c:pt>
                <c:pt idx="22">
                  <c:v>-103401</c:v>
                </c:pt>
                <c:pt idx="23">
                  <c:v>-89366</c:v>
                </c:pt>
                <c:pt idx="24">
                  <c:v>-77260</c:v>
                </c:pt>
                <c:pt idx="25">
                  <c:v>-66886</c:v>
                </c:pt>
                <c:pt idx="26">
                  <c:v>-58037</c:v>
                </c:pt>
                <c:pt idx="27">
                  <c:v>-50456</c:v>
                </c:pt>
                <c:pt idx="28">
                  <c:v>-44048</c:v>
                </c:pt>
                <c:pt idx="29">
                  <c:v>-38511</c:v>
                </c:pt>
                <c:pt idx="30">
                  <c:v>-33677</c:v>
                </c:pt>
                <c:pt idx="31">
                  <c:v>-29559</c:v>
                </c:pt>
                <c:pt idx="32">
                  <c:v>-26057</c:v>
                </c:pt>
                <c:pt idx="33">
                  <c:v>-22897</c:v>
                </c:pt>
                <c:pt idx="34">
                  <c:v>-20248</c:v>
                </c:pt>
                <c:pt idx="35">
                  <c:v>-17907</c:v>
                </c:pt>
                <c:pt idx="36">
                  <c:v>-15823</c:v>
                </c:pt>
                <c:pt idx="37">
                  <c:v>-14047</c:v>
                </c:pt>
                <c:pt idx="38">
                  <c:v>-12477</c:v>
                </c:pt>
                <c:pt idx="39">
                  <c:v>-11112</c:v>
                </c:pt>
                <c:pt idx="40">
                  <c:v>-9879</c:v>
                </c:pt>
                <c:pt idx="41">
                  <c:v>-7847</c:v>
                </c:pt>
                <c:pt idx="42">
                  <c:v>-6226</c:v>
                </c:pt>
                <c:pt idx="43">
                  <c:v>-4940</c:v>
                </c:pt>
                <c:pt idx="44">
                  <c:v>-3860</c:v>
                </c:pt>
                <c:pt idx="45">
                  <c:v>-2934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F5-42F8-A4CE-EAC8A7474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494735"/>
        <c:axId val="985498655"/>
      </c:scatterChart>
      <c:valAx>
        <c:axId val="833494735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Distance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4464260717410325"/>
              <c:y val="1.977122487196263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85498655"/>
        <c:crosses val="autoZero"/>
        <c:crossBetween val="midCat"/>
      </c:valAx>
      <c:valAx>
        <c:axId val="98549865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Adjusted Proximity Counts</a:t>
                </a:r>
              </a:p>
            </c:rich>
          </c:tx>
          <c:layout>
            <c:manualLayout>
              <c:xMode val="edge"/>
              <c:yMode val="edge"/>
              <c:x val="6.2333770778652672E-3"/>
              <c:y val="0.336234159841767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349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314325</xdr:colOff>
      <xdr:row>12</xdr:row>
      <xdr:rowOff>180974</xdr:rowOff>
    </xdr:from>
    <xdr:to>
      <xdr:col>17</xdr:col>
      <xdr:colOff>9525</xdr:colOff>
      <xdr:row>30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295275</xdr:colOff>
      <xdr:row>31</xdr:row>
      <xdr:rowOff>0</xdr:rowOff>
    </xdr:from>
    <xdr:to>
      <xdr:col>16</xdr:col>
      <xdr:colOff>600075</xdr:colOff>
      <xdr:row>48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opLeftCell="A13" workbookViewId="0">
      <selection activeCell="A48" sqref="A3:A48"/>
    </sheetView>
  </sheetViews>
  <sheetFormatPr defaultRowHeight="15" x14ac:dyDescent="0.25"/>
  <cols>
    <col min="1" max="1" width="10.42578125" customWidth="1"/>
    <col min="3" max="3" width="12.28515625" customWidth="1"/>
    <col min="4" max="4" width="15.42578125" customWidth="1"/>
    <col min="5" max="5" width="12.42578125" customWidth="1"/>
    <col min="6" max="6" width="10.5703125" customWidth="1"/>
    <col min="7" max="7" width="16.5703125" customWidth="1"/>
    <col min="8" max="8" width="17.5703125" customWidth="1"/>
  </cols>
  <sheetData>
    <row r="1" spans="1:8" ht="15.75" thickBot="1" x14ac:dyDescent="0.3">
      <c r="A1" s="59" t="s">
        <v>3</v>
      </c>
      <c r="B1" s="61"/>
      <c r="C1" s="61"/>
      <c r="D1" s="60"/>
      <c r="E1" s="59" t="s">
        <v>6</v>
      </c>
      <c r="F1" s="61"/>
      <c r="G1" s="61"/>
      <c r="H1" s="60"/>
    </row>
    <row r="2" spans="1:8" ht="15.75" thickBot="1" x14ac:dyDescent="0.3">
      <c r="A2" s="4" t="s">
        <v>0</v>
      </c>
      <c r="B2" s="55" t="s">
        <v>5</v>
      </c>
      <c r="C2" s="55" t="s">
        <v>1</v>
      </c>
      <c r="D2" s="5" t="s">
        <v>4</v>
      </c>
      <c r="E2" s="4" t="s">
        <v>0</v>
      </c>
      <c r="F2" s="55" t="s">
        <v>5</v>
      </c>
      <c r="G2" s="55" t="s">
        <v>1</v>
      </c>
      <c r="H2" s="5" t="s">
        <v>4</v>
      </c>
    </row>
    <row r="3" spans="1:8" x14ac:dyDescent="0.25">
      <c r="A3" s="2">
        <v>0</v>
      </c>
      <c r="B3" s="53">
        <v>0.20781250000000001</v>
      </c>
      <c r="C3" s="14">
        <v>5556959</v>
      </c>
      <c r="D3" s="15">
        <f>C3-$C$49</f>
        <v>-761511</v>
      </c>
      <c r="E3" s="2">
        <v>0</v>
      </c>
      <c r="F3" s="53">
        <v>26.580208333333299</v>
      </c>
      <c r="G3" s="14">
        <v>5528594</v>
      </c>
      <c r="H3" s="15">
        <f>G3-$G$49</f>
        <v>-789876</v>
      </c>
    </row>
    <row r="4" spans="1:8" x14ac:dyDescent="0.25">
      <c r="A4" s="2">
        <v>0.26</v>
      </c>
      <c r="B4" s="53">
        <v>0.59062499999999996</v>
      </c>
      <c r="C4" s="14">
        <v>5613179</v>
      </c>
      <c r="D4" s="15">
        <f t="shared" ref="D4:D48" si="0">C4-$C$49</f>
        <v>-705291</v>
      </c>
      <c r="E4" s="2">
        <v>0.26</v>
      </c>
      <c r="F4" s="53">
        <v>26.316145833333302</v>
      </c>
      <c r="G4" s="14">
        <v>5552389</v>
      </c>
      <c r="H4" s="15">
        <f t="shared" ref="H4:H48" si="1">G4-$G$49</f>
        <v>-766081</v>
      </c>
    </row>
    <row r="5" spans="1:8" x14ac:dyDescent="0.25">
      <c r="A5" s="2">
        <v>0.5</v>
      </c>
      <c r="B5" s="53">
        <v>0.83072916666666696</v>
      </c>
      <c r="C5" s="14">
        <v>5671973</v>
      </c>
      <c r="D5" s="15">
        <f t="shared" si="0"/>
        <v>-646497</v>
      </c>
      <c r="E5" s="2">
        <v>0.5</v>
      </c>
      <c r="F5" s="53">
        <v>25.829687499999999</v>
      </c>
      <c r="G5" s="14">
        <v>5601793</v>
      </c>
      <c r="H5" s="15">
        <f t="shared" si="1"/>
        <v>-716677</v>
      </c>
    </row>
    <row r="6" spans="1:8" x14ac:dyDescent="0.25">
      <c r="A6" s="2">
        <v>0.76</v>
      </c>
      <c r="B6" s="53">
        <v>1.0093749999999999</v>
      </c>
      <c r="C6" s="14">
        <v>5732660</v>
      </c>
      <c r="D6" s="15">
        <f t="shared" si="0"/>
        <v>-585810</v>
      </c>
      <c r="E6" s="2">
        <v>0.76</v>
      </c>
      <c r="F6" s="53">
        <v>25.534375000000001</v>
      </c>
      <c r="G6" s="14">
        <v>5672527</v>
      </c>
      <c r="H6" s="15">
        <f t="shared" si="1"/>
        <v>-645943</v>
      </c>
    </row>
    <row r="7" spans="1:8" x14ac:dyDescent="0.25">
      <c r="A7" s="2">
        <v>1.01</v>
      </c>
      <c r="B7" s="53">
        <v>1.2453125</v>
      </c>
      <c r="C7" s="14">
        <v>5781720</v>
      </c>
      <c r="D7" s="15">
        <f t="shared" si="0"/>
        <v>-536750</v>
      </c>
      <c r="E7" s="2">
        <v>1.01</v>
      </c>
      <c r="F7" s="53">
        <v>25.272916666666699</v>
      </c>
      <c r="G7" s="14">
        <v>5735772</v>
      </c>
      <c r="H7" s="15">
        <f t="shared" si="1"/>
        <v>-582698</v>
      </c>
    </row>
    <row r="8" spans="1:8" x14ac:dyDescent="0.25">
      <c r="A8" s="2">
        <v>1.26</v>
      </c>
      <c r="B8" s="53">
        <v>1.48854166666667</v>
      </c>
      <c r="C8" s="14">
        <v>5828517</v>
      </c>
      <c r="D8" s="15">
        <f t="shared" si="0"/>
        <v>-489953</v>
      </c>
      <c r="E8" s="2">
        <v>1.26</v>
      </c>
      <c r="F8" s="53">
        <v>24.957812499999999</v>
      </c>
      <c r="G8" s="14">
        <v>5791084</v>
      </c>
      <c r="H8" s="15">
        <f t="shared" si="1"/>
        <v>-527386</v>
      </c>
    </row>
    <row r="9" spans="1:8" x14ac:dyDescent="0.25">
      <c r="A9" s="2">
        <v>1.5</v>
      </c>
      <c r="B9" s="53">
        <v>1.6942708333333301</v>
      </c>
      <c r="C9" s="14">
        <v>5870023</v>
      </c>
      <c r="D9" s="15">
        <f t="shared" si="0"/>
        <v>-448447</v>
      </c>
      <c r="E9" s="2">
        <v>1.5</v>
      </c>
      <c r="F9" s="53">
        <v>24.663020833333299</v>
      </c>
      <c r="G9" s="14">
        <v>5835553</v>
      </c>
      <c r="H9" s="15">
        <f t="shared" si="1"/>
        <v>-482917</v>
      </c>
    </row>
    <row r="10" spans="1:8" x14ac:dyDescent="0.25">
      <c r="A10" s="2">
        <v>1.75</v>
      </c>
      <c r="B10" s="53">
        <v>1.903125</v>
      </c>
      <c r="C10" s="14">
        <v>5907230</v>
      </c>
      <c r="D10" s="15">
        <f t="shared" si="0"/>
        <v>-411240</v>
      </c>
      <c r="E10" s="2">
        <v>1.75</v>
      </c>
      <c r="F10" s="53">
        <v>24.493749999999999</v>
      </c>
      <c r="G10" s="14">
        <v>5879521</v>
      </c>
      <c r="H10" s="15">
        <f t="shared" si="1"/>
        <v>-438949</v>
      </c>
    </row>
    <row r="11" spans="1:8" x14ac:dyDescent="0.25">
      <c r="A11" s="2">
        <v>2.0099999999999998</v>
      </c>
      <c r="B11" s="53">
        <v>2.1046874999999998</v>
      </c>
      <c r="C11" s="14">
        <v>5944528</v>
      </c>
      <c r="D11" s="15">
        <f t="shared" si="0"/>
        <v>-373942</v>
      </c>
      <c r="E11" s="2">
        <v>2.0099999999999998</v>
      </c>
      <c r="F11" s="53">
        <v>24.292187500000001</v>
      </c>
      <c r="G11" s="14">
        <v>5920019</v>
      </c>
      <c r="H11" s="15">
        <f t="shared" si="1"/>
        <v>-398451</v>
      </c>
    </row>
    <row r="12" spans="1:8" x14ac:dyDescent="0.25">
      <c r="A12" s="2">
        <v>2.25</v>
      </c>
      <c r="B12" s="53">
        <v>2.3119791666666698</v>
      </c>
      <c r="C12" s="14">
        <v>5973349</v>
      </c>
      <c r="D12" s="15">
        <f t="shared" si="0"/>
        <v>-345121</v>
      </c>
      <c r="E12" s="2">
        <v>2.25</v>
      </c>
      <c r="F12" s="53">
        <v>24.043749999999999</v>
      </c>
      <c r="G12" s="14">
        <v>5953422</v>
      </c>
      <c r="H12" s="15">
        <f t="shared" si="1"/>
        <v>-365048</v>
      </c>
    </row>
    <row r="13" spans="1:8" x14ac:dyDescent="0.25">
      <c r="A13" s="2">
        <v>2.5</v>
      </c>
      <c r="B13" s="53">
        <v>2.5244791666666702</v>
      </c>
      <c r="C13" s="14">
        <v>6002357</v>
      </c>
      <c r="D13" s="15">
        <f t="shared" si="0"/>
        <v>-316113</v>
      </c>
      <c r="E13" s="2">
        <v>2.5</v>
      </c>
      <c r="F13" s="53">
        <v>23.756770833333299</v>
      </c>
      <c r="G13" s="14">
        <v>5985741</v>
      </c>
      <c r="H13" s="15">
        <f t="shared" si="1"/>
        <v>-332729</v>
      </c>
    </row>
    <row r="14" spans="1:8" x14ac:dyDescent="0.25">
      <c r="A14" s="2">
        <v>2.75</v>
      </c>
      <c r="B14" s="53">
        <v>2.7885416666666698</v>
      </c>
      <c r="C14" s="14">
        <v>6027343</v>
      </c>
      <c r="D14" s="15">
        <f t="shared" si="0"/>
        <v>-291127</v>
      </c>
      <c r="E14" s="2">
        <v>2.75</v>
      </c>
      <c r="F14" s="53">
        <v>23.46875</v>
      </c>
      <c r="G14" s="14">
        <v>6013339</v>
      </c>
      <c r="H14" s="15">
        <f t="shared" si="1"/>
        <v>-305131</v>
      </c>
    </row>
    <row r="15" spans="1:8" x14ac:dyDescent="0.25">
      <c r="A15" s="2">
        <v>3.01</v>
      </c>
      <c r="B15" s="53">
        <v>2.9510416666666699</v>
      </c>
      <c r="C15" s="14">
        <v>6052041</v>
      </c>
      <c r="D15" s="15">
        <f t="shared" si="0"/>
        <v>-266429</v>
      </c>
      <c r="E15" s="2">
        <v>3.01</v>
      </c>
      <c r="F15" s="53">
        <v>23.209375000000001</v>
      </c>
      <c r="G15" s="14">
        <v>6040295</v>
      </c>
      <c r="H15" s="15">
        <f t="shared" si="1"/>
        <v>-278175</v>
      </c>
    </row>
    <row r="16" spans="1:8" x14ac:dyDescent="0.25">
      <c r="A16" s="2">
        <v>3.26</v>
      </c>
      <c r="B16" s="53">
        <v>3.2453124999999998</v>
      </c>
      <c r="C16" s="14">
        <v>6073121</v>
      </c>
      <c r="D16" s="15">
        <f t="shared" si="0"/>
        <v>-245349</v>
      </c>
      <c r="E16" s="2">
        <v>3.26</v>
      </c>
      <c r="F16" s="53">
        <v>23.031770833333301</v>
      </c>
      <c r="G16" s="14">
        <v>6063323</v>
      </c>
      <c r="H16" s="15">
        <f t="shared" si="1"/>
        <v>-255147</v>
      </c>
    </row>
    <row r="17" spans="1:8" x14ac:dyDescent="0.25">
      <c r="A17" s="2">
        <v>3.52</v>
      </c>
      <c r="B17" s="53">
        <v>3.5109374999999998</v>
      </c>
      <c r="C17" s="14">
        <v>6093399</v>
      </c>
      <c r="D17" s="15">
        <f t="shared" si="0"/>
        <v>-225071</v>
      </c>
      <c r="E17" s="2">
        <v>3.52</v>
      </c>
      <c r="F17" s="53">
        <v>22.833854166666701</v>
      </c>
      <c r="G17" s="14">
        <v>6085246</v>
      </c>
      <c r="H17" s="15">
        <f t="shared" si="1"/>
        <v>-233224</v>
      </c>
    </row>
    <row r="18" spans="1:8" x14ac:dyDescent="0.25">
      <c r="A18" s="2">
        <v>3.76</v>
      </c>
      <c r="B18" s="53">
        <v>3.7338541666666698</v>
      </c>
      <c r="C18" s="14">
        <v>6109901</v>
      </c>
      <c r="D18" s="15">
        <f t="shared" si="0"/>
        <v>-208569</v>
      </c>
      <c r="E18" s="2">
        <v>3.76</v>
      </c>
      <c r="F18" s="53">
        <v>22.584375000000001</v>
      </c>
      <c r="G18" s="14">
        <v>6103241</v>
      </c>
      <c r="H18" s="15">
        <f t="shared" si="1"/>
        <v>-215229</v>
      </c>
    </row>
    <row r="19" spans="1:8" x14ac:dyDescent="0.25">
      <c r="A19" s="2">
        <v>4.01</v>
      </c>
      <c r="B19" s="53">
        <v>3.95</v>
      </c>
      <c r="C19" s="14">
        <v>6126306</v>
      </c>
      <c r="D19" s="15">
        <f t="shared" si="0"/>
        <v>-192164</v>
      </c>
      <c r="E19" s="2">
        <v>4.01</v>
      </c>
      <c r="F19" s="53">
        <v>22.358333333333299</v>
      </c>
      <c r="G19" s="14">
        <v>6120094</v>
      </c>
      <c r="H19" s="15">
        <f t="shared" si="1"/>
        <v>-198376</v>
      </c>
    </row>
    <row r="20" spans="1:8" x14ac:dyDescent="0.25">
      <c r="A20" s="2">
        <v>4.25</v>
      </c>
      <c r="B20" s="53">
        <v>4.1416666666666702</v>
      </c>
      <c r="C20" s="14">
        <v>6140716</v>
      </c>
      <c r="D20" s="15">
        <f t="shared" si="0"/>
        <v>-177754</v>
      </c>
      <c r="E20" s="2">
        <v>4.25</v>
      </c>
      <c r="F20" s="53">
        <v>21.977604166666701</v>
      </c>
      <c r="G20" s="14">
        <v>6135193</v>
      </c>
      <c r="H20" s="15">
        <f t="shared" si="1"/>
        <v>-183277</v>
      </c>
    </row>
    <row r="21" spans="1:8" x14ac:dyDescent="0.25">
      <c r="A21" s="2">
        <v>4.5</v>
      </c>
      <c r="B21" s="53">
        <v>4.5651041666666696</v>
      </c>
      <c r="C21" s="14">
        <v>6153938</v>
      </c>
      <c r="D21" s="15">
        <f t="shared" si="0"/>
        <v>-164532</v>
      </c>
      <c r="E21" s="2">
        <v>4.5</v>
      </c>
      <c r="F21" s="53">
        <v>21.773958333333301</v>
      </c>
      <c r="G21" s="14">
        <v>6149965</v>
      </c>
      <c r="H21" s="15">
        <f t="shared" si="1"/>
        <v>-168505</v>
      </c>
    </row>
    <row r="22" spans="1:8" x14ac:dyDescent="0.25">
      <c r="A22" s="2">
        <v>4.76</v>
      </c>
      <c r="B22" s="53">
        <v>4.8739583333333298</v>
      </c>
      <c r="C22" s="14">
        <v>6166657</v>
      </c>
      <c r="D22" s="15">
        <f t="shared" si="0"/>
        <v>-151813</v>
      </c>
      <c r="E22" s="2">
        <v>4.76</v>
      </c>
      <c r="F22" s="53">
        <v>21.583854166666701</v>
      </c>
      <c r="G22" s="14">
        <v>6163567</v>
      </c>
      <c r="H22" s="15">
        <f t="shared" si="1"/>
        <v>-154903</v>
      </c>
    </row>
    <row r="23" spans="1:8" x14ac:dyDescent="0.25">
      <c r="A23" s="2">
        <v>5</v>
      </c>
      <c r="B23" s="53">
        <v>5.12864583333333</v>
      </c>
      <c r="C23" s="14">
        <v>6177591</v>
      </c>
      <c r="D23" s="15">
        <f t="shared" si="0"/>
        <v>-140879</v>
      </c>
      <c r="E23" s="2">
        <v>5</v>
      </c>
      <c r="F23" s="53">
        <v>21.315625000000001</v>
      </c>
      <c r="G23" s="14">
        <v>6174800</v>
      </c>
      <c r="H23" s="15">
        <f t="shared" si="1"/>
        <v>-143670</v>
      </c>
    </row>
    <row r="24" spans="1:8" x14ac:dyDescent="0.25">
      <c r="A24" s="2">
        <v>5.5</v>
      </c>
      <c r="B24" s="53">
        <v>5.4776041666666702</v>
      </c>
      <c r="C24" s="14">
        <v>6197878</v>
      </c>
      <c r="D24" s="15">
        <f t="shared" si="0"/>
        <v>-120592</v>
      </c>
      <c r="E24" s="2">
        <v>5.5</v>
      </c>
      <c r="F24" s="53">
        <v>21.029687500000001</v>
      </c>
      <c r="G24" s="14">
        <v>6195371</v>
      </c>
      <c r="H24" s="15">
        <f t="shared" si="1"/>
        <v>-123099</v>
      </c>
    </row>
    <row r="25" spans="1:8" x14ac:dyDescent="0.25">
      <c r="A25" s="2">
        <v>6</v>
      </c>
      <c r="B25" s="53">
        <v>5.7723958333333298</v>
      </c>
      <c r="C25" s="14">
        <v>6215069</v>
      </c>
      <c r="D25" s="15">
        <f t="shared" si="0"/>
        <v>-103401</v>
      </c>
      <c r="E25" s="2">
        <v>6</v>
      </c>
      <c r="F25" s="53">
        <v>20.676562499999999</v>
      </c>
      <c r="G25" s="14">
        <v>6212984</v>
      </c>
      <c r="H25" s="15">
        <f t="shared" si="1"/>
        <v>-105486</v>
      </c>
    </row>
    <row r="26" spans="1:8" x14ac:dyDescent="0.25">
      <c r="A26" s="2">
        <v>6.5</v>
      </c>
      <c r="B26" s="53">
        <v>6.0703125</v>
      </c>
      <c r="C26" s="14">
        <v>6229104</v>
      </c>
      <c r="D26" s="15">
        <f t="shared" si="0"/>
        <v>-89366</v>
      </c>
      <c r="E26" s="2">
        <v>6.5</v>
      </c>
      <c r="F26" s="53">
        <v>20.459375000000001</v>
      </c>
      <c r="G26" s="14">
        <v>6227475</v>
      </c>
      <c r="H26" s="15">
        <f t="shared" si="1"/>
        <v>-90995</v>
      </c>
    </row>
    <row r="27" spans="1:8" x14ac:dyDescent="0.25">
      <c r="A27" s="2">
        <v>7</v>
      </c>
      <c r="B27" s="53">
        <v>6.38697916666667</v>
      </c>
      <c r="C27" s="14">
        <v>6241210</v>
      </c>
      <c r="D27" s="15">
        <f t="shared" si="0"/>
        <v>-77260</v>
      </c>
      <c r="E27" s="2">
        <v>7</v>
      </c>
      <c r="F27" s="53">
        <v>20.160937499999999</v>
      </c>
      <c r="G27" s="14">
        <v>6239888</v>
      </c>
      <c r="H27" s="15">
        <f t="shared" si="1"/>
        <v>-78582</v>
      </c>
    </row>
    <row r="28" spans="1:8" x14ac:dyDescent="0.25">
      <c r="A28" s="2">
        <v>7.5</v>
      </c>
      <c r="B28" s="53">
        <v>6.7494791666666698</v>
      </c>
      <c r="C28" s="14">
        <v>6251584</v>
      </c>
      <c r="D28" s="15">
        <f t="shared" si="0"/>
        <v>-66886</v>
      </c>
      <c r="E28" s="2">
        <v>7.5</v>
      </c>
      <c r="F28" s="53">
        <v>19.815625000000001</v>
      </c>
      <c r="G28" s="14">
        <v>6250569</v>
      </c>
      <c r="H28" s="15">
        <f t="shared" si="1"/>
        <v>-67901</v>
      </c>
    </row>
    <row r="29" spans="1:8" x14ac:dyDescent="0.25">
      <c r="A29" s="2">
        <v>8</v>
      </c>
      <c r="B29" s="53">
        <v>7.11354166666667</v>
      </c>
      <c r="C29" s="14">
        <v>6260433</v>
      </c>
      <c r="D29" s="15">
        <f t="shared" si="0"/>
        <v>-58037</v>
      </c>
      <c r="E29" s="2">
        <v>8</v>
      </c>
      <c r="F29" s="53">
        <v>19.497916666666701</v>
      </c>
      <c r="G29" s="14">
        <v>6259470</v>
      </c>
      <c r="H29" s="15">
        <f t="shared" si="1"/>
        <v>-59000</v>
      </c>
    </row>
    <row r="30" spans="1:8" x14ac:dyDescent="0.25">
      <c r="A30" s="2">
        <v>8.5</v>
      </c>
      <c r="B30" s="53">
        <v>7.3973958333333298</v>
      </c>
      <c r="C30" s="14">
        <v>6268014</v>
      </c>
      <c r="D30" s="15">
        <f t="shared" si="0"/>
        <v>-50456</v>
      </c>
      <c r="E30" s="2">
        <v>8.5</v>
      </c>
      <c r="F30" s="53">
        <v>19.215104166666698</v>
      </c>
      <c r="G30" s="14">
        <v>6266993</v>
      </c>
      <c r="H30" s="15">
        <f t="shared" si="1"/>
        <v>-51477</v>
      </c>
    </row>
    <row r="31" spans="1:8" x14ac:dyDescent="0.25">
      <c r="A31" s="2">
        <v>9</v>
      </c>
      <c r="B31" s="53">
        <v>7.6557291666666698</v>
      </c>
      <c r="C31" s="14">
        <v>6274422</v>
      </c>
      <c r="D31" s="15">
        <f t="shared" si="0"/>
        <v>-44048</v>
      </c>
      <c r="E31" s="2">
        <v>9</v>
      </c>
      <c r="F31" s="53">
        <v>18.938020833333301</v>
      </c>
      <c r="G31" s="14">
        <v>6273604</v>
      </c>
      <c r="H31" s="15">
        <f t="shared" si="1"/>
        <v>-44866</v>
      </c>
    </row>
    <row r="32" spans="1:8" x14ac:dyDescent="0.25">
      <c r="A32" s="2">
        <v>9.5</v>
      </c>
      <c r="B32" s="53">
        <v>7.9276041666666703</v>
      </c>
      <c r="C32" s="14">
        <v>6279959</v>
      </c>
      <c r="D32" s="15">
        <f t="shared" si="0"/>
        <v>-38511</v>
      </c>
      <c r="E32" s="2">
        <v>9.5</v>
      </c>
      <c r="F32" s="53">
        <v>18.623958333333299</v>
      </c>
      <c r="G32" s="14">
        <v>6279294</v>
      </c>
      <c r="H32" s="15">
        <f t="shared" si="1"/>
        <v>-39176</v>
      </c>
    </row>
    <row r="33" spans="1:8" x14ac:dyDescent="0.25">
      <c r="A33" s="2">
        <v>10</v>
      </c>
      <c r="B33" s="53">
        <v>8.2046875000000004</v>
      </c>
      <c r="C33" s="14">
        <v>6284793</v>
      </c>
      <c r="D33" s="15">
        <f t="shared" si="0"/>
        <v>-33677</v>
      </c>
      <c r="E33" s="2">
        <v>10</v>
      </c>
      <c r="F33" s="53">
        <v>18.389583333333299</v>
      </c>
      <c r="G33" s="14">
        <v>6284128</v>
      </c>
      <c r="H33" s="15">
        <f t="shared" si="1"/>
        <v>-34342</v>
      </c>
    </row>
    <row r="34" spans="1:8" x14ac:dyDescent="0.25">
      <c r="A34" s="2">
        <v>10.5</v>
      </c>
      <c r="B34" s="53">
        <v>8.3916666666666693</v>
      </c>
      <c r="C34" s="14">
        <v>6288911</v>
      </c>
      <c r="D34" s="15">
        <f t="shared" si="0"/>
        <v>-29559</v>
      </c>
      <c r="E34" s="2">
        <v>10.5</v>
      </c>
      <c r="F34" s="53">
        <v>18.024999999999999</v>
      </c>
      <c r="G34" s="14">
        <v>6288347</v>
      </c>
      <c r="H34" s="15">
        <f t="shared" si="1"/>
        <v>-30123</v>
      </c>
    </row>
    <row r="35" spans="1:8" x14ac:dyDescent="0.25">
      <c r="A35" s="2">
        <v>11</v>
      </c>
      <c r="B35" s="53">
        <v>8.66041666666667</v>
      </c>
      <c r="C35" s="14">
        <v>6292413</v>
      </c>
      <c r="D35" s="15">
        <f t="shared" si="0"/>
        <v>-26057</v>
      </c>
      <c r="E35" s="2">
        <v>11</v>
      </c>
      <c r="F35" s="53">
        <v>17.5885416666667</v>
      </c>
      <c r="G35" s="14">
        <v>6291969</v>
      </c>
      <c r="H35" s="15">
        <f t="shared" si="1"/>
        <v>-26501</v>
      </c>
    </row>
    <row r="36" spans="1:8" x14ac:dyDescent="0.25">
      <c r="A36" s="2">
        <v>11.5</v>
      </c>
      <c r="B36" s="53">
        <v>9.04270833333333</v>
      </c>
      <c r="C36" s="14">
        <v>6295573</v>
      </c>
      <c r="D36" s="15">
        <f t="shared" si="0"/>
        <v>-22897</v>
      </c>
      <c r="E36" s="2">
        <v>11.5</v>
      </c>
      <c r="F36" s="53">
        <v>17.308333333333302</v>
      </c>
      <c r="G36" s="14">
        <v>6295112</v>
      </c>
      <c r="H36" s="15">
        <f t="shared" si="1"/>
        <v>-23358</v>
      </c>
    </row>
    <row r="37" spans="1:8" x14ac:dyDescent="0.25">
      <c r="A37" s="2">
        <v>12.01</v>
      </c>
      <c r="B37" s="53">
        <v>9.29322916666667</v>
      </c>
      <c r="C37" s="14">
        <v>6298222</v>
      </c>
      <c r="D37" s="15">
        <f t="shared" si="0"/>
        <v>-20248</v>
      </c>
      <c r="E37" s="2">
        <v>12.01</v>
      </c>
      <c r="F37" s="53">
        <v>16.885937500000001</v>
      </c>
      <c r="G37" s="14">
        <v>6297914</v>
      </c>
      <c r="H37" s="15">
        <f t="shared" si="1"/>
        <v>-20556</v>
      </c>
    </row>
    <row r="38" spans="1:8" x14ac:dyDescent="0.25">
      <c r="A38" s="2">
        <v>12.5</v>
      </c>
      <c r="B38" s="53">
        <v>9.5234375</v>
      </c>
      <c r="C38" s="14">
        <v>6300563</v>
      </c>
      <c r="D38" s="15">
        <f t="shared" si="0"/>
        <v>-17907</v>
      </c>
      <c r="E38" s="2">
        <v>12.5</v>
      </c>
      <c r="F38" s="53">
        <v>16.626562499999999</v>
      </c>
      <c r="G38" s="14">
        <v>6300255</v>
      </c>
      <c r="H38" s="15">
        <f t="shared" si="1"/>
        <v>-18215</v>
      </c>
    </row>
    <row r="39" spans="1:8" x14ac:dyDescent="0.25">
      <c r="A39" s="2">
        <v>13.01</v>
      </c>
      <c r="B39" s="53">
        <v>9.9130208333333307</v>
      </c>
      <c r="C39" s="14">
        <v>6302647</v>
      </c>
      <c r="D39" s="15">
        <f t="shared" si="0"/>
        <v>-15823</v>
      </c>
      <c r="E39" s="2">
        <v>13.01</v>
      </c>
      <c r="F39" s="53">
        <v>16.203645833333301</v>
      </c>
      <c r="G39" s="14">
        <v>6302390</v>
      </c>
      <c r="H39" s="15">
        <f t="shared" si="1"/>
        <v>-16080</v>
      </c>
    </row>
    <row r="40" spans="1:8" x14ac:dyDescent="0.25">
      <c r="A40" s="2">
        <v>13.51</v>
      </c>
      <c r="B40" s="53">
        <v>10.2239583333333</v>
      </c>
      <c r="C40" s="14">
        <v>6304423</v>
      </c>
      <c r="D40" s="15">
        <f t="shared" si="0"/>
        <v>-14047</v>
      </c>
      <c r="E40" s="2">
        <v>13.51</v>
      </c>
      <c r="F40" s="53">
        <v>15.913020833333301</v>
      </c>
      <c r="G40" s="14">
        <v>6304217</v>
      </c>
      <c r="H40" s="15">
        <f t="shared" si="1"/>
        <v>-14253</v>
      </c>
    </row>
    <row r="41" spans="1:8" x14ac:dyDescent="0.25">
      <c r="A41" s="2">
        <v>14</v>
      </c>
      <c r="B41" s="53">
        <v>10.459895833333301</v>
      </c>
      <c r="C41" s="14">
        <v>6305993</v>
      </c>
      <c r="D41" s="15">
        <f t="shared" si="0"/>
        <v>-12477</v>
      </c>
      <c r="E41" s="2">
        <v>14</v>
      </c>
      <c r="F41" s="53">
        <v>15.586458333333301</v>
      </c>
      <c r="G41" s="14">
        <v>6305788</v>
      </c>
      <c r="H41" s="15">
        <f t="shared" si="1"/>
        <v>-12682</v>
      </c>
    </row>
    <row r="42" spans="1:8" x14ac:dyDescent="0.25">
      <c r="A42" s="2">
        <v>14.5</v>
      </c>
      <c r="B42" s="53">
        <v>10.778124999999999</v>
      </c>
      <c r="C42" s="14">
        <v>6307358</v>
      </c>
      <c r="D42" s="15">
        <f t="shared" si="0"/>
        <v>-11112</v>
      </c>
      <c r="E42" s="2">
        <v>14.5</v>
      </c>
      <c r="F42" s="53">
        <v>15.1890625</v>
      </c>
      <c r="G42" s="14">
        <v>6307226</v>
      </c>
      <c r="H42" s="15">
        <f t="shared" si="1"/>
        <v>-11244</v>
      </c>
    </row>
    <row r="43" spans="1:8" x14ac:dyDescent="0.25">
      <c r="A43" s="2">
        <v>15</v>
      </c>
      <c r="B43" s="53">
        <v>11.086979166666699</v>
      </c>
      <c r="C43" s="14">
        <v>6308591</v>
      </c>
      <c r="D43" s="15">
        <f t="shared" si="0"/>
        <v>-9879</v>
      </c>
      <c r="E43" s="2">
        <v>15</v>
      </c>
      <c r="F43" s="53">
        <v>14.8828125</v>
      </c>
      <c r="G43" s="14">
        <v>6308437</v>
      </c>
      <c r="H43" s="15">
        <f t="shared" si="1"/>
        <v>-10033</v>
      </c>
    </row>
    <row r="44" spans="1:8" x14ac:dyDescent="0.25">
      <c r="A44" s="2">
        <v>16</v>
      </c>
      <c r="B44" s="53">
        <v>11.3567708333333</v>
      </c>
      <c r="C44" s="14">
        <v>6310623</v>
      </c>
      <c r="D44" s="15">
        <f t="shared" si="0"/>
        <v>-7847</v>
      </c>
      <c r="E44" s="2">
        <v>16</v>
      </c>
      <c r="F44" s="53">
        <v>14.372916666666701</v>
      </c>
      <c r="G44" s="14">
        <v>6310520</v>
      </c>
      <c r="H44" s="15">
        <f t="shared" si="1"/>
        <v>-7950</v>
      </c>
    </row>
    <row r="45" spans="1:8" x14ac:dyDescent="0.25">
      <c r="A45" s="2">
        <v>17</v>
      </c>
      <c r="B45" s="53">
        <v>11.591666666666701</v>
      </c>
      <c r="C45" s="14">
        <v>6312244</v>
      </c>
      <c r="D45" s="15">
        <f t="shared" si="0"/>
        <v>-6226</v>
      </c>
      <c r="E45" s="2">
        <v>17</v>
      </c>
      <c r="F45" s="53">
        <v>13.9635416666667</v>
      </c>
      <c r="G45" s="14">
        <v>6312193</v>
      </c>
      <c r="H45" s="15">
        <f t="shared" si="1"/>
        <v>-6277</v>
      </c>
    </row>
    <row r="46" spans="1:8" x14ac:dyDescent="0.25">
      <c r="A46" s="2">
        <v>18</v>
      </c>
      <c r="B46" s="53">
        <v>11.811979166666699</v>
      </c>
      <c r="C46" s="14">
        <v>6313530</v>
      </c>
      <c r="D46" s="15">
        <f t="shared" si="0"/>
        <v>-4940</v>
      </c>
      <c r="E46" s="2">
        <v>18</v>
      </c>
      <c r="F46" s="53">
        <v>13.5036458333333</v>
      </c>
      <c r="G46" s="14">
        <v>6313478</v>
      </c>
      <c r="H46" s="15">
        <f t="shared" si="1"/>
        <v>-4992</v>
      </c>
    </row>
    <row r="47" spans="1:8" x14ac:dyDescent="0.25">
      <c r="A47" s="2">
        <v>19.010000000000002</v>
      </c>
      <c r="B47" s="53">
        <v>12.023958333333301</v>
      </c>
      <c r="C47" s="14">
        <v>6314610</v>
      </c>
      <c r="D47" s="15">
        <f t="shared" si="0"/>
        <v>-3860</v>
      </c>
      <c r="E47" s="2">
        <v>19.010000000000002</v>
      </c>
      <c r="F47" s="53">
        <v>13.0390625</v>
      </c>
      <c r="G47" s="14">
        <v>6314559</v>
      </c>
      <c r="H47" s="15">
        <f t="shared" si="1"/>
        <v>-3911</v>
      </c>
    </row>
    <row r="48" spans="1:8" x14ac:dyDescent="0.25">
      <c r="A48" s="2">
        <v>20.02</v>
      </c>
      <c r="B48" s="53">
        <v>12.419791666666701</v>
      </c>
      <c r="C48" s="14">
        <v>6315536</v>
      </c>
      <c r="D48" s="15">
        <f t="shared" si="0"/>
        <v>-2934</v>
      </c>
      <c r="E48" s="2">
        <v>20.02</v>
      </c>
      <c r="F48" s="53">
        <v>12.4411458333333</v>
      </c>
      <c r="G48" s="14">
        <v>6315588</v>
      </c>
      <c r="H48" s="15">
        <f t="shared" si="1"/>
        <v>-2882</v>
      </c>
    </row>
    <row r="49" spans="1:8" ht="15.75" thickBot="1" x14ac:dyDescent="0.3">
      <c r="A49" s="3" t="s">
        <v>2</v>
      </c>
      <c r="B49" s="54"/>
      <c r="C49" s="16">
        <v>6318470</v>
      </c>
      <c r="D49" s="17"/>
      <c r="E49" s="3" t="s">
        <v>2</v>
      </c>
      <c r="F49" s="54"/>
      <c r="G49" s="16">
        <v>6318470</v>
      </c>
      <c r="H49" s="17"/>
    </row>
  </sheetData>
  <mergeCells count="2">
    <mergeCell ref="A1:D1"/>
    <mergeCell ref="E1:H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E47" sqref="E47"/>
    </sheetView>
  </sheetViews>
  <sheetFormatPr defaultRowHeight="15" x14ac:dyDescent="0.25"/>
  <cols>
    <col min="1" max="1" width="11.7109375" customWidth="1"/>
    <col min="2" max="2" width="13.140625" customWidth="1"/>
    <col min="3" max="3" width="16.42578125" customWidth="1"/>
    <col min="4" max="4" width="12.85546875" customWidth="1"/>
    <col min="5" max="5" width="14" customWidth="1"/>
  </cols>
  <sheetData>
    <row r="1" spans="1:4" s="8" customFormat="1" ht="37.5" customHeight="1" thickBot="1" x14ac:dyDescent="0.3">
      <c r="A1" s="18" t="s">
        <v>0</v>
      </c>
      <c r="B1" s="19" t="s">
        <v>1</v>
      </c>
      <c r="C1" s="20" t="s">
        <v>4</v>
      </c>
      <c r="D1" s="49" t="s">
        <v>7</v>
      </c>
    </row>
    <row r="2" spans="1:4" x14ac:dyDescent="0.25">
      <c r="A2" s="2">
        <v>0</v>
      </c>
      <c r="B2" s="14">
        <v>5556959</v>
      </c>
      <c r="C2" s="15">
        <f>B2-$B$48</f>
        <v>-761511</v>
      </c>
      <c r="D2" s="50">
        <f>(C3-C2)/(A3-A2)</f>
        <v>216230.76923076922</v>
      </c>
    </row>
    <row r="3" spans="1:4" x14ac:dyDescent="0.25">
      <c r="A3" s="2">
        <v>0.26</v>
      </c>
      <c r="B3" s="14">
        <v>5613179</v>
      </c>
      <c r="C3" s="15">
        <f t="shared" ref="C3:C47" si="0">B3-$B$48</f>
        <v>-705291</v>
      </c>
      <c r="D3" s="51">
        <f>(C4-C3)/(A4-A3)</f>
        <v>244975</v>
      </c>
    </row>
    <row r="4" spans="1:4" x14ac:dyDescent="0.25">
      <c r="A4" s="2">
        <v>0.5</v>
      </c>
      <c r="B4" s="14">
        <v>5671973</v>
      </c>
      <c r="C4" s="15">
        <f t="shared" si="0"/>
        <v>-646497</v>
      </c>
      <c r="D4" s="51">
        <f t="shared" ref="D4:D46" si="1">(C5-C4)/(A5-A4)</f>
        <v>233411.53846153844</v>
      </c>
    </row>
    <row r="5" spans="1:4" x14ac:dyDescent="0.25">
      <c r="A5" s="2">
        <v>0.76</v>
      </c>
      <c r="B5" s="14">
        <v>5732660</v>
      </c>
      <c r="C5" s="15">
        <f t="shared" si="0"/>
        <v>-585810</v>
      </c>
      <c r="D5" s="51">
        <f t="shared" si="1"/>
        <v>196240</v>
      </c>
    </row>
    <row r="6" spans="1:4" x14ac:dyDescent="0.25">
      <c r="A6" s="2">
        <v>1.01</v>
      </c>
      <c r="B6" s="14">
        <v>5781720</v>
      </c>
      <c r="C6" s="15">
        <f t="shared" si="0"/>
        <v>-536750</v>
      </c>
      <c r="D6" s="51">
        <f t="shared" si="1"/>
        <v>187188</v>
      </c>
    </row>
    <row r="7" spans="1:4" x14ac:dyDescent="0.25">
      <c r="A7" s="2">
        <v>1.26</v>
      </c>
      <c r="B7" s="14">
        <v>5828517</v>
      </c>
      <c r="C7" s="15">
        <f t="shared" si="0"/>
        <v>-489953</v>
      </c>
      <c r="D7" s="51">
        <f t="shared" si="1"/>
        <v>172941.66666666669</v>
      </c>
    </row>
    <row r="8" spans="1:4" x14ac:dyDescent="0.25">
      <c r="A8" s="2">
        <v>1.5</v>
      </c>
      <c r="B8" s="14">
        <v>5870023</v>
      </c>
      <c r="C8" s="15">
        <f t="shared" si="0"/>
        <v>-448447</v>
      </c>
      <c r="D8" s="51">
        <f t="shared" si="1"/>
        <v>148828</v>
      </c>
    </row>
    <row r="9" spans="1:4" x14ac:dyDescent="0.25">
      <c r="A9" s="2">
        <v>1.75</v>
      </c>
      <c r="B9" s="14">
        <v>5907230</v>
      </c>
      <c r="C9" s="15">
        <f t="shared" si="0"/>
        <v>-411240</v>
      </c>
      <c r="D9" s="51">
        <f t="shared" si="1"/>
        <v>143453.84615384627</v>
      </c>
    </row>
    <row r="10" spans="1:4" x14ac:dyDescent="0.25">
      <c r="A10" s="2">
        <v>2.0099999999999998</v>
      </c>
      <c r="B10" s="14">
        <v>5944528</v>
      </c>
      <c r="C10" s="15">
        <f t="shared" si="0"/>
        <v>-373942</v>
      </c>
      <c r="D10" s="51">
        <f t="shared" si="1"/>
        <v>120087.4999999999</v>
      </c>
    </row>
    <row r="11" spans="1:4" x14ac:dyDescent="0.25">
      <c r="A11" s="2">
        <v>2.25</v>
      </c>
      <c r="B11" s="14">
        <v>5973349</v>
      </c>
      <c r="C11" s="15">
        <f t="shared" si="0"/>
        <v>-345121</v>
      </c>
      <c r="D11" s="51">
        <f t="shared" si="1"/>
        <v>116032</v>
      </c>
    </row>
    <row r="12" spans="1:4" x14ac:dyDescent="0.25">
      <c r="A12" s="2">
        <v>2.5</v>
      </c>
      <c r="B12" s="14">
        <v>6002357</v>
      </c>
      <c r="C12" s="15">
        <f t="shared" si="0"/>
        <v>-316113</v>
      </c>
      <c r="D12" s="51">
        <f t="shared" si="1"/>
        <v>99944</v>
      </c>
    </row>
    <row r="13" spans="1:4" x14ac:dyDescent="0.25">
      <c r="A13" s="2">
        <v>2.75</v>
      </c>
      <c r="B13" s="14">
        <v>6027343</v>
      </c>
      <c r="C13" s="15">
        <f t="shared" si="0"/>
        <v>-291127</v>
      </c>
      <c r="D13" s="51">
        <f t="shared" si="1"/>
        <v>94992.307692307775</v>
      </c>
    </row>
    <row r="14" spans="1:4" x14ac:dyDescent="0.25">
      <c r="A14" s="2">
        <v>3.01</v>
      </c>
      <c r="B14" s="14">
        <v>6052041</v>
      </c>
      <c r="C14" s="15">
        <f t="shared" si="0"/>
        <v>-266429</v>
      </c>
      <c r="D14" s="51">
        <f t="shared" si="1"/>
        <v>84320</v>
      </c>
    </row>
    <row r="15" spans="1:4" x14ac:dyDescent="0.25">
      <c r="A15" s="2">
        <v>3.26</v>
      </c>
      <c r="B15" s="14">
        <v>6073121</v>
      </c>
      <c r="C15" s="15">
        <f t="shared" si="0"/>
        <v>-245349</v>
      </c>
      <c r="D15" s="51">
        <f t="shared" si="1"/>
        <v>77992.30769230763</v>
      </c>
    </row>
    <row r="16" spans="1:4" x14ac:dyDescent="0.25">
      <c r="A16" s="2">
        <v>3.52</v>
      </c>
      <c r="B16" s="14">
        <v>6093399</v>
      </c>
      <c r="C16" s="15">
        <f t="shared" si="0"/>
        <v>-225071</v>
      </c>
      <c r="D16" s="51">
        <f t="shared" si="1"/>
        <v>68758.333333333401</v>
      </c>
    </row>
    <row r="17" spans="1:4" x14ac:dyDescent="0.25">
      <c r="A17" s="2">
        <v>3.76</v>
      </c>
      <c r="B17" s="14">
        <v>6109901</v>
      </c>
      <c r="C17" s="15">
        <f t="shared" si="0"/>
        <v>-208569</v>
      </c>
      <c r="D17" s="51">
        <f t="shared" si="1"/>
        <v>65620</v>
      </c>
    </row>
    <row r="18" spans="1:4" x14ac:dyDescent="0.25">
      <c r="A18" s="2">
        <v>4.01</v>
      </c>
      <c r="B18" s="14">
        <v>6126306</v>
      </c>
      <c r="C18" s="15">
        <f t="shared" si="0"/>
        <v>-192164</v>
      </c>
      <c r="D18" s="51">
        <f t="shared" si="1"/>
        <v>60041.666666666613</v>
      </c>
    </row>
    <row r="19" spans="1:4" x14ac:dyDescent="0.25">
      <c r="A19" s="2">
        <v>4.25</v>
      </c>
      <c r="B19" s="14">
        <v>6140716</v>
      </c>
      <c r="C19" s="15">
        <f t="shared" si="0"/>
        <v>-177754</v>
      </c>
      <c r="D19" s="51">
        <f t="shared" si="1"/>
        <v>52888</v>
      </c>
    </row>
    <row r="20" spans="1:4" x14ac:dyDescent="0.25">
      <c r="A20" s="2">
        <v>4.5</v>
      </c>
      <c r="B20" s="14">
        <v>6153938</v>
      </c>
      <c r="C20" s="15">
        <f t="shared" si="0"/>
        <v>-164532</v>
      </c>
      <c r="D20" s="51">
        <f t="shared" si="1"/>
        <v>48919.23076923081</v>
      </c>
    </row>
    <row r="21" spans="1:4" x14ac:dyDescent="0.25">
      <c r="A21" s="2">
        <v>4.76</v>
      </c>
      <c r="B21" s="14">
        <v>6166657</v>
      </c>
      <c r="C21" s="15">
        <f t="shared" si="0"/>
        <v>-151813</v>
      </c>
      <c r="D21" s="51">
        <f t="shared" si="1"/>
        <v>45558.333333333292</v>
      </c>
    </row>
    <row r="22" spans="1:4" x14ac:dyDescent="0.25">
      <c r="A22" s="2">
        <v>5</v>
      </c>
      <c r="B22" s="14">
        <v>6177591</v>
      </c>
      <c r="C22" s="15">
        <f t="shared" si="0"/>
        <v>-140879</v>
      </c>
      <c r="D22" s="51">
        <f t="shared" si="1"/>
        <v>40574</v>
      </c>
    </row>
    <row r="23" spans="1:4" x14ac:dyDescent="0.25">
      <c r="A23" s="2">
        <v>5.5</v>
      </c>
      <c r="B23" s="14">
        <v>6197878</v>
      </c>
      <c r="C23" s="15">
        <f t="shared" si="0"/>
        <v>-120592</v>
      </c>
      <c r="D23" s="51">
        <f t="shared" si="1"/>
        <v>34382</v>
      </c>
    </row>
    <row r="24" spans="1:4" x14ac:dyDescent="0.25">
      <c r="A24" s="2">
        <v>6</v>
      </c>
      <c r="B24" s="14">
        <v>6215069</v>
      </c>
      <c r="C24" s="15">
        <f t="shared" si="0"/>
        <v>-103401</v>
      </c>
      <c r="D24" s="51">
        <f t="shared" si="1"/>
        <v>28070</v>
      </c>
    </row>
    <row r="25" spans="1:4" x14ac:dyDescent="0.25">
      <c r="A25" s="2">
        <v>6.5</v>
      </c>
      <c r="B25" s="14">
        <v>6229104</v>
      </c>
      <c r="C25" s="15">
        <f t="shared" si="0"/>
        <v>-89366</v>
      </c>
      <c r="D25" s="51">
        <f t="shared" si="1"/>
        <v>24212</v>
      </c>
    </row>
    <row r="26" spans="1:4" x14ac:dyDescent="0.25">
      <c r="A26" s="2">
        <v>7</v>
      </c>
      <c r="B26" s="14">
        <v>6241210</v>
      </c>
      <c r="C26" s="15">
        <f t="shared" si="0"/>
        <v>-77260</v>
      </c>
      <c r="D26" s="51">
        <f t="shared" si="1"/>
        <v>20748</v>
      </c>
    </row>
    <row r="27" spans="1:4" x14ac:dyDescent="0.25">
      <c r="A27" s="2">
        <v>7.5</v>
      </c>
      <c r="B27" s="14">
        <v>6251584</v>
      </c>
      <c r="C27" s="15">
        <f t="shared" si="0"/>
        <v>-66886</v>
      </c>
      <c r="D27" s="51">
        <f t="shared" si="1"/>
        <v>17698</v>
      </c>
    </row>
    <row r="28" spans="1:4" x14ac:dyDescent="0.25">
      <c r="A28" s="2">
        <v>8</v>
      </c>
      <c r="B28" s="14">
        <v>6260433</v>
      </c>
      <c r="C28" s="15">
        <f t="shared" si="0"/>
        <v>-58037</v>
      </c>
      <c r="D28" s="51">
        <f t="shared" si="1"/>
        <v>15162</v>
      </c>
    </row>
    <row r="29" spans="1:4" x14ac:dyDescent="0.25">
      <c r="A29" s="2">
        <v>8.5</v>
      </c>
      <c r="B29" s="14">
        <v>6268014</v>
      </c>
      <c r="C29" s="15">
        <f t="shared" si="0"/>
        <v>-50456</v>
      </c>
      <c r="D29" s="51">
        <f t="shared" si="1"/>
        <v>12816</v>
      </c>
    </row>
    <row r="30" spans="1:4" x14ac:dyDescent="0.25">
      <c r="A30" s="2">
        <v>9</v>
      </c>
      <c r="B30" s="14">
        <v>6274422</v>
      </c>
      <c r="C30" s="15">
        <f t="shared" si="0"/>
        <v>-44048</v>
      </c>
      <c r="D30" s="51">
        <f t="shared" si="1"/>
        <v>11074</v>
      </c>
    </row>
    <row r="31" spans="1:4" x14ac:dyDescent="0.25">
      <c r="A31" s="2">
        <v>9.5</v>
      </c>
      <c r="B31" s="14">
        <v>6279959</v>
      </c>
      <c r="C31" s="15">
        <f t="shared" si="0"/>
        <v>-38511</v>
      </c>
      <c r="D31" s="51">
        <f t="shared" si="1"/>
        <v>9668</v>
      </c>
    </row>
    <row r="32" spans="1:4" x14ac:dyDescent="0.25">
      <c r="A32" s="2">
        <v>10</v>
      </c>
      <c r="B32" s="14">
        <v>6284793</v>
      </c>
      <c r="C32" s="15">
        <f t="shared" si="0"/>
        <v>-33677</v>
      </c>
      <c r="D32" s="51">
        <f t="shared" si="1"/>
        <v>8236</v>
      </c>
    </row>
    <row r="33" spans="1:4" x14ac:dyDescent="0.25">
      <c r="A33" s="2">
        <v>10.5</v>
      </c>
      <c r="B33" s="14">
        <v>6288911</v>
      </c>
      <c r="C33" s="15">
        <f t="shared" si="0"/>
        <v>-29559</v>
      </c>
      <c r="D33" s="51">
        <f t="shared" si="1"/>
        <v>7004</v>
      </c>
    </row>
    <row r="34" spans="1:4" x14ac:dyDescent="0.25">
      <c r="A34" s="2">
        <v>11</v>
      </c>
      <c r="B34" s="14">
        <v>6292413</v>
      </c>
      <c r="C34" s="15">
        <f t="shared" si="0"/>
        <v>-26057</v>
      </c>
      <c r="D34" s="51">
        <f t="shared" si="1"/>
        <v>6320</v>
      </c>
    </row>
    <row r="35" spans="1:4" x14ac:dyDescent="0.25">
      <c r="A35" s="2">
        <v>11.5</v>
      </c>
      <c r="B35" s="14">
        <v>6295573</v>
      </c>
      <c r="C35" s="15">
        <f t="shared" si="0"/>
        <v>-22897</v>
      </c>
      <c r="D35" s="51">
        <f t="shared" si="1"/>
        <v>5194.1176470588262</v>
      </c>
    </row>
    <row r="36" spans="1:4" x14ac:dyDescent="0.25">
      <c r="A36" s="2">
        <v>12.01</v>
      </c>
      <c r="B36" s="14">
        <v>6298222</v>
      </c>
      <c r="C36" s="15">
        <f t="shared" si="0"/>
        <v>-20248</v>
      </c>
      <c r="D36" s="51">
        <f t="shared" si="1"/>
        <v>4777.5510204081611</v>
      </c>
    </row>
    <row r="37" spans="1:4" x14ac:dyDescent="0.25">
      <c r="A37" s="2">
        <v>12.5</v>
      </c>
      <c r="B37" s="14">
        <v>6300563</v>
      </c>
      <c r="C37" s="15">
        <f t="shared" si="0"/>
        <v>-17907</v>
      </c>
      <c r="D37" s="51">
        <f t="shared" si="1"/>
        <v>4086.2745098039231</v>
      </c>
    </row>
    <row r="38" spans="1:4" x14ac:dyDescent="0.25">
      <c r="A38" s="2">
        <v>13.01</v>
      </c>
      <c r="B38" s="14">
        <v>6302647</v>
      </c>
      <c r="C38" s="15">
        <f t="shared" si="0"/>
        <v>-15823</v>
      </c>
      <c r="D38" s="51">
        <f t="shared" si="1"/>
        <v>3552</v>
      </c>
    </row>
    <row r="39" spans="1:4" x14ac:dyDescent="0.25">
      <c r="A39" s="2">
        <v>13.51</v>
      </c>
      <c r="B39" s="14">
        <v>6304423</v>
      </c>
      <c r="C39" s="15">
        <f t="shared" si="0"/>
        <v>-14047</v>
      </c>
      <c r="D39" s="51">
        <f t="shared" si="1"/>
        <v>3204.0816326530598</v>
      </c>
    </row>
    <row r="40" spans="1:4" x14ac:dyDescent="0.25">
      <c r="A40" s="2">
        <v>14</v>
      </c>
      <c r="B40" s="14">
        <v>6305993</v>
      </c>
      <c r="C40" s="15">
        <f t="shared" si="0"/>
        <v>-12477</v>
      </c>
      <c r="D40" s="51">
        <f t="shared" si="1"/>
        <v>2730</v>
      </c>
    </row>
    <row r="41" spans="1:4" x14ac:dyDescent="0.25">
      <c r="A41" s="2">
        <v>14.5</v>
      </c>
      <c r="B41" s="14">
        <v>6307358</v>
      </c>
      <c r="C41" s="15">
        <f t="shared" si="0"/>
        <v>-11112</v>
      </c>
      <c r="D41" s="51">
        <f t="shared" si="1"/>
        <v>2466</v>
      </c>
    </row>
    <row r="42" spans="1:4" x14ac:dyDescent="0.25">
      <c r="A42" s="2">
        <v>15</v>
      </c>
      <c r="B42" s="14">
        <v>6308591</v>
      </c>
      <c r="C42" s="15">
        <f t="shared" si="0"/>
        <v>-9879</v>
      </c>
      <c r="D42" s="51">
        <f t="shared" si="1"/>
        <v>2032</v>
      </c>
    </row>
    <row r="43" spans="1:4" x14ac:dyDescent="0.25">
      <c r="A43" s="2">
        <v>16</v>
      </c>
      <c r="B43" s="14">
        <v>6310623</v>
      </c>
      <c r="C43" s="15">
        <f t="shared" si="0"/>
        <v>-7847</v>
      </c>
      <c r="D43" s="51">
        <f t="shared" si="1"/>
        <v>1621</v>
      </c>
    </row>
    <row r="44" spans="1:4" x14ac:dyDescent="0.25">
      <c r="A44" s="2">
        <v>17</v>
      </c>
      <c r="B44" s="14">
        <v>6312244</v>
      </c>
      <c r="C44" s="15">
        <f t="shared" si="0"/>
        <v>-6226</v>
      </c>
      <c r="D44" s="51">
        <f t="shared" si="1"/>
        <v>1286</v>
      </c>
    </row>
    <row r="45" spans="1:4" x14ac:dyDescent="0.25">
      <c r="A45" s="2">
        <v>18</v>
      </c>
      <c r="B45" s="14">
        <v>6313530</v>
      </c>
      <c r="C45" s="15">
        <f t="shared" si="0"/>
        <v>-4940</v>
      </c>
      <c r="D45" s="51">
        <f t="shared" si="1"/>
        <v>1069.3069306930677</v>
      </c>
    </row>
    <row r="46" spans="1:4" ht="15.75" thickBot="1" x14ac:dyDescent="0.3">
      <c r="A46" s="2">
        <v>19.010000000000002</v>
      </c>
      <c r="B46" s="14">
        <v>6314610</v>
      </c>
      <c r="C46" s="15">
        <f t="shared" si="0"/>
        <v>-3860</v>
      </c>
      <c r="D46" s="52">
        <f t="shared" si="1"/>
        <v>916.83168316831859</v>
      </c>
    </row>
    <row r="47" spans="1:4" x14ac:dyDescent="0.25">
      <c r="A47" s="2">
        <v>20.02</v>
      </c>
      <c r="B47" s="14">
        <v>6315536</v>
      </c>
      <c r="C47" s="15">
        <f t="shared" si="0"/>
        <v>-2934</v>
      </c>
      <c r="D47" s="7"/>
    </row>
    <row r="48" spans="1:4" ht="15.75" thickBot="1" x14ac:dyDescent="0.3">
      <c r="A48" s="3" t="s">
        <v>2</v>
      </c>
      <c r="B48" s="16">
        <v>6318470</v>
      </c>
      <c r="C48" s="17"/>
    </row>
    <row r="49" spans="1:3" ht="18" thickBot="1" x14ac:dyDescent="0.35">
      <c r="A49" s="46" t="s">
        <v>9</v>
      </c>
      <c r="B49" s="47">
        <f>B48-B2</f>
        <v>761511</v>
      </c>
      <c r="C49" s="4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9"/>
  <sheetViews>
    <sheetView workbookViewId="0">
      <selection activeCell="A8" sqref="A8:B8"/>
    </sheetView>
  </sheetViews>
  <sheetFormatPr defaultRowHeight="15" x14ac:dyDescent="0.25"/>
  <cols>
    <col min="1" max="1" width="12.5703125" customWidth="1"/>
  </cols>
  <sheetData>
    <row r="1" spans="1:47" x14ac:dyDescent="0.25">
      <c r="A1" s="1" t="s">
        <v>9</v>
      </c>
      <c r="B1" s="13">
        <v>761511</v>
      </c>
    </row>
    <row r="2" spans="1:47" x14ac:dyDescent="0.25">
      <c r="A2" s="1"/>
    </row>
    <row r="4" spans="1:47" x14ac:dyDescent="0.25">
      <c r="A4" s="45" t="s">
        <v>24</v>
      </c>
      <c r="B4" s="42">
        <v>0</v>
      </c>
      <c r="C4" s="43">
        <v>0.26</v>
      </c>
      <c r="D4" s="43">
        <v>0.5</v>
      </c>
      <c r="E4" s="43">
        <v>0.76</v>
      </c>
      <c r="F4" s="43">
        <v>1.01</v>
      </c>
      <c r="G4" s="43">
        <v>1.26</v>
      </c>
      <c r="H4" s="43">
        <v>1.5</v>
      </c>
      <c r="I4" s="43">
        <v>1.75</v>
      </c>
      <c r="J4" s="43">
        <v>2.0099999999999998</v>
      </c>
      <c r="K4" s="43">
        <v>2.25</v>
      </c>
      <c r="L4" s="43">
        <v>2.5</v>
      </c>
      <c r="M4" s="43">
        <v>2.75</v>
      </c>
      <c r="N4" s="43">
        <v>3.01</v>
      </c>
      <c r="O4" s="43">
        <v>3.26</v>
      </c>
      <c r="P4" s="43">
        <v>3.52</v>
      </c>
      <c r="Q4" s="43">
        <v>3.76</v>
      </c>
      <c r="R4" s="43">
        <v>4.01</v>
      </c>
      <c r="S4" s="43">
        <v>4.25</v>
      </c>
      <c r="T4" s="43">
        <v>4.5</v>
      </c>
      <c r="U4" s="43">
        <v>4.76</v>
      </c>
      <c r="V4" s="43">
        <v>5</v>
      </c>
      <c r="W4" s="43">
        <v>5.5</v>
      </c>
      <c r="X4" s="43">
        <v>6</v>
      </c>
      <c r="Y4" s="43">
        <v>6.5</v>
      </c>
      <c r="Z4" s="43">
        <v>7</v>
      </c>
      <c r="AA4" s="43">
        <v>7.5</v>
      </c>
      <c r="AB4" s="43">
        <v>8</v>
      </c>
      <c r="AC4" s="43">
        <v>8.5</v>
      </c>
      <c r="AD4" s="43">
        <v>9</v>
      </c>
      <c r="AE4" s="43">
        <v>9.5</v>
      </c>
      <c r="AF4" s="43">
        <v>10</v>
      </c>
      <c r="AG4" s="43">
        <v>10.5</v>
      </c>
      <c r="AH4" s="43">
        <v>11</v>
      </c>
      <c r="AI4" s="43">
        <v>11.5</v>
      </c>
      <c r="AJ4" s="43">
        <v>12.01</v>
      </c>
      <c r="AK4" s="43">
        <v>12.5</v>
      </c>
      <c r="AL4" s="43">
        <v>13.01</v>
      </c>
      <c r="AM4" s="43">
        <v>13.51</v>
      </c>
      <c r="AN4" s="43">
        <v>14</v>
      </c>
      <c r="AO4" s="43">
        <v>14.5</v>
      </c>
      <c r="AP4" s="43">
        <v>15</v>
      </c>
      <c r="AQ4" s="43">
        <v>16</v>
      </c>
      <c r="AR4" s="43">
        <v>17</v>
      </c>
      <c r="AS4" s="43">
        <v>18</v>
      </c>
      <c r="AT4" s="43">
        <v>19.010000000000002</v>
      </c>
      <c r="AU4" s="44">
        <v>20.02</v>
      </c>
    </row>
    <row r="5" spans="1:47" x14ac:dyDescent="0.25">
      <c r="A5" s="40" t="s">
        <v>25</v>
      </c>
      <c r="B5" s="36">
        <v>271</v>
      </c>
      <c r="C5" s="36">
        <v>2341</v>
      </c>
      <c r="D5" s="36">
        <v>2046</v>
      </c>
      <c r="E5" s="36">
        <v>2000</v>
      </c>
      <c r="F5" s="36">
        <v>1858</v>
      </c>
      <c r="G5" s="36">
        <v>1570</v>
      </c>
      <c r="H5" s="36">
        <v>1148</v>
      </c>
      <c r="I5" s="36">
        <v>866</v>
      </c>
      <c r="J5" s="36">
        <v>678</v>
      </c>
      <c r="K5" s="36">
        <v>632</v>
      </c>
      <c r="L5" s="36">
        <v>489</v>
      </c>
      <c r="M5" s="36">
        <v>492</v>
      </c>
      <c r="N5" s="36">
        <v>346</v>
      </c>
      <c r="O5" s="36">
        <v>544</v>
      </c>
      <c r="P5" s="36">
        <v>347</v>
      </c>
      <c r="Q5" s="36">
        <v>299</v>
      </c>
      <c r="R5" s="36">
        <v>199</v>
      </c>
      <c r="S5" s="36">
        <v>150</v>
      </c>
      <c r="T5" s="36">
        <v>301</v>
      </c>
      <c r="U5" s="36">
        <v>150</v>
      </c>
      <c r="V5" s="36">
        <v>380</v>
      </c>
      <c r="W5" s="36">
        <v>101</v>
      </c>
      <c r="X5" s="36">
        <v>152</v>
      </c>
      <c r="Y5" s="36">
        <v>102</v>
      </c>
      <c r="Z5" s="36">
        <v>51</v>
      </c>
      <c r="AA5" s="36">
        <v>51</v>
      </c>
      <c r="AB5" s="36">
        <v>102</v>
      </c>
      <c r="AC5" s="36">
        <v>102</v>
      </c>
      <c r="AD5" s="36">
        <v>103</v>
      </c>
      <c r="AE5" s="36">
        <v>51</v>
      </c>
      <c r="AF5" s="36">
        <v>102</v>
      </c>
      <c r="AG5" s="36">
        <v>52</v>
      </c>
      <c r="AH5" s="36">
        <v>102</v>
      </c>
      <c r="AI5" s="36">
        <v>51</v>
      </c>
      <c r="AJ5" s="36">
        <v>102</v>
      </c>
      <c r="AK5" s="36">
        <v>103</v>
      </c>
      <c r="AL5" s="36">
        <v>103</v>
      </c>
      <c r="AM5" s="36">
        <v>103</v>
      </c>
      <c r="AN5" s="36">
        <v>102</v>
      </c>
      <c r="AO5" s="36">
        <v>103</v>
      </c>
      <c r="AP5" s="36">
        <v>103</v>
      </c>
      <c r="AQ5" s="36">
        <v>103</v>
      </c>
      <c r="AR5" s="36">
        <v>127</v>
      </c>
      <c r="AS5" s="36">
        <v>51</v>
      </c>
      <c r="AT5" s="36">
        <v>102</v>
      </c>
      <c r="AU5" s="37">
        <v>103</v>
      </c>
    </row>
    <row r="6" spans="1:47" x14ac:dyDescent="0.25">
      <c r="A6" s="41" t="s">
        <v>8</v>
      </c>
      <c r="B6" s="38">
        <f>B5/$B$1</f>
        <v>3.5587141879762734E-4</v>
      </c>
      <c r="C6" s="38">
        <f t="shared" ref="C6:AU6" si="0">C5/$B$1</f>
        <v>3.0741512597979542E-3</v>
      </c>
      <c r="D6" s="38">
        <f t="shared" si="0"/>
        <v>2.686763552988729E-3</v>
      </c>
      <c r="E6" s="38">
        <f t="shared" si="0"/>
        <v>2.6263573342998328E-3</v>
      </c>
      <c r="F6" s="38">
        <f t="shared" si="0"/>
        <v>2.4398859635645447E-3</v>
      </c>
      <c r="G6" s="38">
        <f t="shared" si="0"/>
        <v>2.0616905074253688E-3</v>
      </c>
      <c r="H6" s="38">
        <f t="shared" si="0"/>
        <v>1.5075291098881041E-3</v>
      </c>
      <c r="I6" s="38">
        <f t="shared" si="0"/>
        <v>1.1372127257518276E-3</v>
      </c>
      <c r="J6" s="38">
        <f t="shared" si="0"/>
        <v>8.9033513632764331E-4</v>
      </c>
      <c r="K6" s="38">
        <f t="shared" si="0"/>
        <v>8.2992891763874717E-4</v>
      </c>
      <c r="L6" s="38">
        <f t="shared" si="0"/>
        <v>6.4214436823630916E-4</v>
      </c>
      <c r="M6" s="38">
        <f t="shared" si="0"/>
        <v>6.4608390423775888E-4</v>
      </c>
      <c r="N6" s="38">
        <f t="shared" si="0"/>
        <v>4.5435981883387109E-4</v>
      </c>
      <c r="O6" s="38">
        <f t="shared" si="0"/>
        <v>7.1436919492955456E-4</v>
      </c>
      <c r="P6" s="38">
        <f t="shared" si="0"/>
        <v>4.5567299750102098E-4</v>
      </c>
      <c r="Q6" s="38">
        <f t="shared" si="0"/>
        <v>3.9264042147782501E-4</v>
      </c>
      <c r="R6" s="38">
        <f t="shared" si="0"/>
        <v>2.6132255476283336E-4</v>
      </c>
      <c r="S6" s="38">
        <f t="shared" si="0"/>
        <v>1.9697680007248747E-4</v>
      </c>
      <c r="T6" s="38">
        <f t="shared" si="0"/>
        <v>3.9526677881212484E-4</v>
      </c>
      <c r="U6" s="38">
        <f t="shared" si="0"/>
        <v>1.9697680007248747E-4</v>
      </c>
      <c r="V6" s="38">
        <f t="shared" si="0"/>
        <v>4.9900789351696819E-4</v>
      </c>
      <c r="W6" s="38">
        <f t="shared" si="0"/>
        <v>1.3263104538214156E-4</v>
      </c>
      <c r="X6" s="38">
        <f t="shared" si="0"/>
        <v>1.996031574067873E-4</v>
      </c>
      <c r="Y6" s="38">
        <f t="shared" si="0"/>
        <v>1.3394422404929148E-4</v>
      </c>
      <c r="Z6" s="38">
        <f t="shared" si="0"/>
        <v>6.697211202464574E-5</v>
      </c>
      <c r="AA6" s="38">
        <f t="shared" si="0"/>
        <v>6.697211202464574E-5</v>
      </c>
      <c r="AB6" s="38">
        <f t="shared" si="0"/>
        <v>1.3394422404929148E-4</v>
      </c>
      <c r="AC6" s="38">
        <f t="shared" si="0"/>
        <v>1.3394422404929148E-4</v>
      </c>
      <c r="AD6" s="38">
        <f t="shared" si="0"/>
        <v>1.3525740271644139E-4</v>
      </c>
      <c r="AE6" s="38">
        <f t="shared" si="0"/>
        <v>6.697211202464574E-5</v>
      </c>
      <c r="AF6" s="38">
        <f t="shared" si="0"/>
        <v>1.3394422404929148E-4</v>
      </c>
      <c r="AG6" s="38">
        <f t="shared" si="0"/>
        <v>6.8285290691795655E-5</v>
      </c>
      <c r="AH6" s="38">
        <f t="shared" si="0"/>
        <v>1.3394422404929148E-4</v>
      </c>
      <c r="AI6" s="38">
        <f t="shared" si="0"/>
        <v>6.697211202464574E-5</v>
      </c>
      <c r="AJ6" s="38">
        <f t="shared" si="0"/>
        <v>1.3394422404929148E-4</v>
      </c>
      <c r="AK6" s="38">
        <f t="shared" si="0"/>
        <v>1.3525740271644139E-4</v>
      </c>
      <c r="AL6" s="38">
        <f t="shared" si="0"/>
        <v>1.3525740271644139E-4</v>
      </c>
      <c r="AM6" s="38">
        <f t="shared" si="0"/>
        <v>1.3525740271644139E-4</v>
      </c>
      <c r="AN6" s="38">
        <f t="shared" si="0"/>
        <v>1.3394422404929148E-4</v>
      </c>
      <c r="AO6" s="38">
        <f t="shared" si="0"/>
        <v>1.3525740271644139E-4</v>
      </c>
      <c r="AP6" s="38">
        <f t="shared" si="0"/>
        <v>1.3525740271644139E-4</v>
      </c>
      <c r="AQ6" s="38">
        <f t="shared" si="0"/>
        <v>1.3525740271644139E-4</v>
      </c>
      <c r="AR6" s="38">
        <f t="shared" si="0"/>
        <v>1.6677369072803938E-4</v>
      </c>
      <c r="AS6" s="38">
        <f t="shared" si="0"/>
        <v>6.697211202464574E-5</v>
      </c>
      <c r="AT6" s="38">
        <f t="shared" si="0"/>
        <v>1.3394422404929148E-4</v>
      </c>
      <c r="AU6" s="39">
        <f t="shared" si="0"/>
        <v>1.3525740271644139E-4</v>
      </c>
    </row>
    <row r="7" spans="1:47" ht="15.75" thickBot="1" x14ac:dyDescent="0.3"/>
    <row r="8" spans="1:47" ht="15.75" thickBot="1" x14ac:dyDescent="0.3">
      <c r="A8" s="62" t="s">
        <v>10</v>
      </c>
      <c r="B8" s="63">
        <f>AVERAGE(B6:AU6)</f>
        <v>5.5478943950850975E-4</v>
      </c>
    </row>
    <row r="9" spans="1:47" x14ac:dyDescent="0.25">
      <c r="A9" s="34" t="s">
        <v>11</v>
      </c>
      <c r="B9" s="32">
        <f>MAX(B6:AU6)</f>
        <v>3.0741512597979542E-3</v>
      </c>
    </row>
    <row r="10" spans="1:47" ht="15.75" thickBot="1" x14ac:dyDescent="0.3">
      <c r="A10" s="35" t="s">
        <v>12</v>
      </c>
      <c r="B10" s="33">
        <f>MIN(B6:AU6)</f>
        <v>6.697211202464574E-5</v>
      </c>
    </row>
    <row r="19" spans="6:6" x14ac:dyDescent="0.25">
      <c r="F19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D6" sqref="D6"/>
    </sheetView>
  </sheetViews>
  <sheetFormatPr defaultRowHeight="15" x14ac:dyDescent="0.25"/>
  <cols>
    <col min="1" max="1" width="13.7109375" customWidth="1"/>
  </cols>
  <sheetData>
    <row r="1" spans="1:2" x14ac:dyDescent="0.25">
      <c r="A1" s="1" t="s">
        <v>9</v>
      </c>
      <c r="B1" s="13">
        <v>761511</v>
      </c>
    </row>
    <row r="2" spans="1:2" x14ac:dyDescent="0.25">
      <c r="A2" s="1" t="s">
        <v>16</v>
      </c>
      <c r="B2" s="6" t="s">
        <v>26</v>
      </c>
    </row>
    <row r="3" spans="1:2" ht="15.75" thickBot="1" x14ac:dyDescent="0.3"/>
    <row r="4" spans="1:2" x14ac:dyDescent="0.25">
      <c r="A4" s="30" t="s">
        <v>13</v>
      </c>
      <c r="B4" s="56">
        <v>7980431</v>
      </c>
    </row>
    <row r="5" spans="1:2" x14ac:dyDescent="0.25">
      <c r="A5" s="31" t="s">
        <v>14</v>
      </c>
      <c r="B5" s="57">
        <v>7979804</v>
      </c>
    </row>
    <row r="6" spans="1:2" ht="15.75" thickBot="1" x14ac:dyDescent="0.3">
      <c r="A6" s="31" t="s">
        <v>15</v>
      </c>
      <c r="B6" s="57">
        <f>ABS(B5-B4)</f>
        <v>627</v>
      </c>
    </row>
    <row r="7" spans="1:2" ht="15.75" thickBot="1" x14ac:dyDescent="0.3">
      <c r="A7" s="64" t="s">
        <v>8</v>
      </c>
      <c r="B7" s="65">
        <f>B6/B1</f>
        <v>8.2336302430299757E-4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topLeftCell="A25" workbookViewId="0">
      <selection activeCell="G3" sqref="G3"/>
    </sheetView>
  </sheetViews>
  <sheetFormatPr defaultRowHeight="15" x14ac:dyDescent="0.25"/>
  <cols>
    <col min="1" max="1" width="11.7109375" customWidth="1"/>
    <col min="2" max="2" width="13.140625" customWidth="1"/>
    <col min="3" max="3" width="16.42578125" customWidth="1"/>
    <col min="4" max="4" width="12.85546875" customWidth="1"/>
    <col min="5" max="5" width="13.28515625" customWidth="1"/>
    <col min="6" max="6" width="14" customWidth="1"/>
    <col min="7" max="7" width="11.5703125" customWidth="1"/>
  </cols>
  <sheetData>
    <row r="1" spans="1:7" x14ac:dyDescent="0.25">
      <c r="A1" s="6" t="s">
        <v>9</v>
      </c>
      <c r="B1" s="11">
        <f>B51-B5</f>
        <v>761511</v>
      </c>
      <c r="C1" s="11"/>
    </row>
    <row r="2" spans="1:7" ht="18" thickBot="1" x14ac:dyDescent="0.35">
      <c r="A2" s="10"/>
      <c r="B2" s="12"/>
      <c r="C2" s="12"/>
    </row>
    <row r="3" spans="1:7" ht="15.75" thickBot="1" x14ac:dyDescent="0.3">
      <c r="A3" s="59" t="s">
        <v>17</v>
      </c>
      <c r="B3" s="61"/>
      <c r="C3" s="60"/>
      <c r="D3" s="59" t="s">
        <v>23</v>
      </c>
      <c r="E3" s="60"/>
    </row>
    <row r="4" spans="1:7" s="8" customFormat="1" ht="37.5" customHeight="1" thickBot="1" x14ac:dyDescent="0.3">
      <c r="A4" s="18" t="s">
        <v>0</v>
      </c>
      <c r="B4" s="19" t="s">
        <v>1</v>
      </c>
      <c r="C4" s="20" t="s">
        <v>4</v>
      </c>
      <c r="D4" s="18" t="s">
        <v>18</v>
      </c>
      <c r="E4" s="20" t="s">
        <v>19</v>
      </c>
    </row>
    <row r="5" spans="1:7" x14ac:dyDescent="0.25">
      <c r="A5" s="2">
        <v>0</v>
      </c>
      <c r="B5" s="14">
        <v>5556959</v>
      </c>
      <c r="C5" s="15">
        <f>B5-$B$51</f>
        <v>-761511</v>
      </c>
      <c r="D5" s="21">
        <f>2.0843*(A5)^5-131.03*(A5)^4+3232.1*(A5)^3-39943*(A5)^2+258963*(A5)-762172</f>
        <v>-762172</v>
      </c>
      <c r="E5" s="22">
        <f>ABS(D5-C5)</f>
        <v>661</v>
      </c>
    </row>
    <row r="6" spans="1:7" x14ac:dyDescent="0.25">
      <c r="A6" s="2">
        <v>0.26</v>
      </c>
      <c r="B6" s="14">
        <v>5613179</v>
      </c>
      <c r="C6" s="15">
        <f t="shared" ref="C6:C50" si="0">B6-$B$51</f>
        <v>-705291</v>
      </c>
      <c r="D6" s="21">
        <f t="shared" ref="D6:D50" si="1">2.0843*(A6)^5-131.03*(A6)^4+3232.1*(A6)^3-39943*(A6)^2+258963*(A6)-762172</f>
        <v>-697485.55570961756</v>
      </c>
      <c r="E6" s="22">
        <f t="shared" ref="E6:E50" si="2">ABS(D6-C6)</f>
        <v>7805.4442903824383</v>
      </c>
    </row>
    <row r="7" spans="1:7" x14ac:dyDescent="0.25">
      <c r="A7" s="2">
        <v>0.5</v>
      </c>
      <c r="B7" s="14">
        <v>5671973</v>
      </c>
      <c r="C7" s="15">
        <f t="shared" si="0"/>
        <v>-646497</v>
      </c>
      <c r="D7" s="21">
        <f t="shared" si="1"/>
        <v>-642280.361740625</v>
      </c>
      <c r="E7" s="22">
        <f t="shared" si="2"/>
        <v>4216.6382593750022</v>
      </c>
    </row>
    <row r="8" spans="1:7" x14ac:dyDescent="0.25">
      <c r="A8" s="2">
        <v>0.76</v>
      </c>
      <c r="B8" s="14">
        <v>5732660</v>
      </c>
      <c r="C8" s="15">
        <f t="shared" si="0"/>
        <v>-585810</v>
      </c>
      <c r="D8" s="21">
        <f t="shared" si="1"/>
        <v>-587055.56845005869</v>
      </c>
      <c r="E8" s="22">
        <f t="shared" si="2"/>
        <v>1245.568450058694</v>
      </c>
    </row>
    <row r="9" spans="1:7" x14ac:dyDescent="0.25">
      <c r="A9" s="2">
        <v>1.01</v>
      </c>
      <c r="B9" s="14">
        <v>5781720</v>
      </c>
      <c r="C9" s="15">
        <f t="shared" si="0"/>
        <v>-536750</v>
      </c>
      <c r="D9" s="21">
        <f t="shared" si="1"/>
        <v>-538169.34816108295</v>
      </c>
      <c r="E9" s="22">
        <f t="shared" si="2"/>
        <v>1419.3481610829476</v>
      </c>
    </row>
    <row r="10" spans="1:7" x14ac:dyDescent="0.25">
      <c r="A10" s="2">
        <v>1.26</v>
      </c>
      <c r="B10" s="14">
        <v>5828517</v>
      </c>
      <c r="C10" s="15">
        <f t="shared" si="0"/>
        <v>-489953</v>
      </c>
      <c r="D10" s="21">
        <f t="shared" si="1"/>
        <v>-493150.34989361576</v>
      </c>
      <c r="E10" s="22">
        <f t="shared" si="2"/>
        <v>3197.3498936157557</v>
      </c>
    </row>
    <row r="11" spans="1:7" x14ac:dyDescent="0.25">
      <c r="A11" s="2">
        <v>1.5</v>
      </c>
      <c r="B11" s="14">
        <v>5870023</v>
      </c>
      <c r="C11" s="15">
        <f t="shared" si="0"/>
        <v>-448447</v>
      </c>
      <c r="D11" s="21">
        <f t="shared" si="1"/>
        <v>-453338.42422187503</v>
      </c>
      <c r="E11" s="22">
        <f t="shared" si="2"/>
        <v>4891.4242218750296</v>
      </c>
    </row>
    <row r="12" spans="1:7" x14ac:dyDescent="0.25">
      <c r="A12" s="2">
        <v>1.75</v>
      </c>
      <c r="B12" s="14">
        <v>5907230</v>
      </c>
      <c r="C12" s="15">
        <f t="shared" si="0"/>
        <v>-411240</v>
      </c>
      <c r="D12" s="21">
        <f t="shared" si="1"/>
        <v>-415184.85985341796</v>
      </c>
      <c r="E12" s="22">
        <f t="shared" si="2"/>
        <v>3944.8598534179619</v>
      </c>
    </row>
    <row r="13" spans="1:7" x14ac:dyDescent="0.25">
      <c r="A13" s="2">
        <v>2.0099999999999998</v>
      </c>
      <c r="B13" s="14">
        <v>5944528</v>
      </c>
      <c r="C13" s="15">
        <f t="shared" si="0"/>
        <v>-373942</v>
      </c>
      <c r="D13" s="21">
        <f t="shared" si="1"/>
        <v>-378853.83313146967</v>
      </c>
      <c r="E13" s="22">
        <f t="shared" si="2"/>
        <v>4911.8331314696698</v>
      </c>
      <c r="F13" s="58"/>
      <c r="G13" s="58"/>
    </row>
    <row r="14" spans="1:7" x14ac:dyDescent="0.25">
      <c r="A14" s="2">
        <v>2.25</v>
      </c>
      <c r="B14" s="14">
        <v>5973349</v>
      </c>
      <c r="C14" s="15">
        <f t="shared" si="0"/>
        <v>-345121</v>
      </c>
      <c r="D14" s="21">
        <f t="shared" si="1"/>
        <v>-348139.01278251957</v>
      </c>
      <c r="E14" s="22">
        <f t="shared" si="2"/>
        <v>3018.0127825195668</v>
      </c>
    </row>
    <row r="15" spans="1:7" x14ac:dyDescent="0.25">
      <c r="A15" s="2">
        <v>2.5</v>
      </c>
      <c r="B15" s="14">
        <v>6002357</v>
      </c>
      <c r="C15" s="15">
        <f t="shared" si="0"/>
        <v>-316113</v>
      </c>
      <c r="D15" s="21">
        <f t="shared" si="1"/>
        <v>-318821.501953125</v>
      </c>
      <c r="E15" s="22">
        <f t="shared" si="2"/>
        <v>2708.501953125</v>
      </c>
    </row>
    <row r="16" spans="1:7" x14ac:dyDescent="0.25">
      <c r="A16" s="2">
        <v>2.75</v>
      </c>
      <c r="B16" s="14">
        <v>6027343</v>
      </c>
      <c r="C16" s="15">
        <f t="shared" si="0"/>
        <v>-291127</v>
      </c>
      <c r="D16" s="21">
        <f t="shared" si="1"/>
        <v>-292041.08664130862</v>
      </c>
      <c r="E16" s="22">
        <f t="shared" si="2"/>
        <v>914.08664130861871</v>
      </c>
    </row>
    <row r="17" spans="1:5" x14ac:dyDescent="0.25">
      <c r="A17" s="2">
        <v>3.01</v>
      </c>
      <c r="B17" s="14">
        <v>6052041</v>
      </c>
      <c r="C17" s="15">
        <f t="shared" si="0"/>
        <v>-266429</v>
      </c>
      <c r="D17" s="21">
        <f t="shared" si="1"/>
        <v>-266679.33393457049</v>
      </c>
      <c r="E17" s="22">
        <f t="shared" si="2"/>
        <v>250.33393457048805</v>
      </c>
    </row>
    <row r="18" spans="1:5" x14ac:dyDescent="0.25">
      <c r="A18" s="2">
        <v>3.26</v>
      </c>
      <c r="B18" s="14">
        <v>6073121</v>
      </c>
      <c r="C18" s="15">
        <f t="shared" si="0"/>
        <v>-245349</v>
      </c>
      <c r="D18" s="21">
        <f t="shared" si="1"/>
        <v>-244503.43994700414</v>
      </c>
      <c r="E18" s="22">
        <f t="shared" si="2"/>
        <v>845.56005299586104</v>
      </c>
    </row>
    <row r="19" spans="1:5" x14ac:dyDescent="0.25">
      <c r="A19" s="2">
        <v>3.52</v>
      </c>
      <c r="B19" s="14">
        <v>6093399</v>
      </c>
      <c r="C19" s="15">
        <f t="shared" si="0"/>
        <v>-225071</v>
      </c>
      <c r="D19" s="21">
        <f t="shared" si="1"/>
        <v>-223556.14430311811</v>
      </c>
      <c r="E19" s="22">
        <f t="shared" si="2"/>
        <v>1514.8556968818884</v>
      </c>
    </row>
    <row r="20" spans="1:5" x14ac:dyDescent="0.25">
      <c r="A20" s="2">
        <v>3.76</v>
      </c>
      <c r="B20" s="14">
        <v>6109901</v>
      </c>
      <c r="C20" s="15">
        <f t="shared" si="0"/>
        <v>-208569</v>
      </c>
      <c r="D20" s="21">
        <f t="shared" si="1"/>
        <v>-205982.12672339124</v>
      </c>
      <c r="E20" s="22">
        <f t="shared" si="2"/>
        <v>2586.8732766087633</v>
      </c>
    </row>
    <row r="21" spans="1:5" x14ac:dyDescent="0.25">
      <c r="A21" s="2">
        <v>4.01</v>
      </c>
      <c r="B21" s="14">
        <v>6126306</v>
      </c>
      <c r="C21" s="15">
        <f t="shared" si="0"/>
        <v>-192164</v>
      </c>
      <c r="D21" s="21">
        <f t="shared" si="1"/>
        <v>-189327.3553645853</v>
      </c>
      <c r="E21" s="22">
        <f t="shared" si="2"/>
        <v>2836.6446354147047</v>
      </c>
    </row>
    <row r="22" spans="1:5" x14ac:dyDescent="0.25">
      <c r="A22" s="2">
        <v>4.25</v>
      </c>
      <c r="B22" s="14">
        <v>6140716</v>
      </c>
      <c r="C22" s="15">
        <f t="shared" si="0"/>
        <v>-177754</v>
      </c>
      <c r="D22" s="21">
        <f t="shared" si="1"/>
        <v>-174794.51345205074</v>
      </c>
      <c r="E22" s="22">
        <f t="shared" si="2"/>
        <v>2959.4865479492582</v>
      </c>
    </row>
    <row r="23" spans="1:5" x14ac:dyDescent="0.25">
      <c r="A23" s="2">
        <v>4.5</v>
      </c>
      <c r="B23" s="14">
        <v>6153938</v>
      </c>
      <c r="C23" s="15">
        <f t="shared" si="0"/>
        <v>-164532</v>
      </c>
      <c r="D23" s="21">
        <f t="shared" si="1"/>
        <v>-161043.50716562499</v>
      </c>
      <c r="E23" s="22">
        <f t="shared" si="2"/>
        <v>3488.4928343750071</v>
      </c>
    </row>
    <row r="24" spans="1:5" x14ac:dyDescent="0.25">
      <c r="A24" s="2">
        <v>4.76</v>
      </c>
      <c r="B24" s="14">
        <v>6166657</v>
      </c>
      <c r="C24" s="15">
        <f t="shared" si="0"/>
        <v>-151813</v>
      </c>
      <c r="D24" s="21">
        <f t="shared" si="1"/>
        <v>-148111.28972236346</v>
      </c>
      <c r="E24" s="22">
        <f t="shared" si="2"/>
        <v>3701.7102776365355</v>
      </c>
    </row>
    <row r="25" spans="1:5" x14ac:dyDescent="0.25">
      <c r="A25" s="2">
        <v>5</v>
      </c>
      <c r="B25" s="14">
        <v>6177591</v>
      </c>
      <c r="C25" s="15">
        <f t="shared" si="0"/>
        <v>-140879</v>
      </c>
      <c r="D25" s="21">
        <f t="shared" si="1"/>
        <v>-137299.8125</v>
      </c>
      <c r="E25" s="22">
        <f t="shared" si="2"/>
        <v>3579.1875</v>
      </c>
    </row>
    <row r="26" spans="1:5" x14ac:dyDescent="0.25">
      <c r="A26" s="2">
        <v>5.5</v>
      </c>
      <c r="B26" s="14">
        <v>6197878</v>
      </c>
      <c r="C26" s="15">
        <f t="shared" si="0"/>
        <v>-120592</v>
      </c>
      <c r="D26" s="21">
        <f t="shared" si="1"/>
        <v>-117821.29564687505</v>
      </c>
      <c r="E26" s="22">
        <f t="shared" si="2"/>
        <v>2770.704353124951</v>
      </c>
    </row>
    <row r="27" spans="1:5" x14ac:dyDescent="0.25">
      <c r="A27" s="2">
        <v>6</v>
      </c>
      <c r="B27" s="14">
        <v>6215069</v>
      </c>
      <c r="C27" s="15">
        <f t="shared" si="0"/>
        <v>-103401</v>
      </c>
      <c r="D27" s="21">
        <f t="shared" si="1"/>
        <v>-101815.76320000004</v>
      </c>
      <c r="E27" s="22">
        <f t="shared" si="2"/>
        <v>1585.2367999999551</v>
      </c>
    </row>
    <row r="28" spans="1:5" x14ac:dyDescent="0.25">
      <c r="A28" s="2">
        <v>6.5</v>
      </c>
      <c r="B28" s="14">
        <v>6229104</v>
      </c>
      <c r="C28" s="15">
        <f t="shared" si="0"/>
        <v>-89366</v>
      </c>
      <c r="D28" s="21">
        <f t="shared" si="1"/>
        <v>-88601.589378125034</v>
      </c>
      <c r="E28" s="22">
        <f t="shared" si="2"/>
        <v>764.41062187496573</v>
      </c>
    </row>
    <row r="29" spans="1:5" x14ac:dyDescent="0.25">
      <c r="A29" s="2">
        <v>7</v>
      </c>
      <c r="B29" s="14">
        <v>6241210</v>
      </c>
      <c r="C29" s="15">
        <f t="shared" si="0"/>
        <v>-77260</v>
      </c>
      <c r="D29" s="21">
        <f t="shared" si="1"/>
        <v>-77599.899900000077</v>
      </c>
      <c r="E29" s="22">
        <f t="shared" si="2"/>
        <v>339.89990000007674</v>
      </c>
    </row>
    <row r="30" spans="1:5" x14ac:dyDescent="0.25">
      <c r="A30" s="2">
        <v>7.5</v>
      </c>
      <c r="B30" s="14">
        <v>6251584</v>
      </c>
      <c r="C30" s="15">
        <f t="shared" si="0"/>
        <v>-66886</v>
      </c>
      <c r="D30" s="21">
        <f t="shared" si="1"/>
        <v>-68326.755859375</v>
      </c>
      <c r="E30" s="22">
        <f t="shared" si="2"/>
        <v>1440.755859375</v>
      </c>
    </row>
    <row r="31" spans="1:5" x14ac:dyDescent="0.25">
      <c r="A31" s="2">
        <v>8</v>
      </c>
      <c r="B31" s="14">
        <v>6260433</v>
      </c>
      <c r="C31" s="15">
        <f t="shared" si="0"/>
        <v>-58037</v>
      </c>
      <c r="D31" s="21">
        <f t="shared" si="1"/>
        <v>-60385.337600000203</v>
      </c>
      <c r="E31" s="22">
        <f t="shared" si="2"/>
        <v>2348.3376000002027</v>
      </c>
    </row>
    <row r="32" spans="1:5" x14ac:dyDescent="0.25">
      <c r="A32" s="2">
        <v>8.5</v>
      </c>
      <c r="B32" s="14">
        <v>6268014</v>
      </c>
      <c r="C32" s="15">
        <f t="shared" si="0"/>
        <v>-50456</v>
      </c>
      <c r="D32" s="21">
        <f t="shared" si="1"/>
        <v>-53458.128590625245</v>
      </c>
      <c r="E32" s="22">
        <f t="shared" si="2"/>
        <v>3002.1285906252451</v>
      </c>
    </row>
    <row r="33" spans="1:5" x14ac:dyDescent="0.25">
      <c r="A33" s="2">
        <v>9</v>
      </c>
      <c r="B33" s="14">
        <v>6274422</v>
      </c>
      <c r="C33" s="15">
        <f t="shared" si="0"/>
        <v>-44048</v>
      </c>
      <c r="D33" s="21">
        <f t="shared" si="1"/>
        <v>-47299.099300000118</v>
      </c>
      <c r="E33" s="22">
        <f t="shared" si="2"/>
        <v>3251.0993000001181</v>
      </c>
    </row>
    <row r="34" spans="1:5" x14ac:dyDescent="0.25">
      <c r="A34" s="2">
        <v>9.5</v>
      </c>
      <c r="B34" s="14">
        <v>6279959</v>
      </c>
      <c r="C34" s="15">
        <f t="shared" si="0"/>
        <v>-38511</v>
      </c>
      <c r="D34" s="21">
        <f t="shared" si="1"/>
        <v>-41725.891071875114</v>
      </c>
      <c r="E34" s="22">
        <f t="shared" si="2"/>
        <v>3214.891071875114</v>
      </c>
    </row>
    <row r="35" spans="1:5" x14ac:dyDescent="0.25">
      <c r="A35" s="2">
        <v>10</v>
      </c>
      <c r="B35" s="14">
        <v>6284793</v>
      </c>
      <c r="C35" s="15">
        <f t="shared" si="0"/>
        <v>-33677</v>
      </c>
      <c r="D35" s="21">
        <f t="shared" si="1"/>
        <v>-36612</v>
      </c>
      <c r="E35" s="22">
        <f t="shared" si="2"/>
        <v>2935</v>
      </c>
    </row>
    <row r="36" spans="1:5" x14ac:dyDescent="0.25">
      <c r="A36" s="2">
        <v>10.5</v>
      </c>
      <c r="B36" s="14">
        <v>6288911</v>
      </c>
      <c r="C36" s="15">
        <f t="shared" si="0"/>
        <v>-29559</v>
      </c>
      <c r="D36" s="21">
        <f t="shared" si="1"/>
        <v>-31878.960803125054</v>
      </c>
      <c r="E36" s="22">
        <f t="shared" si="2"/>
        <v>2319.9608031250536</v>
      </c>
    </row>
    <row r="37" spans="1:5" x14ac:dyDescent="0.25">
      <c r="A37" s="2">
        <v>11</v>
      </c>
      <c r="B37" s="14">
        <v>6292413</v>
      </c>
      <c r="C37" s="15">
        <f t="shared" si="0"/>
        <v>-26057</v>
      </c>
      <c r="D37" s="21">
        <f t="shared" si="1"/>
        <v>-27488.530700000469</v>
      </c>
      <c r="E37" s="22">
        <f t="shared" si="2"/>
        <v>1431.5307000004686</v>
      </c>
    </row>
    <row r="38" spans="1:5" x14ac:dyDescent="0.25">
      <c r="A38" s="2">
        <v>11.5</v>
      </c>
      <c r="B38" s="14">
        <v>6295573</v>
      </c>
      <c r="C38" s="15">
        <f t="shared" si="0"/>
        <v>-22897</v>
      </c>
      <c r="D38" s="21">
        <f t="shared" si="1"/>
        <v>-23434.873284375295</v>
      </c>
      <c r="E38" s="22">
        <f t="shared" si="2"/>
        <v>537.87328437529504</v>
      </c>
    </row>
    <row r="39" spans="1:5" x14ac:dyDescent="0.25">
      <c r="A39" s="2">
        <v>12.01</v>
      </c>
      <c r="B39" s="14">
        <v>6298222</v>
      </c>
      <c r="C39" s="15">
        <f t="shared" si="0"/>
        <v>-20248</v>
      </c>
      <c r="D39" s="21">
        <f t="shared" si="1"/>
        <v>-19666.629877607338</v>
      </c>
      <c r="E39" s="22">
        <f t="shared" si="2"/>
        <v>581.37012239266187</v>
      </c>
    </row>
    <row r="40" spans="1:5" x14ac:dyDescent="0.25">
      <c r="A40" s="2">
        <v>12.5</v>
      </c>
      <c r="B40" s="14">
        <v>6300563</v>
      </c>
      <c r="C40" s="15">
        <f t="shared" si="0"/>
        <v>-17907</v>
      </c>
      <c r="D40" s="21">
        <f t="shared" si="1"/>
        <v>-16429.666015625</v>
      </c>
      <c r="E40" s="22">
        <f t="shared" si="2"/>
        <v>1477.333984375</v>
      </c>
    </row>
    <row r="41" spans="1:5" x14ac:dyDescent="0.25">
      <c r="A41" s="2">
        <v>13.01</v>
      </c>
      <c r="B41" s="14">
        <v>6302647</v>
      </c>
      <c r="C41" s="15">
        <f t="shared" si="0"/>
        <v>-15823</v>
      </c>
      <c r="D41" s="21">
        <f t="shared" si="1"/>
        <v>-13505.461288848892</v>
      </c>
      <c r="E41" s="22">
        <f t="shared" si="2"/>
        <v>2317.5387111511081</v>
      </c>
    </row>
    <row r="42" spans="1:5" x14ac:dyDescent="0.25">
      <c r="A42" s="2">
        <v>13.51</v>
      </c>
      <c r="B42" s="14">
        <v>6304423</v>
      </c>
      <c r="C42" s="15">
        <f t="shared" si="0"/>
        <v>-14047</v>
      </c>
      <c r="D42" s="21">
        <f t="shared" si="1"/>
        <v>-11125.149769111536</v>
      </c>
      <c r="E42" s="22">
        <f t="shared" si="2"/>
        <v>2921.8502308884636</v>
      </c>
    </row>
    <row r="43" spans="1:5" x14ac:dyDescent="0.25">
      <c r="A43" s="2">
        <v>14</v>
      </c>
      <c r="B43" s="14">
        <v>6305993</v>
      </c>
      <c r="C43" s="15">
        <f t="shared" si="0"/>
        <v>-12477</v>
      </c>
      <c r="D43" s="21">
        <f t="shared" si="1"/>
        <v>-9297.5168000003323</v>
      </c>
      <c r="E43" s="22">
        <f t="shared" si="2"/>
        <v>3179.4831999996677</v>
      </c>
    </row>
    <row r="44" spans="1:5" x14ac:dyDescent="0.25">
      <c r="A44" s="2">
        <v>14.5</v>
      </c>
      <c r="B44" s="14">
        <v>6307358</v>
      </c>
      <c r="C44" s="15">
        <f t="shared" si="0"/>
        <v>-11112</v>
      </c>
      <c r="D44" s="21">
        <f t="shared" si="1"/>
        <v>-7971.856228126213</v>
      </c>
      <c r="E44" s="22">
        <f t="shared" si="2"/>
        <v>3140.143771873787</v>
      </c>
    </row>
    <row r="45" spans="1:5" x14ac:dyDescent="0.25">
      <c r="A45" s="2">
        <v>15</v>
      </c>
      <c r="B45" s="14">
        <v>6308591</v>
      </c>
      <c r="C45" s="15">
        <f t="shared" si="0"/>
        <v>-9879</v>
      </c>
      <c r="D45" s="21">
        <f t="shared" si="1"/>
        <v>-7192.9375</v>
      </c>
      <c r="E45" s="22">
        <f t="shared" si="2"/>
        <v>2686.0625</v>
      </c>
    </row>
    <row r="46" spans="1:5" x14ac:dyDescent="0.25">
      <c r="A46" s="2">
        <v>16</v>
      </c>
      <c r="B46" s="14">
        <v>6310623</v>
      </c>
      <c r="C46" s="15">
        <f t="shared" si="0"/>
        <v>-7847</v>
      </c>
      <c r="D46" s="21">
        <f t="shared" si="1"/>
        <v>-7125.5232000006363</v>
      </c>
      <c r="E46" s="22">
        <f t="shared" si="2"/>
        <v>721.47679999936372</v>
      </c>
    </row>
    <row r="47" spans="1:5" x14ac:dyDescent="0.25">
      <c r="A47" s="2">
        <v>17</v>
      </c>
      <c r="B47" s="14">
        <v>6312244</v>
      </c>
      <c r="C47" s="15">
        <f t="shared" si="0"/>
        <v>-6226</v>
      </c>
      <c r="D47" s="21">
        <f t="shared" si="1"/>
        <v>-8369.384900001809</v>
      </c>
      <c r="E47" s="22">
        <f t="shared" si="2"/>
        <v>2143.384900001809</v>
      </c>
    </row>
    <row r="48" spans="1:5" x14ac:dyDescent="0.25">
      <c r="A48" s="2">
        <v>18</v>
      </c>
      <c r="B48" s="14">
        <v>6313530</v>
      </c>
      <c r="C48" s="15">
        <f t="shared" si="0"/>
        <v>-4940</v>
      </c>
      <c r="D48" s="21">
        <f t="shared" si="1"/>
        <v>-9341.4976000003517</v>
      </c>
      <c r="E48" s="22">
        <f t="shared" si="2"/>
        <v>4401.4976000003517</v>
      </c>
    </row>
    <row r="49" spans="1:5" x14ac:dyDescent="0.25">
      <c r="A49" s="2">
        <v>19.010000000000002</v>
      </c>
      <c r="B49" s="14">
        <v>6314610</v>
      </c>
      <c r="C49" s="15">
        <f t="shared" si="0"/>
        <v>-3860</v>
      </c>
      <c r="D49" s="21">
        <f t="shared" si="1"/>
        <v>-7304.2945004906505</v>
      </c>
      <c r="E49" s="22">
        <f t="shared" si="2"/>
        <v>3444.2945004906505</v>
      </c>
    </row>
    <row r="50" spans="1:5" x14ac:dyDescent="0.25">
      <c r="A50" s="2">
        <v>20.02</v>
      </c>
      <c r="B50" s="14">
        <v>6315536</v>
      </c>
      <c r="C50" s="15">
        <f t="shared" si="0"/>
        <v>-2934</v>
      </c>
      <c r="D50" s="21">
        <f t="shared" si="1"/>
        <v>1935.370707590133</v>
      </c>
      <c r="E50" s="22">
        <f t="shared" si="2"/>
        <v>4869.370707590133</v>
      </c>
    </row>
    <row r="51" spans="1:5" ht="15.75" thickBot="1" x14ac:dyDescent="0.3">
      <c r="A51" s="3" t="s">
        <v>2</v>
      </c>
      <c r="B51" s="16">
        <v>6318470</v>
      </c>
      <c r="C51" s="17"/>
      <c r="D51" s="23"/>
      <c r="E51" s="17"/>
    </row>
    <row r="52" spans="1:5" x14ac:dyDescent="0.25">
      <c r="D52" s="27" t="s">
        <v>20</v>
      </c>
      <c r="E52" s="24">
        <f>AVERAGE(E5:E50)</f>
        <v>2576.5836588652746</v>
      </c>
    </row>
    <row r="53" spans="1:5" x14ac:dyDescent="0.25">
      <c r="D53" s="28" t="s">
        <v>21</v>
      </c>
      <c r="E53" s="25">
        <f>SQRT(E52)</f>
        <v>50.760059681458948</v>
      </c>
    </row>
    <row r="54" spans="1:5" ht="15.75" thickBot="1" x14ac:dyDescent="0.3">
      <c r="D54" s="29" t="s">
        <v>22</v>
      </c>
      <c r="E54" s="26">
        <f>E53/B1</f>
        <v>6.6657027516948473E-5</v>
      </c>
    </row>
  </sheetData>
  <mergeCells count="2">
    <mergeCell ref="A3:C3"/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 Data</vt:lpstr>
      <vt:lpstr>Sensitivity</vt:lpstr>
      <vt:lpstr>Noise</vt:lpstr>
      <vt:lpstr>Drift</vt:lpstr>
      <vt:lpstr>Polynomial Fit</vt:lpstr>
    </vt:vector>
  </TitlesOfParts>
  <Company>University og Washington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</dc:creator>
  <cp:lastModifiedBy>Katrina</cp:lastModifiedBy>
  <cp:lastPrinted>2018-08-08T17:23:06Z</cp:lastPrinted>
  <dcterms:created xsi:type="dcterms:W3CDTF">2018-08-08T17:19:02Z</dcterms:created>
  <dcterms:modified xsi:type="dcterms:W3CDTF">2018-09-17T21:21:31Z</dcterms:modified>
</cp:coreProperties>
</file>