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hn\Desktop\STM MS Submission\Supplementary Files\"/>
    </mc:Choice>
  </mc:AlternateContent>
  <bookViews>
    <workbookView xWindow="0" yWindow="0" windowWidth="28800" windowHeight="14100"/>
  </bookViews>
  <sheets>
    <sheet name="RSME - Offset Regression " sheetId="13" r:id="rId1"/>
    <sheet name="RSME - Benchtop Regression" sheetId="12" r:id="rId2"/>
    <sheet name="Participant 1" sheetId="4" r:id="rId3"/>
    <sheet name="Participant 2" sheetId="9" r:id="rId4"/>
    <sheet name="Participant 3" sheetId="2" r:id="rId5"/>
    <sheet name="Participant 4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4" l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4" i="4"/>
  <c r="Y5" i="13" l="1"/>
  <c r="Z5" i="13"/>
  <c r="AA5" i="13"/>
  <c r="AA18" i="13" s="1"/>
  <c r="AA25" i="13" s="1"/>
  <c r="AA38" i="13" s="1"/>
  <c r="AB5" i="13"/>
  <c r="AC5" i="13"/>
  <c r="AD5" i="13"/>
  <c r="AD19" i="13" s="1"/>
  <c r="AD26" i="13" s="1"/>
  <c r="AD39" i="13" s="1"/>
  <c r="AE5" i="13"/>
  <c r="Q5" i="13"/>
  <c r="R5" i="13"/>
  <c r="S5" i="13"/>
  <c r="T5" i="13"/>
  <c r="U5" i="13"/>
  <c r="U19" i="13" s="1"/>
  <c r="U26" i="13" s="1"/>
  <c r="U39" i="13" s="1"/>
  <c r="V5" i="13"/>
  <c r="V19" i="13" s="1"/>
  <c r="V26" i="13" s="1"/>
  <c r="V39" i="13" s="1"/>
  <c r="O5" i="13"/>
  <c r="N5" i="13"/>
  <c r="M5" i="13"/>
  <c r="M18" i="13" s="1"/>
  <c r="M25" i="13" s="1"/>
  <c r="M38" i="13" s="1"/>
  <c r="L5" i="13"/>
  <c r="K5" i="13"/>
  <c r="K18" i="13" s="1"/>
  <c r="K25" i="13" s="1"/>
  <c r="K38" i="13" s="1"/>
  <c r="J5" i="13"/>
  <c r="I5" i="13"/>
  <c r="M19" i="13"/>
  <c r="M26" i="13" s="1"/>
  <c r="M39" i="13" s="1"/>
  <c r="N16" i="13"/>
  <c r="N23" i="13" s="1"/>
  <c r="N36" i="13" s="1"/>
  <c r="A5" i="13"/>
  <c r="B5" i="13"/>
  <c r="C5" i="13"/>
  <c r="D5" i="13"/>
  <c r="D19" i="13" s="1"/>
  <c r="D26" i="13" s="1"/>
  <c r="D39" i="13" s="1"/>
  <c r="E5" i="13"/>
  <c r="E17" i="13" s="1"/>
  <c r="E24" i="13" s="1"/>
  <c r="E37" i="13" s="1"/>
  <c r="F5" i="13"/>
  <c r="F19" i="13" s="1"/>
  <c r="F26" i="13" s="1"/>
  <c r="F39" i="13" s="1"/>
  <c r="G5" i="13"/>
  <c r="B18" i="13"/>
  <c r="B25" i="13" s="1"/>
  <c r="B38" i="13" s="1"/>
  <c r="AE19" i="13"/>
  <c r="AE26" i="13" s="1"/>
  <c r="AE39" i="13" s="1"/>
  <c r="AC19" i="13"/>
  <c r="AC26" i="13" s="1"/>
  <c r="AC39" i="13" s="1"/>
  <c r="AB19" i="13"/>
  <c r="AB26" i="13" s="1"/>
  <c r="AB39" i="13" s="1"/>
  <c r="Z19" i="13"/>
  <c r="Z26" i="13" s="1"/>
  <c r="Z39" i="13" s="1"/>
  <c r="Y19" i="13"/>
  <c r="Y26" i="13" s="1"/>
  <c r="Y39" i="13" s="1"/>
  <c r="T19" i="13"/>
  <c r="T26" i="13" s="1"/>
  <c r="T39" i="13" s="1"/>
  <c r="S19" i="13"/>
  <c r="S26" i="13" s="1"/>
  <c r="S39" i="13" s="1"/>
  <c r="R19" i="13"/>
  <c r="R26" i="13" s="1"/>
  <c r="R39" i="13" s="1"/>
  <c r="Q19" i="13"/>
  <c r="Q26" i="13" s="1"/>
  <c r="Q39" i="13" s="1"/>
  <c r="O19" i="13"/>
  <c r="O26" i="13" s="1"/>
  <c r="O39" i="13" s="1"/>
  <c r="N19" i="13"/>
  <c r="N26" i="13" s="1"/>
  <c r="N39" i="13" s="1"/>
  <c r="L19" i="13"/>
  <c r="L26" i="13" s="1"/>
  <c r="L39" i="13" s="1"/>
  <c r="K19" i="13"/>
  <c r="K26" i="13" s="1"/>
  <c r="K39" i="13" s="1"/>
  <c r="J19" i="13"/>
  <c r="J26" i="13" s="1"/>
  <c r="J39" i="13" s="1"/>
  <c r="I19" i="13"/>
  <c r="I26" i="13" s="1"/>
  <c r="I39" i="13" s="1"/>
  <c r="G19" i="13"/>
  <c r="G26" i="13" s="1"/>
  <c r="G39" i="13" s="1"/>
  <c r="C19" i="13"/>
  <c r="C26" i="13" s="1"/>
  <c r="C39" i="13" s="1"/>
  <c r="A19" i="13"/>
  <c r="A26" i="13" s="1"/>
  <c r="A39" i="13" s="1"/>
  <c r="AE18" i="13"/>
  <c r="AE25" i="13" s="1"/>
  <c r="AE38" i="13" s="1"/>
  <c r="AD18" i="13"/>
  <c r="AD25" i="13" s="1"/>
  <c r="AD38" i="13" s="1"/>
  <c r="AC18" i="13"/>
  <c r="AC25" i="13" s="1"/>
  <c r="AC38" i="13" s="1"/>
  <c r="AB18" i="13"/>
  <c r="AB25" i="13" s="1"/>
  <c r="AB38" i="13" s="1"/>
  <c r="Z18" i="13"/>
  <c r="Z25" i="13" s="1"/>
  <c r="Z38" i="13" s="1"/>
  <c r="Y18" i="13"/>
  <c r="Y25" i="13" s="1"/>
  <c r="Y38" i="13" s="1"/>
  <c r="U18" i="13"/>
  <c r="U25" i="13" s="1"/>
  <c r="U38" i="13" s="1"/>
  <c r="T18" i="13"/>
  <c r="T25" i="13" s="1"/>
  <c r="T38" i="13" s="1"/>
  <c r="S18" i="13"/>
  <c r="S25" i="13" s="1"/>
  <c r="S38" i="13" s="1"/>
  <c r="R18" i="13"/>
  <c r="R25" i="13" s="1"/>
  <c r="R38" i="13" s="1"/>
  <c r="Q18" i="13"/>
  <c r="Q25" i="13" s="1"/>
  <c r="Q38" i="13" s="1"/>
  <c r="O18" i="13"/>
  <c r="O25" i="13" s="1"/>
  <c r="O38" i="13" s="1"/>
  <c r="L18" i="13"/>
  <c r="L25" i="13" s="1"/>
  <c r="L38" i="13" s="1"/>
  <c r="J18" i="13"/>
  <c r="J25" i="13" s="1"/>
  <c r="J38" i="13" s="1"/>
  <c r="I18" i="13"/>
  <c r="I25" i="13" s="1"/>
  <c r="I38" i="13" s="1"/>
  <c r="G18" i="13"/>
  <c r="G25" i="13" s="1"/>
  <c r="G38" i="13" s="1"/>
  <c r="D18" i="13"/>
  <c r="D25" i="13" s="1"/>
  <c r="D38" i="13" s="1"/>
  <c r="C18" i="13"/>
  <c r="C25" i="13" s="1"/>
  <c r="C38" i="13" s="1"/>
  <c r="A18" i="13"/>
  <c r="A25" i="13" s="1"/>
  <c r="A38" i="13" s="1"/>
  <c r="AE17" i="13"/>
  <c r="AE24" i="13" s="1"/>
  <c r="AE37" i="13" s="1"/>
  <c r="AD17" i="13"/>
  <c r="AD24" i="13" s="1"/>
  <c r="AD37" i="13" s="1"/>
  <c r="AC17" i="13"/>
  <c r="AC24" i="13" s="1"/>
  <c r="AC37" i="13" s="1"/>
  <c r="AB17" i="13"/>
  <c r="AB24" i="13" s="1"/>
  <c r="AB37" i="13" s="1"/>
  <c r="AA17" i="13"/>
  <c r="AA24" i="13" s="1"/>
  <c r="AA37" i="13" s="1"/>
  <c r="Z17" i="13"/>
  <c r="Z24" i="13" s="1"/>
  <c r="Z37" i="13" s="1"/>
  <c r="Y17" i="13"/>
  <c r="Y24" i="13" s="1"/>
  <c r="Y37" i="13" s="1"/>
  <c r="U17" i="13"/>
  <c r="U24" i="13" s="1"/>
  <c r="U37" i="13" s="1"/>
  <c r="T17" i="13"/>
  <c r="T24" i="13" s="1"/>
  <c r="T37" i="13" s="1"/>
  <c r="S17" i="13"/>
  <c r="S24" i="13" s="1"/>
  <c r="S37" i="13" s="1"/>
  <c r="R17" i="13"/>
  <c r="R24" i="13" s="1"/>
  <c r="R37" i="13" s="1"/>
  <c r="Q17" i="13"/>
  <c r="Q24" i="13" s="1"/>
  <c r="Q37" i="13" s="1"/>
  <c r="O17" i="13"/>
  <c r="O24" i="13" s="1"/>
  <c r="O37" i="13" s="1"/>
  <c r="L17" i="13"/>
  <c r="L24" i="13" s="1"/>
  <c r="L37" i="13" s="1"/>
  <c r="J17" i="13"/>
  <c r="J24" i="13" s="1"/>
  <c r="J37" i="13" s="1"/>
  <c r="I17" i="13"/>
  <c r="I24" i="13" s="1"/>
  <c r="I37" i="13" s="1"/>
  <c r="G17" i="13"/>
  <c r="G24" i="13" s="1"/>
  <c r="G37" i="13" s="1"/>
  <c r="D17" i="13"/>
  <c r="D24" i="13" s="1"/>
  <c r="D37" i="13" s="1"/>
  <c r="C17" i="13"/>
  <c r="C24" i="13" s="1"/>
  <c r="C37" i="13" s="1"/>
  <c r="A17" i="13"/>
  <c r="A24" i="13" s="1"/>
  <c r="A37" i="13" s="1"/>
  <c r="AE16" i="13"/>
  <c r="AE23" i="13" s="1"/>
  <c r="AE36" i="13" s="1"/>
  <c r="AD16" i="13"/>
  <c r="AD23" i="13" s="1"/>
  <c r="AD36" i="13" s="1"/>
  <c r="AC16" i="13"/>
  <c r="AC23" i="13" s="1"/>
  <c r="AC36" i="13" s="1"/>
  <c r="AC42" i="13" s="1"/>
  <c r="AC45" i="13" s="1"/>
  <c r="AB16" i="13"/>
  <c r="AB23" i="13" s="1"/>
  <c r="AB36" i="13" s="1"/>
  <c r="AB42" i="13" s="1"/>
  <c r="AB45" i="13" s="1"/>
  <c r="Z16" i="13"/>
  <c r="Z23" i="13" s="1"/>
  <c r="Z36" i="13" s="1"/>
  <c r="Y16" i="13"/>
  <c r="Y23" i="13" s="1"/>
  <c r="Y36" i="13" s="1"/>
  <c r="U16" i="13"/>
  <c r="U23" i="13" s="1"/>
  <c r="U36" i="13" s="1"/>
  <c r="T16" i="13"/>
  <c r="T23" i="13" s="1"/>
  <c r="T36" i="13" s="1"/>
  <c r="T42" i="13" s="1"/>
  <c r="T45" i="13" s="1"/>
  <c r="S16" i="13"/>
  <c r="S23" i="13" s="1"/>
  <c r="S36" i="13" s="1"/>
  <c r="S42" i="13" s="1"/>
  <c r="S45" i="13" s="1"/>
  <c r="R16" i="13"/>
  <c r="R23" i="13" s="1"/>
  <c r="R36" i="13" s="1"/>
  <c r="Q16" i="13"/>
  <c r="Q23" i="13" s="1"/>
  <c r="Q36" i="13" s="1"/>
  <c r="O16" i="13"/>
  <c r="O23" i="13" s="1"/>
  <c r="O36" i="13" s="1"/>
  <c r="M16" i="13"/>
  <c r="M23" i="13" s="1"/>
  <c r="M36" i="13" s="1"/>
  <c r="L16" i="13"/>
  <c r="L23" i="13" s="1"/>
  <c r="L36" i="13" s="1"/>
  <c r="L42" i="13" s="1"/>
  <c r="L45" i="13" s="1"/>
  <c r="J16" i="13"/>
  <c r="J23" i="13" s="1"/>
  <c r="J36" i="13" s="1"/>
  <c r="I16" i="13"/>
  <c r="I23" i="13" s="1"/>
  <c r="I36" i="13" s="1"/>
  <c r="G16" i="13"/>
  <c r="G23" i="13" s="1"/>
  <c r="G36" i="13" s="1"/>
  <c r="D16" i="13"/>
  <c r="D23" i="13" s="1"/>
  <c r="D36" i="13" s="1"/>
  <c r="C16" i="13"/>
  <c r="C23" i="13" s="1"/>
  <c r="C36" i="13" s="1"/>
  <c r="B16" i="13"/>
  <c r="B23" i="13" s="1"/>
  <c r="B36" i="13" s="1"/>
  <c r="A16" i="13"/>
  <c r="A23" i="13" s="1"/>
  <c r="A36" i="13" s="1"/>
  <c r="Y42" i="13" l="1"/>
  <c r="Y45" i="13" s="1"/>
  <c r="AA16" i="13"/>
  <c r="AA23" i="13" s="1"/>
  <c r="AA36" i="13" s="1"/>
  <c r="AA19" i="13"/>
  <c r="AA26" i="13" s="1"/>
  <c r="AA39" i="13" s="1"/>
  <c r="AD42" i="13"/>
  <c r="AD45" i="13" s="1"/>
  <c r="AE42" i="13"/>
  <c r="AE45" i="13" s="1"/>
  <c r="U42" i="13"/>
  <c r="U45" i="13" s="1"/>
  <c r="V16" i="13"/>
  <c r="V23" i="13" s="1"/>
  <c r="V36" i="13" s="1"/>
  <c r="V18" i="13"/>
  <c r="V25" i="13" s="1"/>
  <c r="V38" i="13" s="1"/>
  <c r="Q42" i="13"/>
  <c r="Q45" i="13" s="1"/>
  <c r="V17" i="13"/>
  <c r="V24" i="13" s="1"/>
  <c r="V37" i="13" s="1"/>
  <c r="J42" i="13"/>
  <c r="J45" i="13" s="1"/>
  <c r="M17" i="13"/>
  <c r="M24" i="13" s="1"/>
  <c r="M37" i="13" s="1"/>
  <c r="N17" i="13"/>
  <c r="N24" i="13" s="1"/>
  <c r="N37" i="13" s="1"/>
  <c r="N18" i="13"/>
  <c r="N25" i="13" s="1"/>
  <c r="N38" i="13" s="1"/>
  <c r="O42" i="13"/>
  <c r="O45" i="13" s="1"/>
  <c r="K16" i="13"/>
  <c r="K23" i="13" s="1"/>
  <c r="K36" i="13" s="1"/>
  <c r="K42" i="13" s="1"/>
  <c r="K45" i="13" s="1"/>
  <c r="K17" i="13"/>
  <c r="K24" i="13" s="1"/>
  <c r="K37" i="13" s="1"/>
  <c r="M42" i="13"/>
  <c r="M45" i="13" s="1"/>
  <c r="I42" i="13"/>
  <c r="I45" i="13" s="1"/>
  <c r="E19" i="13"/>
  <c r="E26" i="13" s="1"/>
  <c r="E39" i="13" s="1"/>
  <c r="B19" i="13"/>
  <c r="B26" i="13" s="1"/>
  <c r="B39" i="13" s="1"/>
  <c r="C42" i="13"/>
  <c r="C45" i="13" s="1"/>
  <c r="F17" i="13"/>
  <c r="F24" i="13" s="1"/>
  <c r="F37" i="13" s="1"/>
  <c r="E18" i="13"/>
  <c r="E25" i="13" s="1"/>
  <c r="E38" i="13" s="1"/>
  <c r="E16" i="13"/>
  <c r="E23" i="13" s="1"/>
  <c r="E36" i="13" s="1"/>
  <c r="E42" i="13" s="1"/>
  <c r="E45" i="13" s="1"/>
  <c r="F18" i="13"/>
  <c r="F25" i="13" s="1"/>
  <c r="F38" i="13" s="1"/>
  <c r="F16" i="13"/>
  <c r="F23" i="13" s="1"/>
  <c r="F36" i="13" s="1"/>
  <c r="F42" i="13" s="1"/>
  <c r="F45" i="13" s="1"/>
  <c r="A42" i="13"/>
  <c r="A45" i="13" s="1"/>
  <c r="G42" i="13"/>
  <c r="G45" i="13" s="1"/>
  <c r="B17" i="13"/>
  <c r="B24" i="13" s="1"/>
  <c r="B37" i="13" s="1"/>
  <c r="B42" i="13" s="1"/>
  <c r="B45" i="13" s="1"/>
  <c r="D42" i="13"/>
  <c r="D45" i="13" s="1"/>
  <c r="R42" i="13"/>
  <c r="R45" i="13" s="1"/>
  <c r="Z42" i="13"/>
  <c r="Z45" i="13" s="1"/>
  <c r="AE19" i="12"/>
  <c r="AE26" i="12" s="1"/>
  <c r="AE39" i="12" s="1"/>
  <c r="AD19" i="12"/>
  <c r="AD26" i="12" s="1"/>
  <c r="AD39" i="12" s="1"/>
  <c r="AC19" i="12"/>
  <c r="AC26" i="12" s="1"/>
  <c r="AC39" i="12" s="1"/>
  <c r="AB19" i="12"/>
  <c r="AB26" i="12" s="1"/>
  <c r="AB39" i="12" s="1"/>
  <c r="AA19" i="12"/>
  <c r="AA26" i="12" s="1"/>
  <c r="AA39" i="12" s="1"/>
  <c r="Z19" i="12"/>
  <c r="Z26" i="12" s="1"/>
  <c r="Z39" i="12" s="1"/>
  <c r="Y19" i="12"/>
  <c r="Y26" i="12" s="1"/>
  <c r="Y39" i="12" s="1"/>
  <c r="V19" i="12"/>
  <c r="V26" i="12" s="1"/>
  <c r="V39" i="12" s="1"/>
  <c r="U19" i="12"/>
  <c r="U26" i="12" s="1"/>
  <c r="U39" i="12" s="1"/>
  <c r="T19" i="12"/>
  <c r="T26" i="12" s="1"/>
  <c r="T39" i="12" s="1"/>
  <c r="S19" i="12"/>
  <c r="S26" i="12" s="1"/>
  <c r="S39" i="12" s="1"/>
  <c r="R19" i="12"/>
  <c r="R26" i="12" s="1"/>
  <c r="R39" i="12" s="1"/>
  <c r="Q19" i="12"/>
  <c r="Q26" i="12" s="1"/>
  <c r="Q39" i="12" s="1"/>
  <c r="O19" i="12"/>
  <c r="O26" i="12" s="1"/>
  <c r="O39" i="12" s="1"/>
  <c r="N19" i="12"/>
  <c r="N26" i="12" s="1"/>
  <c r="N39" i="12" s="1"/>
  <c r="M19" i="12"/>
  <c r="M26" i="12" s="1"/>
  <c r="M39" i="12" s="1"/>
  <c r="L19" i="12"/>
  <c r="L26" i="12" s="1"/>
  <c r="L39" i="12" s="1"/>
  <c r="K19" i="12"/>
  <c r="K26" i="12" s="1"/>
  <c r="K39" i="12" s="1"/>
  <c r="J19" i="12"/>
  <c r="J26" i="12" s="1"/>
  <c r="J39" i="12" s="1"/>
  <c r="I19" i="12"/>
  <c r="I26" i="12" s="1"/>
  <c r="I39" i="12" s="1"/>
  <c r="G19" i="12"/>
  <c r="G26" i="12" s="1"/>
  <c r="G39" i="12" s="1"/>
  <c r="F19" i="12"/>
  <c r="F26" i="12" s="1"/>
  <c r="F39" i="12" s="1"/>
  <c r="E19" i="12"/>
  <c r="E26" i="12" s="1"/>
  <c r="E39" i="12" s="1"/>
  <c r="D19" i="12"/>
  <c r="D26" i="12" s="1"/>
  <c r="D39" i="12" s="1"/>
  <c r="C19" i="12"/>
  <c r="C26" i="12" s="1"/>
  <c r="C39" i="12" s="1"/>
  <c r="B19" i="12"/>
  <c r="B26" i="12" s="1"/>
  <c r="B39" i="12" s="1"/>
  <c r="A19" i="12"/>
  <c r="A26" i="12" s="1"/>
  <c r="A39" i="12" s="1"/>
  <c r="AE18" i="12"/>
  <c r="AE25" i="12" s="1"/>
  <c r="AE38" i="12" s="1"/>
  <c r="AD18" i="12"/>
  <c r="AD25" i="12" s="1"/>
  <c r="AD38" i="12" s="1"/>
  <c r="AC18" i="12"/>
  <c r="AC25" i="12" s="1"/>
  <c r="AC38" i="12" s="1"/>
  <c r="AB18" i="12"/>
  <c r="AB25" i="12" s="1"/>
  <c r="AB38" i="12" s="1"/>
  <c r="AA18" i="12"/>
  <c r="AA25" i="12" s="1"/>
  <c r="AA38" i="12" s="1"/>
  <c r="Z18" i="12"/>
  <c r="Z25" i="12" s="1"/>
  <c r="Z38" i="12" s="1"/>
  <c r="Y18" i="12"/>
  <c r="Y25" i="12" s="1"/>
  <c r="Y38" i="12" s="1"/>
  <c r="V18" i="12"/>
  <c r="V25" i="12" s="1"/>
  <c r="V38" i="12" s="1"/>
  <c r="U18" i="12"/>
  <c r="U25" i="12" s="1"/>
  <c r="U38" i="12" s="1"/>
  <c r="T18" i="12"/>
  <c r="T25" i="12" s="1"/>
  <c r="T38" i="12" s="1"/>
  <c r="S18" i="12"/>
  <c r="S25" i="12" s="1"/>
  <c r="S38" i="12" s="1"/>
  <c r="R18" i="12"/>
  <c r="R25" i="12" s="1"/>
  <c r="R38" i="12" s="1"/>
  <c r="Q18" i="12"/>
  <c r="Q25" i="12" s="1"/>
  <c r="Q38" i="12" s="1"/>
  <c r="O18" i="12"/>
  <c r="O25" i="12" s="1"/>
  <c r="O38" i="12" s="1"/>
  <c r="N18" i="12"/>
  <c r="N25" i="12" s="1"/>
  <c r="N38" i="12" s="1"/>
  <c r="M18" i="12"/>
  <c r="M25" i="12" s="1"/>
  <c r="M38" i="12" s="1"/>
  <c r="L18" i="12"/>
  <c r="L25" i="12" s="1"/>
  <c r="L38" i="12" s="1"/>
  <c r="K18" i="12"/>
  <c r="K25" i="12" s="1"/>
  <c r="K38" i="12" s="1"/>
  <c r="J18" i="12"/>
  <c r="J25" i="12" s="1"/>
  <c r="J38" i="12" s="1"/>
  <c r="I18" i="12"/>
  <c r="I25" i="12" s="1"/>
  <c r="I38" i="12" s="1"/>
  <c r="G18" i="12"/>
  <c r="G25" i="12" s="1"/>
  <c r="G38" i="12" s="1"/>
  <c r="F18" i="12"/>
  <c r="F25" i="12" s="1"/>
  <c r="F38" i="12" s="1"/>
  <c r="E18" i="12"/>
  <c r="E25" i="12" s="1"/>
  <c r="E38" i="12" s="1"/>
  <c r="D18" i="12"/>
  <c r="D25" i="12" s="1"/>
  <c r="D38" i="12" s="1"/>
  <c r="C18" i="12"/>
  <c r="C25" i="12" s="1"/>
  <c r="C38" i="12" s="1"/>
  <c r="B18" i="12"/>
  <c r="B25" i="12" s="1"/>
  <c r="B38" i="12" s="1"/>
  <c r="A18" i="12"/>
  <c r="A25" i="12" s="1"/>
  <c r="A38" i="12" s="1"/>
  <c r="AE17" i="12"/>
  <c r="AE24" i="12" s="1"/>
  <c r="AE37" i="12" s="1"/>
  <c r="AD17" i="12"/>
  <c r="AD24" i="12" s="1"/>
  <c r="AD37" i="12" s="1"/>
  <c r="AC17" i="12"/>
  <c r="AC24" i="12" s="1"/>
  <c r="AC37" i="12" s="1"/>
  <c r="AB17" i="12"/>
  <c r="AB24" i="12" s="1"/>
  <c r="AB37" i="12" s="1"/>
  <c r="AA17" i="12"/>
  <c r="AA24" i="12" s="1"/>
  <c r="AA37" i="12" s="1"/>
  <c r="Z17" i="12"/>
  <c r="Z24" i="12" s="1"/>
  <c r="Z37" i="12" s="1"/>
  <c r="Y17" i="12"/>
  <c r="Y24" i="12" s="1"/>
  <c r="Y37" i="12" s="1"/>
  <c r="V17" i="12"/>
  <c r="V24" i="12" s="1"/>
  <c r="V37" i="12" s="1"/>
  <c r="U17" i="12"/>
  <c r="U24" i="12" s="1"/>
  <c r="U37" i="12" s="1"/>
  <c r="T17" i="12"/>
  <c r="T24" i="12" s="1"/>
  <c r="T37" i="12" s="1"/>
  <c r="S17" i="12"/>
  <c r="S24" i="12" s="1"/>
  <c r="S37" i="12" s="1"/>
  <c r="R17" i="12"/>
  <c r="R24" i="12" s="1"/>
  <c r="R37" i="12" s="1"/>
  <c r="Q17" i="12"/>
  <c r="Q24" i="12" s="1"/>
  <c r="Q37" i="12" s="1"/>
  <c r="O17" i="12"/>
  <c r="O24" i="12" s="1"/>
  <c r="O37" i="12" s="1"/>
  <c r="N17" i="12"/>
  <c r="N24" i="12" s="1"/>
  <c r="N37" i="12" s="1"/>
  <c r="M17" i="12"/>
  <c r="M24" i="12" s="1"/>
  <c r="M37" i="12" s="1"/>
  <c r="L17" i="12"/>
  <c r="L24" i="12" s="1"/>
  <c r="L37" i="12" s="1"/>
  <c r="K17" i="12"/>
  <c r="K24" i="12" s="1"/>
  <c r="K37" i="12" s="1"/>
  <c r="J17" i="12"/>
  <c r="J24" i="12" s="1"/>
  <c r="J37" i="12" s="1"/>
  <c r="I17" i="12"/>
  <c r="I24" i="12" s="1"/>
  <c r="I37" i="12" s="1"/>
  <c r="G17" i="12"/>
  <c r="G24" i="12" s="1"/>
  <c r="G37" i="12" s="1"/>
  <c r="F17" i="12"/>
  <c r="F24" i="12" s="1"/>
  <c r="F37" i="12" s="1"/>
  <c r="E17" i="12"/>
  <c r="E24" i="12" s="1"/>
  <c r="E37" i="12" s="1"/>
  <c r="D17" i="12"/>
  <c r="D24" i="12" s="1"/>
  <c r="D37" i="12" s="1"/>
  <c r="C17" i="12"/>
  <c r="C24" i="12" s="1"/>
  <c r="C37" i="12" s="1"/>
  <c r="B17" i="12"/>
  <c r="B24" i="12" s="1"/>
  <c r="B37" i="12" s="1"/>
  <c r="A17" i="12"/>
  <c r="A24" i="12" s="1"/>
  <c r="A37" i="12" s="1"/>
  <c r="AE16" i="12"/>
  <c r="AE23" i="12" s="1"/>
  <c r="AE36" i="12" s="1"/>
  <c r="AD16" i="12"/>
  <c r="AD23" i="12" s="1"/>
  <c r="AD36" i="12" s="1"/>
  <c r="AC16" i="12"/>
  <c r="AC23" i="12" s="1"/>
  <c r="AC36" i="12" s="1"/>
  <c r="AB16" i="12"/>
  <c r="AB23" i="12" s="1"/>
  <c r="AB36" i="12" s="1"/>
  <c r="AB42" i="12" s="1"/>
  <c r="AB45" i="12" s="1"/>
  <c r="AA16" i="12"/>
  <c r="AA23" i="12" s="1"/>
  <c r="AA36" i="12" s="1"/>
  <c r="AA42" i="12" s="1"/>
  <c r="AA45" i="12" s="1"/>
  <c r="Z16" i="12"/>
  <c r="Z23" i="12" s="1"/>
  <c r="Z36" i="12" s="1"/>
  <c r="Y16" i="12"/>
  <c r="Y23" i="12" s="1"/>
  <c r="Y36" i="12" s="1"/>
  <c r="V16" i="12"/>
  <c r="V23" i="12" s="1"/>
  <c r="V36" i="12" s="1"/>
  <c r="U16" i="12"/>
  <c r="U23" i="12" s="1"/>
  <c r="U36" i="12" s="1"/>
  <c r="U42" i="12" s="1"/>
  <c r="U45" i="12" s="1"/>
  <c r="T16" i="12"/>
  <c r="T23" i="12" s="1"/>
  <c r="T36" i="12" s="1"/>
  <c r="T42" i="12" s="1"/>
  <c r="T45" i="12" s="1"/>
  <c r="S16" i="12"/>
  <c r="S23" i="12" s="1"/>
  <c r="S36" i="12" s="1"/>
  <c r="S42" i="12" s="1"/>
  <c r="S45" i="12" s="1"/>
  <c r="R16" i="12"/>
  <c r="R23" i="12" s="1"/>
  <c r="R36" i="12" s="1"/>
  <c r="Q16" i="12"/>
  <c r="Q23" i="12" s="1"/>
  <c r="Q36" i="12" s="1"/>
  <c r="O16" i="12"/>
  <c r="O23" i="12" s="1"/>
  <c r="O36" i="12" s="1"/>
  <c r="N16" i="12"/>
  <c r="N23" i="12" s="1"/>
  <c r="N36" i="12" s="1"/>
  <c r="N42" i="12" s="1"/>
  <c r="N45" i="12" s="1"/>
  <c r="M16" i="12"/>
  <c r="M23" i="12" s="1"/>
  <c r="M36" i="12" s="1"/>
  <c r="M42" i="12" s="1"/>
  <c r="M45" i="12" s="1"/>
  <c r="L16" i="12"/>
  <c r="L23" i="12" s="1"/>
  <c r="L36" i="12" s="1"/>
  <c r="L42" i="12" s="1"/>
  <c r="L45" i="12" s="1"/>
  <c r="K16" i="12"/>
  <c r="K23" i="12" s="1"/>
  <c r="K36" i="12" s="1"/>
  <c r="J16" i="12"/>
  <c r="J23" i="12" s="1"/>
  <c r="J36" i="12" s="1"/>
  <c r="I16" i="12"/>
  <c r="I23" i="12" s="1"/>
  <c r="I36" i="12" s="1"/>
  <c r="G16" i="12"/>
  <c r="G23" i="12" s="1"/>
  <c r="G36" i="12" s="1"/>
  <c r="G42" i="12" s="1"/>
  <c r="G45" i="12" s="1"/>
  <c r="F16" i="12"/>
  <c r="F23" i="12" s="1"/>
  <c r="F36" i="12" s="1"/>
  <c r="F42" i="12" s="1"/>
  <c r="F45" i="12" s="1"/>
  <c r="E16" i="12"/>
  <c r="E23" i="12" s="1"/>
  <c r="E36" i="12" s="1"/>
  <c r="E42" i="12" s="1"/>
  <c r="E45" i="12" s="1"/>
  <c r="D16" i="12"/>
  <c r="D23" i="12" s="1"/>
  <c r="D36" i="12" s="1"/>
  <c r="C16" i="12"/>
  <c r="C23" i="12" s="1"/>
  <c r="C36" i="12" s="1"/>
  <c r="B16" i="12"/>
  <c r="B23" i="12" s="1"/>
  <c r="B36" i="12" s="1"/>
  <c r="A16" i="12"/>
  <c r="A23" i="12" s="1"/>
  <c r="A36" i="12" s="1"/>
  <c r="A42" i="12" s="1"/>
  <c r="A45" i="12" s="1"/>
  <c r="AA42" i="13" l="1"/>
  <c r="AA45" i="13" s="1"/>
  <c r="Y48" i="13" s="1"/>
  <c r="V42" i="13"/>
  <c r="V45" i="13" s="1"/>
  <c r="Q48" i="13" s="1"/>
  <c r="N42" i="13"/>
  <c r="N45" i="13" s="1"/>
  <c r="I48" i="13" s="1"/>
  <c r="A48" i="13"/>
  <c r="AC42" i="12"/>
  <c r="AC45" i="12" s="1"/>
  <c r="B42" i="12"/>
  <c r="B45" i="12" s="1"/>
  <c r="I42" i="12"/>
  <c r="I45" i="12" s="1"/>
  <c r="O42" i="12"/>
  <c r="O45" i="12" s="1"/>
  <c r="V42" i="12"/>
  <c r="V45" i="12" s="1"/>
  <c r="AD42" i="12"/>
  <c r="AD45" i="12" s="1"/>
  <c r="J42" i="12"/>
  <c r="J45" i="12" s="1"/>
  <c r="Q42" i="12"/>
  <c r="Q45" i="12" s="1"/>
  <c r="Y42" i="12"/>
  <c r="Y45" i="12" s="1"/>
  <c r="AE42" i="12"/>
  <c r="AE45" i="12" s="1"/>
  <c r="C42" i="12"/>
  <c r="C45" i="12" s="1"/>
  <c r="D42" i="12"/>
  <c r="D45" i="12" s="1"/>
  <c r="A48" i="12" s="1"/>
  <c r="K42" i="12"/>
  <c r="K45" i="12" s="1"/>
  <c r="R42" i="12"/>
  <c r="R45" i="12" s="1"/>
  <c r="Z42" i="12"/>
  <c r="Z45" i="12" s="1"/>
  <c r="AG3" i="13" l="1"/>
  <c r="Y48" i="12"/>
  <c r="Q48" i="12"/>
  <c r="I48" i="12"/>
  <c r="AG3" i="12" l="1"/>
  <c r="C3" i="9" l="1"/>
  <c r="B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H7" i="9" s="1"/>
  <c r="G4" i="9"/>
  <c r="F4" i="9"/>
  <c r="E4" i="9"/>
  <c r="D4" i="9"/>
  <c r="C4" i="9"/>
  <c r="C7" i="9" s="1"/>
  <c r="I3" i="9"/>
  <c r="I7" i="9" s="1"/>
  <c r="G3" i="9"/>
  <c r="F3" i="9"/>
  <c r="E3" i="9"/>
  <c r="D3" i="9"/>
  <c r="D7" i="9" s="1"/>
  <c r="F7" i="9" l="1"/>
  <c r="G7" i="9"/>
  <c r="E7" i="9"/>
  <c r="H7" i="2"/>
  <c r="B7" i="2"/>
  <c r="B7" i="7"/>
  <c r="B7" i="4"/>
  <c r="I6" i="7"/>
  <c r="H6" i="7"/>
  <c r="H7" i="7" s="1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3" i="7"/>
  <c r="G3" i="7"/>
  <c r="G7" i="7" s="1"/>
  <c r="F3" i="7"/>
  <c r="F7" i="7" s="1"/>
  <c r="E3" i="7"/>
  <c r="E7" i="7" s="1"/>
  <c r="D3" i="7"/>
  <c r="D7" i="7" s="1"/>
  <c r="C3" i="7"/>
  <c r="G6" i="2"/>
  <c r="F6" i="2"/>
  <c r="F7" i="2" s="1"/>
  <c r="E6" i="2"/>
  <c r="D6" i="2"/>
  <c r="C6" i="2"/>
  <c r="G5" i="2"/>
  <c r="F5" i="2"/>
  <c r="E5" i="2"/>
  <c r="D5" i="2"/>
  <c r="C5" i="2"/>
  <c r="G4" i="2"/>
  <c r="F4" i="2"/>
  <c r="E4" i="2"/>
  <c r="D4" i="2"/>
  <c r="C4" i="2"/>
  <c r="G3" i="2"/>
  <c r="G7" i="2" s="1"/>
  <c r="F3" i="2"/>
  <c r="E3" i="2"/>
  <c r="D3" i="2"/>
  <c r="C3" i="2"/>
  <c r="I6" i="4"/>
  <c r="H6" i="4"/>
  <c r="G6" i="4"/>
  <c r="F6" i="4"/>
  <c r="E6" i="4"/>
  <c r="D6" i="4"/>
  <c r="C6" i="4"/>
  <c r="I5" i="4"/>
  <c r="H5" i="4"/>
  <c r="G5" i="4"/>
  <c r="F5" i="4"/>
  <c r="E5" i="4"/>
  <c r="D5" i="4"/>
  <c r="C5" i="4"/>
  <c r="I4" i="4"/>
  <c r="H4" i="4"/>
  <c r="G4" i="4"/>
  <c r="F4" i="4"/>
  <c r="E4" i="4"/>
  <c r="D4" i="4"/>
  <c r="C4" i="4"/>
  <c r="I3" i="4"/>
  <c r="I7" i="4" s="1"/>
  <c r="H3" i="4"/>
  <c r="G3" i="4"/>
  <c r="F3" i="4"/>
  <c r="E3" i="4"/>
  <c r="D3" i="4"/>
  <c r="D7" i="4" s="1"/>
  <c r="C3" i="4"/>
  <c r="C7" i="4" s="1"/>
  <c r="G7" i="4" l="1"/>
  <c r="E7" i="4"/>
  <c r="H7" i="4"/>
  <c r="F7" i="4"/>
  <c r="I7" i="7"/>
  <c r="C7" i="7"/>
  <c r="C7" i="2"/>
  <c r="D7" i="2"/>
  <c r="E7" i="2"/>
</calcChain>
</file>

<file path=xl/sharedStrings.xml><?xml version="1.0" encoding="utf-8"?>
<sst xmlns="http://schemas.openxmlformats.org/spreadsheetml/2006/main" count="544" uniqueCount="39">
  <si>
    <t>CH_0</t>
  </si>
  <si>
    <t>CH_1</t>
  </si>
  <si>
    <t>CH_2</t>
  </si>
  <si>
    <t>CH_3</t>
  </si>
  <si>
    <t>CH_4</t>
  </si>
  <si>
    <t>CH_5</t>
  </si>
  <si>
    <t>CH_6</t>
  </si>
  <si>
    <t>CH_7</t>
  </si>
  <si>
    <t>Counts</t>
  </si>
  <si>
    <t>Actual Dist</t>
  </si>
  <si>
    <t>Calculated Distances (mm)</t>
  </si>
  <si>
    <t>Offset Counts</t>
  </si>
  <si>
    <t>Raw Counts</t>
  </si>
  <si>
    <t>baseline</t>
  </si>
  <si>
    <t>Distance Offsets (mm)</t>
  </si>
  <si>
    <t>Shifted Distance</t>
  </si>
  <si>
    <t>Original Cal Distance</t>
  </si>
  <si>
    <t>NA</t>
  </si>
  <si>
    <t>Median</t>
  </si>
  <si>
    <t>LJS</t>
  </si>
  <si>
    <t>HPT</t>
  </si>
  <si>
    <t>DMT</t>
  </si>
  <si>
    <t>GSC</t>
  </si>
  <si>
    <t>Offsets</t>
  </si>
  <si>
    <t>Res^2</t>
  </si>
  <si>
    <t>Average</t>
  </si>
  <si>
    <t>RMS</t>
  </si>
  <si>
    <t>FSO</t>
  </si>
  <si>
    <t>Offset Distance</t>
  </si>
  <si>
    <t>Predicted Counts</t>
  </si>
  <si>
    <t>Actual Distance</t>
  </si>
  <si>
    <t>Actual Counts</t>
  </si>
  <si>
    <t>%FSO</t>
  </si>
  <si>
    <t>OVERALL</t>
  </si>
  <si>
    <t>Participant 4</t>
  </si>
  <si>
    <t>Participant 3</t>
  </si>
  <si>
    <t>Participant 2</t>
  </si>
  <si>
    <t>Participant 1</t>
  </si>
  <si>
    <t>Liner 7A Benchtop 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</si>
</sst>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1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9" xfId="0" applyNumberFormat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2" fontId="0" fillId="0" borderId="13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1" fontId="0" fillId="0" borderId="0" xfId="0" applyNumberFormat="1" applyBorder="1" applyAlignment="1">
      <alignment horizontal="left"/>
    </xf>
    <xf numFmtId="11" fontId="0" fillId="0" borderId="11" xfId="0" applyNumberFormat="1" applyBorder="1" applyAlignment="1">
      <alignment horizontal="left"/>
    </xf>
    <xf numFmtId="11" fontId="0" fillId="0" borderId="13" xfId="0" applyNumberFormat="1" applyBorder="1" applyAlignment="1">
      <alignment horizontal="left"/>
    </xf>
    <xf numFmtId="11" fontId="0" fillId="0" borderId="14" xfId="0" applyNumberFormat="1" applyBorder="1" applyAlignment="1">
      <alignment horizontal="left"/>
    </xf>
    <xf numFmtId="11" fontId="0" fillId="0" borderId="1" xfId="0" applyNumberFormat="1" applyBorder="1" applyAlignment="1">
      <alignment horizontal="left"/>
    </xf>
    <xf numFmtId="11" fontId="0" fillId="0" borderId="9" xfId="0" applyNumberFormat="1" applyBorder="1" applyAlignment="1">
      <alignment horizontal="left"/>
    </xf>
    <xf numFmtId="0" fontId="0" fillId="0" borderId="0" xfId="0" applyFill="1" applyBorder="1" applyAlignment="1">
      <alignment horizontal="right"/>
    </xf>
    <xf numFmtId="164" fontId="0" fillId="0" borderId="5" xfId="0" applyNumberFormat="1" applyBorder="1" applyAlignment="1">
      <alignment horizontal="left"/>
    </xf>
    <xf numFmtId="11" fontId="0" fillId="0" borderId="6" xfId="0" applyNumberFormat="1" applyBorder="1" applyAlignment="1">
      <alignment horizontal="left"/>
    </xf>
    <xf numFmtId="11" fontId="0" fillId="0" borderId="7" xfId="0" applyNumberFormat="1" applyBorder="1" applyAlignment="1">
      <alignment horizontal="left"/>
    </xf>
    <xf numFmtId="11" fontId="3" fillId="0" borderId="1" xfId="0" applyNumberFormat="1" applyFont="1" applyFill="1" applyBorder="1" applyAlignment="1">
      <alignment horizontal="left"/>
    </xf>
    <xf numFmtId="11" fontId="3" fillId="0" borderId="9" xfId="0" applyNumberFormat="1" applyFont="1" applyFill="1" applyBorder="1" applyAlignment="1">
      <alignment horizontal="left"/>
    </xf>
    <xf numFmtId="11" fontId="3" fillId="0" borderId="0" xfId="0" applyNumberFormat="1" applyFont="1" applyFill="1" applyBorder="1" applyAlignment="1">
      <alignment horizontal="left"/>
    </xf>
    <xf numFmtId="11" fontId="3" fillId="0" borderId="13" xfId="0" applyNumberFormat="1" applyFont="1" applyFill="1" applyBorder="1" applyAlignment="1">
      <alignment horizontal="left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11" fontId="0" fillId="0" borderId="20" xfId="0" applyNumberFormat="1" applyFont="1" applyBorder="1" applyAlignment="1">
      <alignment horizontal="center"/>
    </xf>
    <xf numFmtId="11" fontId="0" fillId="0" borderId="21" xfId="0" applyNumberFormat="1" applyFont="1" applyBorder="1" applyAlignment="1">
      <alignment horizontal="center"/>
    </xf>
    <xf numFmtId="11" fontId="0" fillId="0" borderId="21" xfId="0" applyNumberFormat="1" applyFont="1" applyFill="1" applyBorder="1" applyAlignment="1">
      <alignment horizontal="center"/>
    </xf>
    <xf numFmtId="11" fontId="0" fillId="0" borderId="22" xfId="0" applyNumberFormat="1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11" fontId="0" fillId="0" borderId="0" xfId="0" applyNumberFormat="1" applyFill="1" applyBorder="1" applyAlignment="1">
      <alignment horizontal="left"/>
    </xf>
    <xf numFmtId="11" fontId="0" fillId="0" borderId="13" xfId="0" applyNumberFormat="1" applyFill="1" applyBorder="1" applyAlignment="1">
      <alignment horizontal="left"/>
    </xf>
    <xf numFmtId="11" fontId="0" fillId="0" borderId="1" xfId="0" applyNumberFormat="1" applyFill="1" applyBorder="1" applyAlignment="1">
      <alignment horizontal="left"/>
    </xf>
    <xf numFmtId="11" fontId="0" fillId="0" borderId="0" xfId="0" applyNumberFormat="1" applyFill="1" applyAlignment="1">
      <alignment horizontal="left"/>
    </xf>
    <xf numFmtId="0" fontId="0" fillId="0" borderId="0" xfId="0" applyFill="1"/>
    <xf numFmtId="0" fontId="0" fillId="0" borderId="0" xfId="0" applyFont="1" applyBorder="1" applyAlignment="1">
      <alignment horizontal="left"/>
    </xf>
    <xf numFmtId="0" fontId="0" fillId="0" borderId="0" xfId="0" applyBorder="1"/>
    <xf numFmtId="11" fontId="0" fillId="0" borderId="0" xfId="0" applyNumberFormat="1" applyBorder="1"/>
    <xf numFmtId="0" fontId="0" fillId="0" borderId="17" xfId="0" applyBorder="1"/>
    <xf numFmtId="0" fontId="1" fillId="0" borderId="30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2" fontId="0" fillId="0" borderId="30" xfId="0" applyNumberFormat="1" applyBorder="1" applyAlignment="1">
      <alignment horizontal="left"/>
    </xf>
    <xf numFmtId="2" fontId="0" fillId="0" borderId="17" xfId="0" applyNumberFormat="1" applyBorder="1" applyAlignment="1">
      <alignment horizontal="left"/>
    </xf>
    <xf numFmtId="0" fontId="0" fillId="0" borderId="30" xfId="0" applyBorder="1"/>
    <xf numFmtId="0" fontId="0" fillId="0" borderId="30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11" fontId="0" fillId="0" borderId="30" xfId="0" applyNumberFormat="1" applyBorder="1" applyAlignment="1">
      <alignment horizontal="left"/>
    </xf>
    <xf numFmtId="11" fontId="0" fillId="0" borderId="17" xfId="0" applyNumberFormat="1" applyBorder="1" applyAlignment="1">
      <alignment horizontal="left"/>
    </xf>
    <xf numFmtId="11" fontId="0" fillId="0" borderId="30" xfId="0" applyNumberFormat="1" applyBorder="1"/>
    <xf numFmtId="11" fontId="0" fillId="0" borderId="17" xfId="0" applyNumberFormat="1" applyBorder="1"/>
    <xf numFmtId="9" fontId="0" fillId="0" borderId="30" xfId="1" applyFont="1" applyBorder="1" applyAlignment="1">
      <alignment horizontal="left"/>
    </xf>
    <xf numFmtId="9" fontId="0" fillId="0" borderId="0" xfId="1" applyFont="1" applyBorder="1" applyAlignment="1">
      <alignment horizontal="left"/>
    </xf>
    <xf numFmtId="9" fontId="0" fillId="0" borderId="17" xfId="1" applyFont="1" applyBorder="1" applyAlignment="1">
      <alignment horizontal="left"/>
    </xf>
    <xf numFmtId="0" fontId="0" fillId="3" borderId="33" xfId="0" applyFill="1" applyBorder="1"/>
    <xf numFmtId="0" fontId="0" fillId="3" borderId="34" xfId="0" applyFill="1" applyBorder="1"/>
    <xf numFmtId="0" fontId="1" fillId="3" borderId="34" xfId="0" applyFont="1" applyFill="1" applyBorder="1" applyAlignment="1">
      <alignment horizontal="left"/>
    </xf>
    <xf numFmtId="11" fontId="0" fillId="3" borderId="34" xfId="0" applyNumberFormat="1" applyFill="1" applyBorder="1" applyAlignment="1">
      <alignment horizontal="left"/>
    </xf>
    <xf numFmtId="0" fontId="0" fillId="3" borderId="27" xfId="0" applyFill="1" applyBorder="1"/>
    <xf numFmtId="0" fontId="1" fillId="0" borderId="2" xfId="0" applyFont="1" applyBorder="1"/>
    <xf numFmtId="11" fontId="1" fillId="0" borderId="4" xfId="0" applyNumberFormat="1" applyFont="1" applyBorder="1" applyAlignment="1">
      <alignment horizontal="left"/>
    </xf>
    <xf numFmtId="0" fontId="1" fillId="4" borderId="15" xfId="0" applyFont="1" applyFill="1" applyBorder="1"/>
    <xf numFmtId="10" fontId="1" fillId="5" borderId="15" xfId="0" applyNumberFormat="1" applyFont="1" applyFill="1" applyBorder="1" applyAlignment="1">
      <alignment horizontal="center"/>
    </xf>
    <xf numFmtId="11" fontId="0" fillId="3" borderId="17" xfId="0" applyNumberFormat="1" applyFill="1" applyBorder="1" applyAlignment="1">
      <alignment horizontal="left"/>
    </xf>
    <xf numFmtId="0" fontId="0" fillId="3" borderId="17" xfId="0" applyFill="1" applyBorder="1"/>
    <xf numFmtId="0" fontId="1" fillId="3" borderId="17" xfId="0" applyFont="1" applyFill="1" applyBorder="1" applyAlignment="1">
      <alignment horizontal="left"/>
    </xf>
    <xf numFmtId="2" fontId="0" fillId="0" borderId="5" xfId="0" applyNumberFormat="1" applyBorder="1" applyAlignment="1">
      <alignment horizontal="left"/>
    </xf>
    <xf numFmtId="2" fontId="0" fillId="0" borderId="6" xfId="0" applyNumberFormat="1" applyBorder="1" applyAlignment="1">
      <alignment horizontal="left"/>
    </xf>
    <xf numFmtId="2" fontId="0" fillId="0" borderId="7" xfId="0" applyNumberFormat="1" applyBorder="1" applyAlignment="1">
      <alignment horizontal="left"/>
    </xf>
    <xf numFmtId="2" fontId="0" fillId="0" borderId="6" xfId="0" applyNumberForma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1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1" fontId="0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0" fillId="0" borderId="0" xfId="0" applyFill="1" applyBorder="1"/>
    <xf numFmtId="0" fontId="1" fillId="0" borderId="0" xfId="0" applyFont="1" applyFill="1" applyBorder="1" applyAlignment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1" fontId="0" fillId="0" borderId="0" xfId="0" applyNumberFormat="1" applyFill="1" applyBorder="1"/>
    <xf numFmtId="0" fontId="0" fillId="0" borderId="0" xfId="0" applyFill="1" applyAlignment="1">
      <alignment horizontal="left"/>
    </xf>
    <xf numFmtId="2" fontId="0" fillId="0" borderId="1" xfId="0" applyNumberFormat="1" applyFill="1" applyBorder="1" applyAlignment="1">
      <alignment horizontal="left"/>
    </xf>
    <xf numFmtId="2" fontId="0" fillId="0" borderId="9" xfId="0" applyNumberForma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2" fontId="0" fillId="0" borderId="11" xfId="0" applyNumberForma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2" fontId="0" fillId="0" borderId="13" xfId="0" applyNumberFormat="1" applyFill="1" applyBorder="1" applyAlignment="1">
      <alignment horizontal="left"/>
    </xf>
    <xf numFmtId="2" fontId="0" fillId="0" borderId="14" xfId="0" applyNumberFormat="1" applyFill="1" applyBorder="1" applyAlignment="1">
      <alignment horizontal="left"/>
    </xf>
    <xf numFmtId="2" fontId="0" fillId="0" borderId="5" xfId="0" applyNumberFormat="1" applyFill="1" applyBorder="1" applyAlignment="1">
      <alignment horizontal="left"/>
    </xf>
    <xf numFmtId="2" fontId="0" fillId="0" borderId="7" xfId="0" applyNumberForma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11" fontId="0" fillId="0" borderId="5" xfId="0" applyNumberFormat="1" applyFill="1" applyBorder="1" applyAlignment="1">
      <alignment horizontal="left"/>
    </xf>
    <xf numFmtId="11" fontId="0" fillId="0" borderId="6" xfId="0" applyNumberFormat="1" applyFill="1" applyBorder="1" applyAlignment="1">
      <alignment horizontal="left"/>
    </xf>
    <xf numFmtId="11" fontId="0" fillId="0" borderId="7" xfId="0" applyNumberFormat="1" applyFill="1" applyBorder="1" applyAlignment="1">
      <alignment horizontal="left"/>
    </xf>
    <xf numFmtId="11" fontId="0" fillId="0" borderId="11" xfId="0" applyNumberFormat="1" applyFill="1" applyBorder="1" applyAlignment="1">
      <alignment horizontal="left"/>
    </xf>
    <xf numFmtId="11" fontId="0" fillId="0" borderId="14" xfId="0" applyNumberFormat="1" applyFill="1" applyBorder="1" applyAlignment="1">
      <alignment horizontal="left"/>
    </xf>
    <xf numFmtId="11" fontId="0" fillId="0" borderId="9" xfId="0" applyNumberFormat="1" applyFill="1" applyBorder="1" applyAlignment="1">
      <alignment horizontal="left"/>
    </xf>
    <xf numFmtId="164" fontId="0" fillId="0" borderId="5" xfId="0" applyNumberFormat="1" applyFill="1" applyBorder="1" applyAlignment="1">
      <alignment horizontal="left"/>
    </xf>
    <xf numFmtId="10" fontId="0" fillId="3" borderId="18" xfId="0" applyNumberFormat="1" applyFill="1" applyBorder="1"/>
    <xf numFmtId="10" fontId="0" fillId="3" borderId="27" xfId="0" applyNumberFormat="1" applyFill="1" applyBorder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10" fontId="0" fillId="2" borderId="31" xfId="0" applyNumberFormat="1" applyFill="1" applyBorder="1" applyAlignment="1">
      <alignment horizontal="center"/>
    </xf>
    <xf numFmtId="10" fontId="0" fillId="2" borderId="32" xfId="0" applyNumberFormat="1" applyFill="1" applyBorder="1" applyAlignment="1">
      <alignment horizontal="center"/>
    </xf>
    <xf numFmtId="10" fontId="0" fillId="2" borderId="18" xfId="0" applyNumberForma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61538554659894"/>
          <c:y val="0.12181133273315531"/>
          <c:w val="0.86525528329305634"/>
          <c:h val="0.83109285432494606"/>
        </c:manualLayout>
      </c:layout>
      <c:scatterChart>
        <c:scatterStyle val="lineMarker"/>
        <c:varyColors val="0"/>
        <c:ser>
          <c:idx val="0"/>
          <c:order val="0"/>
          <c:tx>
            <c:v>In-Socket Measurements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'Participant 1'!$A$20:$A$23</c:f>
              <c:numCache>
                <c:formatCode>General</c:formatCode>
                <c:ptCount val="4"/>
                <c:pt idx="0">
                  <c:v>0</c:v>
                </c:pt>
                <c:pt idx="1">
                  <c:v>1.0900000000000001</c:v>
                </c:pt>
                <c:pt idx="2">
                  <c:v>2.19</c:v>
                </c:pt>
                <c:pt idx="3">
                  <c:v>3.29</c:v>
                </c:pt>
              </c:numCache>
            </c:numRef>
          </c:xVal>
          <c:yVal>
            <c:numRef>
              <c:f>'Participant 1'!$F$20:$F$23</c:f>
              <c:numCache>
                <c:formatCode>0.00E+00</c:formatCode>
                <c:ptCount val="4"/>
                <c:pt idx="0">
                  <c:v>-615242</c:v>
                </c:pt>
                <c:pt idx="1">
                  <c:v>-358000</c:v>
                </c:pt>
                <c:pt idx="2">
                  <c:v>-262200</c:v>
                </c:pt>
                <c:pt idx="3">
                  <c:v>-184000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C2-4228-AEFD-ACC08BFCCF7C}"/>
            </c:ext>
          </c:extLst>
        </c:ser>
        <c:ser>
          <c:idx val="1"/>
          <c:order val="1"/>
          <c:tx>
            <c:v>Benchtop Calibration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0"/>
          </c:trendline>
          <c:xVal>
            <c:numRef>
              <c:f>'Participant 1'!$L$4:$L$49</c:f>
              <c:numCache>
                <c:formatCode>0.00</c:formatCode>
                <c:ptCount val="46"/>
                <c:pt idx="0">
                  <c:v>0</c:v>
                </c:pt>
                <c:pt idx="1">
                  <c:v>0.26</c:v>
                </c:pt>
                <c:pt idx="2">
                  <c:v>0.5</c:v>
                </c:pt>
                <c:pt idx="3">
                  <c:v>0.76</c:v>
                </c:pt>
                <c:pt idx="4">
                  <c:v>1.01</c:v>
                </c:pt>
                <c:pt idx="5">
                  <c:v>1.26</c:v>
                </c:pt>
                <c:pt idx="6">
                  <c:v>1.5</c:v>
                </c:pt>
                <c:pt idx="7">
                  <c:v>1.75</c:v>
                </c:pt>
                <c:pt idx="8">
                  <c:v>2.0099999999999998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3.01</c:v>
                </c:pt>
                <c:pt idx="13">
                  <c:v>3.26</c:v>
                </c:pt>
                <c:pt idx="14">
                  <c:v>3.52</c:v>
                </c:pt>
                <c:pt idx="15">
                  <c:v>3.76</c:v>
                </c:pt>
                <c:pt idx="16">
                  <c:v>4.01</c:v>
                </c:pt>
                <c:pt idx="17">
                  <c:v>4.25</c:v>
                </c:pt>
                <c:pt idx="18">
                  <c:v>4.5</c:v>
                </c:pt>
                <c:pt idx="19">
                  <c:v>4.76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12.01</c:v>
                </c:pt>
                <c:pt idx="35">
                  <c:v>12.5</c:v>
                </c:pt>
                <c:pt idx="36">
                  <c:v>13.01</c:v>
                </c:pt>
                <c:pt idx="37">
                  <c:v>13.51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19.010000000000002</c:v>
                </c:pt>
                <c:pt idx="45">
                  <c:v>20.02</c:v>
                </c:pt>
              </c:numCache>
            </c:numRef>
          </c:xVal>
          <c:yVal>
            <c:numRef>
              <c:f>'Participant 1'!$K$4:$K$49</c:f>
              <c:numCache>
                <c:formatCode>0.00E+00</c:formatCode>
                <c:ptCount val="46"/>
                <c:pt idx="0">
                  <c:v>-761511</c:v>
                </c:pt>
                <c:pt idx="1">
                  <c:v>-705291</c:v>
                </c:pt>
                <c:pt idx="2">
                  <c:v>-646497</c:v>
                </c:pt>
                <c:pt idx="3">
                  <c:v>-585810</c:v>
                </c:pt>
                <c:pt idx="4">
                  <c:v>-536750</c:v>
                </c:pt>
                <c:pt idx="5">
                  <c:v>-489953</c:v>
                </c:pt>
                <c:pt idx="6">
                  <c:v>-448447</c:v>
                </c:pt>
                <c:pt idx="7">
                  <c:v>-411240</c:v>
                </c:pt>
                <c:pt idx="8">
                  <c:v>-373942</c:v>
                </c:pt>
                <c:pt idx="9">
                  <c:v>-345121</c:v>
                </c:pt>
                <c:pt idx="10">
                  <c:v>-316113</c:v>
                </c:pt>
                <c:pt idx="11">
                  <c:v>-291127</c:v>
                </c:pt>
                <c:pt idx="12">
                  <c:v>-266429</c:v>
                </c:pt>
                <c:pt idx="13">
                  <c:v>-245349</c:v>
                </c:pt>
                <c:pt idx="14">
                  <c:v>-225071</c:v>
                </c:pt>
                <c:pt idx="15">
                  <c:v>-208569</c:v>
                </c:pt>
                <c:pt idx="16">
                  <c:v>-192164</c:v>
                </c:pt>
                <c:pt idx="17">
                  <c:v>-177754</c:v>
                </c:pt>
                <c:pt idx="18">
                  <c:v>-164532</c:v>
                </c:pt>
                <c:pt idx="19">
                  <c:v>-151813</c:v>
                </c:pt>
                <c:pt idx="20">
                  <c:v>-140879</c:v>
                </c:pt>
                <c:pt idx="21">
                  <c:v>-120592</c:v>
                </c:pt>
                <c:pt idx="22">
                  <c:v>-103401</c:v>
                </c:pt>
                <c:pt idx="23">
                  <c:v>-89366</c:v>
                </c:pt>
                <c:pt idx="24">
                  <c:v>-77260</c:v>
                </c:pt>
                <c:pt idx="25">
                  <c:v>-66886</c:v>
                </c:pt>
                <c:pt idx="26">
                  <c:v>-58037</c:v>
                </c:pt>
                <c:pt idx="27">
                  <c:v>-50456</c:v>
                </c:pt>
                <c:pt idx="28">
                  <c:v>-44048</c:v>
                </c:pt>
                <c:pt idx="29">
                  <c:v>-38511</c:v>
                </c:pt>
                <c:pt idx="30">
                  <c:v>-33677</c:v>
                </c:pt>
                <c:pt idx="31">
                  <c:v>-29559</c:v>
                </c:pt>
                <c:pt idx="32">
                  <c:v>-26057</c:v>
                </c:pt>
                <c:pt idx="33">
                  <c:v>-22897</c:v>
                </c:pt>
                <c:pt idx="34">
                  <c:v>-20248</c:v>
                </c:pt>
                <c:pt idx="35">
                  <c:v>-17907</c:v>
                </c:pt>
                <c:pt idx="36">
                  <c:v>-15823</c:v>
                </c:pt>
                <c:pt idx="37">
                  <c:v>-14047</c:v>
                </c:pt>
                <c:pt idx="38">
                  <c:v>-12477</c:v>
                </c:pt>
                <c:pt idx="39">
                  <c:v>-11112</c:v>
                </c:pt>
                <c:pt idx="40">
                  <c:v>-9879</c:v>
                </c:pt>
                <c:pt idx="41">
                  <c:v>-7847</c:v>
                </c:pt>
                <c:pt idx="42">
                  <c:v>-6226</c:v>
                </c:pt>
                <c:pt idx="43">
                  <c:v>-4940</c:v>
                </c:pt>
                <c:pt idx="44">
                  <c:v>-3860</c:v>
                </c:pt>
                <c:pt idx="45">
                  <c:v>-2934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C2-4228-AEFD-ACC08BFCCF7C}"/>
            </c:ext>
          </c:extLst>
        </c:ser>
        <c:ser>
          <c:idx val="2"/>
          <c:order val="2"/>
          <c:tx>
            <c:v>Shifted Benchtop Calibration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'Participant 1'!$M$4:$M$49</c:f>
              <c:numCache>
                <c:formatCode>0.00</c:formatCode>
                <c:ptCount val="46"/>
                <c:pt idx="0">
                  <c:v>-0.86238095238095513</c:v>
                </c:pt>
                <c:pt idx="1">
                  <c:v>-0.60238095238095513</c:v>
                </c:pt>
                <c:pt idx="2">
                  <c:v>-0.36238095238095513</c:v>
                </c:pt>
                <c:pt idx="3">
                  <c:v>-0.10238095238095513</c:v>
                </c:pt>
                <c:pt idx="4">
                  <c:v>0.14761904761904487</c:v>
                </c:pt>
                <c:pt idx="5">
                  <c:v>0.39761904761904487</c:v>
                </c:pt>
                <c:pt idx="6">
                  <c:v>0.63761904761904487</c:v>
                </c:pt>
                <c:pt idx="7">
                  <c:v>0.88761904761904487</c:v>
                </c:pt>
                <c:pt idx="8">
                  <c:v>1.1476190476190447</c:v>
                </c:pt>
                <c:pt idx="9">
                  <c:v>1.3876190476190449</c:v>
                </c:pt>
                <c:pt idx="10">
                  <c:v>1.6376190476190449</c:v>
                </c:pt>
                <c:pt idx="11">
                  <c:v>1.8876190476190449</c:v>
                </c:pt>
                <c:pt idx="12">
                  <c:v>2.1476190476190444</c:v>
                </c:pt>
                <c:pt idx="13">
                  <c:v>2.3976190476190444</c:v>
                </c:pt>
                <c:pt idx="14">
                  <c:v>2.6576190476190451</c:v>
                </c:pt>
                <c:pt idx="15">
                  <c:v>2.8976190476190444</c:v>
                </c:pt>
                <c:pt idx="16">
                  <c:v>3.1476190476190444</c:v>
                </c:pt>
                <c:pt idx="17">
                  <c:v>3.3876190476190446</c:v>
                </c:pt>
                <c:pt idx="18">
                  <c:v>3.6376190476190446</c:v>
                </c:pt>
                <c:pt idx="19">
                  <c:v>3.8976190476190444</c:v>
                </c:pt>
                <c:pt idx="20">
                  <c:v>4.1376190476190446</c:v>
                </c:pt>
                <c:pt idx="21">
                  <c:v>4.6376190476190446</c:v>
                </c:pt>
                <c:pt idx="22">
                  <c:v>5.1376190476190446</c:v>
                </c:pt>
                <c:pt idx="23">
                  <c:v>5.6376190476190446</c:v>
                </c:pt>
                <c:pt idx="24">
                  <c:v>6.1376190476190446</c:v>
                </c:pt>
                <c:pt idx="25">
                  <c:v>6.6376190476190446</c:v>
                </c:pt>
                <c:pt idx="26">
                  <c:v>7.1376190476190446</c:v>
                </c:pt>
                <c:pt idx="27">
                  <c:v>7.6376190476190446</c:v>
                </c:pt>
                <c:pt idx="28">
                  <c:v>8.1376190476190455</c:v>
                </c:pt>
                <c:pt idx="29">
                  <c:v>8.6376190476190455</c:v>
                </c:pt>
                <c:pt idx="30">
                  <c:v>9.1376190476190455</c:v>
                </c:pt>
                <c:pt idx="31">
                  <c:v>9.6376190476190455</c:v>
                </c:pt>
                <c:pt idx="32">
                  <c:v>10.137619047619046</c:v>
                </c:pt>
                <c:pt idx="33">
                  <c:v>10.637619047619046</c:v>
                </c:pt>
                <c:pt idx="34">
                  <c:v>11.147619047619045</c:v>
                </c:pt>
                <c:pt idx="35">
                  <c:v>11.637619047619046</c:v>
                </c:pt>
                <c:pt idx="36">
                  <c:v>12.147619047619045</c:v>
                </c:pt>
                <c:pt idx="37">
                  <c:v>12.647619047619045</c:v>
                </c:pt>
                <c:pt idx="38">
                  <c:v>13.137619047619046</c:v>
                </c:pt>
                <c:pt idx="39">
                  <c:v>13.637619047619046</c:v>
                </c:pt>
                <c:pt idx="40">
                  <c:v>14.137619047619046</c:v>
                </c:pt>
                <c:pt idx="41">
                  <c:v>15.137619047619046</c:v>
                </c:pt>
                <c:pt idx="42">
                  <c:v>16.137619047619044</c:v>
                </c:pt>
                <c:pt idx="43">
                  <c:v>17.137619047619044</c:v>
                </c:pt>
                <c:pt idx="44">
                  <c:v>18.147619047619045</c:v>
                </c:pt>
                <c:pt idx="45">
                  <c:v>19.157619047619043</c:v>
                </c:pt>
              </c:numCache>
            </c:numRef>
          </c:xVal>
          <c:yVal>
            <c:numRef>
              <c:f>'Participant 1'!$K$4:$K$49</c:f>
              <c:numCache>
                <c:formatCode>0.00E+00</c:formatCode>
                <c:ptCount val="46"/>
                <c:pt idx="0">
                  <c:v>-761511</c:v>
                </c:pt>
                <c:pt idx="1">
                  <c:v>-705291</c:v>
                </c:pt>
                <c:pt idx="2">
                  <c:v>-646497</c:v>
                </c:pt>
                <c:pt idx="3">
                  <c:v>-585810</c:v>
                </c:pt>
                <c:pt idx="4">
                  <c:v>-536750</c:v>
                </c:pt>
                <c:pt idx="5">
                  <c:v>-489953</c:v>
                </c:pt>
                <c:pt idx="6">
                  <c:v>-448447</c:v>
                </c:pt>
                <c:pt idx="7">
                  <c:v>-411240</c:v>
                </c:pt>
                <c:pt idx="8">
                  <c:v>-373942</c:v>
                </c:pt>
                <c:pt idx="9">
                  <c:v>-345121</c:v>
                </c:pt>
                <c:pt idx="10">
                  <c:v>-316113</c:v>
                </c:pt>
                <c:pt idx="11">
                  <c:v>-291127</c:v>
                </c:pt>
                <c:pt idx="12">
                  <c:v>-266429</c:v>
                </c:pt>
                <c:pt idx="13">
                  <c:v>-245349</c:v>
                </c:pt>
                <c:pt idx="14">
                  <c:v>-225071</c:v>
                </c:pt>
                <c:pt idx="15">
                  <c:v>-208569</c:v>
                </c:pt>
                <c:pt idx="16">
                  <c:v>-192164</c:v>
                </c:pt>
                <c:pt idx="17">
                  <c:v>-177754</c:v>
                </c:pt>
                <c:pt idx="18">
                  <c:v>-164532</c:v>
                </c:pt>
                <c:pt idx="19">
                  <c:v>-151813</c:v>
                </c:pt>
                <c:pt idx="20">
                  <c:v>-140879</c:v>
                </c:pt>
                <c:pt idx="21">
                  <c:v>-120592</c:v>
                </c:pt>
                <c:pt idx="22">
                  <c:v>-103401</c:v>
                </c:pt>
                <c:pt idx="23">
                  <c:v>-89366</c:v>
                </c:pt>
                <c:pt idx="24">
                  <c:v>-77260</c:v>
                </c:pt>
                <c:pt idx="25">
                  <c:v>-66886</c:v>
                </c:pt>
                <c:pt idx="26">
                  <c:v>-58037</c:v>
                </c:pt>
                <c:pt idx="27">
                  <c:v>-50456</c:v>
                </c:pt>
                <c:pt idx="28">
                  <c:v>-44048</c:v>
                </c:pt>
                <c:pt idx="29">
                  <c:v>-38511</c:v>
                </c:pt>
                <c:pt idx="30">
                  <c:v>-33677</c:v>
                </c:pt>
                <c:pt idx="31">
                  <c:v>-29559</c:v>
                </c:pt>
                <c:pt idx="32">
                  <c:v>-26057</c:v>
                </c:pt>
                <c:pt idx="33">
                  <c:v>-22897</c:v>
                </c:pt>
                <c:pt idx="34">
                  <c:v>-20248</c:v>
                </c:pt>
                <c:pt idx="35">
                  <c:v>-17907</c:v>
                </c:pt>
                <c:pt idx="36">
                  <c:v>-15823</c:v>
                </c:pt>
                <c:pt idx="37">
                  <c:v>-14047</c:v>
                </c:pt>
                <c:pt idx="38">
                  <c:v>-12477</c:v>
                </c:pt>
                <c:pt idx="39">
                  <c:v>-11112</c:v>
                </c:pt>
                <c:pt idx="40">
                  <c:v>-9879</c:v>
                </c:pt>
                <c:pt idx="41">
                  <c:v>-7847</c:v>
                </c:pt>
                <c:pt idx="42">
                  <c:v>-6226</c:v>
                </c:pt>
                <c:pt idx="43">
                  <c:v>-4940</c:v>
                </c:pt>
                <c:pt idx="44">
                  <c:v>-3860</c:v>
                </c:pt>
                <c:pt idx="45">
                  <c:v>-2934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C2-4228-AEFD-ACC08BFC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474015"/>
        <c:axId val="1324476511"/>
      </c:scatterChart>
      <c:valAx>
        <c:axId val="1324474015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6531333479639481"/>
              <c:y val="1.900129211672108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4476511"/>
        <c:crosses val="autoZero"/>
        <c:crossBetween val="midCat"/>
        <c:majorUnit val="5"/>
      </c:valAx>
      <c:valAx>
        <c:axId val="1324476511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Proximity Counts</a:t>
                </a:r>
              </a:p>
            </c:rich>
          </c:tx>
          <c:layout>
            <c:manualLayout>
              <c:xMode val="edge"/>
              <c:yMode val="edge"/>
              <c:x val="3.0837804499670801E-4"/>
              <c:y val="0.36779971469394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4474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842697159226132"/>
          <c:y val="0.78298874988941269"/>
          <c:w val="0.26791080722031024"/>
          <c:h val="0.159010283396167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</xdr:colOff>
      <xdr:row>0</xdr:row>
      <xdr:rowOff>152702</xdr:rowOff>
    </xdr:from>
    <xdr:to>
      <xdr:col>25</xdr:col>
      <xdr:colOff>530830</xdr:colOff>
      <xdr:row>28</xdr:row>
      <xdr:rowOff>45207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abSelected="1" workbookViewId="0">
      <selection activeCell="C16" sqref="C16"/>
    </sheetView>
  </sheetViews>
  <sheetFormatPr defaultRowHeight="15" x14ac:dyDescent="0.25"/>
  <cols>
    <col min="1" max="1" width="12.140625" customWidth="1"/>
    <col min="2" max="2" width="10.28515625" bestFit="1" customWidth="1"/>
    <col min="8" max="8" width="5" customWidth="1"/>
    <col min="16" max="16" width="4.85546875" customWidth="1"/>
    <col min="23" max="23" width="2.140625" customWidth="1"/>
    <col min="24" max="24" width="5.42578125" customWidth="1"/>
    <col min="32" max="32" width="5.28515625" customWidth="1"/>
  </cols>
  <sheetData>
    <row r="1" spans="1:33" ht="15.75" thickBot="1" x14ac:dyDescent="0.3">
      <c r="A1" s="79" t="s">
        <v>27</v>
      </c>
      <c r="B1" s="80">
        <v>761511</v>
      </c>
      <c r="H1" s="74"/>
      <c r="P1" s="74"/>
      <c r="X1" s="74"/>
      <c r="AF1" s="74"/>
    </row>
    <row r="2" spans="1:33" ht="15.75" thickBot="1" x14ac:dyDescent="0.3">
      <c r="A2" s="130" t="s">
        <v>37</v>
      </c>
      <c r="B2" s="131"/>
      <c r="C2" s="131"/>
      <c r="D2" s="131"/>
      <c r="E2" s="131"/>
      <c r="F2" s="131"/>
      <c r="G2" s="132"/>
      <c r="H2" s="75"/>
      <c r="I2" s="130" t="s">
        <v>36</v>
      </c>
      <c r="J2" s="131"/>
      <c r="K2" s="131"/>
      <c r="L2" s="131"/>
      <c r="M2" s="131"/>
      <c r="N2" s="131"/>
      <c r="O2" s="131"/>
      <c r="P2" s="75"/>
      <c r="Q2" s="131" t="s">
        <v>35</v>
      </c>
      <c r="R2" s="131"/>
      <c r="S2" s="131"/>
      <c r="T2" s="131"/>
      <c r="U2" s="131"/>
      <c r="V2" s="131"/>
      <c r="W2" s="131"/>
      <c r="X2" s="75"/>
      <c r="Y2" s="130" t="s">
        <v>34</v>
      </c>
      <c r="Z2" s="131"/>
      <c r="AA2" s="131"/>
      <c r="AB2" s="131"/>
      <c r="AC2" s="131"/>
      <c r="AD2" s="131"/>
      <c r="AE2" s="132"/>
      <c r="AF2" s="75"/>
      <c r="AG2" s="81" t="s">
        <v>33</v>
      </c>
    </row>
    <row r="3" spans="1:33" ht="15.75" thickBot="1" x14ac:dyDescent="0.3">
      <c r="A3" s="133" t="s">
        <v>23</v>
      </c>
      <c r="B3" s="134"/>
      <c r="C3" s="134"/>
      <c r="D3" s="134"/>
      <c r="E3" s="134"/>
      <c r="F3" s="134"/>
      <c r="G3" s="135"/>
      <c r="H3" s="75"/>
      <c r="I3" s="133" t="s">
        <v>23</v>
      </c>
      <c r="J3" s="134"/>
      <c r="K3" s="134"/>
      <c r="L3" s="134"/>
      <c r="M3" s="134"/>
      <c r="N3" s="134"/>
      <c r="O3" s="134"/>
      <c r="P3" s="75"/>
      <c r="Q3" s="134" t="s">
        <v>23</v>
      </c>
      <c r="R3" s="134"/>
      <c r="S3" s="134"/>
      <c r="T3" s="134"/>
      <c r="U3" s="134"/>
      <c r="V3" s="134"/>
      <c r="W3" s="134"/>
      <c r="X3" s="75"/>
      <c r="Y3" s="133" t="s">
        <v>23</v>
      </c>
      <c r="Z3" s="134"/>
      <c r="AA3" s="134"/>
      <c r="AB3" s="134"/>
      <c r="AC3" s="134"/>
      <c r="AD3" s="134"/>
      <c r="AE3" s="135"/>
      <c r="AF3" s="75"/>
      <c r="AG3" s="82">
        <f>AVERAGE(Y48,Q48,I48,A48)</f>
        <v>2.7771408231186217E-2</v>
      </c>
    </row>
    <row r="4" spans="1:33" x14ac:dyDescent="0.25">
      <c r="A4" s="60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 t="s">
        <v>6</v>
      </c>
      <c r="G4" s="22" t="s">
        <v>7</v>
      </c>
      <c r="H4" s="76"/>
      <c r="I4" s="60" t="s">
        <v>1</v>
      </c>
      <c r="J4" s="22" t="s">
        <v>2</v>
      </c>
      <c r="K4" s="22" t="s">
        <v>3</v>
      </c>
      <c r="L4" s="22" t="s">
        <v>4</v>
      </c>
      <c r="M4" s="22" t="s">
        <v>5</v>
      </c>
      <c r="N4" s="22" t="s">
        <v>6</v>
      </c>
      <c r="O4" s="22" t="s">
        <v>7</v>
      </c>
      <c r="P4" s="75"/>
      <c r="Q4" s="22" t="s">
        <v>1</v>
      </c>
      <c r="R4" s="22" t="s">
        <v>2</v>
      </c>
      <c r="S4" s="22" t="s">
        <v>3</v>
      </c>
      <c r="T4" s="22" t="s">
        <v>4</v>
      </c>
      <c r="U4" s="22" t="s">
        <v>5</v>
      </c>
      <c r="V4" s="22" t="s">
        <v>6</v>
      </c>
      <c r="W4" s="22"/>
      <c r="X4" s="75"/>
      <c r="Y4" s="60" t="s">
        <v>1</v>
      </c>
      <c r="Z4" s="22" t="s">
        <v>2</v>
      </c>
      <c r="AA4" s="22" t="s">
        <v>3</v>
      </c>
      <c r="AB4" s="22" t="s">
        <v>4</v>
      </c>
      <c r="AC4" s="22" t="s">
        <v>5</v>
      </c>
      <c r="AD4" s="22" t="s">
        <v>6</v>
      </c>
      <c r="AE4" s="61" t="s">
        <v>7</v>
      </c>
      <c r="AF4" s="75"/>
    </row>
    <row r="5" spans="1:33" x14ac:dyDescent="0.25">
      <c r="A5" s="62">
        <f>'Participant 1'!C7</f>
        <v>1.3751063829787249</v>
      </c>
      <c r="B5" s="16">
        <f>'Participant 1'!D7</f>
        <v>1.1345531914893598</v>
      </c>
      <c r="C5" s="16">
        <f>'Participant 1'!E7</f>
        <v>0.78357142857142781</v>
      </c>
      <c r="D5" s="16">
        <f>'Participant 1'!F7</f>
        <v>0.86238095238095513</v>
      </c>
      <c r="E5" s="16">
        <f>'Participant 1'!G7</f>
        <v>0.76351020408163262</v>
      </c>
      <c r="F5" s="16">
        <f>'Participant 1'!H7</f>
        <v>1.3870689655172397</v>
      </c>
      <c r="G5" s="16">
        <f>'Participant 1'!I7</f>
        <v>1.9761904761904749</v>
      </c>
      <c r="H5" s="77"/>
      <c r="I5" s="62">
        <f>'Participant 2'!C7</f>
        <v>1.4050862068965499</v>
      </c>
      <c r="J5" s="16">
        <f>'Participant 2'!D7</f>
        <v>0.53882857142856999</v>
      </c>
      <c r="K5" s="16">
        <f>'Participant 2'!E7</f>
        <v>1.154203612479475</v>
      </c>
      <c r="L5" s="16">
        <f>'Participant 2'!F7</f>
        <v>2.3949999999999996</v>
      </c>
      <c r="M5" s="16">
        <f>'Participant 2'!G7</f>
        <v>-0.31213513513513497</v>
      </c>
      <c r="N5" s="16">
        <f>'Participant 2'!H7</f>
        <v>-0.30854670459933797</v>
      </c>
      <c r="O5" s="16">
        <f>'Participant 2'!I7</f>
        <v>0.58071428571428485</v>
      </c>
      <c r="P5" s="75"/>
      <c r="Q5" s="16">
        <f>'Participant 3'!C7</f>
        <v>1.8452571428571449</v>
      </c>
      <c r="R5" s="16">
        <f>'Participant 3'!D7</f>
        <v>1.7528571428571449</v>
      </c>
      <c r="S5" s="16">
        <f>'Participant 3'!E7</f>
        <v>2.7699999999999996</v>
      </c>
      <c r="T5" s="16">
        <f>'Participant 3'!F7</f>
        <v>3.5788888888888906</v>
      </c>
      <c r="U5" s="16">
        <f>'Participant 3'!G7</f>
        <v>2.7124999999999995</v>
      </c>
      <c r="V5" s="16">
        <f>'Participant 3'!H7</f>
        <v>4.5358823529411749</v>
      </c>
      <c r="W5" s="16"/>
      <c r="X5" s="75"/>
      <c r="Y5" s="62">
        <f>'Participant 4'!C7</f>
        <v>2.7512745098039249</v>
      </c>
      <c r="Z5" s="16">
        <f>'Participant 4'!D7</f>
        <v>2.2433846153846151</v>
      </c>
      <c r="AA5" s="16">
        <f>'Participant 4'!E7</f>
        <v>1.7099818181818196</v>
      </c>
      <c r="AB5" s="16">
        <f>'Participant 4'!F7</f>
        <v>2.224153846153845</v>
      </c>
      <c r="AC5" s="16">
        <f>'Participant 4'!G7</f>
        <v>1.0499655172413798</v>
      </c>
      <c r="AD5" s="16">
        <f>'Participant 4'!H7</f>
        <v>2.1314835164835149</v>
      </c>
      <c r="AE5" s="63">
        <f>'Participant 4'!I7</f>
        <v>2.1429304029304053</v>
      </c>
      <c r="AF5" s="75"/>
    </row>
    <row r="6" spans="1:33" x14ac:dyDescent="0.25">
      <c r="A6" s="64"/>
      <c r="B6" s="57"/>
      <c r="C6" s="57"/>
      <c r="D6" s="57"/>
      <c r="E6" s="57"/>
      <c r="F6" s="57"/>
      <c r="G6" s="57"/>
      <c r="H6" s="77"/>
      <c r="I6" s="64"/>
      <c r="J6" s="57"/>
      <c r="K6" s="57"/>
      <c r="L6" s="57"/>
      <c r="M6" s="57"/>
      <c r="N6" s="57"/>
      <c r="O6" s="57"/>
      <c r="P6" s="75"/>
      <c r="Q6" s="57"/>
      <c r="R6" s="57"/>
      <c r="S6" s="57"/>
      <c r="T6" s="57"/>
      <c r="U6" s="57"/>
      <c r="V6" s="57"/>
      <c r="W6" s="57"/>
      <c r="X6" s="75"/>
      <c r="Y6" s="64"/>
      <c r="Z6" s="57"/>
      <c r="AA6" s="57"/>
      <c r="AB6" s="57"/>
      <c r="AC6" s="57"/>
      <c r="AD6" s="57"/>
      <c r="AE6" s="59"/>
      <c r="AF6" s="75"/>
    </row>
    <row r="7" spans="1:33" x14ac:dyDescent="0.25">
      <c r="A7" s="136" t="s">
        <v>30</v>
      </c>
      <c r="B7" s="137"/>
      <c r="C7" s="137"/>
      <c r="D7" s="137"/>
      <c r="E7" s="137"/>
      <c r="F7" s="137"/>
      <c r="G7" s="138"/>
      <c r="H7" s="77"/>
      <c r="I7" s="136" t="s">
        <v>30</v>
      </c>
      <c r="J7" s="137"/>
      <c r="K7" s="137"/>
      <c r="L7" s="137"/>
      <c r="M7" s="137"/>
      <c r="N7" s="137"/>
      <c r="O7" s="137"/>
      <c r="P7" s="75"/>
      <c r="Q7" s="137" t="s">
        <v>30</v>
      </c>
      <c r="R7" s="137"/>
      <c r="S7" s="137"/>
      <c r="T7" s="137"/>
      <c r="U7" s="137"/>
      <c r="V7" s="137"/>
      <c r="W7" s="137"/>
      <c r="X7" s="75"/>
      <c r="Y7" s="136" t="s">
        <v>30</v>
      </c>
      <c r="Z7" s="137"/>
      <c r="AA7" s="137"/>
      <c r="AB7" s="137"/>
      <c r="AC7" s="137"/>
      <c r="AD7" s="137"/>
      <c r="AE7" s="138"/>
      <c r="AF7" s="75"/>
    </row>
    <row r="8" spans="1:33" x14ac:dyDescent="0.25">
      <c r="A8" s="60" t="s">
        <v>1</v>
      </c>
      <c r="B8" s="22" t="s">
        <v>2</v>
      </c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77"/>
      <c r="I8" s="60" t="s">
        <v>1</v>
      </c>
      <c r="J8" s="22" t="s">
        <v>2</v>
      </c>
      <c r="K8" s="22" t="s">
        <v>3</v>
      </c>
      <c r="L8" s="22" t="s">
        <v>4</v>
      </c>
      <c r="M8" s="22" t="s">
        <v>5</v>
      </c>
      <c r="N8" s="22" t="s">
        <v>6</v>
      </c>
      <c r="O8" s="22" t="s">
        <v>7</v>
      </c>
      <c r="P8" s="75"/>
      <c r="Q8" s="22" t="s">
        <v>1</v>
      </c>
      <c r="R8" s="22" t="s">
        <v>2</v>
      </c>
      <c r="S8" s="22" t="s">
        <v>3</v>
      </c>
      <c r="T8" s="22" t="s">
        <v>4</v>
      </c>
      <c r="U8" s="22" t="s">
        <v>5</v>
      </c>
      <c r="V8" s="22" t="s">
        <v>6</v>
      </c>
      <c r="W8" s="22"/>
      <c r="X8" s="75"/>
      <c r="Y8" s="60" t="s">
        <v>1</v>
      </c>
      <c r="Z8" s="22" t="s">
        <v>2</v>
      </c>
      <c r="AA8" s="22" t="s">
        <v>3</v>
      </c>
      <c r="AB8" s="22" t="s">
        <v>4</v>
      </c>
      <c r="AC8" s="22" t="s">
        <v>5</v>
      </c>
      <c r="AD8" s="22" t="s">
        <v>6</v>
      </c>
      <c r="AE8" s="61" t="s">
        <v>7</v>
      </c>
      <c r="AF8" s="75"/>
    </row>
    <row r="9" spans="1:33" x14ac:dyDescent="0.25">
      <c r="A9" s="65">
        <v>0</v>
      </c>
      <c r="B9" s="56">
        <v>0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75"/>
      <c r="I9" s="65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75"/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/>
      <c r="X9" s="75"/>
      <c r="Y9" s="65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66">
        <v>0</v>
      </c>
      <c r="AF9" s="75"/>
    </row>
    <row r="10" spans="1:33" x14ac:dyDescent="0.25">
      <c r="A10" s="65">
        <v>1.0900000000000001</v>
      </c>
      <c r="B10" s="56">
        <v>1.0900000000000001</v>
      </c>
      <c r="C10" s="56">
        <v>1.0900000000000001</v>
      </c>
      <c r="D10" s="56">
        <v>1.0900000000000001</v>
      </c>
      <c r="E10" s="56">
        <v>1.0900000000000001</v>
      </c>
      <c r="F10" s="56">
        <v>1.0900000000000001</v>
      </c>
      <c r="G10" s="56">
        <v>1.0900000000000001</v>
      </c>
      <c r="H10" s="75"/>
      <c r="I10" s="65">
        <v>1.0900000000000001</v>
      </c>
      <c r="J10" s="56">
        <v>1.0900000000000001</v>
      </c>
      <c r="K10" s="56">
        <v>1.0900000000000001</v>
      </c>
      <c r="L10" s="56">
        <v>1.0900000000000001</v>
      </c>
      <c r="M10" s="56">
        <v>1.0900000000000001</v>
      </c>
      <c r="N10" s="56">
        <v>1.0900000000000001</v>
      </c>
      <c r="O10" s="56">
        <v>1.0900000000000001</v>
      </c>
      <c r="P10" s="75"/>
      <c r="Q10" s="56">
        <v>1.0900000000000001</v>
      </c>
      <c r="R10" s="56">
        <v>1.0900000000000001</v>
      </c>
      <c r="S10" s="56">
        <v>1.0900000000000001</v>
      </c>
      <c r="T10" s="56">
        <v>1.0900000000000001</v>
      </c>
      <c r="U10" s="56">
        <v>1.0900000000000001</v>
      </c>
      <c r="V10" s="56">
        <v>1.0900000000000001</v>
      </c>
      <c r="W10" s="56"/>
      <c r="X10" s="75"/>
      <c r="Y10" s="65">
        <v>1.0900000000000001</v>
      </c>
      <c r="Z10" s="56">
        <v>1.0900000000000001</v>
      </c>
      <c r="AA10" s="56">
        <v>1.0900000000000001</v>
      </c>
      <c r="AB10" s="56">
        <v>1.0900000000000001</v>
      </c>
      <c r="AC10" s="56">
        <v>1.0900000000000001</v>
      </c>
      <c r="AD10" s="56">
        <v>1.0900000000000001</v>
      </c>
      <c r="AE10" s="66">
        <v>1.0900000000000001</v>
      </c>
      <c r="AF10" s="75"/>
    </row>
    <row r="11" spans="1:33" x14ac:dyDescent="0.25">
      <c r="A11" s="65">
        <v>2.19</v>
      </c>
      <c r="B11" s="56">
        <v>2.19</v>
      </c>
      <c r="C11" s="56">
        <v>2.19</v>
      </c>
      <c r="D11" s="56">
        <v>2.19</v>
      </c>
      <c r="E11" s="56">
        <v>2.19</v>
      </c>
      <c r="F11" s="56">
        <v>2.19</v>
      </c>
      <c r="G11" s="56">
        <v>2.19</v>
      </c>
      <c r="H11" s="76"/>
      <c r="I11" s="65">
        <v>2.19</v>
      </c>
      <c r="J11" s="56">
        <v>2.19</v>
      </c>
      <c r="K11" s="56">
        <v>2.19</v>
      </c>
      <c r="L11" s="56">
        <v>2.19</v>
      </c>
      <c r="M11" s="56">
        <v>2.19</v>
      </c>
      <c r="N11" s="56">
        <v>2.19</v>
      </c>
      <c r="O11" s="56">
        <v>2.19</v>
      </c>
      <c r="P11" s="75"/>
      <c r="Q11" s="56">
        <v>2.19</v>
      </c>
      <c r="R11" s="56">
        <v>2.19</v>
      </c>
      <c r="S11" s="56">
        <v>2.19</v>
      </c>
      <c r="T11" s="56">
        <v>2.19</v>
      </c>
      <c r="U11" s="56">
        <v>2.19</v>
      </c>
      <c r="V11" s="56">
        <v>2.19</v>
      </c>
      <c r="W11" s="56"/>
      <c r="X11" s="75"/>
      <c r="Y11" s="65">
        <v>2.19</v>
      </c>
      <c r="Z11" s="56">
        <v>2.19</v>
      </c>
      <c r="AA11" s="56">
        <v>2.19</v>
      </c>
      <c r="AB11" s="56">
        <v>2.19</v>
      </c>
      <c r="AC11" s="56">
        <v>2.19</v>
      </c>
      <c r="AD11" s="56">
        <v>2.19</v>
      </c>
      <c r="AE11" s="66">
        <v>2.19</v>
      </c>
      <c r="AF11" s="75"/>
    </row>
    <row r="12" spans="1:33" x14ac:dyDescent="0.25">
      <c r="A12" s="65">
        <v>3.29</v>
      </c>
      <c r="B12" s="56">
        <v>3.29</v>
      </c>
      <c r="C12" s="56">
        <v>3.29</v>
      </c>
      <c r="D12" s="56">
        <v>3.29</v>
      </c>
      <c r="E12" s="56">
        <v>3.29</v>
      </c>
      <c r="F12" s="56">
        <v>3.29</v>
      </c>
      <c r="G12" s="56">
        <v>3.29</v>
      </c>
      <c r="H12" s="75"/>
      <c r="I12" s="65">
        <v>3.29</v>
      </c>
      <c r="J12" s="56">
        <v>3.29</v>
      </c>
      <c r="K12" s="56">
        <v>3.29</v>
      </c>
      <c r="L12" s="56">
        <v>3.29</v>
      </c>
      <c r="M12" s="56">
        <v>3.29</v>
      </c>
      <c r="N12" s="56">
        <v>3.29</v>
      </c>
      <c r="O12" s="56">
        <v>3.29</v>
      </c>
      <c r="P12" s="75"/>
      <c r="Q12" s="56">
        <v>3.29</v>
      </c>
      <c r="R12" s="56">
        <v>3.29</v>
      </c>
      <c r="S12" s="56">
        <v>3.29</v>
      </c>
      <c r="T12" s="56">
        <v>3.29</v>
      </c>
      <c r="U12" s="56">
        <v>3.29</v>
      </c>
      <c r="V12" s="56">
        <v>3.29</v>
      </c>
      <c r="W12" s="56"/>
      <c r="X12" s="75"/>
      <c r="Y12" s="65">
        <v>3.29</v>
      </c>
      <c r="Z12" s="56">
        <v>3.29</v>
      </c>
      <c r="AA12" s="56">
        <v>3.29</v>
      </c>
      <c r="AB12" s="56">
        <v>3.29</v>
      </c>
      <c r="AC12" s="56">
        <v>3.29</v>
      </c>
      <c r="AD12" s="56">
        <v>3.29</v>
      </c>
      <c r="AE12" s="66">
        <v>3.29</v>
      </c>
      <c r="AF12" s="75"/>
    </row>
    <row r="13" spans="1:33" x14ac:dyDescent="0.25">
      <c r="A13" s="64"/>
      <c r="B13" s="57"/>
      <c r="C13" s="57"/>
      <c r="D13" s="57"/>
      <c r="E13" s="57"/>
      <c r="F13" s="57"/>
      <c r="G13" s="57"/>
      <c r="H13" s="75"/>
      <c r="I13" s="64"/>
      <c r="J13" s="57"/>
      <c r="K13" s="57"/>
      <c r="L13" s="57"/>
      <c r="M13" s="57"/>
      <c r="N13" s="57"/>
      <c r="O13" s="57"/>
      <c r="P13" s="75"/>
      <c r="Q13" s="57"/>
      <c r="R13" s="57"/>
      <c r="S13" s="57"/>
      <c r="T13" s="57"/>
      <c r="U13" s="57"/>
      <c r="V13" s="57"/>
      <c r="W13" s="57"/>
      <c r="X13" s="75"/>
      <c r="Y13" s="64"/>
      <c r="Z13" s="57"/>
      <c r="AA13" s="57"/>
      <c r="AB13" s="57"/>
      <c r="AC13" s="57"/>
      <c r="AD13" s="57"/>
      <c r="AE13" s="59"/>
      <c r="AF13" s="75"/>
    </row>
    <row r="14" spans="1:33" x14ac:dyDescent="0.25">
      <c r="A14" s="136" t="s">
        <v>28</v>
      </c>
      <c r="B14" s="137"/>
      <c r="C14" s="137"/>
      <c r="D14" s="137"/>
      <c r="E14" s="137"/>
      <c r="F14" s="137"/>
      <c r="G14" s="138"/>
      <c r="H14" s="75"/>
      <c r="I14" s="136" t="s">
        <v>28</v>
      </c>
      <c r="J14" s="137"/>
      <c r="K14" s="137"/>
      <c r="L14" s="137"/>
      <c r="M14" s="137"/>
      <c r="N14" s="137"/>
      <c r="O14" s="137"/>
      <c r="P14" s="75"/>
      <c r="Q14" s="137" t="s">
        <v>28</v>
      </c>
      <c r="R14" s="137"/>
      <c r="S14" s="137"/>
      <c r="T14" s="137"/>
      <c r="U14" s="137"/>
      <c r="V14" s="137"/>
      <c r="W14" s="137"/>
      <c r="X14" s="75"/>
      <c r="Y14" s="136" t="s">
        <v>28</v>
      </c>
      <c r="Z14" s="137"/>
      <c r="AA14" s="137"/>
      <c r="AB14" s="137"/>
      <c r="AC14" s="137"/>
      <c r="AD14" s="137"/>
      <c r="AE14" s="138"/>
      <c r="AF14" s="75"/>
    </row>
    <row r="15" spans="1:33" x14ac:dyDescent="0.25">
      <c r="A15" s="60" t="s">
        <v>1</v>
      </c>
      <c r="B15" s="22" t="s">
        <v>2</v>
      </c>
      <c r="C15" s="22" t="s">
        <v>3</v>
      </c>
      <c r="D15" s="22" t="s">
        <v>4</v>
      </c>
      <c r="E15" s="22" t="s">
        <v>5</v>
      </c>
      <c r="F15" s="22" t="s">
        <v>6</v>
      </c>
      <c r="G15" s="22" t="s">
        <v>7</v>
      </c>
      <c r="H15" s="75"/>
      <c r="I15" s="60" t="s">
        <v>1</v>
      </c>
      <c r="J15" s="22" t="s">
        <v>2</v>
      </c>
      <c r="K15" s="22" t="s">
        <v>3</v>
      </c>
      <c r="L15" s="22" t="s">
        <v>4</v>
      </c>
      <c r="M15" s="22" t="s">
        <v>5</v>
      </c>
      <c r="N15" s="22" t="s">
        <v>6</v>
      </c>
      <c r="O15" s="22" t="s">
        <v>7</v>
      </c>
      <c r="P15" s="75"/>
      <c r="Q15" s="22" t="s">
        <v>1</v>
      </c>
      <c r="R15" s="22" t="s">
        <v>2</v>
      </c>
      <c r="S15" s="22" t="s">
        <v>3</v>
      </c>
      <c r="T15" s="22" t="s">
        <v>4</v>
      </c>
      <c r="U15" s="22" t="s">
        <v>5</v>
      </c>
      <c r="V15" s="22" t="s">
        <v>6</v>
      </c>
      <c r="W15" s="22"/>
      <c r="X15" s="75"/>
      <c r="Y15" s="60" t="s">
        <v>1</v>
      </c>
      <c r="Z15" s="22" t="s">
        <v>2</v>
      </c>
      <c r="AA15" s="22" t="s">
        <v>3</v>
      </c>
      <c r="AB15" s="22" t="s">
        <v>4</v>
      </c>
      <c r="AC15" s="22" t="s">
        <v>5</v>
      </c>
      <c r="AD15" s="22" t="s">
        <v>6</v>
      </c>
      <c r="AE15" s="61" t="s">
        <v>7</v>
      </c>
      <c r="AF15" s="75"/>
    </row>
    <row r="16" spans="1:33" x14ac:dyDescent="0.25">
      <c r="A16" s="62">
        <f t="shared" ref="A16:G19" si="0">A9+A$5</f>
        <v>1.3751063829787249</v>
      </c>
      <c r="B16" s="16">
        <f t="shared" si="0"/>
        <v>1.1345531914893598</v>
      </c>
      <c r="C16" s="16">
        <f t="shared" si="0"/>
        <v>0.78357142857142781</v>
      </c>
      <c r="D16" s="16">
        <f t="shared" si="0"/>
        <v>0.86238095238095513</v>
      </c>
      <c r="E16" s="16">
        <f t="shared" si="0"/>
        <v>0.76351020408163262</v>
      </c>
      <c r="F16" s="16">
        <f t="shared" si="0"/>
        <v>1.3870689655172397</v>
      </c>
      <c r="G16" s="16">
        <f t="shared" si="0"/>
        <v>1.9761904761904749</v>
      </c>
      <c r="H16" s="75"/>
      <c r="I16" s="62">
        <f t="shared" ref="I16:O19" si="1">I9+I$5</f>
        <v>1.4050862068965499</v>
      </c>
      <c r="J16" s="16">
        <f t="shared" si="1"/>
        <v>0.53882857142856999</v>
      </c>
      <c r="K16" s="16">
        <f t="shared" si="1"/>
        <v>1.154203612479475</v>
      </c>
      <c r="L16" s="16">
        <f t="shared" si="1"/>
        <v>2.3949999999999996</v>
      </c>
      <c r="M16" s="16">
        <f t="shared" si="1"/>
        <v>-0.31213513513513497</v>
      </c>
      <c r="N16" s="16">
        <f t="shared" si="1"/>
        <v>-0.30854670459933797</v>
      </c>
      <c r="O16" s="16">
        <f t="shared" si="1"/>
        <v>0.58071428571428485</v>
      </c>
      <c r="P16" s="75"/>
      <c r="Q16" s="16">
        <f t="shared" ref="Q16:V19" si="2">Q9+Q$5</f>
        <v>1.8452571428571449</v>
      </c>
      <c r="R16" s="16">
        <f t="shared" si="2"/>
        <v>1.7528571428571449</v>
      </c>
      <c r="S16" s="16">
        <f t="shared" si="2"/>
        <v>2.7699999999999996</v>
      </c>
      <c r="T16" s="16">
        <f t="shared" si="2"/>
        <v>3.5788888888888906</v>
      </c>
      <c r="U16" s="16">
        <f t="shared" si="2"/>
        <v>2.7124999999999995</v>
      </c>
      <c r="V16" s="16">
        <f t="shared" si="2"/>
        <v>4.5358823529411749</v>
      </c>
      <c r="W16" s="16"/>
      <c r="X16" s="75"/>
      <c r="Y16" s="62">
        <f t="shared" ref="Y16:AE19" si="3">Y9+Y$5</f>
        <v>2.7512745098039249</v>
      </c>
      <c r="Z16" s="16">
        <f t="shared" si="3"/>
        <v>2.2433846153846151</v>
      </c>
      <c r="AA16" s="16">
        <f t="shared" si="3"/>
        <v>1.7099818181818196</v>
      </c>
      <c r="AB16" s="16">
        <f t="shared" si="3"/>
        <v>2.224153846153845</v>
      </c>
      <c r="AC16" s="16">
        <f t="shared" si="3"/>
        <v>1.0499655172413798</v>
      </c>
      <c r="AD16" s="16">
        <f t="shared" si="3"/>
        <v>2.1314835164835149</v>
      </c>
      <c r="AE16" s="63">
        <f t="shared" si="3"/>
        <v>2.1429304029304053</v>
      </c>
      <c r="AF16" s="75"/>
    </row>
    <row r="17" spans="1:32" x14ac:dyDescent="0.25">
      <c r="A17" s="62">
        <f t="shared" si="0"/>
        <v>2.4651063829787248</v>
      </c>
      <c r="B17" s="16">
        <f t="shared" si="0"/>
        <v>2.2245531914893597</v>
      </c>
      <c r="C17" s="16">
        <f t="shared" si="0"/>
        <v>1.8735714285714278</v>
      </c>
      <c r="D17" s="16">
        <f t="shared" si="0"/>
        <v>1.9523809523809552</v>
      </c>
      <c r="E17" s="16">
        <f t="shared" si="0"/>
        <v>1.8535102040816327</v>
      </c>
      <c r="F17" s="16">
        <f t="shared" si="0"/>
        <v>2.4770689655172395</v>
      </c>
      <c r="G17" s="16">
        <f t="shared" si="0"/>
        <v>3.0661904761904752</v>
      </c>
      <c r="H17" s="75"/>
      <c r="I17" s="62">
        <f t="shared" si="1"/>
        <v>2.4950862068965503</v>
      </c>
      <c r="J17" s="16">
        <f t="shared" si="1"/>
        <v>1.6288285714285702</v>
      </c>
      <c r="K17" s="16">
        <f t="shared" si="1"/>
        <v>2.2442036124794749</v>
      </c>
      <c r="L17" s="16">
        <f t="shared" si="1"/>
        <v>3.4849999999999994</v>
      </c>
      <c r="M17" s="16">
        <f t="shared" si="1"/>
        <v>0.77786486486486517</v>
      </c>
      <c r="N17" s="16">
        <f t="shared" si="1"/>
        <v>0.78145329540066211</v>
      </c>
      <c r="O17" s="16">
        <f t="shared" si="1"/>
        <v>1.6707142857142849</v>
      </c>
      <c r="P17" s="75"/>
      <c r="Q17" s="16">
        <f t="shared" si="2"/>
        <v>2.9352571428571448</v>
      </c>
      <c r="R17" s="16">
        <f t="shared" si="2"/>
        <v>2.8428571428571452</v>
      </c>
      <c r="S17" s="16">
        <f t="shared" si="2"/>
        <v>3.8599999999999994</v>
      </c>
      <c r="T17" s="16">
        <f t="shared" si="2"/>
        <v>4.6688888888888904</v>
      </c>
      <c r="U17" s="16">
        <f t="shared" si="2"/>
        <v>3.8024999999999993</v>
      </c>
      <c r="V17" s="16">
        <f t="shared" si="2"/>
        <v>5.6258823529411748</v>
      </c>
      <c r="W17" s="16"/>
      <c r="X17" s="75"/>
      <c r="Y17" s="62">
        <f t="shared" si="3"/>
        <v>3.8412745098039247</v>
      </c>
      <c r="Z17" s="16">
        <f t="shared" si="3"/>
        <v>3.3333846153846149</v>
      </c>
      <c r="AA17" s="16">
        <f t="shared" si="3"/>
        <v>2.7999818181818199</v>
      </c>
      <c r="AB17" s="16">
        <f t="shared" si="3"/>
        <v>3.3141538461538449</v>
      </c>
      <c r="AC17" s="16">
        <f t="shared" si="3"/>
        <v>2.1399655172413796</v>
      </c>
      <c r="AD17" s="16">
        <f t="shared" si="3"/>
        <v>3.2214835164835147</v>
      </c>
      <c r="AE17" s="63">
        <f t="shared" si="3"/>
        <v>3.2329304029304051</v>
      </c>
      <c r="AF17" s="75"/>
    </row>
    <row r="18" spans="1:32" x14ac:dyDescent="0.25">
      <c r="A18" s="62">
        <f t="shared" si="0"/>
        <v>3.5651063829787248</v>
      </c>
      <c r="B18" s="16">
        <f t="shared" si="0"/>
        <v>3.3245531914893598</v>
      </c>
      <c r="C18" s="16">
        <f t="shared" si="0"/>
        <v>2.9735714285714279</v>
      </c>
      <c r="D18" s="16">
        <f t="shared" si="0"/>
        <v>3.0523809523809549</v>
      </c>
      <c r="E18" s="16">
        <f t="shared" si="0"/>
        <v>2.9535102040816326</v>
      </c>
      <c r="F18" s="16">
        <f t="shared" si="0"/>
        <v>3.5770689655172396</v>
      </c>
      <c r="G18" s="16">
        <f t="shared" si="0"/>
        <v>4.1661904761904749</v>
      </c>
      <c r="H18" s="76"/>
      <c r="I18" s="62">
        <f t="shared" si="1"/>
        <v>3.5950862068965499</v>
      </c>
      <c r="J18" s="16">
        <f t="shared" si="1"/>
        <v>2.7288285714285698</v>
      </c>
      <c r="K18" s="16">
        <f t="shared" si="1"/>
        <v>3.344203612479475</v>
      </c>
      <c r="L18" s="16">
        <f t="shared" si="1"/>
        <v>4.5849999999999991</v>
      </c>
      <c r="M18" s="16">
        <f t="shared" si="1"/>
        <v>1.877864864864865</v>
      </c>
      <c r="N18" s="16">
        <f t="shared" si="1"/>
        <v>1.881453295400662</v>
      </c>
      <c r="O18" s="16">
        <f t="shared" si="1"/>
        <v>2.770714285714285</v>
      </c>
      <c r="P18" s="75"/>
      <c r="Q18" s="16">
        <f t="shared" si="2"/>
        <v>4.0352571428571444</v>
      </c>
      <c r="R18" s="16">
        <f t="shared" si="2"/>
        <v>3.9428571428571448</v>
      </c>
      <c r="S18" s="16">
        <f t="shared" si="2"/>
        <v>4.9599999999999991</v>
      </c>
      <c r="T18" s="16">
        <f t="shared" si="2"/>
        <v>5.7688888888888901</v>
      </c>
      <c r="U18" s="16">
        <f t="shared" si="2"/>
        <v>4.9024999999999999</v>
      </c>
      <c r="V18" s="16">
        <f t="shared" si="2"/>
        <v>6.7258823529411753</v>
      </c>
      <c r="W18" s="16"/>
      <c r="X18" s="75"/>
      <c r="Y18" s="62">
        <f t="shared" si="3"/>
        <v>4.9412745098039252</v>
      </c>
      <c r="Z18" s="16">
        <f t="shared" si="3"/>
        <v>4.4333846153846146</v>
      </c>
      <c r="AA18" s="16">
        <f t="shared" si="3"/>
        <v>3.8999818181818195</v>
      </c>
      <c r="AB18" s="16">
        <f t="shared" si="3"/>
        <v>4.4141538461538445</v>
      </c>
      <c r="AC18" s="16">
        <f t="shared" si="3"/>
        <v>3.2399655172413797</v>
      </c>
      <c r="AD18" s="16">
        <f t="shared" si="3"/>
        <v>4.3214835164835144</v>
      </c>
      <c r="AE18" s="63">
        <f t="shared" si="3"/>
        <v>4.3329304029304048</v>
      </c>
      <c r="AF18" s="75"/>
    </row>
    <row r="19" spans="1:32" x14ac:dyDescent="0.25">
      <c r="A19" s="62">
        <f t="shared" si="0"/>
        <v>4.6651063829787249</v>
      </c>
      <c r="B19" s="16">
        <f t="shared" si="0"/>
        <v>4.4245531914893599</v>
      </c>
      <c r="C19" s="16">
        <f t="shared" si="0"/>
        <v>4.0735714285714275</v>
      </c>
      <c r="D19" s="16">
        <f t="shared" si="0"/>
        <v>4.1523809523809554</v>
      </c>
      <c r="E19" s="16">
        <f t="shared" si="0"/>
        <v>4.0535102040816327</v>
      </c>
      <c r="F19" s="16">
        <f t="shared" si="0"/>
        <v>4.6770689655172397</v>
      </c>
      <c r="G19" s="16">
        <f t="shared" si="0"/>
        <v>5.2661904761904754</v>
      </c>
      <c r="H19" s="75"/>
      <c r="I19" s="62">
        <f t="shared" si="1"/>
        <v>4.6950862068965495</v>
      </c>
      <c r="J19" s="16">
        <f t="shared" si="1"/>
        <v>3.8288285714285699</v>
      </c>
      <c r="K19" s="16">
        <f t="shared" si="1"/>
        <v>4.444203612479475</v>
      </c>
      <c r="L19" s="16">
        <f t="shared" si="1"/>
        <v>5.6849999999999996</v>
      </c>
      <c r="M19" s="16">
        <f t="shared" si="1"/>
        <v>2.9778648648648649</v>
      </c>
      <c r="N19" s="16">
        <f t="shared" si="1"/>
        <v>2.9814532954006623</v>
      </c>
      <c r="O19" s="16">
        <f t="shared" si="1"/>
        <v>3.8707142857142847</v>
      </c>
      <c r="P19" s="75"/>
      <c r="Q19" s="16">
        <f t="shared" si="2"/>
        <v>5.135257142857145</v>
      </c>
      <c r="R19" s="16">
        <f t="shared" si="2"/>
        <v>5.0428571428571445</v>
      </c>
      <c r="S19" s="16">
        <f t="shared" si="2"/>
        <v>6.06</v>
      </c>
      <c r="T19" s="16">
        <f t="shared" si="2"/>
        <v>6.8688888888888906</v>
      </c>
      <c r="U19" s="16">
        <f t="shared" si="2"/>
        <v>6.0024999999999995</v>
      </c>
      <c r="V19" s="16">
        <f t="shared" si="2"/>
        <v>7.825882352941175</v>
      </c>
      <c r="W19" s="16"/>
      <c r="X19" s="75"/>
      <c r="Y19" s="62">
        <f t="shared" si="3"/>
        <v>6.0412745098039249</v>
      </c>
      <c r="Z19" s="16">
        <f t="shared" si="3"/>
        <v>5.5333846153846151</v>
      </c>
      <c r="AA19" s="16">
        <f t="shared" si="3"/>
        <v>4.9999818181818192</v>
      </c>
      <c r="AB19" s="16">
        <f t="shared" si="3"/>
        <v>5.5141538461538451</v>
      </c>
      <c r="AC19" s="16">
        <f t="shared" si="3"/>
        <v>4.3399655172413798</v>
      </c>
      <c r="AD19" s="16">
        <f t="shared" si="3"/>
        <v>5.4214835164835149</v>
      </c>
      <c r="AE19" s="63">
        <f t="shared" si="3"/>
        <v>5.4329304029304053</v>
      </c>
      <c r="AF19" s="75"/>
    </row>
    <row r="20" spans="1:32" x14ac:dyDescent="0.25">
      <c r="A20" s="64"/>
      <c r="B20" s="57"/>
      <c r="C20" s="57"/>
      <c r="D20" s="57"/>
      <c r="E20" s="57"/>
      <c r="F20" s="57"/>
      <c r="G20" s="57"/>
      <c r="H20" s="75"/>
      <c r="I20" s="64"/>
      <c r="J20" s="57"/>
      <c r="K20" s="57"/>
      <c r="L20" s="57"/>
      <c r="M20" s="57"/>
      <c r="N20" s="57"/>
      <c r="O20" s="57"/>
      <c r="P20" s="75"/>
      <c r="Q20" s="57"/>
      <c r="R20" s="57"/>
      <c r="S20" s="57"/>
      <c r="T20" s="57"/>
      <c r="U20" s="57"/>
      <c r="V20" s="57"/>
      <c r="W20" s="57"/>
      <c r="X20" s="75"/>
      <c r="Y20" s="64"/>
      <c r="Z20" s="57"/>
      <c r="AA20" s="57"/>
      <c r="AB20" s="57"/>
      <c r="AC20" s="57"/>
      <c r="AD20" s="57"/>
      <c r="AE20" s="59"/>
      <c r="AF20" s="75"/>
    </row>
    <row r="21" spans="1:32" x14ac:dyDescent="0.25">
      <c r="A21" s="136" t="s">
        <v>29</v>
      </c>
      <c r="B21" s="137"/>
      <c r="C21" s="137"/>
      <c r="D21" s="137"/>
      <c r="E21" s="137"/>
      <c r="F21" s="137"/>
      <c r="G21" s="138"/>
      <c r="H21" s="75"/>
      <c r="I21" s="136" t="s">
        <v>29</v>
      </c>
      <c r="J21" s="137"/>
      <c r="K21" s="137"/>
      <c r="L21" s="137"/>
      <c r="M21" s="137"/>
      <c r="N21" s="137"/>
      <c r="O21" s="137"/>
      <c r="P21" s="75"/>
      <c r="Q21" s="137" t="s">
        <v>29</v>
      </c>
      <c r="R21" s="137"/>
      <c r="S21" s="137"/>
      <c r="T21" s="137"/>
      <c r="U21" s="137"/>
      <c r="V21" s="137"/>
      <c r="W21" s="137"/>
      <c r="X21" s="75"/>
      <c r="Y21" s="136" t="s">
        <v>29</v>
      </c>
      <c r="Z21" s="137"/>
      <c r="AA21" s="137"/>
      <c r="AB21" s="137"/>
      <c r="AC21" s="137"/>
      <c r="AD21" s="137"/>
      <c r="AE21" s="138"/>
      <c r="AF21" s="75"/>
    </row>
    <row r="22" spans="1:32" x14ac:dyDescent="0.25">
      <c r="A22" s="60" t="s">
        <v>1</v>
      </c>
      <c r="B22" s="22" t="s">
        <v>2</v>
      </c>
      <c r="C22" s="22" t="s">
        <v>3</v>
      </c>
      <c r="D22" s="22" t="s">
        <v>4</v>
      </c>
      <c r="E22" s="22" t="s">
        <v>5</v>
      </c>
      <c r="F22" s="22" t="s">
        <v>6</v>
      </c>
      <c r="G22" s="22" t="s">
        <v>7</v>
      </c>
      <c r="H22" s="75"/>
      <c r="I22" s="60" t="s">
        <v>1</v>
      </c>
      <c r="J22" s="22" t="s">
        <v>2</v>
      </c>
      <c r="K22" s="22" t="s">
        <v>3</v>
      </c>
      <c r="L22" s="22" t="s">
        <v>4</v>
      </c>
      <c r="M22" s="22" t="s">
        <v>5</v>
      </c>
      <c r="N22" s="22" t="s">
        <v>6</v>
      </c>
      <c r="O22" s="22" t="s">
        <v>7</v>
      </c>
      <c r="P22" s="75"/>
      <c r="Q22" s="22" t="s">
        <v>1</v>
      </c>
      <c r="R22" s="22" t="s">
        <v>2</v>
      </c>
      <c r="S22" s="22" t="s">
        <v>3</v>
      </c>
      <c r="T22" s="22" t="s">
        <v>4</v>
      </c>
      <c r="U22" s="22" t="s">
        <v>5</v>
      </c>
      <c r="V22" s="22" t="s">
        <v>6</v>
      </c>
      <c r="W22" s="22"/>
      <c r="X22" s="75"/>
      <c r="Y22" s="60" t="s">
        <v>1</v>
      </c>
      <c r="Z22" s="22" t="s">
        <v>2</v>
      </c>
      <c r="AA22" s="22" t="s">
        <v>3</v>
      </c>
      <c r="AB22" s="22" t="s">
        <v>4</v>
      </c>
      <c r="AC22" s="22" t="s">
        <v>5</v>
      </c>
      <c r="AD22" s="22" t="s">
        <v>6</v>
      </c>
      <c r="AE22" s="61" t="s">
        <v>7</v>
      </c>
      <c r="AF22" s="75"/>
    </row>
    <row r="23" spans="1:32" x14ac:dyDescent="0.25">
      <c r="A23" s="67">
        <f t="shared" ref="A23:G26" si="4">2.0843*(A16)^5-131.03*(A16)^4+3232.1*(A16)^3-39943*(A16)^2+258963*(A16)-762172</f>
        <v>-473653.35696768423</v>
      </c>
      <c r="B23" s="24">
        <f t="shared" si="4"/>
        <v>-515272.76677118195</v>
      </c>
      <c r="C23" s="24">
        <f t="shared" si="4"/>
        <v>-582274.17714550998</v>
      </c>
      <c r="D23" s="24">
        <f t="shared" si="4"/>
        <v>-566551.44548153575</v>
      </c>
      <c r="E23" s="24">
        <f t="shared" si="4"/>
        <v>-586341.21469398297</v>
      </c>
      <c r="F23" s="24">
        <f t="shared" si="4"/>
        <v>-471670.13417713123</v>
      </c>
      <c r="G23" s="24">
        <f t="shared" si="4"/>
        <v>-383393.63645227149</v>
      </c>
      <c r="H23" s="75"/>
      <c r="I23" s="67">
        <f t="shared" ref="I23:O26" si="5">2.0843*(I16)^5-131.03*(I16)^4+3232.1*(I16)^3-39943*(I16)^2+258963*(I16)-762172</f>
        <v>-468698.22598038072</v>
      </c>
      <c r="J23" s="24">
        <f t="shared" si="5"/>
        <v>-633737.55275873095</v>
      </c>
      <c r="K23" s="24">
        <f t="shared" si="5"/>
        <v>-511746.02471487975</v>
      </c>
      <c r="L23" s="24">
        <f t="shared" si="5"/>
        <v>-330814.68668878899</v>
      </c>
      <c r="M23" s="24">
        <f t="shared" si="5"/>
        <v>-846994.57201250584</v>
      </c>
      <c r="N23" s="24">
        <f t="shared" si="5"/>
        <v>-845972.9295725188</v>
      </c>
      <c r="O23" s="24">
        <f t="shared" si="5"/>
        <v>-624640.23692336364</v>
      </c>
      <c r="P23" s="75"/>
      <c r="Q23" s="24">
        <f t="shared" ref="Q23:V26" si="6">2.0843*(Q16)^5-131.03*(Q16)^4+3232.1*(Q16)^3-39943*(Q16)^2+258963*(Q16)-762172</f>
        <v>-401490.64518213714</v>
      </c>
      <c r="R23" s="24">
        <f t="shared" si="6"/>
        <v>-414767.50550045114</v>
      </c>
      <c r="S23" s="24">
        <f t="shared" si="6"/>
        <v>-290002.57253000885</v>
      </c>
      <c r="T23" s="24">
        <f t="shared" si="6"/>
        <v>-219092.98596566287</v>
      </c>
      <c r="U23" s="24">
        <f t="shared" si="6"/>
        <v>-295903.8907062324</v>
      </c>
      <c r="V23" s="24">
        <f t="shared" si="6"/>
        <v>-159178.69809575076</v>
      </c>
      <c r="W23" s="24"/>
      <c r="X23" s="75"/>
      <c r="Y23" s="67">
        <f t="shared" ref="Y23:AE26" si="7">2.0843*(Y16)^5-131.03*(Y16)^4+3232.1*(Y16)^3-39943*(Y16)^2+258963*(Y16)-762172</f>
        <v>-291910.73387516133</v>
      </c>
      <c r="Z23" s="24">
        <f t="shared" si="7"/>
        <v>-348951.04345114157</v>
      </c>
      <c r="AA23" s="24">
        <f t="shared" si="7"/>
        <v>-421073.9874870202</v>
      </c>
      <c r="AB23" s="24">
        <f t="shared" si="7"/>
        <v>-351322.50236417656</v>
      </c>
      <c r="AC23" s="24">
        <f t="shared" si="7"/>
        <v>-530719.44088015822</v>
      </c>
      <c r="AD23" s="24">
        <f t="shared" si="7"/>
        <v>-362980.40329721087</v>
      </c>
      <c r="AE23" s="68">
        <f t="shared" si="7"/>
        <v>-361519.54644414579</v>
      </c>
      <c r="AF23" s="75"/>
    </row>
    <row r="24" spans="1:32" x14ac:dyDescent="0.25">
      <c r="A24" s="67">
        <f t="shared" si="4"/>
        <v>-322756.73748317553</v>
      </c>
      <c r="B24" s="24">
        <f t="shared" si="4"/>
        <v>-351273.09134771232</v>
      </c>
      <c r="C24" s="24">
        <f t="shared" si="4"/>
        <v>-397506.77937578852</v>
      </c>
      <c r="D24" s="24">
        <f t="shared" si="4"/>
        <v>-386623.15077530756</v>
      </c>
      <c r="E24" s="24">
        <f t="shared" si="4"/>
        <v>-400325.36783220683</v>
      </c>
      <c r="F24" s="24">
        <f t="shared" si="4"/>
        <v>-321402.02173790685</v>
      </c>
      <c r="G24" s="24">
        <f t="shared" si="4"/>
        <v>-261512.57067512348</v>
      </c>
      <c r="H24" s="75"/>
      <c r="I24" s="67">
        <f t="shared" si="5"/>
        <v>-319372.66906106204</v>
      </c>
      <c r="J24" s="24">
        <f t="shared" si="5"/>
        <v>-433268.89440037188</v>
      </c>
      <c r="K24" s="24">
        <f t="shared" si="5"/>
        <v>-348850.40857849392</v>
      </c>
      <c r="L24" s="24">
        <f t="shared" si="5"/>
        <v>-226256.76979077689</v>
      </c>
      <c r="M24" s="24">
        <f t="shared" si="5"/>
        <v>-583428.38176701893</v>
      </c>
      <c r="N24" s="24">
        <f t="shared" si="5"/>
        <v>-582702.33931163559</v>
      </c>
      <c r="O24" s="24">
        <f t="shared" si="5"/>
        <v>-426932.21187080536</v>
      </c>
      <c r="P24" s="75"/>
      <c r="Q24" s="24">
        <f t="shared" si="6"/>
        <v>-273721.7609491233</v>
      </c>
      <c r="R24" s="24">
        <f t="shared" si="6"/>
        <v>-282702.19813495537</v>
      </c>
      <c r="S24" s="24">
        <f t="shared" si="6"/>
        <v>-199125.87929564179</v>
      </c>
      <c r="T24" s="24">
        <f t="shared" si="6"/>
        <v>-152492.50128136296</v>
      </c>
      <c r="U24" s="24">
        <f t="shared" si="6"/>
        <v>-203035.78962895204</v>
      </c>
      <c r="V24" s="24">
        <f t="shared" si="6"/>
        <v>-113493.17577257787</v>
      </c>
      <c r="W24" s="24"/>
      <c r="X24" s="75"/>
      <c r="Y24" s="67">
        <f t="shared" si="7"/>
        <v>-200389.63807108952</v>
      </c>
      <c r="Z24" s="24">
        <f t="shared" si="7"/>
        <v>-238380.29044427921</v>
      </c>
      <c r="AA24" s="24">
        <f t="shared" si="7"/>
        <v>-286974.60878795525</v>
      </c>
      <c r="AB24" s="24">
        <f t="shared" si="7"/>
        <v>-239968.49243862473</v>
      </c>
      <c r="AC24" s="24">
        <f t="shared" si="7"/>
        <v>-361897.35811907216</v>
      </c>
      <c r="AD24" s="24">
        <f t="shared" si="7"/>
        <v>-247785.77647824422</v>
      </c>
      <c r="AE24" s="68">
        <f t="shared" si="7"/>
        <v>-246805.30129505298</v>
      </c>
      <c r="AF24" s="75"/>
    </row>
    <row r="25" spans="1:32" x14ac:dyDescent="0.25">
      <c r="A25" s="67">
        <f t="shared" si="4"/>
        <v>-220128.55693858746</v>
      </c>
      <c r="B25" s="24">
        <f t="shared" si="4"/>
        <v>-239108.21108477248</v>
      </c>
      <c r="C25" s="24">
        <f t="shared" si="4"/>
        <v>-270087.25972123997</v>
      </c>
      <c r="D25" s="24">
        <f t="shared" si="4"/>
        <v>-262772.3425404756</v>
      </c>
      <c r="E25" s="24">
        <f t="shared" si="4"/>
        <v>-271983.81870118901</v>
      </c>
      <c r="F25" s="24">
        <f t="shared" si="4"/>
        <v>-219229.41578358947</v>
      </c>
      <c r="G25" s="24">
        <f t="shared" si="4"/>
        <v>-179715.15746850648</v>
      </c>
      <c r="H25" s="75"/>
      <c r="I25" s="67">
        <f t="shared" si="5"/>
        <v>-217882.94310889463</v>
      </c>
      <c r="J25" s="24">
        <f t="shared" si="5"/>
        <v>-294215.38008405303</v>
      </c>
      <c r="K25" s="24">
        <f t="shared" si="5"/>
        <v>-237491.85885174316</v>
      </c>
      <c r="L25" s="24">
        <f t="shared" si="5"/>
        <v>-156668.52952334774</v>
      </c>
      <c r="M25" s="24">
        <f t="shared" si="5"/>
        <v>-396906.10959527985</v>
      </c>
      <c r="N25" s="24">
        <f t="shared" si="5"/>
        <v>-396404.76237081015</v>
      </c>
      <c r="O25" s="24">
        <f t="shared" si="5"/>
        <v>-289930.04530091083</v>
      </c>
      <c r="P25" s="75"/>
      <c r="Q25" s="24">
        <f t="shared" si="6"/>
        <v>-187732.99323052156</v>
      </c>
      <c r="R25" s="24">
        <f t="shared" si="6"/>
        <v>-193642.81766254024</v>
      </c>
      <c r="S25" s="24">
        <f t="shared" si="6"/>
        <v>-139031.05968705518</v>
      </c>
      <c r="T25" s="24">
        <f t="shared" si="6"/>
        <v>-108828.13900714903</v>
      </c>
      <c r="U25" s="24">
        <f t="shared" si="6"/>
        <v>-141568.31992340845</v>
      </c>
      <c r="V25" s="24">
        <f t="shared" si="6"/>
        <v>-83388.541938798968</v>
      </c>
      <c r="W25" s="24"/>
      <c r="X25" s="75"/>
      <c r="Y25" s="67">
        <f t="shared" si="7"/>
        <v>-139851.00341819297</v>
      </c>
      <c r="Z25" s="24">
        <f t="shared" si="7"/>
        <v>-164576.32415090431</v>
      </c>
      <c r="AA25" s="24">
        <f t="shared" si="7"/>
        <v>-196458.06834751333</v>
      </c>
      <c r="AB25" s="24">
        <f t="shared" si="7"/>
        <v>-165613.57348826935</v>
      </c>
      <c r="AC25" s="24">
        <f t="shared" si="7"/>
        <v>-246204.80887350836</v>
      </c>
      <c r="AD25" s="24">
        <f t="shared" si="7"/>
        <v>-170723.57005177892</v>
      </c>
      <c r="AE25" s="68">
        <f t="shared" si="7"/>
        <v>-170082.23514121014</v>
      </c>
      <c r="AF25" s="75"/>
    </row>
    <row r="26" spans="1:32" x14ac:dyDescent="0.25">
      <c r="A26" s="67">
        <f t="shared" si="4"/>
        <v>-152677.82750237838</v>
      </c>
      <c r="B26" s="24">
        <f t="shared" si="4"/>
        <v>-165051.68820724345</v>
      </c>
      <c r="C26" s="24">
        <f t="shared" si="4"/>
        <v>-185344.18268525624</v>
      </c>
      <c r="D26" s="24">
        <f t="shared" si="4"/>
        <v>-180541.56523943983</v>
      </c>
      <c r="E26" s="24">
        <f t="shared" si="4"/>
        <v>-186590.50056806998</v>
      </c>
      <c r="F26" s="24">
        <f t="shared" si="4"/>
        <v>-152092.6608741961</v>
      </c>
      <c r="G26" s="24">
        <f t="shared" si="4"/>
        <v>-126451.94811900833</v>
      </c>
      <c r="H26" s="75"/>
      <c r="I26" s="67">
        <f t="shared" si="5"/>
        <v>-151216.53479247121</v>
      </c>
      <c r="J26" s="24">
        <f t="shared" si="5"/>
        <v>-201234.68282375578</v>
      </c>
      <c r="K26" s="24">
        <f t="shared" si="5"/>
        <v>-163996.22732345038</v>
      </c>
      <c r="L26" s="24">
        <f t="shared" si="5"/>
        <v>-111533.06924551411</v>
      </c>
      <c r="M26" s="24">
        <f t="shared" si="5"/>
        <v>-269683.19890483504</v>
      </c>
      <c r="N26" s="24">
        <f t="shared" si="5"/>
        <v>-269345.98180172133</v>
      </c>
      <c r="O26" s="24">
        <f t="shared" si="5"/>
        <v>-198406.90015475173</v>
      </c>
      <c r="P26" s="75"/>
      <c r="Q26" s="24">
        <f t="shared" si="6"/>
        <v>-131644.9358876741</v>
      </c>
      <c r="R26" s="24">
        <f t="shared" si="6"/>
        <v>-135475.11519444955</v>
      </c>
      <c r="S26" s="24">
        <f t="shared" si="6"/>
        <v>-100095.01062810444</v>
      </c>
      <c r="T26" s="24">
        <f t="shared" si="6"/>
        <v>-80299.49093366391</v>
      </c>
      <c r="U26" s="24">
        <f t="shared" si="6"/>
        <v>-101743.27261186298</v>
      </c>
      <c r="V26" s="24">
        <f t="shared" si="6"/>
        <v>-63021.112682617502</v>
      </c>
      <c r="W26" s="24"/>
      <c r="X26" s="75"/>
      <c r="Y26" s="67">
        <f t="shared" si="7"/>
        <v>-100627.80648100353</v>
      </c>
      <c r="Z26" s="24">
        <f t="shared" si="7"/>
        <v>-116652.54199330148</v>
      </c>
      <c r="AA26" s="24">
        <f t="shared" si="7"/>
        <v>-137300.59321076807</v>
      </c>
      <c r="AB26" s="24">
        <f t="shared" si="7"/>
        <v>-117323.91422669147</v>
      </c>
      <c r="AC26" s="24">
        <f t="shared" si="7"/>
        <v>-169689.50892212917</v>
      </c>
      <c r="AD26" s="24">
        <f t="shared" si="7"/>
        <v>-120631.3171232217</v>
      </c>
      <c r="AE26" s="68">
        <f t="shared" si="7"/>
        <v>-120216.21625549917</v>
      </c>
      <c r="AF26" s="75"/>
    </row>
    <row r="27" spans="1:32" x14ac:dyDescent="0.25">
      <c r="A27" s="64"/>
      <c r="B27" s="57"/>
      <c r="C27" s="57"/>
      <c r="D27" s="57"/>
      <c r="E27" s="57"/>
      <c r="F27" s="57"/>
      <c r="G27" s="57"/>
      <c r="H27" s="75"/>
      <c r="I27" s="64"/>
      <c r="J27" s="57"/>
      <c r="K27" s="57"/>
      <c r="L27" s="57"/>
      <c r="M27" s="57"/>
      <c r="N27" s="57"/>
      <c r="O27" s="57"/>
      <c r="P27" s="75"/>
      <c r="Q27" s="57"/>
      <c r="R27" s="57"/>
      <c r="S27" s="57"/>
      <c r="T27" s="57"/>
      <c r="U27" s="57"/>
      <c r="V27" s="57"/>
      <c r="W27" s="57"/>
      <c r="X27" s="75"/>
      <c r="Y27" s="64"/>
      <c r="Z27" s="57"/>
      <c r="AA27" s="57"/>
      <c r="AB27" s="57"/>
      <c r="AC27" s="57"/>
      <c r="AD27" s="57"/>
      <c r="AE27" s="59"/>
      <c r="AF27" s="75"/>
    </row>
    <row r="28" spans="1:32" x14ac:dyDescent="0.25">
      <c r="A28" s="136" t="s">
        <v>31</v>
      </c>
      <c r="B28" s="137"/>
      <c r="C28" s="137"/>
      <c r="D28" s="137"/>
      <c r="E28" s="137"/>
      <c r="F28" s="137"/>
      <c r="G28" s="138"/>
      <c r="H28" s="75"/>
      <c r="I28" s="136" t="s">
        <v>31</v>
      </c>
      <c r="J28" s="137"/>
      <c r="K28" s="137"/>
      <c r="L28" s="137"/>
      <c r="M28" s="137"/>
      <c r="N28" s="137"/>
      <c r="O28" s="137"/>
      <c r="P28" s="75"/>
      <c r="Q28" s="137" t="s">
        <v>31</v>
      </c>
      <c r="R28" s="137"/>
      <c r="S28" s="137"/>
      <c r="T28" s="137"/>
      <c r="U28" s="137"/>
      <c r="V28" s="137"/>
      <c r="W28" s="137"/>
      <c r="X28" s="75"/>
      <c r="Y28" s="136" t="s">
        <v>31</v>
      </c>
      <c r="Z28" s="137"/>
      <c r="AA28" s="137"/>
      <c r="AB28" s="137"/>
      <c r="AC28" s="137"/>
      <c r="AD28" s="137"/>
      <c r="AE28" s="138"/>
      <c r="AF28" s="75"/>
    </row>
    <row r="29" spans="1:32" x14ac:dyDescent="0.25">
      <c r="A29" s="60" t="s">
        <v>1</v>
      </c>
      <c r="B29" s="22" t="s">
        <v>2</v>
      </c>
      <c r="C29" s="22" t="s">
        <v>3</v>
      </c>
      <c r="D29" s="22" t="s">
        <v>4</v>
      </c>
      <c r="E29" s="22" t="s">
        <v>5</v>
      </c>
      <c r="F29" s="22" t="s">
        <v>6</v>
      </c>
      <c r="G29" s="22" t="s">
        <v>7</v>
      </c>
      <c r="H29" s="75"/>
      <c r="I29" s="60" t="s">
        <v>1</v>
      </c>
      <c r="J29" s="22" t="s">
        <v>2</v>
      </c>
      <c r="K29" s="22" t="s">
        <v>3</v>
      </c>
      <c r="L29" s="22" t="s">
        <v>4</v>
      </c>
      <c r="M29" s="22" t="s">
        <v>5</v>
      </c>
      <c r="N29" s="22" t="s">
        <v>6</v>
      </c>
      <c r="O29" s="22" t="s">
        <v>7</v>
      </c>
      <c r="P29" s="75"/>
      <c r="Q29" s="22" t="s">
        <v>1</v>
      </c>
      <c r="R29" s="22" t="s">
        <v>2</v>
      </c>
      <c r="S29" s="22" t="s">
        <v>3</v>
      </c>
      <c r="T29" s="22" t="s">
        <v>4</v>
      </c>
      <c r="U29" s="22" t="s">
        <v>5</v>
      </c>
      <c r="V29" s="22" t="s">
        <v>6</v>
      </c>
      <c r="W29" s="22"/>
      <c r="X29" s="75"/>
      <c r="Y29" s="60" t="s">
        <v>1</v>
      </c>
      <c r="Z29" s="22" t="s">
        <v>2</v>
      </c>
      <c r="AA29" s="22" t="s">
        <v>3</v>
      </c>
      <c r="AB29" s="22" t="s">
        <v>4</v>
      </c>
      <c r="AC29" s="22" t="s">
        <v>5</v>
      </c>
      <c r="AD29" s="22" t="s">
        <v>6</v>
      </c>
      <c r="AE29" s="61" t="s">
        <v>7</v>
      </c>
      <c r="AF29" s="75"/>
    </row>
    <row r="30" spans="1:32" x14ac:dyDescent="0.25">
      <c r="A30" s="67">
        <v>-505008</v>
      </c>
      <c r="B30" s="24">
        <v>-520650</v>
      </c>
      <c r="C30" s="24">
        <v>-579245</v>
      </c>
      <c r="D30" s="24">
        <v>-615242</v>
      </c>
      <c r="E30" s="24">
        <v>-576180</v>
      </c>
      <c r="F30" s="24">
        <v>-470597</v>
      </c>
      <c r="G30" s="24">
        <v>-388555</v>
      </c>
      <c r="H30" s="75"/>
      <c r="I30" s="67">
        <v>-548300</v>
      </c>
      <c r="J30" s="24">
        <v>-686200</v>
      </c>
      <c r="K30" s="24">
        <v>-550000</v>
      </c>
      <c r="L30" s="24">
        <v>-336200</v>
      </c>
      <c r="M30" s="24">
        <v>-844000</v>
      </c>
      <c r="N30" s="24">
        <v>-845500</v>
      </c>
      <c r="O30" s="24">
        <v>-735500</v>
      </c>
      <c r="P30" s="75"/>
      <c r="Q30" s="24">
        <v>-431007</v>
      </c>
      <c r="R30" s="24">
        <v>-456223</v>
      </c>
      <c r="S30" s="24">
        <v>-319300</v>
      </c>
      <c r="T30" s="24">
        <v>-258495</v>
      </c>
      <c r="U30" s="24">
        <v>-341442</v>
      </c>
      <c r="V30" s="24">
        <v>-317600</v>
      </c>
      <c r="W30" s="24"/>
      <c r="X30" s="75"/>
      <c r="Y30" s="67">
        <v>-307735</v>
      </c>
      <c r="Z30" s="24">
        <v>-375317</v>
      </c>
      <c r="AA30" s="24">
        <v>-427848</v>
      </c>
      <c r="AB30" s="24">
        <v>-362697</v>
      </c>
      <c r="AC30" s="24">
        <v>-550134</v>
      </c>
      <c r="AD30" s="24">
        <v>-420100</v>
      </c>
      <c r="AE30" s="68">
        <v>-375649</v>
      </c>
      <c r="AF30" s="75"/>
    </row>
    <row r="31" spans="1:32" x14ac:dyDescent="0.25">
      <c r="A31" s="67">
        <v>-349485</v>
      </c>
      <c r="B31" s="24">
        <v>-356397</v>
      </c>
      <c r="C31" s="24">
        <v>-401158</v>
      </c>
      <c r="D31" s="24">
        <v>-358000</v>
      </c>
      <c r="E31" s="24">
        <v>-384392</v>
      </c>
      <c r="F31" s="24">
        <v>-318843</v>
      </c>
      <c r="G31" s="24">
        <v>-264178</v>
      </c>
      <c r="H31" s="75"/>
      <c r="I31" s="67">
        <v>-326700</v>
      </c>
      <c r="J31" s="24">
        <v>-450800</v>
      </c>
      <c r="K31" s="24">
        <v>-328600</v>
      </c>
      <c r="L31" s="24">
        <v>-217411.5</v>
      </c>
      <c r="M31" s="24">
        <v>-568800</v>
      </c>
      <c r="N31" s="24">
        <v>-566300</v>
      </c>
      <c r="O31" s="24">
        <v>-460200</v>
      </c>
      <c r="P31" s="75"/>
      <c r="Q31" s="24">
        <v>-278719</v>
      </c>
      <c r="R31" s="24">
        <v>-308600</v>
      </c>
      <c r="S31" s="24">
        <v>-220400</v>
      </c>
      <c r="T31" s="24">
        <v>-156679</v>
      </c>
      <c r="U31" s="24">
        <v>-216447</v>
      </c>
      <c r="V31" s="24">
        <v>-198400</v>
      </c>
      <c r="W31" s="24"/>
      <c r="X31" s="75"/>
      <c r="Y31" s="67">
        <v>-195431</v>
      </c>
      <c r="Z31" s="24">
        <v>-243223</v>
      </c>
      <c r="AA31" s="24">
        <v>-282334</v>
      </c>
      <c r="AB31" s="24">
        <v>-242930</v>
      </c>
      <c r="AC31" s="24">
        <v>-367155</v>
      </c>
      <c r="AD31" s="24">
        <v>-260084</v>
      </c>
      <c r="AE31" s="68">
        <v>-250013</v>
      </c>
      <c r="AF31" s="75"/>
    </row>
    <row r="32" spans="1:32" x14ac:dyDescent="0.25">
      <c r="A32" s="67">
        <v>-208721</v>
      </c>
      <c r="B32" s="24">
        <v>-236804</v>
      </c>
      <c r="C32" s="24">
        <v>-245380</v>
      </c>
      <c r="D32" s="24">
        <v>-262200</v>
      </c>
      <c r="E32" s="24">
        <v>-276391</v>
      </c>
      <c r="F32" s="24">
        <v>-217653</v>
      </c>
      <c r="G32" s="24">
        <v>-180918</v>
      </c>
      <c r="H32" s="75"/>
      <c r="I32" s="67">
        <v>-213800</v>
      </c>
      <c r="J32" s="24">
        <v>-279100</v>
      </c>
      <c r="K32" s="24">
        <v>-249900</v>
      </c>
      <c r="L32" s="24">
        <v>-163500</v>
      </c>
      <c r="M32" s="24">
        <v>-383500</v>
      </c>
      <c r="N32" s="24">
        <v>-382400</v>
      </c>
      <c r="O32" s="24">
        <v>-265700</v>
      </c>
      <c r="P32" s="75"/>
      <c r="Q32" s="24">
        <v>-187201</v>
      </c>
      <c r="R32" s="24">
        <v>-180000</v>
      </c>
      <c r="S32" s="24">
        <v>-131800</v>
      </c>
      <c r="T32" s="24">
        <v>-110824</v>
      </c>
      <c r="U32" s="24">
        <v>-139272</v>
      </c>
      <c r="V32" s="24">
        <v>-134800</v>
      </c>
      <c r="W32" s="24"/>
      <c r="X32" s="75"/>
      <c r="Y32" s="67">
        <v>-137146</v>
      </c>
      <c r="Z32" s="24">
        <v>-166101</v>
      </c>
      <c r="AA32" s="24">
        <v>-192858</v>
      </c>
      <c r="AB32" s="24">
        <v>-167788</v>
      </c>
      <c r="AC32" s="24">
        <v>-240977</v>
      </c>
      <c r="AD32" s="24">
        <v>-166991</v>
      </c>
      <c r="AE32" s="68">
        <v>-172408</v>
      </c>
      <c r="AF32" s="75"/>
    </row>
    <row r="33" spans="1:32" x14ac:dyDescent="0.25">
      <c r="A33" s="67">
        <v>-144523</v>
      </c>
      <c r="B33" s="24">
        <v>-153685</v>
      </c>
      <c r="C33" s="24">
        <v>-189063</v>
      </c>
      <c r="D33" s="24">
        <v>-184000</v>
      </c>
      <c r="E33" s="24">
        <v>-195282</v>
      </c>
      <c r="F33" s="24">
        <v>-155930</v>
      </c>
      <c r="G33" s="24">
        <v>-116060</v>
      </c>
      <c r="H33" s="75"/>
      <c r="I33" s="67">
        <v>-146800</v>
      </c>
      <c r="J33" s="24">
        <v>-186000</v>
      </c>
      <c r="K33" s="24">
        <v>-159400</v>
      </c>
      <c r="L33" s="24">
        <v>-112100</v>
      </c>
      <c r="M33" s="24">
        <v>-284100</v>
      </c>
      <c r="N33" s="24">
        <v>-276000</v>
      </c>
      <c r="O33" s="24">
        <v>-154400</v>
      </c>
      <c r="P33" s="75"/>
      <c r="Q33" s="24">
        <v>-126766</v>
      </c>
      <c r="R33" s="24">
        <v>-120600</v>
      </c>
      <c r="S33" s="24">
        <v>-84070</v>
      </c>
      <c r="T33" s="24">
        <v>-74133</v>
      </c>
      <c r="U33" s="24">
        <v>-98830</v>
      </c>
      <c r="V33" s="24">
        <v>-89580</v>
      </c>
      <c r="W33" s="24"/>
      <c r="X33" s="75"/>
      <c r="Y33" s="67">
        <v>-105949</v>
      </c>
      <c r="Z33" s="24">
        <v>-116419</v>
      </c>
      <c r="AA33" s="24">
        <v>-143096</v>
      </c>
      <c r="AB33" s="24">
        <v>-113013</v>
      </c>
      <c r="AC33" s="24">
        <v>-156393</v>
      </c>
      <c r="AD33" s="24">
        <v>-116070</v>
      </c>
      <c r="AE33" s="68">
        <v>-109557</v>
      </c>
      <c r="AF33" s="75"/>
    </row>
    <row r="34" spans="1:32" x14ac:dyDescent="0.25">
      <c r="A34" s="69"/>
      <c r="B34" s="58"/>
      <c r="C34" s="58"/>
      <c r="D34" s="58"/>
      <c r="E34" s="58"/>
      <c r="F34" s="58"/>
      <c r="G34" s="58"/>
      <c r="H34" s="75"/>
      <c r="I34" s="69"/>
      <c r="J34" s="58"/>
      <c r="K34" s="58"/>
      <c r="L34" s="58"/>
      <c r="M34" s="58"/>
      <c r="N34" s="58"/>
      <c r="O34" s="58"/>
      <c r="P34" s="75"/>
      <c r="Q34" s="58"/>
      <c r="R34" s="58"/>
      <c r="S34" s="58"/>
      <c r="T34" s="58"/>
      <c r="U34" s="58"/>
      <c r="V34" s="58"/>
      <c r="W34" s="58"/>
      <c r="X34" s="75"/>
      <c r="Y34" s="69"/>
      <c r="Z34" s="58"/>
      <c r="AA34" s="58"/>
      <c r="AB34" s="58"/>
      <c r="AC34" s="58"/>
      <c r="AD34" s="58"/>
      <c r="AE34" s="70"/>
      <c r="AF34" s="75"/>
    </row>
    <row r="35" spans="1:32" x14ac:dyDescent="0.25">
      <c r="A35" s="136" t="s">
        <v>24</v>
      </c>
      <c r="B35" s="137"/>
      <c r="C35" s="137"/>
      <c r="D35" s="137"/>
      <c r="E35" s="137"/>
      <c r="F35" s="137"/>
      <c r="G35" s="138"/>
      <c r="H35" s="75"/>
      <c r="I35" s="136" t="s">
        <v>24</v>
      </c>
      <c r="J35" s="137"/>
      <c r="K35" s="137"/>
      <c r="L35" s="137"/>
      <c r="M35" s="137"/>
      <c r="N35" s="137"/>
      <c r="O35" s="137"/>
      <c r="P35" s="75"/>
      <c r="Q35" s="137" t="s">
        <v>24</v>
      </c>
      <c r="R35" s="137"/>
      <c r="S35" s="137"/>
      <c r="T35" s="137"/>
      <c r="U35" s="137"/>
      <c r="V35" s="137"/>
      <c r="W35" s="137"/>
      <c r="X35" s="75"/>
      <c r="Y35" s="136" t="s">
        <v>24</v>
      </c>
      <c r="Z35" s="137"/>
      <c r="AA35" s="137"/>
      <c r="AB35" s="137"/>
      <c r="AC35" s="137"/>
      <c r="AD35" s="137"/>
      <c r="AE35" s="138"/>
      <c r="AF35" s="75"/>
    </row>
    <row r="36" spans="1:32" x14ac:dyDescent="0.25">
      <c r="A36" s="67">
        <f t="shared" ref="A36:G39" si="8">(A23-A30)^2</f>
        <v>983113639.6839478</v>
      </c>
      <c r="B36" s="24">
        <f t="shared" si="8"/>
        <v>28914637.197104968</v>
      </c>
      <c r="C36" s="24">
        <f t="shared" si="8"/>
        <v>9175914.1788799949</v>
      </c>
      <c r="D36" s="24">
        <f t="shared" si="8"/>
        <v>2370770099.3155398</v>
      </c>
      <c r="E36" s="24">
        <f t="shared" si="8"/>
        <v>103250284.05721541</v>
      </c>
      <c r="F36" s="24">
        <f t="shared" si="8"/>
        <v>1151616.9621271202</v>
      </c>
      <c r="G36" s="24">
        <f t="shared" si="8"/>
        <v>26639673.671820667</v>
      </c>
      <c r="H36" s="75"/>
      <c r="I36" s="67">
        <f t="shared" ref="I36:O39" si="9">(I23-I30)^2</f>
        <v>6336442427.0705347</v>
      </c>
      <c r="J36" s="24">
        <f t="shared" si="9"/>
        <v>2752308370.5429387</v>
      </c>
      <c r="K36" s="24">
        <f t="shared" si="9"/>
        <v>1463366625.1145909</v>
      </c>
      <c r="L36" s="24">
        <f t="shared" si="9"/>
        <v>29001599.459906474</v>
      </c>
      <c r="M36" s="24">
        <f t="shared" si="9"/>
        <v>8967461.5380832963</v>
      </c>
      <c r="N36" s="24">
        <f t="shared" si="9"/>
        <v>223662.38056281352</v>
      </c>
      <c r="O36" s="24">
        <f t="shared" si="9"/>
        <v>12289887069.407946</v>
      </c>
      <c r="P36" s="75"/>
      <c r="Q36" s="24">
        <f t="shared" ref="Q36:V39" si="10">(Q23-Q30)^2</f>
        <v>871215201.73397577</v>
      </c>
      <c r="R36" s="24">
        <f t="shared" si="10"/>
        <v>1718558024.202126</v>
      </c>
      <c r="S36" s="24">
        <f t="shared" si="10"/>
        <v>858339256.35939193</v>
      </c>
      <c r="T36" s="24">
        <f t="shared" si="10"/>
        <v>1552518709.9621003</v>
      </c>
      <c r="U36" s="24">
        <f t="shared" si="10"/>
        <v>2073719398.0511231</v>
      </c>
      <c r="V36" s="24">
        <f t="shared" si="10"/>
        <v>25097308897.037285</v>
      </c>
      <c r="W36" s="24"/>
      <c r="X36" s="75"/>
      <c r="Y36" s="67">
        <f t="shared" ref="Y36:AE39" si="11">(Y23-Y30)^2</f>
        <v>250407398.38971671</v>
      </c>
      <c r="Z36" s="24">
        <f t="shared" si="11"/>
        <v>695163664.73629093</v>
      </c>
      <c r="AA36" s="24">
        <f t="shared" si="11"/>
        <v>45887245.526006855</v>
      </c>
      <c r="AB36" s="24">
        <f t="shared" si="11"/>
        <v>129379196.46735306</v>
      </c>
      <c r="AC36" s="24">
        <f t="shared" si="11"/>
        <v>376925105.8178317</v>
      </c>
      <c r="AD36" s="24">
        <f t="shared" si="11"/>
        <v>3262648327.4892788</v>
      </c>
      <c r="AE36" s="68">
        <f t="shared" si="11"/>
        <v>199641457.78704125</v>
      </c>
      <c r="AF36" s="75"/>
    </row>
    <row r="37" spans="1:32" x14ac:dyDescent="0.25">
      <c r="A37" s="67">
        <f t="shared" si="8"/>
        <v>714400017.16828394</v>
      </c>
      <c r="B37" s="24">
        <f t="shared" si="8"/>
        <v>26254439.8769885</v>
      </c>
      <c r="C37" s="24">
        <f t="shared" si="8"/>
        <v>13331412.046667248</v>
      </c>
      <c r="D37" s="24">
        <f t="shared" si="8"/>
        <v>819284760.30598962</v>
      </c>
      <c r="E37" s="24">
        <f t="shared" si="8"/>
        <v>253872210.47640339</v>
      </c>
      <c r="F37" s="24">
        <f t="shared" si="8"/>
        <v>6548592.25507979</v>
      </c>
      <c r="G37" s="24">
        <f t="shared" si="8"/>
        <v>7104513.485911686</v>
      </c>
      <c r="H37" s="75"/>
      <c r="I37" s="67">
        <f t="shared" si="9"/>
        <v>53689778.68871741</v>
      </c>
      <c r="J37" s="24">
        <f t="shared" si="9"/>
        <v>307339663.54531246</v>
      </c>
      <c r="K37" s="24">
        <f t="shared" si="9"/>
        <v>410079047.59594029</v>
      </c>
      <c r="L37" s="24">
        <f t="shared" si="9"/>
        <v>78238797.671630234</v>
      </c>
      <c r="M37" s="24">
        <f t="shared" si="9"/>
        <v>213989553.12165189</v>
      </c>
      <c r="N37" s="24">
        <f t="shared" si="9"/>
        <v>269036734.89402622</v>
      </c>
      <c r="O37" s="24">
        <f t="shared" si="9"/>
        <v>1106745727.0089839</v>
      </c>
      <c r="P37" s="75"/>
      <c r="Q37" s="24">
        <f t="shared" si="10"/>
        <v>24972398.131607044</v>
      </c>
      <c r="R37" s="24">
        <f t="shared" si="10"/>
        <v>670696141.44110918</v>
      </c>
      <c r="S37" s="24">
        <f t="shared" si="10"/>
        <v>452588211.74360269</v>
      </c>
      <c r="T37" s="24">
        <f t="shared" si="10"/>
        <v>17526771.521149591</v>
      </c>
      <c r="U37" s="24">
        <f t="shared" si="10"/>
        <v>179860563.61650428</v>
      </c>
      <c r="V37" s="24">
        <f t="shared" si="10"/>
        <v>7209168800.3863573</v>
      </c>
      <c r="W37" s="24"/>
      <c r="X37" s="75"/>
      <c r="Y37" s="67">
        <f t="shared" si="11"/>
        <v>24588091.520058367</v>
      </c>
      <c r="Z37" s="24">
        <f t="shared" si="11"/>
        <v>23451835.84106949</v>
      </c>
      <c r="AA37" s="24">
        <f t="shared" si="11"/>
        <v>21535249.922847498</v>
      </c>
      <c r="AB37" s="24">
        <f t="shared" si="11"/>
        <v>8770527.0360829029</v>
      </c>
      <c r="AC37" s="24">
        <f t="shared" si="11"/>
        <v>27642798.148086436</v>
      </c>
      <c r="AD37" s="24">
        <f t="shared" si="11"/>
        <v>151246301.79106703</v>
      </c>
      <c r="AE37" s="68">
        <f t="shared" si="11"/>
        <v>10289330.981718782</v>
      </c>
      <c r="AF37" s="75"/>
    </row>
    <row r="38" spans="1:32" x14ac:dyDescent="0.25">
      <c r="A38" s="67">
        <f t="shared" si="8"/>
        <v>130132355.30711479</v>
      </c>
      <c r="B38" s="24">
        <f t="shared" si="8"/>
        <v>5309388.7231883844</v>
      </c>
      <c r="C38" s="24">
        <f t="shared" si="8"/>
        <v>610448682.93280697</v>
      </c>
      <c r="D38" s="24">
        <f t="shared" si="8"/>
        <v>327575.98363806162</v>
      </c>
      <c r="E38" s="24">
        <f t="shared" si="8"/>
        <v>19423247.000589311</v>
      </c>
      <c r="F38" s="24">
        <f t="shared" si="8"/>
        <v>2485086.7227500123</v>
      </c>
      <c r="G38" s="24">
        <f t="shared" si="8"/>
        <v>1446830.1555697294</v>
      </c>
      <c r="H38" s="75"/>
      <c r="I38" s="67">
        <f t="shared" si="9"/>
        <v>16670424.430470143</v>
      </c>
      <c r="J38" s="24">
        <f t="shared" si="9"/>
        <v>228474715.08538702</v>
      </c>
      <c r="K38" s="24">
        <f t="shared" si="9"/>
        <v>153961966.75506449</v>
      </c>
      <c r="L38" s="24">
        <f t="shared" si="9"/>
        <v>46668988.873371497</v>
      </c>
      <c r="M38" s="24">
        <f t="shared" si="9"/>
        <v>179723774.48065445</v>
      </c>
      <c r="N38" s="24">
        <f t="shared" si="9"/>
        <v>196133369.0628598</v>
      </c>
      <c r="O38" s="24">
        <f t="shared" si="9"/>
        <v>587095095.28419101</v>
      </c>
      <c r="P38" s="75"/>
      <c r="Q38" s="24">
        <f t="shared" si="10"/>
        <v>283016.79732076835</v>
      </c>
      <c r="R38" s="24">
        <f t="shared" si="10"/>
        <v>186126473.77331996</v>
      </c>
      <c r="S38" s="24">
        <f t="shared" si="10"/>
        <v>52288224.197754584</v>
      </c>
      <c r="T38" s="24">
        <f t="shared" si="10"/>
        <v>3983461.1027840544</v>
      </c>
      <c r="U38" s="24">
        <f t="shared" si="10"/>
        <v>5273085.1906425711</v>
      </c>
      <c r="V38" s="24">
        <f t="shared" si="10"/>
        <v>2643138019.9786325</v>
      </c>
      <c r="W38" s="24"/>
      <c r="X38" s="75"/>
      <c r="Y38" s="67">
        <f t="shared" si="11"/>
        <v>7317043.4924356295</v>
      </c>
      <c r="Z38" s="24">
        <f t="shared" si="11"/>
        <v>2324636.4448156492</v>
      </c>
      <c r="AA38" s="24">
        <f t="shared" si="11"/>
        <v>12960492.106767332</v>
      </c>
      <c r="AB38" s="24">
        <f t="shared" si="11"/>
        <v>4728130.65491712</v>
      </c>
      <c r="AC38" s="24">
        <f t="shared" si="11"/>
        <v>27329985.617932729</v>
      </c>
      <c r="AD38" s="24">
        <f t="shared" si="11"/>
        <v>13932079.191436911</v>
      </c>
      <c r="AE38" s="68">
        <f t="shared" si="11"/>
        <v>5409182.17838181</v>
      </c>
      <c r="AF38" s="75"/>
    </row>
    <row r="39" spans="1:32" x14ac:dyDescent="0.25">
      <c r="A39" s="67">
        <f t="shared" si="8"/>
        <v>66501211.593546793</v>
      </c>
      <c r="B39" s="24">
        <f t="shared" si="8"/>
        <v>129201600.80068737</v>
      </c>
      <c r="C39" s="24">
        <f t="shared" si="8"/>
        <v>13829602.220438011</v>
      </c>
      <c r="D39" s="24">
        <f t="shared" si="8"/>
        <v>11960770.993050847</v>
      </c>
      <c r="E39" s="24">
        <f t="shared" si="8"/>
        <v>75542162.375239804</v>
      </c>
      <c r="F39" s="24">
        <f t="shared" si="8"/>
        <v>14725171.566425474</v>
      </c>
      <c r="G39" s="24">
        <f t="shared" si="8"/>
        <v>107992585.7081608</v>
      </c>
      <c r="H39" s="75"/>
      <c r="I39" s="67">
        <f t="shared" si="9"/>
        <v>19505779.573108725</v>
      </c>
      <c r="J39" s="24">
        <f t="shared" si="9"/>
        <v>232095560.74043933</v>
      </c>
      <c r="K39" s="24">
        <f t="shared" si="9"/>
        <v>21125305.608831853</v>
      </c>
      <c r="L39" s="24">
        <f t="shared" si="9"/>
        <v>321410.48038193973</v>
      </c>
      <c r="M39" s="24">
        <f t="shared" si="9"/>
        <v>207844153.81754968</v>
      </c>
      <c r="N39" s="24">
        <f t="shared" si="9"/>
        <v>44275958.183023773</v>
      </c>
      <c r="O39" s="24">
        <f t="shared" si="9"/>
        <v>1936607261.2302876</v>
      </c>
      <c r="P39" s="75"/>
      <c r="Q39" s="24">
        <f t="shared" si="10"/>
        <v>23804015.396034282</v>
      </c>
      <c r="R39" s="24">
        <f t="shared" si="10"/>
        <v>221269052.04814389</v>
      </c>
      <c r="S39" s="24">
        <f t="shared" si="10"/>
        <v>256800965.63086036</v>
      </c>
      <c r="T39" s="24">
        <f t="shared" si="10"/>
        <v>38025610.434959203</v>
      </c>
      <c r="U39" s="24">
        <f t="shared" si="10"/>
        <v>8487157.3110309485</v>
      </c>
      <c r="V39" s="24">
        <f t="shared" si="10"/>
        <v>705374495.53742087</v>
      </c>
      <c r="W39" s="24"/>
      <c r="X39" s="75"/>
      <c r="Y39" s="67">
        <f t="shared" si="11"/>
        <v>28315100.466610052</v>
      </c>
      <c r="Z39" s="24">
        <f t="shared" si="11"/>
        <v>54541.862635227699</v>
      </c>
      <c r="AA39" s="24">
        <f t="shared" si="11"/>
        <v>33586739.852675535</v>
      </c>
      <c r="AB39" s="24">
        <f t="shared" si="11"/>
        <v>18583981.469890926</v>
      </c>
      <c r="AC39" s="24">
        <f t="shared" si="11"/>
        <v>176797149.51626065</v>
      </c>
      <c r="AD39" s="24">
        <f t="shared" si="11"/>
        <v>20805613.898595478</v>
      </c>
      <c r="AE39" s="68">
        <f t="shared" si="11"/>
        <v>113618891.18149768</v>
      </c>
      <c r="AF39" s="75"/>
    </row>
    <row r="40" spans="1:32" x14ac:dyDescent="0.25">
      <c r="A40" s="64"/>
      <c r="B40" s="57"/>
      <c r="C40" s="57"/>
      <c r="D40" s="57"/>
      <c r="E40" s="57"/>
      <c r="F40" s="57"/>
      <c r="G40" s="57"/>
      <c r="H40" s="75"/>
      <c r="I40" s="64"/>
      <c r="J40" s="57"/>
      <c r="K40" s="57"/>
      <c r="L40" s="57"/>
      <c r="M40" s="57"/>
      <c r="N40" s="57"/>
      <c r="O40" s="57"/>
      <c r="P40" s="75"/>
      <c r="Q40" s="57"/>
      <c r="R40" s="57"/>
      <c r="S40" s="57"/>
      <c r="T40" s="57"/>
      <c r="U40" s="57"/>
      <c r="V40" s="57"/>
      <c r="W40" s="57"/>
      <c r="X40" s="75"/>
      <c r="Y40" s="64"/>
      <c r="Z40" s="57"/>
      <c r="AA40" s="57"/>
      <c r="AB40" s="57"/>
      <c r="AC40" s="57"/>
      <c r="AD40" s="57"/>
      <c r="AE40" s="59"/>
      <c r="AF40" s="75"/>
    </row>
    <row r="41" spans="1:32" x14ac:dyDescent="0.25">
      <c r="A41" s="136" t="s">
        <v>26</v>
      </c>
      <c r="B41" s="137"/>
      <c r="C41" s="137"/>
      <c r="D41" s="137"/>
      <c r="E41" s="137"/>
      <c r="F41" s="137"/>
      <c r="G41" s="138"/>
      <c r="H41" s="75"/>
      <c r="I41" s="136" t="s">
        <v>26</v>
      </c>
      <c r="J41" s="137"/>
      <c r="K41" s="137"/>
      <c r="L41" s="137"/>
      <c r="M41" s="137"/>
      <c r="N41" s="137"/>
      <c r="O41" s="137"/>
      <c r="P41" s="75"/>
      <c r="Q41" s="137" t="s">
        <v>26</v>
      </c>
      <c r="R41" s="137"/>
      <c r="S41" s="137"/>
      <c r="T41" s="137"/>
      <c r="U41" s="137"/>
      <c r="V41" s="137"/>
      <c r="W41" s="137"/>
      <c r="X41" s="75"/>
      <c r="Y41" s="136" t="s">
        <v>26</v>
      </c>
      <c r="Z41" s="137"/>
      <c r="AA41" s="137"/>
      <c r="AB41" s="137"/>
      <c r="AC41" s="137"/>
      <c r="AD41" s="137"/>
      <c r="AE41" s="138"/>
      <c r="AF41" s="75"/>
    </row>
    <row r="42" spans="1:32" x14ac:dyDescent="0.25">
      <c r="A42" s="67">
        <f>SQRT(AVERAGE(A36:A39))</f>
        <v>21760.90085309483</v>
      </c>
      <c r="B42" s="24">
        <f t="shared" ref="B42:G42" si="12">SQRT(AVERAGE(B36:B39))</f>
        <v>6886.219329174196</v>
      </c>
      <c r="C42" s="24">
        <f t="shared" si="12"/>
        <v>12715.990045792661</v>
      </c>
      <c r="D42" s="24">
        <f t="shared" si="12"/>
        <v>28294.624960397596</v>
      </c>
      <c r="E42" s="24">
        <f t="shared" si="12"/>
        <v>10631.179425508817</v>
      </c>
      <c r="F42" s="24">
        <f t="shared" si="12"/>
        <v>2495.5193600923235</v>
      </c>
      <c r="G42" s="24">
        <f t="shared" si="12"/>
        <v>5982.9675542631621</v>
      </c>
      <c r="H42" s="75"/>
      <c r="I42" s="67">
        <f>SQRT(AVERAGE(I36:I39))</f>
        <v>40082.129464896294</v>
      </c>
      <c r="J42" s="24">
        <f t="shared" ref="J42:O42" si="13">SQRT(AVERAGE(J36:J39))</f>
        <v>29665.713837332813</v>
      </c>
      <c r="K42" s="24">
        <f t="shared" si="13"/>
        <v>22630.36093986587</v>
      </c>
      <c r="L42" s="24">
        <f t="shared" si="13"/>
        <v>6209.4846099593915</v>
      </c>
      <c r="M42" s="24">
        <f t="shared" si="13"/>
        <v>12354.401472328995</v>
      </c>
      <c r="N42" s="24">
        <f t="shared" si="13"/>
        <v>11287.932987492359</v>
      </c>
      <c r="O42" s="24">
        <f t="shared" si="13"/>
        <v>63087.905245243732</v>
      </c>
      <c r="P42" s="75"/>
      <c r="Q42" s="24">
        <f>SQRT(AVERAGE(Q36:Q39))</f>
        <v>15168.014306913559</v>
      </c>
      <c r="R42" s="24">
        <f t="shared" ref="R42:V42" si="14">SQRT(AVERAGE(R36:R39))</f>
        <v>26441.679652892228</v>
      </c>
      <c r="S42" s="24">
        <f t="shared" si="14"/>
        <v>20124.715264641694</v>
      </c>
      <c r="T42" s="24">
        <f t="shared" si="14"/>
        <v>20075.19958195306</v>
      </c>
      <c r="U42" s="24">
        <f t="shared" si="14"/>
        <v>23808.297945093116</v>
      </c>
      <c r="V42" s="24">
        <f t="shared" si="14"/>
        <v>94412.645091825092</v>
      </c>
      <c r="W42" s="24"/>
      <c r="X42" s="75"/>
      <c r="Y42" s="67">
        <f>SQRT(AVERAGE(Y36:Y39))</f>
        <v>8812.3157267091374</v>
      </c>
      <c r="Z42" s="24">
        <f t="shared" ref="Z42:AE42" si="15">SQRT(AVERAGE(Z36:Z39))</f>
        <v>13425.672039834833</v>
      </c>
      <c r="AA42" s="24">
        <f t="shared" si="15"/>
        <v>5337.8302569559391</v>
      </c>
      <c r="AB42" s="24">
        <f t="shared" si="15"/>
        <v>6353.3816906479815</v>
      </c>
      <c r="AC42" s="24">
        <f t="shared" si="15"/>
        <v>12335.872882574135</v>
      </c>
      <c r="AD42" s="24">
        <f t="shared" si="15"/>
        <v>29362.528511567161</v>
      </c>
      <c r="AE42" s="68">
        <f t="shared" si="15"/>
        <v>9068.611554816971</v>
      </c>
      <c r="AF42" s="75"/>
    </row>
    <row r="43" spans="1:32" x14ac:dyDescent="0.25">
      <c r="A43" s="64"/>
      <c r="B43" s="57"/>
      <c r="C43" s="57"/>
      <c r="D43" s="57"/>
      <c r="E43" s="57"/>
      <c r="F43" s="57"/>
      <c r="G43" s="57"/>
      <c r="H43" s="75"/>
      <c r="I43" s="64"/>
      <c r="J43" s="57"/>
      <c r="K43" s="57"/>
      <c r="L43" s="57"/>
      <c r="M43" s="57"/>
      <c r="N43" s="57"/>
      <c r="O43" s="57"/>
      <c r="P43" s="75"/>
      <c r="Q43" s="57"/>
      <c r="R43" s="57"/>
      <c r="S43" s="57"/>
      <c r="T43" s="57"/>
      <c r="U43" s="57"/>
      <c r="V43" s="57"/>
      <c r="W43" s="57"/>
      <c r="X43" s="75"/>
      <c r="Y43" s="64"/>
      <c r="Z43" s="57"/>
      <c r="AA43" s="57"/>
      <c r="AB43" s="57"/>
      <c r="AC43" s="57"/>
      <c r="AD43" s="57"/>
      <c r="AE43" s="59"/>
      <c r="AF43" s="75"/>
    </row>
    <row r="44" spans="1:32" x14ac:dyDescent="0.25">
      <c r="A44" s="136" t="s">
        <v>32</v>
      </c>
      <c r="B44" s="137"/>
      <c r="C44" s="137"/>
      <c r="D44" s="137"/>
      <c r="E44" s="137"/>
      <c r="F44" s="137"/>
      <c r="G44" s="138"/>
      <c r="H44" s="75"/>
      <c r="I44" s="136" t="s">
        <v>32</v>
      </c>
      <c r="J44" s="137"/>
      <c r="K44" s="137"/>
      <c r="L44" s="137"/>
      <c r="M44" s="137"/>
      <c r="N44" s="137"/>
      <c r="O44" s="137"/>
      <c r="P44" s="75"/>
      <c r="Q44" s="137" t="s">
        <v>32</v>
      </c>
      <c r="R44" s="137"/>
      <c r="S44" s="137"/>
      <c r="T44" s="137"/>
      <c r="U44" s="137"/>
      <c r="V44" s="137"/>
      <c r="W44" s="137"/>
      <c r="X44" s="75"/>
      <c r="Y44" s="136" t="s">
        <v>32</v>
      </c>
      <c r="Z44" s="137"/>
      <c r="AA44" s="137"/>
      <c r="AB44" s="137"/>
      <c r="AC44" s="137"/>
      <c r="AD44" s="137"/>
      <c r="AE44" s="138"/>
      <c r="AF44" s="75"/>
    </row>
    <row r="45" spans="1:32" x14ac:dyDescent="0.25">
      <c r="A45" s="71">
        <f>A42/$B$1</f>
        <v>2.8575950778248548E-2</v>
      </c>
      <c r="B45" s="72">
        <f t="shared" ref="B45:G45" si="16">B42/$B$1</f>
        <v>9.042836320386962E-3</v>
      </c>
      <c r="C45" s="72">
        <f t="shared" si="16"/>
        <v>1.6698366859825613E-2</v>
      </c>
      <c r="D45" s="72">
        <f t="shared" si="16"/>
        <v>3.7155897893001673E-2</v>
      </c>
      <c r="E45" s="72">
        <f t="shared" si="16"/>
        <v>1.3960638028221282E-2</v>
      </c>
      <c r="F45" s="72">
        <f t="shared" si="16"/>
        <v>3.2770627871328496E-3</v>
      </c>
      <c r="G45" s="72">
        <f t="shared" si="16"/>
        <v>7.856705358508494E-3</v>
      </c>
      <c r="H45" s="75"/>
      <c r="I45" s="71">
        <f>I42/$B$1</f>
        <v>5.2634997347242911E-2</v>
      </c>
      <c r="J45" s="72">
        <f t="shared" ref="J45:O45" si="17">J42/$B$1</f>
        <v>3.8956382556959532E-2</v>
      </c>
      <c r="K45" s="72">
        <f t="shared" si="17"/>
        <v>2.9717707216134592E-2</v>
      </c>
      <c r="L45" s="72">
        <f t="shared" si="17"/>
        <v>8.154162723794392E-3</v>
      </c>
      <c r="M45" s="72">
        <f t="shared" si="17"/>
        <v>1.6223536458867954E-2</v>
      </c>
      <c r="N45" s="72">
        <f t="shared" si="17"/>
        <v>1.4823072795392789E-2</v>
      </c>
      <c r="O45" s="72">
        <f t="shared" si="17"/>
        <v>8.2845691323229387E-2</v>
      </c>
      <c r="P45" s="75"/>
      <c r="Q45" s="72">
        <f>Q42/$B$1</f>
        <v>1.9918312810863609E-2</v>
      </c>
      <c r="R45" s="72">
        <f t="shared" ref="R45:V45" si="18">R42/$B$1</f>
        <v>3.4722649643790078E-2</v>
      </c>
      <c r="S45" s="72">
        <f t="shared" si="18"/>
        <v>2.6427346767993756E-2</v>
      </c>
      <c r="T45" s="72">
        <f t="shared" si="18"/>
        <v>2.6362323829797678E-2</v>
      </c>
      <c r="U45" s="72">
        <f t="shared" si="18"/>
        <v>3.1264548962645473E-2</v>
      </c>
      <c r="V45" s="72">
        <f t="shared" si="18"/>
        <v>0.12398067144378097</v>
      </c>
      <c r="W45" s="72"/>
      <c r="X45" s="75"/>
      <c r="Y45" s="71">
        <f>Y42/$B$1</f>
        <v>1.1572145020504153E-2</v>
      </c>
      <c r="Z45" s="72">
        <f t="shared" ref="Z45:AE45" si="19">Z42/$B$1</f>
        <v>1.7630306114862205E-2</v>
      </c>
      <c r="AA45" s="72">
        <f t="shared" si="19"/>
        <v>7.0095248223018963E-3</v>
      </c>
      <c r="AB45" s="72">
        <f t="shared" si="19"/>
        <v>8.3431253004197983E-3</v>
      </c>
      <c r="AC45" s="72">
        <f t="shared" si="19"/>
        <v>1.61992051100695E-2</v>
      </c>
      <c r="AD45" s="72">
        <f t="shared" si="19"/>
        <v>3.8558246054971185E-2</v>
      </c>
      <c r="AE45" s="73">
        <f t="shared" si="19"/>
        <v>1.1908707234454882E-2</v>
      </c>
      <c r="AF45" s="75"/>
    </row>
    <row r="46" spans="1:32" ht="15.75" thickBot="1" x14ac:dyDescent="0.3">
      <c r="A46" s="64"/>
      <c r="B46" s="57"/>
      <c r="C46" s="57"/>
      <c r="D46" s="57"/>
      <c r="E46" s="57"/>
      <c r="F46" s="57"/>
      <c r="G46" s="57"/>
      <c r="H46" s="75"/>
      <c r="I46" s="64"/>
      <c r="J46" s="57"/>
      <c r="K46" s="57"/>
      <c r="L46" s="57"/>
      <c r="M46" s="57"/>
      <c r="N46" s="57"/>
      <c r="O46" s="57"/>
      <c r="P46" s="75"/>
      <c r="Q46" s="57"/>
      <c r="R46" s="57"/>
      <c r="S46" s="57"/>
      <c r="T46" s="57"/>
      <c r="U46" s="57"/>
      <c r="V46" s="57"/>
      <c r="W46" s="57"/>
      <c r="X46" s="75"/>
      <c r="Y46" s="64"/>
      <c r="Z46" s="57"/>
      <c r="AA46" s="57"/>
      <c r="AB46" s="57"/>
      <c r="AC46" s="57"/>
      <c r="AD46" s="57"/>
      <c r="AE46" s="59"/>
      <c r="AF46" s="75"/>
    </row>
    <row r="47" spans="1:32" x14ac:dyDescent="0.25">
      <c r="A47" s="142" t="s">
        <v>25</v>
      </c>
      <c r="B47" s="143"/>
      <c r="C47" s="143"/>
      <c r="D47" s="143"/>
      <c r="E47" s="143"/>
      <c r="F47" s="143"/>
      <c r="G47" s="144"/>
      <c r="H47" s="75"/>
      <c r="I47" s="142" t="s">
        <v>25</v>
      </c>
      <c r="J47" s="143"/>
      <c r="K47" s="143"/>
      <c r="L47" s="143"/>
      <c r="M47" s="143"/>
      <c r="N47" s="143"/>
      <c r="O47" s="143"/>
      <c r="P47" s="75"/>
      <c r="Q47" s="143" t="s">
        <v>25</v>
      </c>
      <c r="R47" s="143"/>
      <c r="S47" s="143"/>
      <c r="T47" s="143"/>
      <c r="U47" s="143"/>
      <c r="V47" s="143"/>
      <c r="W47" s="143"/>
      <c r="X47" s="75"/>
      <c r="Y47" s="142" t="s">
        <v>25</v>
      </c>
      <c r="Z47" s="143"/>
      <c r="AA47" s="143"/>
      <c r="AB47" s="143"/>
      <c r="AC47" s="143"/>
      <c r="AD47" s="143"/>
      <c r="AE47" s="144"/>
      <c r="AF47" s="75"/>
    </row>
    <row r="48" spans="1:32" ht="15.75" thickBot="1" x14ac:dyDescent="0.3">
      <c r="A48" s="139">
        <f>AVERAGE(A45:G45)</f>
        <v>1.6652494003617919E-2</v>
      </c>
      <c r="B48" s="140"/>
      <c r="C48" s="140"/>
      <c r="D48" s="140"/>
      <c r="E48" s="140"/>
      <c r="F48" s="140"/>
      <c r="G48" s="141"/>
      <c r="H48" s="78"/>
      <c r="I48" s="139">
        <f>AVERAGE(I45:O45)</f>
        <v>3.4765078631660222E-2</v>
      </c>
      <c r="J48" s="140"/>
      <c r="K48" s="140"/>
      <c r="L48" s="140"/>
      <c r="M48" s="140"/>
      <c r="N48" s="140"/>
      <c r="O48" s="140"/>
      <c r="P48" s="78"/>
      <c r="Q48" s="140">
        <f>AVERAGE(Q45:V45)</f>
        <v>4.377930890981193E-2</v>
      </c>
      <c r="R48" s="140"/>
      <c r="S48" s="140"/>
      <c r="T48" s="140"/>
      <c r="U48" s="140"/>
      <c r="V48" s="140"/>
      <c r="W48" s="140"/>
      <c r="X48" s="78"/>
      <c r="Y48" s="139">
        <f>AVERAGE(Y45:AE45)</f>
        <v>1.5888751379654804E-2</v>
      </c>
      <c r="Z48" s="140"/>
      <c r="AA48" s="140"/>
      <c r="AB48" s="140"/>
      <c r="AC48" s="140"/>
      <c r="AD48" s="140"/>
      <c r="AE48" s="141"/>
      <c r="AF48" s="78"/>
    </row>
  </sheetData>
  <mergeCells count="44">
    <mergeCell ref="A48:G48"/>
    <mergeCell ref="I48:O48"/>
    <mergeCell ref="Q48:W48"/>
    <mergeCell ref="Y48:AE48"/>
    <mergeCell ref="A44:G44"/>
    <mergeCell ref="I44:O44"/>
    <mergeCell ref="Q44:W44"/>
    <mergeCell ref="Y44:AE44"/>
    <mergeCell ref="A47:G47"/>
    <mergeCell ref="I47:O47"/>
    <mergeCell ref="Q47:W47"/>
    <mergeCell ref="Y47:AE47"/>
    <mergeCell ref="A35:G35"/>
    <mergeCell ref="I35:O35"/>
    <mergeCell ref="Q35:W35"/>
    <mergeCell ref="Y35:AE35"/>
    <mergeCell ref="A41:G41"/>
    <mergeCell ref="I41:O41"/>
    <mergeCell ref="Q41:W41"/>
    <mergeCell ref="Y41:AE41"/>
    <mergeCell ref="A21:G21"/>
    <mergeCell ref="I21:O21"/>
    <mergeCell ref="Q21:W21"/>
    <mergeCell ref="Y21:AE21"/>
    <mergeCell ref="A28:G28"/>
    <mergeCell ref="I28:O28"/>
    <mergeCell ref="Q28:W28"/>
    <mergeCell ref="Y28:AE28"/>
    <mergeCell ref="A7:G7"/>
    <mergeCell ref="I7:O7"/>
    <mergeCell ref="Q7:W7"/>
    <mergeCell ref="Y7:AE7"/>
    <mergeCell ref="A14:G14"/>
    <mergeCell ref="I14:O14"/>
    <mergeCell ref="Q14:W14"/>
    <mergeCell ref="Y14:AE14"/>
    <mergeCell ref="A2:G2"/>
    <mergeCell ref="I2:O2"/>
    <mergeCell ref="Q2:W2"/>
    <mergeCell ref="Y2:AE2"/>
    <mergeCell ref="A3:G3"/>
    <mergeCell ref="I3:O3"/>
    <mergeCell ref="Q3:W3"/>
    <mergeCell ref="Y3:A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7" workbookViewId="0">
      <selection activeCell="E25" sqref="E25"/>
    </sheetView>
  </sheetViews>
  <sheetFormatPr defaultRowHeight="15" x14ac:dyDescent="0.25"/>
  <cols>
    <col min="1" max="1" width="12.140625" customWidth="1"/>
    <col min="2" max="2" width="10.28515625" bestFit="1" customWidth="1"/>
    <col min="8" max="8" width="5" customWidth="1"/>
    <col min="16" max="16" width="4.85546875" customWidth="1"/>
    <col min="23" max="23" width="2.140625" customWidth="1"/>
    <col min="24" max="24" width="5.42578125" customWidth="1"/>
    <col min="32" max="32" width="5.28515625" customWidth="1"/>
  </cols>
  <sheetData>
    <row r="1" spans="1:33" ht="15.75" thickBot="1" x14ac:dyDescent="0.3">
      <c r="A1" s="79" t="s">
        <v>27</v>
      </c>
      <c r="B1" s="80">
        <v>761511</v>
      </c>
      <c r="H1" s="74"/>
      <c r="P1" s="74"/>
      <c r="X1" s="74"/>
      <c r="AF1" s="74"/>
    </row>
    <row r="2" spans="1:33" ht="15.75" thickBot="1" x14ac:dyDescent="0.3">
      <c r="A2" s="130" t="s">
        <v>19</v>
      </c>
      <c r="B2" s="131"/>
      <c r="C2" s="131"/>
      <c r="D2" s="131"/>
      <c r="E2" s="131"/>
      <c r="F2" s="131"/>
      <c r="G2" s="132"/>
      <c r="H2" s="75"/>
      <c r="I2" s="130" t="s">
        <v>20</v>
      </c>
      <c r="J2" s="131"/>
      <c r="K2" s="131"/>
      <c r="L2" s="131"/>
      <c r="M2" s="131"/>
      <c r="N2" s="131"/>
      <c r="O2" s="131"/>
      <c r="P2" s="75"/>
      <c r="Q2" s="131" t="s">
        <v>21</v>
      </c>
      <c r="R2" s="131"/>
      <c r="S2" s="131"/>
      <c r="T2" s="131"/>
      <c r="U2" s="131"/>
      <c r="V2" s="131"/>
      <c r="W2" s="131"/>
      <c r="X2" s="75"/>
      <c r="Y2" s="130" t="s">
        <v>22</v>
      </c>
      <c r="Z2" s="131"/>
      <c r="AA2" s="131"/>
      <c r="AB2" s="131"/>
      <c r="AC2" s="131"/>
      <c r="AD2" s="131"/>
      <c r="AE2" s="132"/>
      <c r="AF2" s="75"/>
      <c r="AG2" s="81" t="s">
        <v>33</v>
      </c>
    </row>
    <row r="3" spans="1:33" ht="15.75" thickBot="1" x14ac:dyDescent="0.3">
      <c r="A3" s="133" t="s">
        <v>23</v>
      </c>
      <c r="B3" s="134"/>
      <c r="C3" s="134"/>
      <c r="D3" s="134"/>
      <c r="E3" s="134"/>
      <c r="F3" s="134"/>
      <c r="G3" s="135"/>
      <c r="H3" s="84"/>
      <c r="I3" s="133" t="s">
        <v>23</v>
      </c>
      <c r="J3" s="134"/>
      <c r="K3" s="134"/>
      <c r="L3" s="134"/>
      <c r="M3" s="134"/>
      <c r="N3" s="134"/>
      <c r="O3" s="134"/>
      <c r="P3" s="75"/>
      <c r="Q3" s="134" t="s">
        <v>23</v>
      </c>
      <c r="R3" s="134"/>
      <c r="S3" s="134"/>
      <c r="T3" s="134"/>
      <c r="U3" s="134"/>
      <c r="V3" s="134"/>
      <c r="W3" s="134"/>
      <c r="X3" s="75"/>
      <c r="Y3" s="133" t="s">
        <v>23</v>
      </c>
      <c r="Z3" s="134"/>
      <c r="AA3" s="134"/>
      <c r="AB3" s="134"/>
      <c r="AC3" s="134"/>
      <c r="AD3" s="134"/>
      <c r="AE3" s="135"/>
      <c r="AF3" s="75"/>
      <c r="AG3" s="82">
        <f>AVERAGE(Y48,Q48,I48,A48)</f>
        <v>0.26828074480892616</v>
      </c>
    </row>
    <row r="4" spans="1:33" x14ac:dyDescent="0.25">
      <c r="A4" s="60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 t="s">
        <v>6</v>
      </c>
      <c r="G4" s="61" t="s">
        <v>7</v>
      </c>
      <c r="H4" s="85"/>
      <c r="I4" s="60" t="s">
        <v>1</v>
      </c>
      <c r="J4" s="22" t="s">
        <v>2</v>
      </c>
      <c r="K4" s="22" t="s">
        <v>3</v>
      </c>
      <c r="L4" s="22" t="s">
        <v>4</v>
      </c>
      <c r="M4" s="22" t="s">
        <v>5</v>
      </c>
      <c r="N4" s="22" t="s">
        <v>6</v>
      </c>
      <c r="O4" s="22" t="s">
        <v>7</v>
      </c>
      <c r="P4" s="75"/>
      <c r="Q4" s="22" t="s">
        <v>1</v>
      </c>
      <c r="R4" s="22" t="s">
        <v>2</v>
      </c>
      <c r="S4" s="22" t="s">
        <v>3</v>
      </c>
      <c r="T4" s="22" t="s">
        <v>4</v>
      </c>
      <c r="U4" s="22" t="s">
        <v>5</v>
      </c>
      <c r="V4" s="22" t="s">
        <v>6</v>
      </c>
      <c r="W4" s="22"/>
      <c r="X4" s="75"/>
      <c r="Y4" s="60" t="s">
        <v>1</v>
      </c>
      <c r="Z4" s="22" t="s">
        <v>2</v>
      </c>
      <c r="AA4" s="22" t="s">
        <v>3</v>
      </c>
      <c r="AB4" s="22" t="s">
        <v>4</v>
      </c>
      <c r="AC4" s="22" t="s">
        <v>5</v>
      </c>
      <c r="AD4" s="22" t="s">
        <v>6</v>
      </c>
      <c r="AE4" s="61" t="s">
        <v>7</v>
      </c>
      <c r="AF4" s="75"/>
    </row>
    <row r="5" spans="1:33" x14ac:dyDescent="0.25">
      <c r="A5" s="62">
        <v>0</v>
      </c>
      <c r="B5" s="16">
        <v>0</v>
      </c>
      <c r="C5" s="16">
        <v>0</v>
      </c>
      <c r="D5" s="16">
        <v>0</v>
      </c>
      <c r="E5" s="16">
        <v>0</v>
      </c>
      <c r="F5" s="16">
        <v>0</v>
      </c>
      <c r="G5" s="63">
        <v>0</v>
      </c>
      <c r="H5" s="83"/>
      <c r="I5" s="62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63">
        <v>0</v>
      </c>
      <c r="P5" s="75"/>
      <c r="Q5" s="62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/>
      <c r="X5" s="75"/>
      <c r="Y5" s="62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63">
        <v>0</v>
      </c>
      <c r="AF5" s="75"/>
    </row>
    <row r="6" spans="1:33" x14ac:dyDescent="0.25">
      <c r="A6" s="64"/>
      <c r="B6" s="57"/>
      <c r="C6" s="57"/>
      <c r="D6" s="57"/>
      <c r="E6" s="57"/>
      <c r="F6" s="57"/>
      <c r="G6" s="59"/>
      <c r="H6" s="83"/>
      <c r="I6" s="64"/>
      <c r="J6" s="57"/>
      <c r="K6" s="57"/>
      <c r="L6" s="57"/>
      <c r="M6" s="57"/>
      <c r="N6" s="57"/>
      <c r="O6" s="57"/>
      <c r="P6" s="75"/>
      <c r="Q6" s="57"/>
      <c r="R6" s="57"/>
      <c r="S6" s="57"/>
      <c r="T6" s="57"/>
      <c r="U6" s="57"/>
      <c r="V6" s="57"/>
      <c r="W6" s="57"/>
      <c r="X6" s="75"/>
      <c r="Y6" s="64"/>
      <c r="Z6" s="57"/>
      <c r="AA6" s="57"/>
      <c r="AB6" s="57"/>
      <c r="AC6" s="57"/>
      <c r="AD6" s="57"/>
      <c r="AE6" s="59"/>
      <c r="AF6" s="75"/>
    </row>
    <row r="7" spans="1:33" x14ac:dyDescent="0.25">
      <c r="A7" s="136" t="s">
        <v>30</v>
      </c>
      <c r="B7" s="137"/>
      <c r="C7" s="137"/>
      <c r="D7" s="137"/>
      <c r="E7" s="137"/>
      <c r="F7" s="137"/>
      <c r="G7" s="138"/>
      <c r="H7" s="83"/>
      <c r="I7" s="136" t="s">
        <v>30</v>
      </c>
      <c r="J7" s="137"/>
      <c r="K7" s="137"/>
      <c r="L7" s="137"/>
      <c r="M7" s="137"/>
      <c r="N7" s="137"/>
      <c r="O7" s="137"/>
      <c r="P7" s="75"/>
      <c r="Q7" s="137" t="s">
        <v>30</v>
      </c>
      <c r="R7" s="137"/>
      <c r="S7" s="137"/>
      <c r="T7" s="137"/>
      <c r="U7" s="137"/>
      <c r="V7" s="137"/>
      <c r="W7" s="137"/>
      <c r="X7" s="75"/>
      <c r="Y7" s="136" t="s">
        <v>30</v>
      </c>
      <c r="Z7" s="137"/>
      <c r="AA7" s="137"/>
      <c r="AB7" s="137"/>
      <c r="AC7" s="137"/>
      <c r="AD7" s="137"/>
      <c r="AE7" s="138"/>
      <c r="AF7" s="75"/>
    </row>
    <row r="8" spans="1:33" x14ac:dyDescent="0.25">
      <c r="A8" s="60" t="s">
        <v>1</v>
      </c>
      <c r="B8" s="22" t="s">
        <v>2</v>
      </c>
      <c r="C8" s="22" t="s">
        <v>3</v>
      </c>
      <c r="D8" s="22" t="s">
        <v>4</v>
      </c>
      <c r="E8" s="22" t="s">
        <v>5</v>
      </c>
      <c r="F8" s="22" t="s">
        <v>6</v>
      </c>
      <c r="G8" s="61" t="s">
        <v>7</v>
      </c>
      <c r="H8" s="83"/>
      <c r="I8" s="60" t="s">
        <v>1</v>
      </c>
      <c r="J8" s="22" t="s">
        <v>2</v>
      </c>
      <c r="K8" s="22" t="s">
        <v>3</v>
      </c>
      <c r="L8" s="22" t="s">
        <v>4</v>
      </c>
      <c r="M8" s="22" t="s">
        <v>5</v>
      </c>
      <c r="N8" s="22" t="s">
        <v>6</v>
      </c>
      <c r="O8" s="22" t="s">
        <v>7</v>
      </c>
      <c r="P8" s="75"/>
      <c r="Q8" s="22" t="s">
        <v>1</v>
      </c>
      <c r="R8" s="22" t="s">
        <v>2</v>
      </c>
      <c r="S8" s="22" t="s">
        <v>3</v>
      </c>
      <c r="T8" s="22" t="s">
        <v>4</v>
      </c>
      <c r="U8" s="22" t="s">
        <v>5</v>
      </c>
      <c r="V8" s="22" t="s">
        <v>6</v>
      </c>
      <c r="W8" s="22"/>
      <c r="X8" s="75"/>
      <c r="Y8" s="60" t="s">
        <v>1</v>
      </c>
      <c r="Z8" s="22" t="s">
        <v>2</v>
      </c>
      <c r="AA8" s="22" t="s">
        <v>3</v>
      </c>
      <c r="AB8" s="22" t="s">
        <v>4</v>
      </c>
      <c r="AC8" s="22" t="s">
        <v>5</v>
      </c>
      <c r="AD8" s="22" t="s">
        <v>6</v>
      </c>
      <c r="AE8" s="61" t="s">
        <v>7</v>
      </c>
      <c r="AF8" s="75"/>
    </row>
    <row r="9" spans="1:33" x14ac:dyDescent="0.25">
      <c r="A9" s="65">
        <v>0</v>
      </c>
      <c r="B9" s="56">
        <v>0</v>
      </c>
      <c r="C9" s="56">
        <v>0</v>
      </c>
      <c r="D9" s="56">
        <v>0</v>
      </c>
      <c r="E9" s="56">
        <v>0</v>
      </c>
      <c r="F9" s="56">
        <v>0</v>
      </c>
      <c r="G9" s="66">
        <v>0</v>
      </c>
      <c r="H9" s="84"/>
      <c r="I9" s="65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75"/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/>
      <c r="X9" s="75"/>
      <c r="Y9" s="65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66">
        <v>0</v>
      </c>
      <c r="AF9" s="75"/>
    </row>
    <row r="10" spans="1:33" x14ac:dyDescent="0.25">
      <c r="A10" s="65">
        <v>1.0900000000000001</v>
      </c>
      <c r="B10" s="56">
        <v>1.0900000000000001</v>
      </c>
      <c r="C10" s="56">
        <v>1.0900000000000001</v>
      </c>
      <c r="D10" s="56">
        <v>1.0900000000000001</v>
      </c>
      <c r="E10" s="56">
        <v>1.0900000000000001</v>
      </c>
      <c r="F10" s="56">
        <v>1.0900000000000001</v>
      </c>
      <c r="G10" s="66">
        <v>1.0900000000000001</v>
      </c>
      <c r="H10" s="84"/>
      <c r="I10" s="65">
        <v>1.0900000000000001</v>
      </c>
      <c r="J10" s="56">
        <v>1.0900000000000001</v>
      </c>
      <c r="K10" s="56">
        <v>1.0900000000000001</v>
      </c>
      <c r="L10" s="56">
        <v>1.0900000000000001</v>
      </c>
      <c r="M10" s="56">
        <v>1.0900000000000001</v>
      </c>
      <c r="N10" s="56">
        <v>1.0900000000000001</v>
      </c>
      <c r="O10" s="56">
        <v>1.0900000000000001</v>
      </c>
      <c r="P10" s="75"/>
      <c r="Q10" s="56">
        <v>1.0900000000000001</v>
      </c>
      <c r="R10" s="56">
        <v>1.0900000000000001</v>
      </c>
      <c r="S10" s="56">
        <v>1.0900000000000001</v>
      </c>
      <c r="T10" s="56">
        <v>1.0900000000000001</v>
      </c>
      <c r="U10" s="56">
        <v>1.0900000000000001</v>
      </c>
      <c r="V10" s="56">
        <v>1.0900000000000001</v>
      </c>
      <c r="W10" s="56"/>
      <c r="X10" s="75"/>
      <c r="Y10" s="65">
        <v>1.0900000000000001</v>
      </c>
      <c r="Z10" s="56">
        <v>1.0900000000000001</v>
      </c>
      <c r="AA10" s="56">
        <v>1.0900000000000001</v>
      </c>
      <c r="AB10" s="56">
        <v>1.0900000000000001</v>
      </c>
      <c r="AC10" s="56">
        <v>1.0900000000000001</v>
      </c>
      <c r="AD10" s="56">
        <v>1.0900000000000001</v>
      </c>
      <c r="AE10" s="66">
        <v>1.0900000000000001</v>
      </c>
      <c r="AF10" s="75"/>
    </row>
    <row r="11" spans="1:33" x14ac:dyDescent="0.25">
      <c r="A11" s="65">
        <v>2.19</v>
      </c>
      <c r="B11" s="56">
        <v>2.19</v>
      </c>
      <c r="C11" s="56">
        <v>2.19</v>
      </c>
      <c r="D11" s="56">
        <v>2.19</v>
      </c>
      <c r="E11" s="56">
        <v>2.19</v>
      </c>
      <c r="F11" s="56">
        <v>2.19</v>
      </c>
      <c r="G11" s="66">
        <v>2.19</v>
      </c>
      <c r="H11" s="85"/>
      <c r="I11" s="65">
        <v>2.19</v>
      </c>
      <c r="J11" s="56">
        <v>2.19</v>
      </c>
      <c r="K11" s="56">
        <v>2.19</v>
      </c>
      <c r="L11" s="56">
        <v>2.19</v>
      </c>
      <c r="M11" s="56">
        <v>2.19</v>
      </c>
      <c r="N11" s="56">
        <v>2.19</v>
      </c>
      <c r="O11" s="56">
        <v>2.19</v>
      </c>
      <c r="P11" s="75"/>
      <c r="Q11" s="56">
        <v>2.19</v>
      </c>
      <c r="R11" s="56">
        <v>2.19</v>
      </c>
      <c r="S11" s="56">
        <v>2.19</v>
      </c>
      <c r="T11" s="56">
        <v>2.19</v>
      </c>
      <c r="U11" s="56">
        <v>2.19</v>
      </c>
      <c r="V11" s="56">
        <v>2.19</v>
      </c>
      <c r="W11" s="56"/>
      <c r="X11" s="75"/>
      <c r="Y11" s="65">
        <v>2.19</v>
      </c>
      <c r="Z11" s="56">
        <v>2.19</v>
      </c>
      <c r="AA11" s="56">
        <v>2.19</v>
      </c>
      <c r="AB11" s="56">
        <v>2.19</v>
      </c>
      <c r="AC11" s="56">
        <v>2.19</v>
      </c>
      <c r="AD11" s="56">
        <v>2.19</v>
      </c>
      <c r="AE11" s="66">
        <v>2.19</v>
      </c>
      <c r="AF11" s="75"/>
    </row>
    <row r="12" spans="1:33" x14ac:dyDescent="0.25">
      <c r="A12" s="65">
        <v>3.29</v>
      </c>
      <c r="B12" s="56">
        <v>3.29</v>
      </c>
      <c r="C12" s="56">
        <v>3.29</v>
      </c>
      <c r="D12" s="56">
        <v>3.29</v>
      </c>
      <c r="E12" s="56">
        <v>3.29</v>
      </c>
      <c r="F12" s="56">
        <v>3.29</v>
      </c>
      <c r="G12" s="66">
        <v>3.29</v>
      </c>
      <c r="H12" s="84"/>
      <c r="I12" s="65">
        <v>3.29</v>
      </c>
      <c r="J12" s="56">
        <v>3.29</v>
      </c>
      <c r="K12" s="56">
        <v>3.29</v>
      </c>
      <c r="L12" s="56">
        <v>3.29</v>
      </c>
      <c r="M12" s="56">
        <v>3.29</v>
      </c>
      <c r="N12" s="56">
        <v>3.29</v>
      </c>
      <c r="O12" s="56">
        <v>3.29</v>
      </c>
      <c r="P12" s="75"/>
      <c r="Q12" s="56">
        <v>3.29</v>
      </c>
      <c r="R12" s="56">
        <v>3.29</v>
      </c>
      <c r="S12" s="56">
        <v>3.29</v>
      </c>
      <c r="T12" s="56">
        <v>3.29</v>
      </c>
      <c r="U12" s="56">
        <v>3.29</v>
      </c>
      <c r="V12" s="56">
        <v>3.29</v>
      </c>
      <c r="W12" s="56"/>
      <c r="X12" s="75"/>
      <c r="Y12" s="65">
        <v>3.29</v>
      </c>
      <c r="Z12" s="56">
        <v>3.29</v>
      </c>
      <c r="AA12" s="56">
        <v>3.29</v>
      </c>
      <c r="AB12" s="56">
        <v>3.29</v>
      </c>
      <c r="AC12" s="56">
        <v>3.29</v>
      </c>
      <c r="AD12" s="56">
        <v>3.29</v>
      </c>
      <c r="AE12" s="66">
        <v>3.29</v>
      </c>
      <c r="AF12" s="75"/>
    </row>
    <row r="13" spans="1:33" x14ac:dyDescent="0.25">
      <c r="A13" s="64"/>
      <c r="B13" s="57"/>
      <c r="C13" s="57"/>
      <c r="D13" s="57"/>
      <c r="E13" s="57"/>
      <c r="F13" s="57"/>
      <c r="G13" s="59"/>
      <c r="H13" s="84"/>
      <c r="I13" s="64"/>
      <c r="J13" s="57"/>
      <c r="K13" s="57"/>
      <c r="L13" s="57"/>
      <c r="M13" s="57"/>
      <c r="N13" s="57"/>
      <c r="O13" s="57"/>
      <c r="P13" s="75"/>
      <c r="Q13" s="57"/>
      <c r="R13" s="57"/>
      <c r="S13" s="57"/>
      <c r="T13" s="57"/>
      <c r="U13" s="57"/>
      <c r="V13" s="57"/>
      <c r="W13" s="57"/>
      <c r="X13" s="75"/>
      <c r="Y13" s="64"/>
      <c r="Z13" s="57"/>
      <c r="AA13" s="57"/>
      <c r="AB13" s="57"/>
      <c r="AC13" s="57"/>
      <c r="AD13" s="57"/>
      <c r="AE13" s="59"/>
      <c r="AF13" s="75"/>
    </row>
    <row r="14" spans="1:33" x14ac:dyDescent="0.25">
      <c r="A14" s="136" t="s">
        <v>28</v>
      </c>
      <c r="B14" s="137"/>
      <c r="C14" s="137"/>
      <c r="D14" s="137"/>
      <c r="E14" s="137"/>
      <c r="F14" s="137"/>
      <c r="G14" s="138"/>
      <c r="H14" s="84"/>
      <c r="I14" s="136" t="s">
        <v>28</v>
      </c>
      <c r="J14" s="137"/>
      <c r="K14" s="137"/>
      <c r="L14" s="137"/>
      <c r="M14" s="137"/>
      <c r="N14" s="137"/>
      <c r="O14" s="137"/>
      <c r="P14" s="75"/>
      <c r="Q14" s="137" t="s">
        <v>28</v>
      </c>
      <c r="R14" s="137"/>
      <c r="S14" s="137"/>
      <c r="T14" s="137"/>
      <c r="U14" s="137"/>
      <c r="V14" s="137"/>
      <c r="W14" s="137"/>
      <c r="X14" s="75"/>
      <c r="Y14" s="136" t="s">
        <v>28</v>
      </c>
      <c r="Z14" s="137"/>
      <c r="AA14" s="137"/>
      <c r="AB14" s="137"/>
      <c r="AC14" s="137"/>
      <c r="AD14" s="137"/>
      <c r="AE14" s="138"/>
      <c r="AF14" s="75"/>
    </row>
    <row r="15" spans="1:33" x14ac:dyDescent="0.25">
      <c r="A15" s="60" t="s">
        <v>1</v>
      </c>
      <c r="B15" s="22" t="s">
        <v>2</v>
      </c>
      <c r="C15" s="22" t="s">
        <v>3</v>
      </c>
      <c r="D15" s="22" t="s">
        <v>4</v>
      </c>
      <c r="E15" s="22" t="s">
        <v>5</v>
      </c>
      <c r="F15" s="22" t="s">
        <v>6</v>
      </c>
      <c r="G15" s="61" t="s">
        <v>7</v>
      </c>
      <c r="H15" s="84"/>
      <c r="I15" s="60" t="s">
        <v>1</v>
      </c>
      <c r="J15" s="22" t="s">
        <v>2</v>
      </c>
      <c r="K15" s="22" t="s">
        <v>3</v>
      </c>
      <c r="L15" s="22" t="s">
        <v>4</v>
      </c>
      <c r="M15" s="22" t="s">
        <v>5</v>
      </c>
      <c r="N15" s="22" t="s">
        <v>6</v>
      </c>
      <c r="O15" s="22" t="s">
        <v>7</v>
      </c>
      <c r="P15" s="75"/>
      <c r="Q15" s="22" t="s">
        <v>1</v>
      </c>
      <c r="R15" s="22" t="s">
        <v>2</v>
      </c>
      <c r="S15" s="22" t="s">
        <v>3</v>
      </c>
      <c r="T15" s="22" t="s">
        <v>4</v>
      </c>
      <c r="U15" s="22" t="s">
        <v>5</v>
      </c>
      <c r="V15" s="22" t="s">
        <v>6</v>
      </c>
      <c r="W15" s="22"/>
      <c r="X15" s="75"/>
      <c r="Y15" s="60" t="s">
        <v>1</v>
      </c>
      <c r="Z15" s="22" t="s">
        <v>2</v>
      </c>
      <c r="AA15" s="22" t="s">
        <v>3</v>
      </c>
      <c r="AB15" s="22" t="s">
        <v>4</v>
      </c>
      <c r="AC15" s="22" t="s">
        <v>5</v>
      </c>
      <c r="AD15" s="22" t="s">
        <v>6</v>
      </c>
      <c r="AE15" s="61" t="s">
        <v>7</v>
      </c>
      <c r="AF15" s="75"/>
    </row>
    <row r="16" spans="1:33" x14ac:dyDescent="0.25">
      <c r="A16" s="62">
        <f t="shared" ref="A16:G19" si="0">A9+A$5</f>
        <v>0</v>
      </c>
      <c r="B16" s="16">
        <f t="shared" si="0"/>
        <v>0</v>
      </c>
      <c r="C16" s="16">
        <f t="shared" si="0"/>
        <v>0</v>
      </c>
      <c r="D16" s="16">
        <f t="shared" si="0"/>
        <v>0</v>
      </c>
      <c r="E16" s="16">
        <f t="shared" si="0"/>
        <v>0</v>
      </c>
      <c r="F16" s="16">
        <f t="shared" si="0"/>
        <v>0</v>
      </c>
      <c r="G16" s="63">
        <f t="shared" si="0"/>
        <v>0</v>
      </c>
      <c r="H16" s="84"/>
      <c r="I16" s="62">
        <f t="shared" ref="I16:O19" si="1">I9+I$5</f>
        <v>0</v>
      </c>
      <c r="J16" s="16">
        <f t="shared" si="1"/>
        <v>0</v>
      </c>
      <c r="K16" s="16">
        <f t="shared" si="1"/>
        <v>0</v>
      </c>
      <c r="L16" s="16">
        <f t="shared" si="1"/>
        <v>0</v>
      </c>
      <c r="M16" s="16">
        <f t="shared" si="1"/>
        <v>0</v>
      </c>
      <c r="N16" s="16">
        <f t="shared" si="1"/>
        <v>0</v>
      </c>
      <c r="O16" s="16">
        <f t="shared" si="1"/>
        <v>0</v>
      </c>
      <c r="P16" s="75"/>
      <c r="Q16" s="16">
        <f t="shared" ref="Q16:V19" si="2">Q9+Q$5</f>
        <v>0</v>
      </c>
      <c r="R16" s="16">
        <f t="shared" si="2"/>
        <v>0</v>
      </c>
      <c r="S16" s="16">
        <f t="shared" si="2"/>
        <v>0</v>
      </c>
      <c r="T16" s="16">
        <f t="shared" si="2"/>
        <v>0</v>
      </c>
      <c r="U16" s="16">
        <f t="shared" si="2"/>
        <v>0</v>
      </c>
      <c r="V16" s="16">
        <f t="shared" si="2"/>
        <v>0</v>
      </c>
      <c r="W16" s="16"/>
      <c r="X16" s="75"/>
      <c r="Y16" s="62">
        <f t="shared" ref="Y16:AE19" si="3">Y9+Y$5</f>
        <v>0</v>
      </c>
      <c r="Z16" s="16">
        <f t="shared" si="3"/>
        <v>0</v>
      </c>
      <c r="AA16" s="16">
        <f t="shared" si="3"/>
        <v>0</v>
      </c>
      <c r="AB16" s="16">
        <f t="shared" si="3"/>
        <v>0</v>
      </c>
      <c r="AC16" s="16">
        <f t="shared" si="3"/>
        <v>0</v>
      </c>
      <c r="AD16" s="16">
        <f t="shared" si="3"/>
        <v>0</v>
      </c>
      <c r="AE16" s="63">
        <f t="shared" si="3"/>
        <v>0</v>
      </c>
      <c r="AF16" s="75"/>
    </row>
    <row r="17" spans="1:32" x14ac:dyDescent="0.25">
      <c r="A17" s="62">
        <f t="shared" si="0"/>
        <v>1.0900000000000001</v>
      </c>
      <c r="B17" s="16">
        <f t="shared" si="0"/>
        <v>1.0900000000000001</v>
      </c>
      <c r="C17" s="16">
        <f t="shared" si="0"/>
        <v>1.0900000000000001</v>
      </c>
      <c r="D17" s="16">
        <f t="shared" si="0"/>
        <v>1.0900000000000001</v>
      </c>
      <c r="E17" s="16">
        <f t="shared" si="0"/>
        <v>1.0900000000000001</v>
      </c>
      <c r="F17" s="16">
        <f t="shared" si="0"/>
        <v>1.0900000000000001</v>
      </c>
      <c r="G17" s="63">
        <f t="shared" si="0"/>
        <v>1.0900000000000001</v>
      </c>
      <c r="H17" s="84"/>
      <c r="I17" s="62">
        <f t="shared" si="1"/>
        <v>1.0900000000000001</v>
      </c>
      <c r="J17" s="16">
        <f t="shared" si="1"/>
        <v>1.0900000000000001</v>
      </c>
      <c r="K17" s="16">
        <f t="shared" si="1"/>
        <v>1.0900000000000001</v>
      </c>
      <c r="L17" s="16">
        <f t="shared" si="1"/>
        <v>1.0900000000000001</v>
      </c>
      <c r="M17" s="16">
        <f t="shared" si="1"/>
        <v>1.0900000000000001</v>
      </c>
      <c r="N17" s="16">
        <f t="shared" si="1"/>
        <v>1.0900000000000001</v>
      </c>
      <c r="O17" s="16">
        <f t="shared" si="1"/>
        <v>1.0900000000000001</v>
      </c>
      <c r="P17" s="75"/>
      <c r="Q17" s="16">
        <f t="shared" si="2"/>
        <v>1.0900000000000001</v>
      </c>
      <c r="R17" s="16">
        <f t="shared" si="2"/>
        <v>1.0900000000000001</v>
      </c>
      <c r="S17" s="16">
        <f t="shared" si="2"/>
        <v>1.0900000000000001</v>
      </c>
      <c r="T17" s="16">
        <f t="shared" si="2"/>
        <v>1.0900000000000001</v>
      </c>
      <c r="U17" s="16">
        <f t="shared" si="2"/>
        <v>1.0900000000000001</v>
      </c>
      <c r="V17" s="16">
        <f t="shared" si="2"/>
        <v>1.0900000000000001</v>
      </c>
      <c r="W17" s="16"/>
      <c r="X17" s="75"/>
      <c r="Y17" s="62">
        <f t="shared" si="3"/>
        <v>1.0900000000000001</v>
      </c>
      <c r="Z17" s="16">
        <f t="shared" si="3"/>
        <v>1.0900000000000001</v>
      </c>
      <c r="AA17" s="16">
        <f t="shared" si="3"/>
        <v>1.0900000000000001</v>
      </c>
      <c r="AB17" s="16">
        <f t="shared" si="3"/>
        <v>1.0900000000000001</v>
      </c>
      <c r="AC17" s="16">
        <f t="shared" si="3"/>
        <v>1.0900000000000001</v>
      </c>
      <c r="AD17" s="16">
        <f t="shared" si="3"/>
        <v>1.0900000000000001</v>
      </c>
      <c r="AE17" s="63">
        <f t="shared" si="3"/>
        <v>1.0900000000000001</v>
      </c>
      <c r="AF17" s="75"/>
    </row>
    <row r="18" spans="1:32" x14ac:dyDescent="0.25">
      <c r="A18" s="62">
        <f t="shared" si="0"/>
        <v>2.19</v>
      </c>
      <c r="B18" s="16">
        <f t="shared" si="0"/>
        <v>2.19</v>
      </c>
      <c r="C18" s="16">
        <f t="shared" si="0"/>
        <v>2.19</v>
      </c>
      <c r="D18" s="16">
        <f t="shared" si="0"/>
        <v>2.19</v>
      </c>
      <c r="E18" s="16">
        <f t="shared" si="0"/>
        <v>2.19</v>
      </c>
      <c r="F18" s="16">
        <f t="shared" si="0"/>
        <v>2.19</v>
      </c>
      <c r="G18" s="63">
        <f t="shared" si="0"/>
        <v>2.19</v>
      </c>
      <c r="H18" s="85"/>
      <c r="I18" s="62">
        <f t="shared" si="1"/>
        <v>2.19</v>
      </c>
      <c r="J18" s="16">
        <f t="shared" si="1"/>
        <v>2.19</v>
      </c>
      <c r="K18" s="16">
        <f t="shared" si="1"/>
        <v>2.19</v>
      </c>
      <c r="L18" s="16">
        <f t="shared" si="1"/>
        <v>2.19</v>
      </c>
      <c r="M18" s="16">
        <f t="shared" si="1"/>
        <v>2.19</v>
      </c>
      <c r="N18" s="16">
        <f t="shared" si="1"/>
        <v>2.19</v>
      </c>
      <c r="O18" s="16">
        <f t="shared" si="1"/>
        <v>2.19</v>
      </c>
      <c r="P18" s="75"/>
      <c r="Q18" s="16">
        <f t="shared" si="2"/>
        <v>2.19</v>
      </c>
      <c r="R18" s="16">
        <f t="shared" si="2"/>
        <v>2.19</v>
      </c>
      <c r="S18" s="16">
        <f t="shared" si="2"/>
        <v>2.19</v>
      </c>
      <c r="T18" s="16">
        <f t="shared" si="2"/>
        <v>2.19</v>
      </c>
      <c r="U18" s="16">
        <f t="shared" si="2"/>
        <v>2.19</v>
      </c>
      <c r="V18" s="16">
        <f t="shared" si="2"/>
        <v>2.19</v>
      </c>
      <c r="W18" s="16"/>
      <c r="X18" s="75"/>
      <c r="Y18" s="62">
        <f t="shared" si="3"/>
        <v>2.19</v>
      </c>
      <c r="Z18" s="16">
        <f t="shared" si="3"/>
        <v>2.19</v>
      </c>
      <c r="AA18" s="16">
        <f t="shared" si="3"/>
        <v>2.19</v>
      </c>
      <c r="AB18" s="16">
        <f t="shared" si="3"/>
        <v>2.19</v>
      </c>
      <c r="AC18" s="16">
        <f t="shared" si="3"/>
        <v>2.19</v>
      </c>
      <c r="AD18" s="16">
        <f t="shared" si="3"/>
        <v>2.19</v>
      </c>
      <c r="AE18" s="63">
        <f t="shared" si="3"/>
        <v>2.19</v>
      </c>
      <c r="AF18" s="75"/>
    </row>
    <row r="19" spans="1:32" x14ac:dyDescent="0.25">
      <c r="A19" s="62">
        <f t="shared" si="0"/>
        <v>3.29</v>
      </c>
      <c r="B19" s="16">
        <f t="shared" si="0"/>
        <v>3.29</v>
      </c>
      <c r="C19" s="16">
        <f t="shared" si="0"/>
        <v>3.29</v>
      </c>
      <c r="D19" s="16">
        <f t="shared" si="0"/>
        <v>3.29</v>
      </c>
      <c r="E19" s="16">
        <f t="shared" si="0"/>
        <v>3.29</v>
      </c>
      <c r="F19" s="16">
        <f t="shared" si="0"/>
        <v>3.29</v>
      </c>
      <c r="G19" s="63">
        <f t="shared" si="0"/>
        <v>3.29</v>
      </c>
      <c r="H19" s="84"/>
      <c r="I19" s="62">
        <f t="shared" si="1"/>
        <v>3.29</v>
      </c>
      <c r="J19" s="16">
        <f t="shared" si="1"/>
        <v>3.29</v>
      </c>
      <c r="K19" s="16">
        <f t="shared" si="1"/>
        <v>3.29</v>
      </c>
      <c r="L19" s="16">
        <f t="shared" si="1"/>
        <v>3.29</v>
      </c>
      <c r="M19" s="16">
        <f t="shared" si="1"/>
        <v>3.29</v>
      </c>
      <c r="N19" s="16">
        <f t="shared" si="1"/>
        <v>3.29</v>
      </c>
      <c r="O19" s="16">
        <f t="shared" si="1"/>
        <v>3.29</v>
      </c>
      <c r="P19" s="75"/>
      <c r="Q19" s="16">
        <f t="shared" si="2"/>
        <v>3.29</v>
      </c>
      <c r="R19" s="16">
        <f t="shared" si="2"/>
        <v>3.29</v>
      </c>
      <c r="S19" s="16">
        <f t="shared" si="2"/>
        <v>3.29</v>
      </c>
      <c r="T19" s="16">
        <f t="shared" si="2"/>
        <v>3.29</v>
      </c>
      <c r="U19" s="16">
        <f t="shared" si="2"/>
        <v>3.29</v>
      </c>
      <c r="V19" s="16">
        <f t="shared" si="2"/>
        <v>3.29</v>
      </c>
      <c r="W19" s="16"/>
      <c r="X19" s="75"/>
      <c r="Y19" s="62">
        <f t="shared" si="3"/>
        <v>3.29</v>
      </c>
      <c r="Z19" s="16">
        <f t="shared" si="3"/>
        <v>3.29</v>
      </c>
      <c r="AA19" s="16">
        <f t="shared" si="3"/>
        <v>3.29</v>
      </c>
      <c r="AB19" s="16">
        <f t="shared" si="3"/>
        <v>3.29</v>
      </c>
      <c r="AC19" s="16">
        <f t="shared" si="3"/>
        <v>3.29</v>
      </c>
      <c r="AD19" s="16">
        <f t="shared" si="3"/>
        <v>3.29</v>
      </c>
      <c r="AE19" s="63">
        <f t="shared" si="3"/>
        <v>3.29</v>
      </c>
      <c r="AF19" s="75"/>
    </row>
    <row r="20" spans="1:32" x14ac:dyDescent="0.25">
      <c r="A20" s="64"/>
      <c r="B20" s="57"/>
      <c r="C20" s="57"/>
      <c r="D20" s="57"/>
      <c r="E20" s="57"/>
      <c r="F20" s="57"/>
      <c r="G20" s="59"/>
      <c r="H20" s="84"/>
      <c r="I20" s="64"/>
      <c r="J20" s="57"/>
      <c r="K20" s="57"/>
      <c r="L20" s="57"/>
      <c r="M20" s="57"/>
      <c r="N20" s="57"/>
      <c r="O20" s="57"/>
      <c r="P20" s="75"/>
      <c r="Q20" s="57"/>
      <c r="R20" s="57"/>
      <c r="S20" s="57"/>
      <c r="T20" s="57"/>
      <c r="U20" s="57"/>
      <c r="V20" s="57"/>
      <c r="W20" s="57"/>
      <c r="X20" s="75"/>
      <c r="Y20" s="64"/>
      <c r="Z20" s="57"/>
      <c r="AA20" s="57"/>
      <c r="AB20" s="57"/>
      <c r="AC20" s="57"/>
      <c r="AD20" s="57"/>
      <c r="AE20" s="59"/>
      <c r="AF20" s="75"/>
    </row>
    <row r="21" spans="1:32" x14ac:dyDescent="0.25">
      <c r="A21" s="136" t="s">
        <v>29</v>
      </c>
      <c r="B21" s="137"/>
      <c r="C21" s="137"/>
      <c r="D21" s="137"/>
      <c r="E21" s="137"/>
      <c r="F21" s="137"/>
      <c r="G21" s="138"/>
      <c r="H21" s="84"/>
      <c r="I21" s="136" t="s">
        <v>29</v>
      </c>
      <c r="J21" s="137"/>
      <c r="K21" s="137"/>
      <c r="L21" s="137"/>
      <c r="M21" s="137"/>
      <c r="N21" s="137"/>
      <c r="O21" s="137"/>
      <c r="P21" s="75"/>
      <c r="Q21" s="137" t="s">
        <v>29</v>
      </c>
      <c r="R21" s="137"/>
      <c r="S21" s="137"/>
      <c r="T21" s="137"/>
      <c r="U21" s="137"/>
      <c r="V21" s="137"/>
      <c r="W21" s="137"/>
      <c r="X21" s="75"/>
      <c r="Y21" s="136" t="s">
        <v>29</v>
      </c>
      <c r="Z21" s="137"/>
      <c r="AA21" s="137"/>
      <c r="AB21" s="137"/>
      <c r="AC21" s="137"/>
      <c r="AD21" s="137"/>
      <c r="AE21" s="138"/>
      <c r="AF21" s="75"/>
    </row>
    <row r="22" spans="1:32" x14ac:dyDescent="0.25">
      <c r="A22" s="60" t="s">
        <v>1</v>
      </c>
      <c r="B22" s="22" t="s">
        <v>2</v>
      </c>
      <c r="C22" s="22" t="s">
        <v>3</v>
      </c>
      <c r="D22" s="22" t="s">
        <v>4</v>
      </c>
      <c r="E22" s="22" t="s">
        <v>5</v>
      </c>
      <c r="F22" s="22" t="s">
        <v>6</v>
      </c>
      <c r="G22" s="61" t="s">
        <v>7</v>
      </c>
      <c r="H22" s="84"/>
      <c r="I22" s="60" t="s">
        <v>1</v>
      </c>
      <c r="J22" s="22" t="s">
        <v>2</v>
      </c>
      <c r="K22" s="22" t="s">
        <v>3</v>
      </c>
      <c r="L22" s="22" t="s">
        <v>4</v>
      </c>
      <c r="M22" s="22" t="s">
        <v>5</v>
      </c>
      <c r="N22" s="22" t="s">
        <v>6</v>
      </c>
      <c r="O22" s="22" t="s">
        <v>7</v>
      </c>
      <c r="P22" s="75"/>
      <c r="Q22" s="22" t="s">
        <v>1</v>
      </c>
      <c r="R22" s="22" t="s">
        <v>2</v>
      </c>
      <c r="S22" s="22" t="s">
        <v>3</v>
      </c>
      <c r="T22" s="22" t="s">
        <v>4</v>
      </c>
      <c r="U22" s="22" t="s">
        <v>5</v>
      </c>
      <c r="V22" s="22" t="s">
        <v>6</v>
      </c>
      <c r="W22" s="22"/>
      <c r="X22" s="75"/>
      <c r="Y22" s="60" t="s">
        <v>1</v>
      </c>
      <c r="Z22" s="22" t="s">
        <v>2</v>
      </c>
      <c r="AA22" s="22" t="s">
        <v>3</v>
      </c>
      <c r="AB22" s="22" t="s">
        <v>4</v>
      </c>
      <c r="AC22" s="22" t="s">
        <v>5</v>
      </c>
      <c r="AD22" s="22" t="s">
        <v>6</v>
      </c>
      <c r="AE22" s="61" t="s">
        <v>7</v>
      </c>
      <c r="AF22" s="75"/>
    </row>
    <row r="23" spans="1:32" x14ac:dyDescent="0.25">
      <c r="A23" s="67">
        <f t="shared" ref="A23:G26" si="4">2.0843*(A16)^5-131.03*(A16)^4+3232.1*(A16)^3-39943*(A16)^2+258963*(A16)-762172</f>
        <v>-762172</v>
      </c>
      <c r="B23" s="24">
        <f t="shared" si="4"/>
        <v>-762172</v>
      </c>
      <c r="C23" s="24">
        <f t="shared" si="4"/>
        <v>-762172</v>
      </c>
      <c r="D23" s="24">
        <f t="shared" si="4"/>
        <v>-762172</v>
      </c>
      <c r="E23" s="24">
        <f t="shared" si="4"/>
        <v>-762172</v>
      </c>
      <c r="F23" s="24">
        <f t="shared" si="4"/>
        <v>-762172</v>
      </c>
      <c r="G23" s="68">
        <f t="shared" si="4"/>
        <v>-762172</v>
      </c>
      <c r="H23" s="84"/>
      <c r="I23" s="67">
        <f t="shared" ref="I23:O26" si="5">2.0843*(I16)^5-131.03*(I16)^4+3232.1*(I16)^3-39943*(I16)^2+258963*(I16)-762172</f>
        <v>-762172</v>
      </c>
      <c r="J23" s="24">
        <f t="shared" si="5"/>
        <v>-762172</v>
      </c>
      <c r="K23" s="24">
        <f t="shared" si="5"/>
        <v>-762172</v>
      </c>
      <c r="L23" s="24">
        <f t="shared" si="5"/>
        <v>-762172</v>
      </c>
      <c r="M23" s="24">
        <f t="shared" si="5"/>
        <v>-762172</v>
      </c>
      <c r="N23" s="24">
        <f t="shared" si="5"/>
        <v>-762172</v>
      </c>
      <c r="O23" s="24">
        <f t="shared" si="5"/>
        <v>-762172</v>
      </c>
      <c r="P23" s="75"/>
      <c r="Q23" s="24">
        <f t="shared" ref="Q23:V26" si="6">2.0843*(Q16)^5-131.03*(Q16)^4+3232.1*(Q16)^3-39943*(Q16)^2+258963*(Q16)-762172</f>
        <v>-762172</v>
      </c>
      <c r="R23" s="24">
        <f t="shared" si="6"/>
        <v>-762172</v>
      </c>
      <c r="S23" s="24">
        <f t="shared" si="6"/>
        <v>-762172</v>
      </c>
      <c r="T23" s="24">
        <f t="shared" si="6"/>
        <v>-762172</v>
      </c>
      <c r="U23" s="24">
        <f t="shared" si="6"/>
        <v>-762172</v>
      </c>
      <c r="V23" s="24">
        <f t="shared" si="6"/>
        <v>-762172</v>
      </c>
      <c r="W23" s="24"/>
      <c r="X23" s="75"/>
      <c r="Y23" s="67">
        <f t="shared" ref="Y23:AE26" si="7">2.0843*(Y16)^5-131.03*(Y16)^4+3232.1*(Y16)^3-39943*(Y16)^2+258963*(Y16)-762172</f>
        <v>-762172</v>
      </c>
      <c r="Z23" s="24">
        <f t="shared" si="7"/>
        <v>-762172</v>
      </c>
      <c r="AA23" s="24">
        <f t="shared" si="7"/>
        <v>-762172</v>
      </c>
      <c r="AB23" s="24">
        <f t="shared" si="7"/>
        <v>-762172</v>
      </c>
      <c r="AC23" s="24">
        <f t="shared" si="7"/>
        <v>-762172</v>
      </c>
      <c r="AD23" s="24">
        <f t="shared" si="7"/>
        <v>-762172</v>
      </c>
      <c r="AE23" s="68">
        <f t="shared" si="7"/>
        <v>-762172</v>
      </c>
      <c r="AF23" s="75"/>
    </row>
    <row r="24" spans="1:32" x14ac:dyDescent="0.25">
      <c r="A24" s="67">
        <f t="shared" si="4"/>
        <v>-523354.69765354908</v>
      </c>
      <c r="B24" s="24">
        <f t="shared" si="4"/>
        <v>-523354.69765354908</v>
      </c>
      <c r="C24" s="24">
        <f t="shared" si="4"/>
        <v>-523354.69765354908</v>
      </c>
      <c r="D24" s="24">
        <f t="shared" si="4"/>
        <v>-523354.69765354908</v>
      </c>
      <c r="E24" s="24">
        <f t="shared" si="4"/>
        <v>-523354.69765354908</v>
      </c>
      <c r="F24" s="24">
        <f t="shared" si="4"/>
        <v>-523354.69765354908</v>
      </c>
      <c r="G24" s="68">
        <f t="shared" si="4"/>
        <v>-523354.69765354908</v>
      </c>
      <c r="H24" s="84"/>
      <c r="I24" s="67">
        <f t="shared" si="5"/>
        <v>-523354.69765354908</v>
      </c>
      <c r="J24" s="24">
        <f t="shared" si="5"/>
        <v>-523354.69765354908</v>
      </c>
      <c r="K24" s="24">
        <f t="shared" si="5"/>
        <v>-523354.69765354908</v>
      </c>
      <c r="L24" s="24">
        <f t="shared" si="5"/>
        <v>-523354.69765354908</v>
      </c>
      <c r="M24" s="24">
        <f t="shared" si="5"/>
        <v>-523354.69765354908</v>
      </c>
      <c r="N24" s="24">
        <f t="shared" si="5"/>
        <v>-523354.69765354908</v>
      </c>
      <c r="O24" s="24">
        <f t="shared" si="5"/>
        <v>-523354.69765354908</v>
      </c>
      <c r="P24" s="75"/>
      <c r="Q24" s="24">
        <f t="shared" si="6"/>
        <v>-523354.69765354908</v>
      </c>
      <c r="R24" s="24">
        <f t="shared" si="6"/>
        <v>-523354.69765354908</v>
      </c>
      <c r="S24" s="24">
        <f t="shared" si="6"/>
        <v>-523354.69765354908</v>
      </c>
      <c r="T24" s="24">
        <f t="shared" si="6"/>
        <v>-523354.69765354908</v>
      </c>
      <c r="U24" s="24">
        <f t="shared" si="6"/>
        <v>-523354.69765354908</v>
      </c>
      <c r="V24" s="24">
        <f t="shared" si="6"/>
        <v>-523354.69765354908</v>
      </c>
      <c r="W24" s="24"/>
      <c r="X24" s="75"/>
      <c r="Y24" s="67">
        <f t="shared" si="7"/>
        <v>-523354.69765354908</v>
      </c>
      <c r="Z24" s="24">
        <f t="shared" si="7"/>
        <v>-523354.69765354908</v>
      </c>
      <c r="AA24" s="24">
        <f t="shared" si="7"/>
        <v>-523354.69765354908</v>
      </c>
      <c r="AB24" s="24">
        <f t="shared" si="7"/>
        <v>-523354.69765354908</v>
      </c>
      <c r="AC24" s="24">
        <f t="shared" si="7"/>
        <v>-523354.69765354908</v>
      </c>
      <c r="AD24" s="24">
        <f t="shared" si="7"/>
        <v>-523354.69765354908</v>
      </c>
      <c r="AE24" s="68">
        <f t="shared" si="7"/>
        <v>-523354.69765354908</v>
      </c>
      <c r="AF24" s="75"/>
    </row>
    <row r="25" spans="1:32" x14ac:dyDescent="0.25">
      <c r="A25" s="67">
        <f t="shared" si="4"/>
        <v>-355574.45195001899</v>
      </c>
      <c r="B25" s="24">
        <f t="shared" si="4"/>
        <v>-355574.45195001899</v>
      </c>
      <c r="C25" s="24">
        <f t="shared" si="4"/>
        <v>-355574.45195001899</v>
      </c>
      <c r="D25" s="24">
        <f t="shared" si="4"/>
        <v>-355574.45195001899</v>
      </c>
      <c r="E25" s="24">
        <f t="shared" si="4"/>
        <v>-355574.45195001899</v>
      </c>
      <c r="F25" s="24">
        <f t="shared" si="4"/>
        <v>-355574.45195001899</v>
      </c>
      <c r="G25" s="68">
        <f t="shared" si="4"/>
        <v>-355574.45195001899</v>
      </c>
      <c r="H25" s="84"/>
      <c r="I25" s="67">
        <f t="shared" si="5"/>
        <v>-355574.45195001899</v>
      </c>
      <c r="J25" s="24">
        <f t="shared" si="5"/>
        <v>-355574.45195001899</v>
      </c>
      <c r="K25" s="24">
        <f t="shared" si="5"/>
        <v>-355574.45195001899</v>
      </c>
      <c r="L25" s="24">
        <f t="shared" si="5"/>
        <v>-355574.45195001899</v>
      </c>
      <c r="M25" s="24">
        <f t="shared" si="5"/>
        <v>-355574.45195001899</v>
      </c>
      <c r="N25" s="24">
        <f t="shared" si="5"/>
        <v>-355574.45195001899</v>
      </c>
      <c r="O25" s="24">
        <f t="shared" si="5"/>
        <v>-355574.45195001899</v>
      </c>
      <c r="P25" s="75"/>
      <c r="Q25" s="24">
        <f t="shared" si="6"/>
        <v>-355574.45195001899</v>
      </c>
      <c r="R25" s="24">
        <f t="shared" si="6"/>
        <v>-355574.45195001899</v>
      </c>
      <c r="S25" s="24">
        <f t="shared" si="6"/>
        <v>-355574.45195001899</v>
      </c>
      <c r="T25" s="24">
        <f t="shared" si="6"/>
        <v>-355574.45195001899</v>
      </c>
      <c r="U25" s="24">
        <f t="shared" si="6"/>
        <v>-355574.45195001899</v>
      </c>
      <c r="V25" s="24">
        <f t="shared" si="6"/>
        <v>-355574.45195001899</v>
      </c>
      <c r="W25" s="24"/>
      <c r="X25" s="75"/>
      <c r="Y25" s="67">
        <f t="shared" si="7"/>
        <v>-355574.45195001899</v>
      </c>
      <c r="Z25" s="24">
        <f t="shared" si="7"/>
        <v>-355574.45195001899</v>
      </c>
      <c r="AA25" s="24">
        <f t="shared" si="7"/>
        <v>-355574.45195001899</v>
      </c>
      <c r="AB25" s="24">
        <f t="shared" si="7"/>
        <v>-355574.45195001899</v>
      </c>
      <c r="AC25" s="24">
        <f t="shared" si="7"/>
        <v>-355574.45195001899</v>
      </c>
      <c r="AD25" s="24">
        <f t="shared" si="7"/>
        <v>-355574.45195001899</v>
      </c>
      <c r="AE25" s="68">
        <f t="shared" si="7"/>
        <v>-355574.45195001899</v>
      </c>
      <c r="AF25" s="75"/>
    </row>
    <row r="26" spans="1:32" x14ac:dyDescent="0.25">
      <c r="A26" s="67">
        <f t="shared" si="4"/>
        <v>-241979.71880598424</v>
      </c>
      <c r="B26" s="24">
        <f t="shared" si="4"/>
        <v>-241979.71880598424</v>
      </c>
      <c r="C26" s="24">
        <f t="shared" si="4"/>
        <v>-241979.71880598424</v>
      </c>
      <c r="D26" s="24">
        <f t="shared" si="4"/>
        <v>-241979.71880598424</v>
      </c>
      <c r="E26" s="24">
        <f t="shared" si="4"/>
        <v>-241979.71880598424</v>
      </c>
      <c r="F26" s="24">
        <f t="shared" si="4"/>
        <v>-241979.71880598424</v>
      </c>
      <c r="G26" s="68">
        <f t="shared" si="4"/>
        <v>-241979.71880598424</v>
      </c>
      <c r="H26" s="84"/>
      <c r="I26" s="67">
        <f t="shared" si="5"/>
        <v>-241979.71880598424</v>
      </c>
      <c r="J26" s="24">
        <f t="shared" si="5"/>
        <v>-241979.71880598424</v>
      </c>
      <c r="K26" s="24">
        <f t="shared" si="5"/>
        <v>-241979.71880598424</v>
      </c>
      <c r="L26" s="24">
        <f t="shared" si="5"/>
        <v>-241979.71880598424</v>
      </c>
      <c r="M26" s="24">
        <f t="shared" si="5"/>
        <v>-241979.71880598424</v>
      </c>
      <c r="N26" s="24">
        <f t="shared" si="5"/>
        <v>-241979.71880598424</v>
      </c>
      <c r="O26" s="24">
        <f t="shared" si="5"/>
        <v>-241979.71880598424</v>
      </c>
      <c r="P26" s="75"/>
      <c r="Q26" s="24">
        <f t="shared" si="6"/>
        <v>-241979.71880598424</v>
      </c>
      <c r="R26" s="24">
        <f t="shared" si="6"/>
        <v>-241979.71880598424</v>
      </c>
      <c r="S26" s="24">
        <f t="shared" si="6"/>
        <v>-241979.71880598424</v>
      </c>
      <c r="T26" s="24">
        <f t="shared" si="6"/>
        <v>-241979.71880598424</v>
      </c>
      <c r="U26" s="24">
        <f t="shared" si="6"/>
        <v>-241979.71880598424</v>
      </c>
      <c r="V26" s="24">
        <f t="shared" si="6"/>
        <v>-241979.71880598424</v>
      </c>
      <c r="W26" s="24"/>
      <c r="X26" s="75"/>
      <c r="Y26" s="67">
        <f t="shared" si="7"/>
        <v>-241979.71880598424</v>
      </c>
      <c r="Z26" s="24">
        <f t="shared" si="7"/>
        <v>-241979.71880598424</v>
      </c>
      <c r="AA26" s="24">
        <f t="shared" si="7"/>
        <v>-241979.71880598424</v>
      </c>
      <c r="AB26" s="24">
        <f t="shared" si="7"/>
        <v>-241979.71880598424</v>
      </c>
      <c r="AC26" s="24">
        <f t="shared" si="7"/>
        <v>-241979.71880598424</v>
      </c>
      <c r="AD26" s="24">
        <f t="shared" si="7"/>
        <v>-241979.71880598424</v>
      </c>
      <c r="AE26" s="68">
        <f t="shared" si="7"/>
        <v>-241979.71880598424</v>
      </c>
      <c r="AF26" s="75"/>
    </row>
    <row r="27" spans="1:32" x14ac:dyDescent="0.25">
      <c r="A27" s="64"/>
      <c r="B27" s="57"/>
      <c r="C27" s="57"/>
      <c r="D27" s="57"/>
      <c r="E27" s="57"/>
      <c r="F27" s="57"/>
      <c r="G27" s="59"/>
      <c r="H27" s="84"/>
      <c r="I27" s="64"/>
      <c r="J27" s="57"/>
      <c r="K27" s="57"/>
      <c r="L27" s="57"/>
      <c r="M27" s="57"/>
      <c r="N27" s="57"/>
      <c r="O27" s="57"/>
      <c r="P27" s="75"/>
      <c r="Q27" s="57"/>
      <c r="R27" s="57"/>
      <c r="S27" s="57"/>
      <c r="T27" s="57"/>
      <c r="U27" s="57"/>
      <c r="V27" s="57"/>
      <c r="W27" s="57"/>
      <c r="X27" s="75"/>
      <c r="Y27" s="64"/>
      <c r="Z27" s="57"/>
      <c r="AA27" s="57"/>
      <c r="AB27" s="57"/>
      <c r="AC27" s="57"/>
      <c r="AD27" s="57"/>
      <c r="AE27" s="59"/>
      <c r="AF27" s="75"/>
    </row>
    <row r="28" spans="1:32" x14ac:dyDescent="0.25">
      <c r="A28" s="136" t="s">
        <v>31</v>
      </c>
      <c r="B28" s="137"/>
      <c r="C28" s="137"/>
      <c r="D28" s="137"/>
      <c r="E28" s="137"/>
      <c r="F28" s="137"/>
      <c r="G28" s="138"/>
      <c r="H28" s="84"/>
      <c r="I28" s="136" t="s">
        <v>31</v>
      </c>
      <c r="J28" s="137"/>
      <c r="K28" s="137"/>
      <c r="L28" s="137"/>
      <c r="M28" s="137"/>
      <c r="N28" s="137"/>
      <c r="O28" s="137"/>
      <c r="P28" s="75"/>
      <c r="Q28" s="137" t="s">
        <v>31</v>
      </c>
      <c r="R28" s="137"/>
      <c r="S28" s="137"/>
      <c r="T28" s="137"/>
      <c r="U28" s="137"/>
      <c r="V28" s="137"/>
      <c r="W28" s="137"/>
      <c r="X28" s="75"/>
      <c r="Y28" s="136" t="s">
        <v>31</v>
      </c>
      <c r="Z28" s="137"/>
      <c r="AA28" s="137"/>
      <c r="AB28" s="137"/>
      <c r="AC28" s="137"/>
      <c r="AD28" s="137"/>
      <c r="AE28" s="138"/>
      <c r="AF28" s="75"/>
    </row>
    <row r="29" spans="1:32" x14ac:dyDescent="0.25">
      <c r="A29" s="60" t="s">
        <v>1</v>
      </c>
      <c r="B29" s="22" t="s">
        <v>2</v>
      </c>
      <c r="C29" s="22" t="s">
        <v>3</v>
      </c>
      <c r="D29" s="22" t="s">
        <v>4</v>
      </c>
      <c r="E29" s="22" t="s">
        <v>5</v>
      </c>
      <c r="F29" s="22" t="s">
        <v>6</v>
      </c>
      <c r="G29" s="61" t="s">
        <v>7</v>
      </c>
      <c r="H29" s="84"/>
      <c r="I29" s="60" t="s">
        <v>1</v>
      </c>
      <c r="J29" s="22" t="s">
        <v>2</v>
      </c>
      <c r="K29" s="22" t="s">
        <v>3</v>
      </c>
      <c r="L29" s="22" t="s">
        <v>4</v>
      </c>
      <c r="M29" s="22" t="s">
        <v>5</v>
      </c>
      <c r="N29" s="22" t="s">
        <v>6</v>
      </c>
      <c r="O29" s="22" t="s">
        <v>7</v>
      </c>
      <c r="P29" s="75"/>
      <c r="Q29" s="22" t="s">
        <v>1</v>
      </c>
      <c r="R29" s="22" t="s">
        <v>2</v>
      </c>
      <c r="S29" s="22" t="s">
        <v>3</v>
      </c>
      <c r="T29" s="22" t="s">
        <v>4</v>
      </c>
      <c r="U29" s="22" t="s">
        <v>5</v>
      </c>
      <c r="V29" s="22" t="s">
        <v>6</v>
      </c>
      <c r="W29" s="22"/>
      <c r="X29" s="75"/>
      <c r="Y29" s="60" t="s">
        <v>1</v>
      </c>
      <c r="Z29" s="22" t="s">
        <v>2</v>
      </c>
      <c r="AA29" s="22" t="s">
        <v>3</v>
      </c>
      <c r="AB29" s="22" t="s">
        <v>4</v>
      </c>
      <c r="AC29" s="22" t="s">
        <v>5</v>
      </c>
      <c r="AD29" s="22" t="s">
        <v>6</v>
      </c>
      <c r="AE29" s="61" t="s">
        <v>7</v>
      </c>
      <c r="AF29" s="75"/>
    </row>
    <row r="30" spans="1:32" x14ac:dyDescent="0.25">
      <c r="A30" s="67">
        <v>-505008</v>
      </c>
      <c r="B30" s="24">
        <v>-520650</v>
      </c>
      <c r="C30" s="24">
        <v>-579245</v>
      </c>
      <c r="D30" s="24">
        <v>-615242</v>
      </c>
      <c r="E30" s="24">
        <v>-576180</v>
      </c>
      <c r="F30" s="24">
        <v>-470597</v>
      </c>
      <c r="G30" s="68">
        <v>-388555</v>
      </c>
      <c r="H30" s="84"/>
      <c r="I30" s="67">
        <v>-548300</v>
      </c>
      <c r="J30" s="24">
        <v>-686200</v>
      </c>
      <c r="K30" s="24">
        <v>-550000</v>
      </c>
      <c r="L30" s="24">
        <v>-336200</v>
      </c>
      <c r="M30" s="24">
        <v>-844000</v>
      </c>
      <c r="N30" s="24">
        <v>-845500</v>
      </c>
      <c r="O30" s="24">
        <v>-735500</v>
      </c>
      <c r="P30" s="75"/>
      <c r="Q30" s="24">
        <v>-431007</v>
      </c>
      <c r="R30" s="24">
        <v>-456223</v>
      </c>
      <c r="S30" s="24">
        <v>-319300</v>
      </c>
      <c r="T30" s="24">
        <v>-258495</v>
      </c>
      <c r="U30" s="24">
        <v>-341442</v>
      </c>
      <c r="V30" s="24">
        <v>-317600</v>
      </c>
      <c r="W30" s="24"/>
      <c r="X30" s="75"/>
      <c r="Y30" s="67">
        <v>-307735</v>
      </c>
      <c r="Z30" s="24">
        <v>-375317</v>
      </c>
      <c r="AA30" s="24">
        <v>-427848</v>
      </c>
      <c r="AB30" s="24">
        <v>-362697</v>
      </c>
      <c r="AC30" s="24">
        <v>-550134</v>
      </c>
      <c r="AD30" s="24">
        <v>-420100</v>
      </c>
      <c r="AE30" s="68">
        <v>-375649</v>
      </c>
      <c r="AF30" s="75"/>
    </row>
    <row r="31" spans="1:32" x14ac:dyDescent="0.25">
      <c r="A31" s="67">
        <v>-349485</v>
      </c>
      <c r="B31" s="24">
        <v>-356397</v>
      </c>
      <c r="C31" s="24">
        <v>-401158</v>
      </c>
      <c r="D31" s="24">
        <v>-358000</v>
      </c>
      <c r="E31" s="24">
        <v>-384392</v>
      </c>
      <c r="F31" s="24">
        <v>-318843</v>
      </c>
      <c r="G31" s="68">
        <v>-264178</v>
      </c>
      <c r="H31" s="84"/>
      <c r="I31" s="67">
        <v>-326700</v>
      </c>
      <c r="J31" s="24">
        <v>-450800</v>
      </c>
      <c r="K31" s="24">
        <v>-328600</v>
      </c>
      <c r="L31" s="24">
        <v>-217411.5</v>
      </c>
      <c r="M31" s="24">
        <v>-568800</v>
      </c>
      <c r="N31" s="24">
        <v>-566300</v>
      </c>
      <c r="O31" s="24">
        <v>-460200</v>
      </c>
      <c r="P31" s="75"/>
      <c r="Q31" s="24">
        <v>-278719</v>
      </c>
      <c r="R31" s="24">
        <v>-308600</v>
      </c>
      <c r="S31" s="24">
        <v>-220400</v>
      </c>
      <c r="T31" s="24">
        <v>-156679</v>
      </c>
      <c r="U31" s="24">
        <v>-216447</v>
      </c>
      <c r="V31" s="24">
        <v>-198400</v>
      </c>
      <c r="W31" s="24"/>
      <c r="X31" s="75"/>
      <c r="Y31" s="67">
        <v>-195431</v>
      </c>
      <c r="Z31" s="24">
        <v>-243223</v>
      </c>
      <c r="AA31" s="24">
        <v>-282334</v>
      </c>
      <c r="AB31" s="24">
        <v>-242930</v>
      </c>
      <c r="AC31" s="24">
        <v>-367155</v>
      </c>
      <c r="AD31" s="24">
        <v>-260084</v>
      </c>
      <c r="AE31" s="68">
        <v>-250013</v>
      </c>
      <c r="AF31" s="75"/>
    </row>
    <row r="32" spans="1:32" x14ac:dyDescent="0.25">
      <c r="A32" s="67">
        <v>-208721</v>
      </c>
      <c r="B32" s="24">
        <v>-236804</v>
      </c>
      <c r="C32" s="24">
        <v>-245380</v>
      </c>
      <c r="D32" s="24">
        <v>-262200</v>
      </c>
      <c r="E32" s="24">
        <v>-276391</v>
      </c>
      <c r="F32" s="24">
        <v>-217653</v>
      </c>
      <c r="G32" s="68">
        <v>-180918</v>
      </c>
      <c r="H32" s="84"/>
      <c r="I32" s="67">
        <v>-213800</v>
      </c>
      <c r="J32" s="24">
        <v>-279100</v>
      </c>
      <c r="K32" s="24">
        <v>-249900</v>
      </c>
      <c r="L32" s="24">
        <v>-163500</v>
      </c>
      <c r="M32" s="24">
        <v>-383500</v>
      </c>
      <c r="N32" s="24">
        <v>-382400</v>
      </c>
      <c r="O32" s="24">
        <v>-265700</v>
      </c>
      <c r="P32" s="75"/>
      <c r="Q32" s="24">
        <v>-187201</v>
      </c>
      <c r="R32" s="24">
        <v>-180000</v>
      </c>
      <c r="S32" s="24">
        <v>-131800</v>
      </c>
      <c r="T32" s="24">
        <v>-110824</v>
      </c>
      <c r="U32" s="24">
        <v>-139272</v>
      </c>
      <c r="V32" s="24">
        <v>-134800</v>
      </c>
      <c r="W32" s="24"/>
      <c r="X32" s="75"/>
      <c r="Y32" s="67">
        <v>-137146</v>
      </c>
      <c r="Z32" s="24">
        <v>-166101</v>
      </c>
      <c r="AA32" s="24">
        <v>-192858</v>
      </c>
      <c r="AB32" s="24">
        <v>-167788</v>
      </c>
      <c r="AC32" s="24">
        <v>-240977</v>
      </c>
      <c r="AD32" s="24">
        <v>-166991</v>
      </c>
      <c r="AE32" s="68">
        <v>-172408</v>
      </c>
      <c r="AF32" s="75"/>
    </row>
    <row r="33" spans="1:32" x14ac:dyDescent="0.25">
      <c r="A33" s="67">
        <v>-144523</v>
      </c>
      <c r="B33" s="24">
        <v>-153685</v>
      </c>
      <c r="C33" s="24">
        <v>-189063</v>
      </c>
      <c r="D33" s="24">
        <v>-184000</v>
      </c>
      <c r="E33" s="24">
        <v>-195282</v>
      </c>
      <c r="F33" s="24">
        <v>-155930</v>
      </c>
      <c r="G33" s="68">
        <v>-116060</v>
      </c>
      <c r="H33" s="84"/>
      <c r="I33" s="67">
        <v>-146800</v>
      </c>
      <c r="J33" s="24">
        <v>-186000</v>
      </c>
      <c r="K33" s="24">
        <v>-159400</v>
      </c>
      <c r="L33" s="24">
        <v>-112100</v>
      </c>
      <c r="M33" s="24">
        <v>-284100</v>
      </c>
      <c r="N33" s="24">
        <v>-276000</v>
      </c>
      <c r="O33" s="24">
        <v>-154400</v>
      </c>
      <c r="P33" s="75"/>
      <c r="Q33" s="24">
        <v>-126766</v>
      </c>
      <c r="R33" s="24">
        <v>-120600</v>
      </c>
      <c r="S33" s="24">
        <v>-84070</v>
      </c>
      <c r="T33" s="24">
        <v>-74133</v>
      </c>
      <c r="U33" s="24">
        <v>-98830</v>
      </c>
      <c r="V33" s="24">
        <v>-89580</v>
      </c>
      <c r="W33" s="24"/>
      <c r="X33" s="75"/>
      <c r="Y33" s="67">
        <v>-105949</v>
      </c>
      <c r="Z33" s="24">
        <v>-116419</v>
      </c>
      <c r="AA33" s="24">
        <v>-143096</v>
      </c>
      <c r="AB33" s="24">
        <v>-113013</v>
      </c>
      <c r="AC33" s="24">
        <v>-156393</v>
      </c>
      <c r="AD33" s="24">
        <v>-116070</v>
      </c>
      <c r="AE33" s="68">
        <v>-109557</v>
      </c>
      <c r="AF33" s="75"/>
    </row>
    <row r="34" spans="1:32" x14ac:dyDescent="0.25">
      <c r="A34" s="69"/>
      <c r="B34" s="58"/>
      <c r="C34" s="58"/>
      <c r="D34" s="58"/>
      <c r="E34" s="58"/>
      <c r="F34" s="58"/>
      <c r="G34" s="70"/>
      <c r="H34" s="84"/>
      <c r="I34" s="69"/>
      <c r="J34" s="58"/>
      <c r="K34" s="58"/>
      <c r="L34" s="58"/>
      <c r="M34" s="58"/>
      <c r="N34" s="58"/>
      <c r="O34" s="58"/>
      <c r="P34" s="75"/>
      <c r="Q34" s="58"/>
      <c r="R34" s="58"/>
      <c r="S34" s="58"/>
      <c r="T34" s="58"/>
      <c r="U34" s="58"/>
      <c r="V34" s="58"/>
      <c r="W34" s="58"/>
      <c r="X34" s="75"/>
      <c r="Y34" s="69"/>
      <c r="Z34" s="58"/>
      <c r="AA34" s="58"/>
      <c r="AB34" s="58"/>
      <c r="AC34" s="58"/>
      <c r="AD34" s="58"/>
      <c r="AE34" s="70"/>
      <c r="AF34" s="75"/>
    </row>
    <row r="35" spans="1:32" x14ac:dyDescent="0.25">
      <c r="A35" s="136" t="s">
        <v>24</v>
      </c>
      <c r="B35" s="137"/>
      <c r="C35" s="137"/>
      <c r="D35" s="137"/>
      <c r="E35" s="137"/>
      <c r="F35" s="137"/>
      <c r="G35" s="138"/>
      <c r="H35" s="84"/>
      <c r="I35" s="136" t="s">
        <v>24</v>
      </c>
      <c r="J35" s="137"/>
      <c r="K35" s="137"/>
      <c r="L35" s="137"/>
      <c r="M35" s="137"/>
      <c r="N35" s="137"/>
      <c r="O35" s="137"/>
      <c r="P35" s="75"/>
      <c r="Q35" s="137" t="s">
        <v>24</v>
      </c>
      <c r="R35" s="137"/>
      <c r="S35" s="137"/>
      <c r="T35" s="137"/>
      <c r="U35" s="137"/>
      <c r="V35" s="137"/>
      <c r="W35" s="137"/>
      <c r="X35" s="75"/>
      <c r="Y35" s="136" t="s">
        <v>24</v>
      </c>
      <c r="Z35" s="137"/>
      <c r="AA35" s="137"/>
      <c r="AB35" s="137"/>
      <c r="AC35" s="137"/>
      <c r="AD35" s="137"/>
      <c r="AE35" s="138"/>
      <c r="AF35" s="75"/>
    </row>
    <row r="36" spans="1:32" x14ac:dyDescent="0.25">
      <c r="A36" s="67">
        <f t="shared" ref="A36:G36" si="8">(A23-A30)^2</f>
        <v>66133322896</v>
      </c>
      <c r="B36" s="24">
        <f t="shared" si="8"/>
        <v>58332876484</v>
      </c>
      <c r="C36" s="24">
        <f t="shared" si="8"/>
        <v>33462287329</v>
      </c>
      <c r="D36" s="24">
        <f t="shared" si="8"/>
        <v>21588424900</v>
      </c>
      <c r="E36" s="24">
        <f t="shared" si="8"/>
        <v>34593024064</v>
      </c>
      <c r="F36" s="24">
        <f t="shared" si="8"/>
        <v>85015980625</v>
      </c>
      <c r="G36" s="68">
        <f t="shared" si="8"/>
        <v>139589662689</v>
      </c>
      <c r="H36" s="84"/>
      <c r="I36" s="67">
        <f t="shared" ref="I36:O36" si="9">(I23-I30)^2</f>
        <v>45741232384</v>
      </c>
      <c r="J36" s="24">
        <f t="shared" si="9"/>
        <v>5771744784</v>
      </c>
      <c r="K36" s="24">
        <f t="shared" si="9"/>
        <v>45016957584</v>
      </c>
      <c r="L36" s="24">
        <f t="shared" si="9"/>
        <v>181452144784</v>
      </c>
      <c r="M36" s="24">
        <f t="shared" si="9"/>
        <v>6695821584</v>
      </c>
      <c r="N36" s="24">
        <f t="shared" si="9"/>
        <v>6943555584</v>
      </c>
      <c r="O36" s="24">
        <f t="shared" si="9"/>
        <v>711395584</v>
      </c>
      <c r="P36" s="75"/>
      <c r="Q36" s="24">
        <f t="shared" ref="Q36:V36" si="10">(Q23-Q30)^2</f>
        <v>109670257225</v>
      </c>
      <c r="R36" s="24">
        <f t="shared" si="10"/>
        <v>93604790601</v>
      </c>
      <c r="S36" s="24">
        <f t="shared" si="10"/>
        <v>196135608384</v>
      </c>
      <c r="T36" s="24">
        <f t="shared" si="10"/>
        <v>253690520329</v>
      </c>
      <c r="U36" s="24">
        <f t="shared" si="10"/>
        <v>177013732900</v>
      </c>
      <c r="V36" s="24">
        <f t="shared" si="10"/>
        <v>197644263184</v>
      </c>
      <c r="W36" s="24"/>
      <c r="X36" s="75"/>
      <c r="Y36" s="67">
        <f t="shared" ref="Y36:AE36" si="11">(Y23-Y30)^2</f>
        <v>206512986969</v>
      </c>
      <c r="Z36" s="24">
        <f t="shared" si="11"/>
        <v>149656791025</v>
      </c>
      <c r="AA36" s="24">
        <f t="shared" si="11"/>
        <v>111772536976</v>
      </c>
      <c r="AB36" s="24">
        <f t="shared" si="11"/>
        <v>159580275625</v>
      </c>
      <c r="AC36" s="24">
        <f t="shared" si="11"/>
        <v>44960113444</v>
      </c>
      <c r="AD36" s="24">
        <f t="shared" si="11"/>
        <v>117013253184</v>
      </c>
      <c r="AE36" s="68">
        <f t="shared" si="11"/>
        <v>149400029529</v>
      </c>
      <c r="AF36" s="75"/>
    </row>
    <row r="37" spans="1:32" x14ac:dyDescent="0.25">
      <c r="A37" s="67">
        <f t="shared" ref="A37:G39" si="12">(A24-A31)^2</f>
        <v>30230671762.13657</v>
      </c>
      <c r="B37" s="24">
        <f t="shared" si="12"/>
        <v>27874872805.773911</v>
      </c>
      <c r="C37" s="24">
        <f t="shared" si="12"/>
        <v>14932032917.432888</v>
      </c>
      <c r="D37" s="24">
        <f t="shared" si="12"/>
        <v>27342176036.09663</v>
      </c>
      <c r="E37" s="24">
        <f t="shared" si="12"/>
        <v>19310631339.151695</v>
      </c>
      <c r="F37" s="24">
        <f t="shared" si="12"/>
        <v>41825034477.136673</v>
      </c>
      <c r="G37" s="68">
        <f t="shared" si="12"/>
        <v>67172560606.599197</v>
      </c>
      <c r="H37" s="84"/>
      <c r="I37" s="67">
        <f t="shared" ref="I37:O39" si="13">(I24-I31)^2</f>
        <v>38673070109.208801</v>
      </c>
      <c r="J37" s="24">
        <f t="shared" si="13"/>
        <v>5264184151.5979204</v>
      </c>
      <c r="K37" s="24">
        <f t="shared" si="13"/>
        <v>37929392258.12532</v>
      </c>
      <c r="L37" s="24">
        <f t="shared" si="13"/>
        <v>93601240190.478607</v>
      </c>
      <c r="M37" s="24">
        <f t="shared" si="13"/>
        <v>2065275505.3603373</v>
      </c>
      <c r="N37" s="24">
        <f t="shared" si="13"/>
        <v>1844298993.6280828</v>
      </c>
      <c r="O37" s="24">
        <f t="shared" si="13"/>
        <v>3988515835.7111979</v>
      </c>
      <c r="P37" s="75"/>
      <c r="Q37" s="24">
        <f t="shared" ref="Q37:V39" si="14">(Q24-Q31)^2</f>
        <v>59846624566.438683</v>
      </c>
      <c r="R37" s="24">
        <f t="shared" si="14"/>
        <v>46119580164.267281</v>
      </c>
      <c r="S37" s="24">
        <f t="shared" si="14"/>
        <v>91781548830.353333</v>
      </c>
      <c r="T37" s="24">
        <f t="shared" si="14"/>
        <v>134451067249.71693</v>
      </c>
      <c r="U37" s="24">
        <f t="shared" si="14"/>
        <v>94192334879.002304</v>
      </c>
      <c r="V37" s="24">
        <f t="shared" si="14"/>
        <v>105595555527.1095</v>
      </c>
      <c r="W37" s="24"/>
      <c r="X37" s="75"/>
      <c r="Y37" s="67">
        <f t="shared" ref="Y37:AE39" si="15">(Y24-Y31)^2</f>
        <v>107533951482.77628</v>
      </c>
      <c r="Z37" s="24">
        <f t="shared" si="15"/>
        <v>78473768030.25943</v>
      </c>
      <c r="AA37" s="24">
        <f t="shared" si="15"/>
        <v>58090976697.403519</v>
      </c>
      <c r="AB37" s="24">
        <f t="shared" si="15"/>
        <v>78638011054.084412</v>
      </c>
      <c r="AC37" s="24">
        <f t="shared" si="15"/>
        <v>24398345547.060146</v>
      </c>
      <c r="AD37" s="24">
        <f t="shared" si="15"/>
        <v>69311460242.98645</v>
      </c>
      <c r="AE37" s="68">
        <f t="shared" si="15"/>
        <v>74715683676.124237</v>
      </c>
      <c r="AF37" s="75"/>
    </row>
    <row r="38" spans="1:32" x14ac:dyDescent="0.25">
      <c r="A38" s="67">
        <f t="shared" si="12"/>
        <v>21565936349.636536</v>
      </c>
      <c r="B38" s="24">
        <f t="shared" si="12"/>
        <v>14106420256.41177</v>
      </c>
      <c r="C38" s="24">
        <f t="shared" si="12"/>
        <v>12142817240.565044</v>
      </c>
      <c r="D38" s="24">
        <f t="shared" si="12"/>
        <v>8718788276.9664059</v>
      </c>
      <c r="E38" s="24">
        <f t="shared" si="12"/>
        <v>6270019062.7209663</v>
      </c>
      <c r="F38" s="24">
        <f t="shared" si="12"/>
        <v>19022326908.001396</v>
      </c>
      <c r="G38" s="68">
        <f t="shared" si="12"/>
        <v>30504876207.769295</v>
      </c>
      <c r="H38" s="84"/>
      <c r="I38" s="67">
        <f t="shared" si="13"/>
        <v>20099995225.728245</v>
      </c>
      <c r="J38" s="24">
        <f t="shared" si="13"/>
        <v>5848341801.0557632</v>
      </c>
      <c r="K38" s="24">
        <f t="shared" si="13"/>
        <v>11167089794.936872</v>
      </c>
      <c r="L38" s="24">
        <f t="shared" si="13"/>
        <v>36892595091.900154</v>
      </c>
      <c r="M38" s="24">
        <f t="shared" si="13"/>
        <v>779836233.89179802</v>
      </c>
      <c r="N38" s="24">
        <f t="shared" si="13"/>
        <v>719610028.18183982</v>
      </c>
      <c r="O38" s="24">
        <f t="shared" si="13"/>
        <v>8077417113.3162727</v>
      </c>
      <c r="P38" s="75"/>
      <c r="Q38" s="24">
        <f t="shared" si="14"/>
        <v>28349619321.565353</v>
      </c>
      <c r="R38" s="24">
        <f t="shared" si="14"/>
        <v>30826388177.549526</v>
      </c>
      <c r="S38" s="24">
        <f t="shared" si="14"/>
        <v>50075005345.531357</v>
      </c>
      <c r="T38" s="24">
        <f t="shared" si="14"/>
        <v>59902783729.738556</v>
      </c>
      <c r="U38" s="24">
        <f t="shared" si="14"/>
        <v>46786750719.590279</v>
      </c>
      <c r="V38" s="24">
        <f t="shared" si="14"/>
        <v>48741358633.831245</v>
      </c>
      <c r="W38" s="24"/>
      <c r="X38" s="75"/>
      <c r="Y38" s="67">
        <f t="shared" si="15"/>
        <v>47710988621.281754</v>
      </c>
      <c r="Z38" s="24">
        <f t="shared" si="15"/>
        <v>35900188993.856155</v>
      </c>
      <c r="AA38" s="24">
        <f t="shared" si="15"/>
        <v>26476643735.202839</v>
      </c>
      <c r="AB38" s="24">
        <f t="shared" si="15"/>
        <v>35263751535.976791</v>
      </c>
      <c r="AC38" s="24">
        <f t="shared" si="15"/>
        <v>13132575993.436913</v>
      </c>
      <c r="AD38" s="24">
        <f t="shared" si="15"/>
        <v>35563718349.385124</v>
      </c>
      <c r="AE38" s="68">
        <f t="shared" si="15"/>
        <v>33549949119.958618</v>
      </c>
      <c r="AF38" s="75"/>
    </row>
    <row r="39" spans="1:32" x14ac:dyDescent="0.25">
      <c r="A39" s="67">
        <f t="shared" si="12"/>
        <v>9497812040.4286823</v>
      </c>
      <c r="B39" s="24">
        <f t="shared" si="12"/>
        <v>7795957369.0278282</v>
      </c>
      <c r="C39" s="24">
        <f t="shared" si="12"/>
        <v>2800179129.1916065</v>
      </c>
      <c r="D39" s="24">
        <f t="shared" si="12"/>
        <v>3361647792.821003</v>
      </c>
      <c r="E39" s="24">
        <f t="shared" si="12"/>
        <v>2180676941.6827745</v>
      </c>
      <c r="F39" s="24">
        <f t="shared" si="12"/>
        <v>7404554106.5889587</v>
      </c>
      <c r="G39" s="68">
        <f t="shared" si="12"/>
        <v>15855775584.178143</v>
      </c>
      <c r="H39" s="84"/>
      <c r="I39" s="67">
        <f t="shared" si="13"/>
        <v>9059178871.9862309</v>
      </c>
      <c r="J39" s="24">
        <f t="shared" si="13"/>
        <v>3133728917.5970659</v>
      </c>
      <c r="K39" s="24">
        <f t="shared" si="13"/>
        <v>6819409958.075428</v>
      </c>
      <c r="L39" s="24">
        <f t="shared" si="13"/>
        <v>16868741357.121538</v>
      </c>
      <c r="M39" s="24">
        <f t="shared" si="13"/>
        <v>1774118087.8629572</v>
      </c>
      <c r="N39" s="24">
        <f t="shared" si="13"/>
        <v>1157379532.519902</v>
      </c>
      <c r="O39" s="24">
        <f t="shared" si="13"/>
        <v>7670207146.1352701</v>
      </c>
      <c r="P39" s="75"/>
      <c r="Q39" s="24">
        <f t="shared" si="14"/>
        <v>13274201001.104408</v>
      </c>
      <c r="R39" s="24">
        <f t="shared" si="14"/>
        <v>14733036137.419806</v>
      </c>
      <c r="S39" s="24">
        <f t="shared" si="14"/>
        <v>24935479293.385014</v>
      </c>
      <c r="T39" s="24">
        <f t="shared" si="14"/>
        <v>28172521013.935146</v>
      </c>
      <c r="U39" s="24">
        <f t="shared" si="14"/>
        <v>20491841994.232361</v>
      </c>
      <c r="V39" s="24">
        <f t="shared" si="14"/>
        <v>23225674292.143066</v>
      </c>
      <c r="W39" s="24"/>
      <c r="X39" s="75"/>
      <c r="Y39" s="67">
        <f t="shared" si="15"/>
        <v>18504356458.872757</v>
      </c>
      <c r="Z39" s="24">
        <f t="shared" si="15"/>
        <v>15765494107.075445</v>
      </c>
      <c r="AA39" s="24">
        <f t="shared" si="15"/>
        <v>9777989844.9009628</v>
      </c>
      <c r="AB39" s="24">
        <f t="shared" si="15"/>
        <v>16632414559.58181</v>
      </c>
      <c r="AC39" s="24">
        <f t="shared" si="15"/>
        <v>7325086435.974617</v>
      </c>
      <c r="AD39" s="24">
        <f t="shared" si="15"/>
        <v>15853257289.802023</v>
      </c>
      <c r="AE39" s="68">
        <f t="shared" si="15"/>
        <v>17535776455.968773</v>
      </c>
      <c r="AF39" s="75"/>
    </row>
    <row r="40" spans="1:32" x14ac:dyDescent="0.25">
      <c r="A40" s="64"/>
      <c r="B40" s="57"/>
      <c r="C40" s="57"/>
      <c r="D40" s="57"/>
      <c r="E40" s="57"/>
      <c r="F40" s="57"/>
      <c r="G40" s="59"/>
      <c r="H40" s="84"/>
      <c r="I40" s="64"/>
      <c r="J40" s="57"/>
      <c r="K40" s="57"/>
      <c r="L40" s="57"/>
      <c r="M40" s="57"/>
      <c r="N40" s="57"/>
      <c r="O40" s="57"/>
      <c r="P40" s="75"/>
      <c r="Q40" s="57"/>
      <c r="R40" s="57"/>
      <c r="S40" s="57"/>
      <c r="T40" s="57"/>
      <c r="U40" s="57"/>
      <c r="V40" s="57"/>
      <c r="W40" s="57"/>
      <c r="X40" s="75"/>
      <c r="Y40" s="64"/>
      <c r="Z40" s="57"/>
      <c r="AA40" s="57"/>
      <c r="AB40" s="57"/>
      <c r="AC40" s="57"/>
      <c r="AD40" s="57"/>
      <c r="AE40" s="59"/>
      <c r="AF40" s="75"/>
    </row>
    <row r="41" spans="1:32" x14ac:dyDescent="0.25">
      <c r="A41" s="136" t="s">
        <v>26</v>
      </c>
      <c r="B41" s="137"/>
      <c r="C41" s="137"/>
      <c r="D41" s="137"/>
      <c r="E41" s="137"/>
      <c r="F41" s="137"/>
      <c r="G41" s="138"/>
      <c r="H41" s="84"/>
      <c r="I41" s="136" t="s">
        <v>26</v>
      </c>
      <c r="J41" s="137"/>
      <c r="K41" s="137"/>
      <c r="L41" s="137"/>
      <c r="M41" s="137"/>
      <c r="N41" s="137"/>
      <c r="O41" s="137"/>
      <c r="P41" s="75"/>
      <c r="Q41" s="137" t="s">
        <v>26</v>
      </c>
      <c r="R41" s="137"/>
      <c r="S41" s="137"/>
      <c r="T41" s="137"/>
      <c r="U41" s="137"/>
      <c r="V41" s="137"/>
      <c r="W41" s="137"/>
      <c r="X41" s="75"/>
      <c r="Y41" s="136" t="s">
        <v>26</v>
      </c>
      <c r="Z41" s="137"/>
      <c r="AA41" s="137"/>
      <c r="AB41" s="137"/>
      <c r="AC41" s="137"/>
      <c r="AD41" s="137"/>
      <c r="AE41" s="138"/>
      <c r="AF41" s="75"/>
    </row>
    <row r="42" spans="1:32" x14ac:dyDescent="0.25">
      <c r="A42" s="67">
        <f>SQRT(AVERAGE(A36:A39))</f>
        <v>178485.11355866754</v>
      </c>
      <c r="B42" s="24">
        <f t="shared" ref="B42:G42" si="16">SQRT(AVERAGE(B36:B39))</f>
        <v>164400.52228871835</v>
      </c>
      <c r="C42" s="24">
        <f t="shared" si="16"/>
        <v>125834.53084923624</v>
      </c>
      <c r="D42" s="24">
        <f t="shared" si="16"/>
        <v>123502.06172963677</v>
      </c>
      <c r="E42" s="24">
        <f t="shared" si="16"/>
        <v>124854.26645449029</v>
      </c>
      <c r="F42" s="24">
        <f t="shared" si="16"/>
        <v>195747.2197227377</v>
      </c>
      <c r="G42" s="68">
        <f t="shared" si="16"/>
        <v>251556.59158902327</v>
      </c>
      <c r="H42" s="84"/>
      <c r="I42" s="67">
        <f>SQRT(AVERAGE(I36:I39))</f>
        <v>168503.32088042307</v>
      </c>
      <c r="J42" s="24">
        <f t="shared" ref="J42:O42" si="17">SQRT(AVERAGE(J36:J39))</f>
        <v>70742.490156642685</v>
      </c>
      <c r="K42" s="24">
        <f t="shared" si="17"/>
        <v>158849.65344244349</v>
      </c>
      <c r="L42" s="24">
        <f t="shared" si="17"/>
        <v>286711.84202239552</v>
      </c>
      <c r="M42" s="24">
        <f t="shared" si="17"/>
        <v>53186.11522548693</v>
      </c>
      <c r="N42" s="24">
        <f t="shared" si="17"/>
        <v>51635.36612228537</v>
      </c>
      <c r="O42" s="24">
        <f t="shared" si="17"/>
        <v>71497.439952705186</v>
      </c>
      <c r="P42" s="75"/>
      <c r="Q42" s="24">
        <f>SQRT(AVERAGE(Q36:Q39))</f>
        <v>229750.24598142895</v>
      </c>
      <c r="R42" s="24">
        <f t="shared" ref="R42:V42" si="18">SQRT(AVERAGE(R36:R39))</f>
        <v>215223.02100393246</v>
      </c>
      <c r="S42" s="24">
        <f t="shared" si="18"/>
        <v>301217.38074572891</v>
      </c>
      <c r="T42" s="24">
        <f t="shared" si="18"/>
        <v>345042.34969145112</v>
      </c>
      <c r="U42" s="24">
        <f t="shared" si="18"/>
        <v>290897.17276592128</v>
      </c>
      <c r="V42" s="24">
        <f t="shared" si="18"/>
        <v>306270.65303301741</v>
      </c>
      <c r="W42" s="24"/>
      <c r="X42" s="75"/>
      <c r="Y42" s="67">
        <f>SQRT(AVERAGE(Y36:Y39))</f>
        <v>308327.05181832926</v>
      </c>
      <c r="Z42" s="24">
        <f t="shared" ref="Z42:AE42" si="19">SQRT(AVERAGE(Z36:Z39))</f>
        <v>264478.8470540655</v>
      </c>
      <c r="AA42" s="24">
        <f t="shared" si="19"/>
        <v>227001.18240523952</v>
      </c>
      <c r="AB42" s="24">
        <f t="shared" si="19"/>
        <v>269311.36848202447</v>
      </c>
      <c r="AC42" s="24">
        <f t="shared" si="19"/>
        <v>149846.68950336514</v>
      </c>
      <c r="AD42" s="24">
        <f t="shared" si="19"/>
        <v>243793.81096849733</v>
      </c>
      <c r="AE42" s="68">
        <f t="shared" si="19"/>
        <v>262298.22663385072</v>
      </c>
      <c r="AF42" s="75"/>
    </row>
    <row r="43" spans="1:32" x14ac:dyDescent="0.25">
      <c r="A43" s="64"/>
      <c r="B43" s="57"/>
      <c r="C43" s="57"/>
      <c r="D43" s="57"/>
      <c r="E43" s="57"/>
      <c r="F43" s="57"/>
      <c r="G43" s="59"/>
      <c r="H43" s="84"/>
      <c r="I43" s="64"/>
      <c r="J43" s="57"/>
      <c r="K43" s="57"/>
      <c r="L43" s="57"/>
      <c r="M43" s="57"/>
      <c r="N43" s="57"/>
      <c r="O43" s="57"/>
      <c r="P43" s="75"/>
      <c r="Q43" s="57"/>
      <c r="R43" s="57"/>
      <c r="S43" s="57"/>
      <c r="T43" s="57"/>
      <c r="U43" s="57"/>
      <c r="V43" s="57"/>
      <c r="W43" s="57"/>
      <c r="X43" s="75"/>
      <c r="Y43" s="64"/>
      <c r="Z43" s="57"/>
      <c r="AA43" s="57"/>
      <c r="AB43" s="57"/>
      <c r="AC43" s="57"/>
      <c r="AD43" s="57"/>
      <c r="AE43" s="59"/>
      <c r="AF43" s="75"/>
    </row>
    <row r="44" spans="1:32" x14ac:dyDescent="0.25">
      <c r="A44" s="136" t="s">
        <v>32</v>
      </c>
      <c r="B44" s="137"/>
      <c r="C44" s="137"/>
      <c r="D44" s="137"/>
      <c r="E44" s="137"/>
      <c r="F44" s="137"/>
      <c r="G44" s="138"/>
      <c r="H44" s="84"/>
      <c r="I44" s="136" t="s">
        <v>32</v>
      </c>
      <c r="J44" s="137"/>
      <c r="K44" s="137"/>
      <c r="L44" s="137"/>
      <c r="M44" s="137"/>
      <c r="N44" s="137"/>
      <c r="O44" s="137"/>
      <c r="P44" s="75"/>
      <c r="Q44" s="137" t="s">
        <v>32</v>
      </c>
      <c r="R44" s="137"/>
      <c r="S44" s="137"/>
      <c r="T44" s="137"/>
      <c r="U44" s="137"/>
      <c r="V44" s="137"/>
      <c r="W44" s="137"/>
      <c r="X44" s="75"/>
      <c r="Y44" s="136" t="s">
        <v>32</v>
      </c>
      <c r="Z44" s="137"/>
      <c r="AA44" s="137"/>
      <c r="AB44" s="137"/>
      <c r="AC44" s="137"/>
      <c r="AD44" s="137"/>
      <c r="AE44" s="138"/>
      <c r="AF44" s="75"/>
    </row>
    <row r="45" spans="1:32" x14ac:dyDescent="0.25">
      <c r="A45" s="71">
        <f>A42/$B$1</f>
        <v>0.23438284352907252</v>
      </c>
      <c r="B45" s="72">
        <f t="shared" ref="B45:G45" si="20">B42/$B$1</f>
        <v>0.21588725873784928</v>
      </c>
      <c r="C45" s="72">
        <f t="shared" si="20"/>
        <v>0.16524322150203508</v>
      </c>
      <c r="D45" s="72">
        <f t="shared" si="20"/>
        <v>0.16218027281239111</v>
      </c>
      <c r="E45" s="72">
        <f t="shared" si="20"/>
        <v>0.16395595921068809</v>
      </c>
      <c r="F45" s="72">
        <f t="shared" si="20"/>
        <v>0.25705107309380654</v>
      </c>
      <c r="G45" s="73">
        <f t="shared" si="20"/>
        <v>0.33033874965564947</v>
      </c>
      <c r="H45" s="84"/>
      <c r="I45" s="71">
        <f>I42/$B$1</f>
        <v>0.22127496632408863</v>
      </c>
      <c r="J45" s="72">
        <f t="shared" ref="J45:O45" si="21">J42/$B$1</f>
        <v>9.2897528934766119E-2</v>
      </c>
      <c r="K45" s="72">
        <f t="shared" si="21"/>
        <v>0.20859797618477408</v>
      </c>
      <c r="L45" s="72">
        <f t="shared" si="21"/>
        <v>0.37650387456306672</v>
      </c>
      <c r="M45" s="72">
        <f t="shared" si="21"/>
        <v>6.9842871902686801E-2</v>
      </c>
      <c r="N45" s="72">
        <f t="shared" si="21"/>
        <v>6.7806461262260656E-2</v>
      </c>
      <c r="O45" s="72">
        <f t="shared" si="21"/>
        <v>9.3888912901724575E-2</v>
      </c>
      <c r="P45" s="75"/>
      <c r="Q45" s="72">
        <f>Q42/$B$1</f>
        <v>0.30170312179525832</v>
      </c>
      <c r="R45" s="72">
        <f t="shared" ref="R45:V45" si="22">R42/$B$1</f>
        <v>0.28262627986192251</v>
      </c>
      <c r="S45" s="72">
        <f t="shared" si="22"/>
        <v>0.39555223857006516</v>
      </c>
      <c r="T45" s="72">
        <f t="shared" si="22"/>
        <v>0.45310225287809514</v>
      </c>
      <c r="U45" s="72">
        <f t="shared" si="22"/>
        <v>0.38199996161043148</v>
      </c>
      <c r="V45" s="72">
        <f t="shared" si="22"/>
        <v>0.40218808793703231</v>
      </c>
      <c r="W45" s="72"/>
      <c r="X45" s="75"/>
      <c r="Y45" s="71">
        <f>Y42/$B$1</f>
        <v>0.40488850695305684</v>
      </c>
      <c r="Z45" s="72">
        <f t="shared" ref="Z45:AE45" si="23">Z42/$B$1</f>
        <v>0.34730797986380435</v>
      </c>
      <c r="AA45" s="72">
        <f t="shared" si="23"/>
        <v>0.2980931101523675</v>
      </c>
      <c r="AB45" s="72">
        <f t="shared" si="23"/>
        <v>0.35365394391154492</v>
      </c>
      <c r="AC45" s="72">
        <f t="shared" si="23"/>
        <v>0.19677547599885639</v>
      </c>
      <c r="AD45" s="72">
        <f t="shared" si="23"/>
        <v>0.32014483174700997</v>
      </c>
      <c r="AE45" s="73">
        <f t="shared" si="23"/>
        <v>0.34444443564682681</v>
      </c>
      <c r="AF45" s="75"/>
    </row>
    <row r="46" spans="1:32" ht="15.75" thickBot="1" x14ac:dyDescent="0.3">
      <c r="A46" s="64"/>
      <c r="B46" s="57"/>
      <c r="C46" s="57"/>
      <c r="D46" s="57"/>
      <c r="E46" s="57"/>
      <c r="F46" s="57"/>
      <c r="G46" s="59"/>
      <c r="H46" s="84"/>
      <c r="I46" s="64"/>
      <c r="J46" s="57"/>
      <c r="K46" s="57"/>
      <c r="L46" s="57"/>
      <c r="M46" s="57"/>
      <c r="N46" s="57"/>
      <c r="O46" s="57"/>
      <c r="P46" s="75"/>
      <c r="Q46" s="57"/>
      <c r="R46" s="57"/>
      <c r="S46" s="57"/>
      <c r="T46" s="57"/>
      <c r="U46" s="57"/>
      <c r="V46" s="57"/>
      <c r="W46" s="57"/>
      <c r="X46" s="75"/>
      <c r="Y46" s="64"/>
      <c r="Z46" s="57"/>
      <c r="AA46" s="57"/>
      <c r="AB46" s="57"/>
      <c r="AC46" s="57"/>
      <c r="AD46" s="57"/>
      <c r="AE46" s="59"/>
      <c r="AF46" s="75"/>
    </row>
    <row r="47" spans="1:32" x14ac:dyDescent="0.25">
      <c r="A47" s="142" t="s">
        <v>25</v>
      </c>
      <c r="B47" s="143"/>
      <c r="C47" s="143"/>
      <c r="D47" s="143"/>
      <c r="E47" s="143"/>
      <c r="F47" s="143"/>
      <c r="G47" s="144"/>
      <c r="H47" s="84"/>
      <c r="I47" s="142" t="s">
        <v>25</v>
      </c>
      <c r="J47" s="143"/>
      <c r="K47" s="143"/>
      <c r="L47" s="143"/>
      <c r="M47" s="143"/>
      <c r="N47" s="143"/>
      <c r="O47" s="143"/>
      <c r="P47" s="75"/>
      <c r="Q47" s="143" t="s">
        <v>25</v>
      </c>
      <c r="R47" s="143"/>
      <c r="S47" s="143"/>
      <c r="T47" s="143"/>
      <c r="U47" s="143"/>
      <c r="V47" s="143"/>
      <c r="W47" s="143"/>
      <c r="X47" s="75"/>
      <c r="Y47" s="142" t="s">
        <v>25</v>
      </c>
      <c r="Z47" s="143"/>
      <c r="AA47" s="143"/>
      <c r="AB47" s="143"/>
      <c r="AC47" s="143"/>
      <c r="AD47" s="143"/>
      <c r="AE47" s="144"/>
      <c r="AF47" s="75"/>
    </row>
    <row r="48" spans="1:32" ht="15.75" thickBot="1" x14ac:dyDescent="0.3">
      <c r="A48" s="139">
        <f>AVERAGE(A45:G45)</f>
        <v>0.21843419693449886</v>
      </c>
      <c r="B48" s="140"/>
      <c r="C48" s="140"/>
      <c r="D48" s="140"/>
      <c r="E48" s="140"/>
      <c r="F48" s="140"/>
      <c r="G48" s="141"/>
      <c r="H48" s="128"/>
      <c r="I48" s="139">
        <f>AVERAGE(I45:O45)</f>
        <v>0.16154465601048112</v>
      </c>
      <c r="J48" s="140"/>
      <c r="K48" s="140"/>
      <c r="L48" s="140"/>
      <c r="M48" s="140"/>
      <c r="N48" s="140"/>
      <c r="O48" s="140"/>
      <c r="P48" s="129"/>
      <c r="Q48" s="140">
        <f>AVERAGE(Q45:V45)</f>
        <v>0.36952865710880084</v>
      </c>
      <c r="R48" s="140"/>
      <c r="S48" s="140"/>
      <c r="T48" s="140"/>
      <c r="U48" s="140"/>
      <c r="V48" s="140"/>
      <c r="W48" s="140"/>
      <c r="X48" s="129"/>
      <c r="Y48" s="139">
        <f>AVERAGE(Y45:AE45)</f>
        <v>0.3236154691819238</v>
      </c>
      <c r="Z48" s="140"/>
      <c r="AA48" s="140"/>
      <c r="AB48" s="140"/>
      <c r="AC48" s="140"/>
      <c r="AD48" s="140"/>
      <c r="AE48" s="141"/>
      <c r="AF48" s="78"/>
    </row>
  </sheetData>
  <mergeCells count="44">
    <mergeCell ref="A2:G2"/>
    <mergeCell ref="I2:O2"/>
    <mergeCell ref="Q2:W2"/>
    <mergeCell ref="Y2:AE2"/>
    <mergeCell ref="A3:G3"/>
    <mergeCell ref="I3:O3"/>
    <mergeCell ref="Q3:W3"/>
    <mergeCell ref="Y3:AE3"/>
    <mergeCell ref="A7:G7"/>
    <mergeCell ref="I7:O7"/>
    <mergeCell ref="Q7:W7"/>
    <mergeCell ref="Y7:AE7"/>
    <mergeCell ref="A14:G14"/>
    <mergeCell ref="I14:O14"/>
    <mergeCell ref="Q14:W14"/>
    <mergeCell ref="Y14:AE14"/>
    <mergeCell ref="A21:G21"/>
    <mergeCell ref="I21:O21"/>
    <mergeCell ref="Q21:W21"/>
    <mergeCell ref="Y21:AE21"/>
    <mergeCell ref="A28:G28"/>
    <mergeCell ref="I28:O28"/>
    <mergeCell ref="Q28:W28"/>
    <mergeCell ref="Y28:AE28"/>
    <mergeCell ref="A35:G35"/>
    <mergeCell ref="I35:O35"/>
    <mergeCell ref="Q35:W35"/>
    <mergeCell ref="Y35:AE35"/>
    <mergeCell ref="A41:G41"/>
    <mergeCell ref="I41:O41"/>
    <mergeCell ref="Q41:W41"/>
    <mergeCell ref="Y41:AE41"/>
    <mergeCell ref="A48:G48"/>
    <mergeCell ref="I48:O48"/>
    <mergeCell ref="Q48:W48"/>
    <mergeCell ref="Y48:AE48"/>
    <mergeCell ref="A44:G44"/>
    <mergeCell ref="I44:O44"/>
    <mergeCell ref="Q44:W44"/>
    <mergeCell ref="Y44:AE44"/>
    <mergeCell ref="A47:G47"/>
    <mergeCell ref="I47:O47"/>
    <mergeCell ref="Q47:W47"/>
    <mergeCell ref="Y47:AE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zoomScale="70" zoomScaleNormal="70" workbookViewId="0">
      <selection activeCell="Q41" sqref="Q41"/>
    </sheetView>
  </sheetViews>
  <sheetFormatPr defaultRowHeight="15" x14ac:dyDescent="0.25"/>
  <cols>
    <col min="1" max="1" width="13" customWidth="1"/>
    <col min="2" max="9" width="11.7109375" customWidth="1"/>
    <col min="11" max="11" width="16.42578125" customWidth="1"/>
    <col min="12" max="12" width="20.42578125" customWidth="1"/>
    <col min="13" max="13" width="19.85546875" customWidth="1"/>
    <col min="15" max="15" width="11.7109375" customWidth="1"/>
    <col min="16" max="16" width="11.5703125" customWidth="1"/>
    <col min="19" max="19" width="11" customWidth="1"/>
    <col min="20" max="20" width="12.42578125" customWidth="1"/>
    <col min="22" max="22" width="9.5703125" customWidth="1"/>
  </cols>
  <sheetData>
    <row r="1" spans="1:23" ht="15.75" thickBot="1" x14ac:dyDescent="0.3">
      <c r="A1" s="55"/>
      <c r="B1" s="145" t="s">
        <v>14</v>
      </c>
      <c r="C1" s="146"/>
      <c r="D1" s="146"/>
      <c r="E1" s="146"/>
      <c r="F1" s="146"/>
      <c r="G1" s="146"/>
      <c r="H1" s="146"/>
      <c r="I1" s="147"/>
      <c r="J1" s="97"/>
    </row>
    <row r="2" spans="1:23" ht="15.75" thickBot="1" x14ac:dyDescent="0.3">
      <c r="A2" s="55" t="s">
        <v>9</v>
      </c>
      <c r="B2" s="108" t="s">
        <v>0</v>
      </c>
      <c r="C2" s="109" t="s">
        <v>1</v>
      </c>
      <c r="D2" s="109" t="s">
        <v>2</v>
      </c>
      <c r="E2" s="109" t="s">
        <v>3</v>
      </c>
      <c r="F2" s="109" t="s">
        <v>4</v>
      </c>
      <c r="G2" s="109" t="s">
        <v>5</v>
      </c>
      <c r="H2" s="109" t="s">
        <v>6</v>
      </c>
      <c r="I2" s="110" t="s">
        <v>7</v>
      </c>
      <c r="J2" s="97"/>
      <c r="K2" s="148" t="s">
        <v>38</v>
      </c>
      <c r="L2" s="149"/>
      <c r="M2" s="150"/>
    </row>
    <row r="3" spans="1:23" ht="15.75" thickBot="1" x14ac:dyDescent="0.3">
      <c r="A3" s="103">
        <v>0</v>
      </c>
      <c r="B3" s="111">
        <v>0</v>
      </c>
      <c r="C3" s="106">
        <f t="shared" ref="C3:I6" si="0">C12-$A12</f>
        <v>1.1802127659574499</v>
      </c>
      <c r="D3" s="106">
        <f t="shared" si="0"/>
        <v>1.09510638297872</v>
      </c>
      <c r="E3" s="106">
        <f t="shared" si="0"/>
        <v>0.79571428571428604</v>
      </c>
      <c r="F3" s="106">
        <f t="shared" si="0"/>
        <v>0.63433333333333297</v>
      </c>
      <c r="G3" s="106">
        <f t="shared" si="0"/>
        <v>0.81102040816326504</v>
      </c>
      <c r="H3" s="106">
        <f t="shared" si="0"/>
        <v>1.3685714285714301</v>
      </c>
      <c r="I3" s="107">
        <f t="shared" si="0"/>
        <v>1.9045945945945899</v>
      </c>
      <c r="J3" s="97"/>
      <c r="K3" s="42" t="s">
        <v>8</v>
      </c>
      <c r="L3" s="47" t="s">
        <v>16</v>
      </c>
      <c r="M3" s="41" t="s">
        <v>15</v>
      </c>
      <c r="O3" s="91"/>
      <c r="S3" s="2"/>
      <c r="T3" s="3"/>
      <c r="U3" s="3"/>
      <c r="W3" s="4"/>
    </row>
    <row r="4" spans="1:23" x14ac:dyDescent="0.25">
      <c r="A4" s="103">
        <v>1.0900000000000001</v>
      </c>
      <c r="B4" s="112">
        <v>0</v>
      </c>
      <c r="C4" s="100">
        <f t="shared" si="0"/>
        <v>1.1268965517241398</v>
      </c>
      <c r="D4" s="100">
        <f t="shared" si="0"/>
        <v>1.0689655172413801</v>
      </c>
      <c r="E4" s="100">
        <f t="shared" si="0"/>
        <v>0.73027027027026992</v>
      </c>
      <c r="F4" s="100">
        <f t="shared" si="0"/>
        <v>1.0524137931034498</v>
      </c>
      <c r="G4" s="100">
        <f t="shared" si="0"/>
        <v>0.84972972972972993</v>
      </c>
      <c r="H4" s="100">
        <f t="shared" si="0"/>
        <v>1.3841379310344799</v>
      </c>
      <c r="I4" s="113">
        <f t="shared" si="0"/>
        <v>1.9438095238095199</v>
      </c>
      <c r="J4" s="97"/>
      <c r="K4" s="43">
        <v>-761511</v>
      </c>
      <c r="L4" s="48">
        <v>0</v>
      </c>
      <c r="M4" s="38">
        <f>L4-$F$7</f>
        <v>-0.86238095238095513</v>
      </c>
      <c r="O4" s="94"/>
      <c r="S4" s="5"/>
      <c r="T4" s="5"/>
      <c r="U4" s="5"/>
      <c r="W4" s="1"/>
    </row>
    <row r="5" spans="1:23" x14ac:dyDescent="0.25">
      <c r="A5" s="103">
        <v>2.19</v>
      </c>
      <c r="B5" s="112">
        <v>0</v>
      </c>
      <c r="C5" s="100">
        <f t="shared" si="0"/>
        <v>1.5699999999999998</v>
      </c>
      <c r="D5" s="100">
        <f t="shared" si="0"/>
        <v>1.1739999999999999</v>
      </c>
      <c r="E5" s="100">
        <f t="shared" si="0"/>
        <v>1.0699999999999998</v>
      </c>
      <c r="F5" s="100">
        <f t="shared" si="0"/>
        <v>0.86761904761904995</v>
      </c>
      <c r="G5" s="100">
        <f t="shared" si="0"/>
        <v>0.71600000000000019</v>
      </c>
      <c r="H5" s="100">
        <f t="shared" si="0"/>
        <v>1.4350000000000001</v>
      </c>
      <c r="I5" s="113">
        <f t="shared" si="0"/>
        <v>2.0085714285714302</v>
      </c>
      <c r="J5" s="97"/>
      <c r="K5" s="44">
        <v>-705291</v>
      </c>
      <c r="L5" s="49">
        <v>0.26</v>
      </c>
      <c r="M5" s="39">
        <f t="shared" ref="M5:M49" si="1">L5-$F$7</f>
        <v>-0.60238095238095513</v>
      </c>
      <c r="S5" s="6"/>
      <c r="T5" s="7"/>
      <c r="U5" s="7"/>
    </row>
    <row r="6" spans="1:23" x14ac:dyDescent="0.25">
      <c r="A6" s="103">
        <v>3.29</v>
      </c>
      <c r="B6" s="114">
        <v>0</v>
      </c>
      <c r="C6" s="115">
        <f t="shared" si="0"/>
        <v>1.6227272727272704</v>
      </c>
      <c r="D6" s="115">
        <f t="shared" si="0"/>
        <v>1.4299999999999997</v>
      </c>
      <c r="E6" s="115">
        <f t="shared" si="0"/>
        <v>0.77142857142856958</v>
      </c>
      <c r="F6" s="115">
        <f t="shared" si="0"/>
        <v>0.85714285714286031</v>
      </c>
      <c r="G6" s="115">
        <f t="shared" si="0"/>
        <v>0.67588235294117993</v>
      </c>
      <c r="H6" s="115">
        <f t="shared" si="0"/>
        <v>1.3899999999999997</v>
      </c>
      <c r="I6" s="116">
        <f t="shared" si="0"/>
        <v>2.3488888888888901</v>
      </c>
      <c r="J6" s="97"/>
      <c r="K6" s="44">
        <v>-646497</v>
      </c>
      <c r="L6" s="49">
        <v>0.5</v>
      </c>
      <c r="M6" s="39">
        <f t="shared" si="1"/>
        <v>-0.36238095238095513</v>
      </c>
      <c r="S6" s="6"/>
      <c r="T6" s="7"/>
      <c r="U6" s="7"/>
    </row>
    <row r="7" spans="1:23" x14ac:dyDescent="0.25">
      <c r="A7" s="55" t="s">
        <v>18</v>
      </c>
      <c r="B7" s="117">
        <f>MEDIAN(B3:B6)</f>
        <v>0</v>
      </c>
      <c r="C7" s="89">
        <f t="shared" ref="C7:I7" si="2">MEDIAN(C3:C6)</f>
        <v>1.3751063829787249</v>
      </c>
      <c r="D7" s="89">
        <f t="shared" si="2"/>
        <v>1.1345531914893598</v>
      </c>
      <c r="E7" s="89">
        <f t="shared" si="2"/>
        <v>0.78357142857142781</v>
      </c>
      <c r="F7" s="89">
        <f t="shared" si="2"/>
        <v>0.86238095238095513</v>
      </c>
      <c r="G7" s="89">
        <f t="shared" si="2"/>
        <v>0.76351020408163262</v>
      </c>
      <c r="H7" s="89">
        <f t="shared" si="2"/>
        <v>1.3870689655172397</v>
      </c>
      <c r="I7" s="118">
        <f t="shared" si="2"/>
        <v>1.9761904761904749</v>
      </c>
      <c r="J7" s="97"/>
      <c r="K7" s="44">
        <v>-585810</v>
      </c>
      <c r="L7" s="49">
        <v>0.76</v>
      </c>
      <c r="M7" s="39">
        <f t="shared" si="1"/>
        <v>-0.10238095238095513</v>
      </c>
      <c r="S7" s="6"/>
      <c r="T7" s="7"/>
      <c r="U7" s="7"/>
    </row>
    <row r="8" spans="1:23" x14ac:dyDescent="0.25">
      <c r="A8" s="55"/>
      <c r="B8" s="105"/>
      <c r="C8" s="105"/>
      <c r="D8" s="105"/>
      <c r="E8" s="105"/>
      <c r="F8" s="105"/>
      <c r="G8" s="105"/>
      <c r="H8" s="105"/>
      <c r="I8" s="105"/>
      <c r="K8" s="44">
        <v>-536750</v>
      </c>
      <c r="L8" s="49">
        <v>1.01</v>
      </c>
      <c r="M8" s="39">
        <f t="shared" si="1"/>
        <v>0.14761904761904487</v>
      </c>
      <c r="S8" s="6"/>
      <c r="T8" s="7"/>
      <c r="U8" s="7"/>
    </row>
    <row r="9" spans="1:23" x14ac:dyDescent="0.25">
      <c r="A9" s="55"/>
      <c r="B9" s="105"/>
      <c r="C9" s="105"/>
      <c r="D9" s="105"/>
      <c r="E9" s="105"/>
      <c r="F9" s="105"/>
      <c r="G9" s="105"/>
      <c r="H9" s="105"/>
      <c r="I9" s="105"/>
      <c r="K9" s="44">
        <v>-489953</v>
      </c>
      <c r="L9" s="49">
        <v>1.26</v>
      </c>
      <c r="M9" s="39">
        <f t="shared" si="1"/>
        <v>0.39761904761904487</v>
      </c>
      <c r="S9" s="6"/>
      <c r="T9" s="7"/>
      <c r="U9" s="7"/>
    </row>
    <row r="10" spans="1:23" x14ac:dyDescent="0.25">
      <c r="A10" s="55"/>
      <c r="B10" s="145" t="s">
        <v>10</v>
      </c>
      <c r="C10" s="146"/>
      <c r="D10" s="146"/>
      <c r="E10" s="146"/>
      <c r="F10" s="146"/>
      <c r="G10" s="146"/>
      <c r="H10" s="146"/>
      <c r="I10" s="147"/>
      <c r="K10" s="44">
        <v>-448447</v>
      </c>
      <c r="L10" s="49">
        <v>1.5</v>
      </c>
      <c r="M10" s="39">
        <f t="shared" si="1"/>
        <v>0.63761904761904487</v>
      </c>
      <c r="S10" s="6"/>
      <c r="T10" s="7"/>
      <c r="U10" s="7"/>
    </row>
    <row r="11" spans="1:23" x14ac:dyDescent="0.25">
      <c r="A11" s="55" t="s">
        <v>9</v>
      </c>
      <c r="B11" s="119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120" t="s">
        <v>7</v>
      </c>
      <c r="K11" s="44">
        <v>-411240</v>
      </c>
      <c r="L11" s="49">
        <v>1.75</v>
      </c>
      <c r="M11" s="39">
        <f t="shared" si="1"/>
        <v>0.88761904761904487</v>
      </c>
      <c r="S11" s="6"/>
      <c r="T11" s="7"/>
      <c r="U11" s="7"/>
    </row>
    <row r="12" spans="1:23" x14ac:dyDescent="0.25">
      <c r="A12" s="103">
        <v>0</v>
      </c>
      <c r="B12" s="111">
        <v>0</v>
      </c>
      <c r="C12" s="106">
        <v>1.1802127659574499</v>
      </c>
      <c r="D12" s="106">
        <v>1.09510638297872</v>
      </c>
      <c r="E12" s="106">
        <v>0.79571428571428604</v>
      </c>
      <c r="F12" s="106">
        <v>0.63433333333333297</v>
      </c>
      <c r="G12" s="106">
        <v>0.81102040816326504</v>
      </c>
      <c r="H12" s="106">
        <v>1.3685714285714301</v>
      </c>
      <c r="I12" s="107">
        <v>1.9045945945945899</v>
      </c>
      <c r="K12" s="44">
        <v>-373942</v>
      </c>
      <c r="L12" s="49">
        <v>2.0099999999999998</v>
      </c>
      <c r="M12" s="39">
        <f t="shared" si="1"/>
        <v>1.1476190476190447</v>
      </c>
      <c r="S12" s="6"/>
      <c r="T12" s="7"/>
      <c r="U12" s="7"/>
    </row>
    <row r="13" spans="1:23" x14ac:dyDescent="0.25">
      <c r="A13" s="103">
        <v>1.0900000000000001</v>
      </c>
      <c r="B13" s="112">
        <v>0</v>
      </c>
      <c r="C13" s="100">
        <v>2.2168965517241399</v>
      </c>
      <c r="D13" s="100">
        <v>2.1589655172413802</v>
      </c>
      <c r="E13" s="100">
        <v>1.82027027027027</v>
      </c>
      <c r="F13" s="100">
        <v>2.1424137931034499</v>
      </c>
      <c r="G13" s="100">
        <v>1.93972972972973</v>
      </c>
      <c r="H13" s="100">
        <v>2.47413793103448</v>
      </c>
      <c r="I13" s="113">
        <v>3.03380952380952</v>
      </c>
      <c r="K13" s="44">
        <v>-345121</v>
      </c>
      <c r="L13" s="49">
        <v>2.25</v>
      </c>
      <c r="M13" s="39">
        <f t="shared" si="1"/>
        <v>1.3876190476190449</v>
      </c>
      <c r="S13" s="6"/>
      <c r="T13" s="7"/>
      <c r="U13" s="7"/>
    </row>
    <row r="14" spans="1:23" x14ac:dyDescent="0.25">
      <c r="A14" s="103">
        <v>2.19</v>
      </c>
      <c r="B14" s="112">
        <v>0</v>
      </c>
      <c r="C14" s="100">
        <v>3.76</v>
      </c>
      <c r="D14" s="100">
        <v>3.3639999999999999</v>
      </c>
      <c r="E14" s="100">
        <v>3.26</v>
      </c>
      <c r="F14" s="100">
        <v>3.0576190476190499</v>
      </c>
      <c r="G14" s="100">
        <v>2.9060000000000001</v>
      </c>
      <c r="H14" s="100">
        <v>3.625</v>
      </c>
      <c r="I14" s="113">
        <v>4.1985714285714302</v>
      </c>
      <c r="K14" s="44">
        <v>-316113</v>
      </c>
      <c r="L14" s="49">
        <v>2.5</v>
      </c>
      <c r="M14" s="39">
        <f t="shared" si="1"/>
        <v>1.6376190476190449</v>
      </c>
      <c r="S14" s="6"/>
      <c r="T14" s="7"/>
      <c r="U14" s="7"/>
    </row>
    <row r="15" spans="1:23" x14ac:dyDescent="0.25">
      <c r="A15" s="103">
        <v>3.29</v>
      </c>
      <c r="B15" s="114">
        <v>0</v>
      </c>
      <c r="C15" s="115">
        <v>4.9127272727272704</v>
      </c>
      <c r="D15" s="115">
        <v>4.72</v>
      </c>
      <c r="E15" s="115">
        <v>4.0614285714285696</v>
      </c>
      <c r="F15" s="115">
        <v>4.1471428571428604</v>
      </c>
      <c r="G15" s="115">
        <v>3.96588235294118</v>
      </c>
      <c r="H15" s="115">
        <v>4.68</v>
      </c>
      <c r="I15" s="116">
        <v>5.6388888888888902</v>
      </c>
      <c r="K15" s="44">
        <v>-291127</v>
      </c>
      <c r="L15" s="49">
        <v>2.75</v>
      </c>
      <c r="M15" s="39">
        <f t="shared" si="1"/>
        <v>1.8876190476190449</v>
      </c>
      <c r="S15" s="6"/>
      <c r="T15" s="7"/>
      <c r="U15" s="7"/>
    </row>
    <row r="16" spans="1:23" x14ac:dyDescent="0.25">
      <c r="A16" s="55"/>
      <c r="B16" s="105"/>
      <c r="C16" s="105"/>
      <c r="D16" s="105"/>
      <c r="E16" s="105"/>
      <c r="F16" s="105"/>
      <c r="G16" s="105"/>
      <c r="H16" s="105"/>
      <c r="I16" s="105"/>
      <c r="K16" s="44">
        <v>-266429</v>
      </c>
      <c r="L16" s="49">
        <v>3.01</v>
      </c>
      <c r="M16" s="39">
        <f t="shared" si="1"/>
        <v>2.1476190476190444</v>
      </c>
      <c r="S16" s="6"/>
      <c r="T16" s="7"/>
      <c r="U16" s="7"/>
    </row>
    <row r="17" spans="1:21" x14ac:dyDescent="0.25">
      <c r="A17" s="55"/>
      <c r="B17" s="105"/>
      <c r="C17" s="105"/>
      <c r="D17" s="105"/>
      <c r="E17" s="105"/>
      <c r="F17" s="105"/>
      <c r="G17" s="105"/>
      <c r="H17" s="105"/>
      <c r="I17" s="105"/>
      <c r="K17" s="44">
        <v>-245349</v>
      </c>
      <c r="L17" s="49">
        <v>3.26</v>
      </c>
      <c r="M17" s="39">
        <f t="shared" si="1"/>
        <v>2.3976190476190444</v>
      </c>
      <c r="S17" s="6"/>
      <c r="T17" s="7"/>
      <c r="U17" s="7"/>
    </row>
    <row r="18" spans="1:21" x14ac:dyDescent="0.25">
      <c r="A18" s="55"/>
      <c r="B18" s="145" t="s">
        <v>11</v>
      </c>
      <c r="C18" s="146"/>
      <c r="D18" s="146"/>
      <c r="E18" s="146"/>
      <c r="F18" s="146"/>
      <c r="G18" s="146"/>
      <c r="H18" s="146"/>
      <c r="I18" s="147"/>
      <c r="K18" s="44">
        <v>-225071</v>
      </c>
      <c r="L18" s="49">
        <v>3.52</v>
      </c>
      <c r="M18" s="39">
        <f t="shared" si="1"/>
        <v>2.6576190476190451</v>
      </c>
      <c r="S18" s="6"/>
      <c r="T18" s="7"/>
      <c r="U18" s="7"/>
    </row>
    <row r="19" spans="1:21" x14ac:dyDescent="0.25">
      <c r="A19" s="55" t="s">
        <v>9</v>
      </c>
      <c r="B19" s="119" t="s">
        <v>0</v>
      </c>
      <c r="C19" s="5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6</v>
      </c>
      <c r="I19" s="120" t="s">
        <v>7</v>
      </c>
      <c r="K19" s="44">
        <v>-208569</v>
      </c>
      <c r="L19" s="49">
        <v>3.76</v>
      </c>
      <c r="M19" s="39">
        <f t="shared" si="1"/>
        <v>2.8976190476190444</v>
      </c>
      <c r="S19" s="6"/>
      <c r="T19" s="7"/>
      <c r="U19" s="7"/>
    </row>
    <row r="20" spans="1:21" x14ac:dyDescent="0.25">
      <c r="A20" s="103">
        <v>0</v>
      </c>
      <c r="B20" s="111">
        <v>0</v>
      </c>
      <c r="C20" s="53">
        <v>-505008</v>
      </c>
      <c r="D20" s="53">
        <v>-520650</v>
      </c>
      <c r="E20" s="53">
        <v>-579245</v>
      </c>
      <c r="F20" s="53">
        <v>-615242</v>
      </c>
      <c r="G20" s="53">
        <v>-576180</v>
      </c>
      <c r="H20" s="53">
        <v>-470597</v>
      </c>
      <c r="I20" s="126">
        <v>-388555</v>
      </c>
      <c r="K20" s="44">
        <v>-192164</v>
      </c>
      <c r="L20" s="49">
        <v>4.01</v>
      </c>
      <c r="M20" s="39">
        <f t="shared" si="1"/>
        <v>3.1476190476190444</v>
      </c>
      <c r="S20" s="6"/>
      <c r="T20" s="7"/>
      <c r="U20" s="7"/>
    </row>
    <row r="21" spans="1:21" x14ac:dyDescent="0.25">
      <c r="A21" s="103">
        <v>1.0900000000000001</v>
      </c>
      <c r="B21" s="112">
        <v>0</v>
      </c>
      <c r="C21" s="51">
        <v>-349485</v>
      </c>
      <c r="D21" s="51">
        <v>-356397</v>
      </c>
      <c r="E21" s="51">
        <v>-401158</v>
      </c>
      <c r="F21" s="51">
        <v>-358000</v>
      </c>
      <c r="G21" s="51">
        <v>-384392</v>
      </c>
      <c r="H21" s="51">
        <v>-318843</v>
      </c>
      <c r="I21" s="124">
        <v>-264178</v>
      </c>
      <c r="K21" s="44">
        <v>-177754</v>
      </c>
      <c r="L21" s="49">
        <v>4.25</v>
      </c>
      <c r="M21" s="39">
        <f t="shared" si="1"/>
        <v>3.3876190476190446</v>
      </c>
      <c r="S21" s="6"/>
      <c r="T21" s="7"/>
      <c r="U21" s="7"/>
    </row>
    <row r="22" spans="1:21" x14ac:dyDescent="0.25">
      <c r="A22" s="103">
        <v>2.19</v>
      </c>
      <c r="B22" s="112">
        <v>0</v>
      </c>
      <c r="C22" s="51">
        <v>-208721</v>
      </c>
      <c r="D22" s="51">
        <v>-236804</v>
      </c>
      <c r="E22" s="51">
        <v>-245380</v>
      </c>
      <c r="F22" s="51">
        <v>-262200</v>
      </c>
      <c r="G22" s="51">
        <v>-276391</v>
      </c>
      <c r="H22" s="51">
        <v>-217653</v>
      </c>
      <c r="I22" s="124">
        <v>-180918</v>
      </c>
      <c r="K22" s="44">
        <v>-164532</v>
      </c>
      <c r="L22" s="49">
        <v>4.5</v>
      </c>
      <c r="M22" s="39">
        <f t="shared" si="1"/>
        <v>3.6376190476190446</v>
      </c>
      <c r="S22" s="6"/>
      <c r="T22" s="7"/>
      <c r="U22" s="7"/>
    </row>
    <row r="23" spans="1:21" x14ac:dyDescent="0.25">
      <c r="A23" s="103">
        <v>3.29</v>
      </c>
      <c r="B23" s="114">
        <v>0</v>
      </c>
      <c r="C23" s="52">
        <v>-144523</v>
      </c>
      <c r="D23" s="52">
        <v>-153685</v>
      </c>
      <c r="E23" s="52">
        <v>-189063</v>
      </c>
      <c r="F23" s="52">
        <v>-184000</v>
      </c>
      <c r="G23" s="52">
        <v>-195282</v>
      </c>
      <c r="H23" s="52">
        <v>-155930</v>
      </c>
      <c r="I23" s="125">
        <v>-116060</v>
      </c>
      <c r="K23" s="44">
        <v>-151813</v>
      </c>
      <c r="L23" s="49">
        <v>4.76</v>
      </c>
      <c r="M23" s="39">
        <f t="shared" si="1"/>
        <v>3.8976190476190444</v>
      </c>
      <c r="S23" s="6"/>
      <c r="T23" s="7"/>
      <c r="U23" s="7"/>
    </row>
    <row r="24" spans="1:21" x14ac:dyDescent="0.25">
      <c r="A24" s="55"/>
      <c r="B24" s="105"/>
      <c r="C24" s="105"/>
      <c r="D24" s="105"/>
      <c r="E24" s="105"/>
      <c r="F24" s="105"/>
      <c r="G24" s="105"/>
      <c r="H24" s="105"/>
      <c r="I24" s="105"/>
      <c r="K24" s="44">
        <v>-140879</v>
      </c>
      <c r="L24" s="49">
        <v>5</v>
      </c>
      <c r="M24" s="39">
        <f t="shared" si="1"/>
        <v>4.1376190476190446</v>
      </c>
      <c r="S24" s="6"/>
      <c r="T24" s="7"/>
      <c r="U24" s="7"/>
    </row>
    <row r="25" spans="1:21" x14ac:dyDescent="0.25">
      <c r="A25" s="55"/>
      <c r="B25" s="105"/>
      <c r="C25" s="105"/>
      <c r="D25" s="105"/>
      <c r="E25" s="105"/>
      <c r="F25" s="105"/>
      <c r="G25" s="105"/>
      <c r="H25" s="105"/>
      <c r="I25" s="105"/>
      <c r="K25" s="44">
        <v>-120592</v>
      </c>
      <c r="L25" s="49">
        <v>5.5</v>
      </c>
      <c r="M25" s="39">
        <f t="shared" si="1"/>
        <v>4.6376190476190446</v>
      </c>
      <c r="S25" s="6"/>
      <c r="T25" s="7"/>
      <c r="U25" s="7"/>
    </row>
    <row r="26" spans="1:21" x14ac:dyDescent="0.25">
      <c r="A26" s="55"/>
      <c r="B26" s="145" t="s">
        <v>12</v>
      </c>
      <c r="C26" s="146"/>
      <c r="D26" s="146"/>
      <c r="E26" s="146"/>
      <c r="F26" s="146"/>
      <c r="G26" s="146"/>
      <c r="H26" s="146"/>
      <c r="I26" s="147"/>
      <c r="K26" s="44">
        <v>-103401</v>
      </c>
      <c r="L26" s="49">
        <v>6</v>
      </c>
      <c r="M26" s="39">
        <f t="shared" si="1"/>
        <v>5.1376190476190446</v>
      </c>
    </row>
    <row r="27" spans="1:21" x14ac:dyDescent="0.25">
      <c r="A27" s="55" t="s">
        <v>9</v>
      </c>
      <c r="B27" s="119" t="s">
        <v>0</v>
      </c>
      <c r="C27" s="5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6</v>
      </c>
      <c r="I27" s="120" t="s">
        <v>7</v>
      </c>
      <c r="K27" s="44">
        <v>-89366</v>
      </c>
      <c r="L27" s="49">
        <v>6.5</v>
      </c>
      <c r="M27" s="39">
        <f t="shared" si="1"/>
        <v>5.6376190476190446</v>
      </c>
    </row>
    <row r="28" spans="1:21" x14ac:dyDescent="0.25">
      <c r="A28" s="103">
        <v>0</v>
      </c>
      <c r="B28" s="111">
        <v>0</v>
      </c>
      <c r="C28" s="53">
        <v>5647175</v>
      </c>
      <c r="D28" s="53">
        <v>5681046</v>
      </c>
      <c r="E28" s="53">
        <v>6146893</v>
      </c>
      <c r="F28" s="53">
        <v>5599514</v>
      </c>
      <c r="G28" s="53">
        <v>5550217</v>
      </c>
      <c r="H28" s="53">
        <v>5749657</v>
      </c>
      <c r="I28" s="126">
        <v>5920807</v>
      </c>
      <c r="K28" s="45">
        <v>-77260</v>
      </c>
      <c r="L28" s="49">
        <v>7</v>
      </c>
      <c r="M28" s="39">
        <f t="shared" si="1"/>
        <v>6.1376190476190446</v>
      </c>
      <c r="O28" s="4"/>
    </row>
    <row r="29" spans="1:21" x14ac:dyDescent="0.25">
      <c r="A29" s="103">
        <v>1.0900000000000001</v>
      </c>
      <c r="B29" s="112">
        <v>0</v>
      </c>
      <c r="C29" s="51">
        <v>5802698</v>
      </c>
      <c r="D29" s="51">
        <v>5845299</v>
      </c>
      <c r="E29" s="51">
        <v>6324980</v>
      </c>
      <c r="F29" s="51">
        <v>5861962.5</v>
      </c>
      <c r="G29" s="51">
        <v>5742005</v>
      </c>
      <c r="H29" s="51">
        <v>5901411</v>
      </c>
      <c r="I29" s="124">
        <v>6045184</v>
      </c>
      <c r="K29" s="44">
        <v>-66886</v>
      </c>
      <c r="L29" s="49">
        <v>7.5</v>
      </c>
      <c r="M29" s="39">
        <f t="shared" si="1"/>
        <v>6.6376190476190446</v>
      </c>
      <c r="O29" s="1"/>
    </row>
    <row r="30" spans="1:21" x14ac:dyDescent="0.25">
      <c r="A30" s="103">
        <v>2.19</v>
      </c>
      <c r="B30" s="112">
        <v>0</v>
      </c>
      <c r="C30" s="51">
        <v>5943462</v>
      </c>
      <c r="D30" s="51">
        <v>5964892</v>
      </c>
      <c r="E30" s="51">
        <v>6480758</v>
      </c>
      <c r="F30" s="51">
        <v>5969144.5</v>
      </c>
      <c r="G30" s="51">
        <v>5850006</v>
      </c>
      <c r="H30" s="51">
        <v>6002601</v>
      </c>
      <c r="I30" s="124">
        <v>6128444</v>
      </c>
      <c r="K30" s="44">
        <v>-58037</v>
      </c>
      <c r="L30" s="49">
        <v>8</v>
      </c>
      <c r="M30" s="39">
        <f t="shared" si="1"/>
        <v>7.1376190476190446</v>
      </c>
    </row>
    <row r="31" spans="1:21" x14ac:dyDescent="0.25">
      <c r="A31" s="103">
        <v>3.29</v>
      </c>
      <c r="B31" s="114">
        <v>0</v>
      </c>
      <c r="C31" s="52">
        <v>6007660</v>
      </c>
      <c r="D31" s="52">
        <v>6048011</v>
      </c>
      <c r="E31" s="52">
        <v>6537075</v>
      </c>
      <c r="F31" s="52">
        <v>5993728</v>
      </c>
      <c r="G31" s="52">
        <v>5931115</v>
      </c>
      <c r="H31" s="52">
        <v>6064324</v>
      </c>
      <c r="I31" s="125">
        <v>6193302</v>
      </c>
      <c r="K31" s="44">
        <v>-50456</v>
      </c>
      <c r="L31" s="49">
        <v>8.5</v>
      </c>
      <c r="M31" s="39">
        <f t="shared" si="1"/>
        <v>7.6376190476190446</v>
      </c>
    </row>
    <row r="32" spans="1:21" x14ac:dyDescent="0.25">
      <c r="A32" s="30" t="s">
        <v>13</v>
      </c>
      <c r="B32" s="127">
        <v>0</v>
      </c>
      <c r="C32" s="122">
        <v>6148913</v>
      </c>
      <c r="D32" s="122">
        <v>6197878</v>
      </c>
      <c r="E32" s="122">
        <v>6718158</v>
      </c>
      <c r="F32" s="122">
        <v>6212012</v>
      </c>
      <c r="G32" s="122">
        <v>6122822</v>
      </c>
      <c r="H32" s="122">
        <v>6215120</v>
      </c>
      <c r="I32" s="123">
        <v>6305964</v>
      </c>
      <c r="K32" s="44">
        <v>-44048</v>
      </c>
      <c r="L32" s="49">
        <v>9</v>
      </c>
      <c r="M32" s="39">
        <f t="shared" si="1"/>
        <v>8.1376190476190455</v>
      </c>
    </row>
    <row r="33" spans="11:13" x14ac:dyDescent="0.25">
      <c r="K33" s="44">
        <v>-38511</v>
      </c>
      <c r="L33" s="49">
        <v>9.5</v>
      </c>
      <c r="M33" s="39">
        <f t="shared" si="1"/>
        <v>8.6376190476190455</v>
      </c>
    </row>
    <row r="34" spans="11:13" x14ac:dyDescent="0.25">
      <c r="K34" s="44">
        <v>-33677</v>
      </c>
      <c r="L34" s="49">
        <v>10</v>
      </c>
      <c r="M34" s="39">
        <f t="shared" si="1"/>
        <v>9.1376190476190455</v>
      </c>
    </row>
    <row r="35" spans="11:13" x14ac:dyDescent="0.25">
      <c r="K35" s="44">
        <v>-29559</v>
      </c>
      <c r="L35" s="49">
        <v>10.5</v>
      </c>
      <c r="M35" s="39">
        <f t="shared" si="1"/>
        <v>9.6376190476190455</v>
      </c>
    </row>
    <row r="36" spans="11:13" x14ac:dyDescent="0.25">
      <c r="K36" s="44">
        <v>-26057</v>
      </c>
      <c r="L36" s="49">
        <v>11</v>
      </c>
      <c r="M36" s="39">
        <f t="shared" si="1"/>
        <v>10.137619047619046</v>
      </c>
    </row>
    <row r="37" spans="11:13" x14ac:dyDescent="0.25">
      <c r="K37" s="44">
        <v>-22897</v>
      </c>
      <c r="L37" s="49">
        <v>11.5</v>
      </c>
      <c r="M37" s="39">
        <f t="shared" si="1"/>
        <v>10.637619047619046</v>
      </c>
    </row>
    <row r="38" spans="11:13" x14ac:dyDescent="0.25">
      <c r="K38" s="44">
        <v>-20248</v>
      </c>
      <c r="L38" s="49">
        <v>12.01</v>
      </c>
      <c r="M38" s="39">
        <f t="shared" si="1"/>
        <v>11.147619047619045</v>
      </c>
    </row>
    <row r="39" spans="11:13" x14ac:dyDescent="0.25">
      <c r="K39" s="44">
        <v>-17907</v>
      </c>
      <c r="L39" s="49">
        <v>12.5</v>
      </c>
      <c r="M39" s="39">
        <f t="shared" si="1"/>
        <v>11.637619047619046</v>
      </c>
    </row>
    <row r="40" spans="11:13" x14ac:dyDescent="0.25">
      <c r="K40" s="44">
        <v>-15823</v>
      </c>
      <c r="L40" s="49">
        <v>13.01</v>
      </c>
      <c r="M40" s="39">
        <f t="shared" si="1"/>
        <v>12.147619047619045</v>
      </c>
    </row>
    <row r="41" spans="11:13" x14ac:dyDescent="0.25">
      <c r="K41" s="44">
        <v>-14047</v>
      </c>
      <c r="L41" s="49">
        <v>13.51</v>
      </c>
      <c r="M41" s="39">
        <f t="shared" si="1"/>
        <v>12.647619047619045</v>
      </c>
    </row>
    <row r="42" spans="11:13" x14ac:dyDescent="0.25">
      <c r="K42" s="44">
        <v>-12477</v>
      </c>
      <c r="L42" s="49">
        <v>14</v>
      </c>
      <c r="M42" s="39">
        <f t="shared" si="1"/>
        <v>13.137619047619046</v>
      </c>
    </row>
    <row r="43" spans="11:13" x14ac:dyDescent="0.25">
      <c r="K43" s="44">
        <v>-11112</v>
      </c>
      <c r="L43" s="49">
        <v>14.5</v>
      </c>
      <c r="M43" s="39">
        <f t="shared" si="1"/>
        <v>13.637619047619046</v>
      </c>
    </row>
    <row r="44" spans="11:13" x14ac:dyDescent="0.25">
      <c r="K44" s="44">
        <v>-9879</v>
      </c>
      <c r="L44" s="49">
        <v>15</v>
      </c>
      <c r="M44" s="39">
        <f t="shared" si="1"/>
        <v>14.137619047619046</v>
      </c>
    </row>
    <row r="45" spans="11:13" x14ac:dyDescent="0.25">
      <c r="K45" s="44">
        <v>-7847</v>
      </c>
      <c r="L45" s="49">
        <v>16</v>
      </c>
      <c r="M45" s="39">
        <f t="shared" si="1"/>
        <v>15.137619047619046</v>
      </c>
    </row>
    <row r="46" spans="11:13" x14ac:dyDescent="0.25">
      <c r="K46" s="44">
        <v>-6226</v>
      </c>
      <c r="L46" s="49">
        <v>17</v>
      </c>
      <c r="M46" s="39">
        <f t="shared" si="1"/>
        <v>16.137619047619044</v>
      </c>
    </row>
    <row r="47" spans="11:13" x14ac:dyDescent="0.25">
      <c r="K47" s="44">
        <v>-4940</v>
      </c>
      <c r="L47" s="49">
        <v>18</v>
      </c>
      <c r="M47" s="39">
        <f t="shared" si="1"/>
        <v>17.137619047619044</v>
      </c>
    </row>
    <row r="48" spans="11:13" x14ac:dyDescent="0.25">
      <c r="K48" s="44">
        <v>-3860</v>
      </c>
      <c r="L48" s="49">
        <v>19.010000000000002</v>
      </c>
      <c r="M48" s="39">
        <f t="shared" si="1"/>
        <v>18.147619047619045</v>
      </c>
    </row>
    <row r="49" spans="11:13" ht="15.75" thickBot="1" x14ac:dyDescent="0.3">
      <c r="K49" s="46">
        <v>-2934</v>
      </c>
      <c r="L49" s="50">
        <v>20.02</v>
      </c>
      <c r="M49" s="40">
        <f t="shared" si="1"/>
        <v>19.157619047619043</v>
      </c>
    </row>
  </sheetData>
  <mergeCells count="5">
    <mergeCell ref="B26:I26"/>
    <mergeCell ref="K2:M2"/>
    <mergeCell ref="B1:I1"/>
    <mergeCell ref="B10:I10"/>
    <mergeCell ref="B18:I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zoomScale="90" zoomScaleNormal="90" workbookViewId="0">
      <selection activeCell="C7" sqref="C7:I7"/>
    </sheetView>
  </sheetViews>
  <sheetFormatPr defaultRowHeight="15" x14ac:dyDescent="0.25"/>
  <cols>
    <col min="1" max="1" width="14.140625" customWidth="1"/>
    <col min="2" max="9" width="11.7109375" customWidth="1"/>
    <col min="10" max="10" width="10.42578125" customWidth="1"/>
    <col min="12" max="12" width="16.42578125" customWidth="1"/>
    <col min="13" max="13" width="20.42578125" customWidth="1"/>
    <col min="14" max="14" width="18.85546875" customWidth="1"/>
    <col min="16" max="16" width="23" customWidth="1"/>
    <col min="17" max="17" width="11.5703125" customWidth="1"/>
    <col min="20" max="20" width="11" customWidth="1"/>
    <col min="21" max="21" width="12.42578125" customWidth="1"/>
    <col min="23" max="23" width="9.5703125" customWidth="1"/>
  </cols>
  <sheetData>
    <row r="1" spans="1:24" x14ac:dyDescent="0.25">
      <c r="B1" s="151" t="s">
        <v>14</v>
      </c>
      <c r="C1" s="152"/>
      <c r="D1" s="152"/>
      <c r="E1" s="152"/>
      <c r="F1" s="152"/>
      <c r="G1" s="152"/>
      <c r="H1" s="152"/>
      <c r="I1" s="153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24" x14ac:dyDescent="0.25">
      <c r="A2" t="s">
        <v>9</v>
      </c>
      <c r="B2" s="8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10" t="s">
        <v>7</v>
      </c>
      <c r="J2" s="97"/>
      <c r="K2" s="97"/>
      <c r="L2" s="98"/>
      <c r="M2" s="98"/>
      <c r="N2" s="98"/>
      <c r="O2" s="97"/>
      <c r="P2" s="97"/>
      <c r="Q2" s="97"/>
      <c r="R2" s="97"/>
      <c r="S2" s="97"/>
    </row>
    <row r="3" spans="1:24" x14ac:dyDescent="0.25">
      <c r="A3" s="11">
        <v>0</v>
      </c>
      <c r="B3" s="12">
        <v>0</v>
      </c>
      <c r="C3" s="106">
        <f>C12-A12</f>
        <v>0.95389999999999997</v>
      </c>
      <c r="D3" s="106">
        <f t="shared" ref="D3:G6" si="0">D12-$A12</f>
        <v>0.33650000000000002</v>
      </c>
      <c r="E3" s="106">
        <f t="shared" si="0"/>
        <v>0.94369999999999998</v>
      </c>
      <c r="F3" s="106">
        <f t="shared" si="0"/>
        <v>2.3275862068965498</v>
      </c>
      <c r="G3" s="106">
        <f t="shared" si="0"/>
        <v>-0.374</v>
      </c>
      <c r="H3" s="106">
        <v>-0.38087719298245598</v>
      </c>
      <c r="I3" s="107">
        <f>I12-$A12</f>
        <v>0.120877192982456</v>
      </c>
      <c r="J3" s="97"/>
      <c r="K3" s="97"/>
      <c r="L3" s="90"/>
      <c r="M3" s="90"/>
      <c r="N3" s="90"/>
      <c r="O3" s="97"/>
      <c r="P3" s="101"/>
      <c r="Q3" s="97"/>
      <c r="R3" s="97"/>
      <c r="S3" s="97"/>
      <c r="T3" s="2"/>
      <c r="U3" s="3"/>
      <c r="V3" s="3"/>
      <c r="X3" s="4"/>
    </row>
    <row r="4" spans="1:24" x14ac:dyDescent="0.25">
      <c r="A4" s="11">
        <v>1.0900000000000001</v>
      </c>
      <c r="B4" s="15">
        <v>0</v>
      </c>
      <c r="C4" s="16">
        <f>C13-$A13</f>
        <v>1.3151724137931</v>
      </c>
      <c r="D4" s="16">
        <f t="shared" si="0"/>
        <v>0.39285714285713991</v>
      </c>
      <c r="E4" s="16">
        <f t="shared" si="0"/>
        <v>1.2979310344827597</v>
      </c>
      <c r="F4" s="16">
        <f t="shared" si="0"/>
        <v>2.5499999999999998</v>
      </c>
      <c r="G4" s="16">
        <f t="shared" si="0"/>
        <v>-0.24326530612244912</v>
      </c>
      <c r="H4" s="16">
        <f>H13-$A13</f>
        <v>-0.22795918367346912</v>
      </c>
      <c r="I4" s="17">
        <f>I13-$A13</f>
        <v>0.34142857142856986</v>
      </c>
      <c r="J4" s="97"/>
      <c r="K4" s="97"/>
      <c r="L4" s="95"/>
      <c r="M4" s="99"/>
      <c r="N4" s="99"/>
      <c r="O4" s="97"/>
      <c r="P4" s="102"/>
      <c r="Q4" s="97"/>
      <c r="R4" s="97"/>
      <c r="S4" s="97"/>
      <c r="T4" s="5"/>
      <c r="U4" s="5"/>
      <c r="V4" s="5"/>
      <c r="X4" s="1"/>
    </row>
    <row r="5" spans="1:24" x14ac:dyDescent="0.25">
      <c r="A5" s="11">
        <v>2.19</v>
      </c>
      <c r="B5" s="15">
        <v>0</v>
      </c>
      <c r="C5" s="16">
        <f>C14-$A14</f>
        <v>1.4950000000000001</v>
      </c>
      <c r="D5" s="16">
        <f t="shared" si="0"/>
        <v>0.68480000000000008</v>
      </c>
      <c r="E5" s="16">
        <f t="shared" si="0"/>
        <v>1.0104761904761901</v>
      </c>
      <c r="F5" s="16">
        <f t="shared" si="0"/>
        <v>2.3299999999999996</v>
      </c>
      <c r="G5" s="16">
        <f t="shared" si="0"/>
        <v>-0.25027027027026993</v>
      </c>
      <c r="H5" s="16">
        <f>H14-$A14</f>
        <v>-0.23621621621622002</v>
      </c>
      <c r="I5" s="17">
        <f>I14-$A14</f>
        <v>0.81999999999999984</v>
      </c>
      <c r="J5" s="97"/>
      <c r="K5" s="97"/>
      <c r="L5" s="95"/>
      <c r="M5" s="99"/>
      <c r="N5" s="99"/>
      <c r="O5" s="97"/>
      <c r="P5" s="97"/>
      <c r="Q5" s="97"/>
      <c r="R5" s="97"/>
      <c r="S5" s="97"/>
      <c r="T5" s="6"/>
      <c r="U5" s="7"/>
      <c r="V5" s="7"/>
    </row>
    <row r="6" spans="1:24" x14ac:dyDescent="0.25">
      <c r="A6" s="11">
        <v>3.29</v>
      </c>
      <c r="B6" s="18">
        <v>0</v>
      </c>
      <c r="C6" s="19">
        <f>C15-$A15</f>
        <v>1.57909090909091</v>
      </c>
      <c r="D6" s="19">
        <f t="shared" si="0"/>
        <v>0.82285714285714029</v>
      </c>
      <c r="E6" s="19">
        <f t="shared" si="0"/>
        <v>1.33</v>
      </c>
      <c r="F6" s="19">
        <f t="shared" si="0"/>
        <v>2.46</v>
      </c>
      <c r="G6" s="19">
        <f t="shared" si="0"/>
        <v>-0.46720000000000006</v>
      </c>
      <c r="H6" s="19">
        <f>H15-$A15</f>
        <v>-0.3839999999999999</v>
      </c>
      <c r="I6" s="20">
        <f>I15-$A15</f>
        <v>1.4299999999999997</v>
      </c>
      <c r="J6" s="97"/>
      <c r="K6" s="97"/>
      <c r="L6" s="95"/>
      <c r="V6" s="7"/>
    </row>
    <row r="7" spans="1:24" x14ac:dyDescent="0.25">
      <c r="A7" t="s">
        <v>18</v>
      </c>
      <c r="B7" s="86">
        <f>MEDIAN(B3:B6)</f>
        <v>0</v>
      </c>
      <c r="C7" s="87">
        <f t="shared" ref="C7:I7" si="1">MEDIAN(C3:C6)</f>
        <v>1.4050862068965499</v>
      </c>
      <c r="D7" s="87">
        <f t="shared" si="1"/>
        <v>0.53882857142856999</v>
      </c>
      <c r="E7" s="87">
        <f t="shared" si="1"/>
        <v>1.154203612479475</v>
      </c>
      <c r="F7" s="87">
        <f t="shared" si="1"/>
        <v>2.3949999999999996</v>
      </c>
      <c r="G7" s="89">
        <f t="shared" si="1"/>
        <v>-0.31213513513513497</v>
      </c>
      <c r="H7" s="89">
        <f t="shared" si="1"/>
        <v>-0.30854670459933797</v>
      </c>
      <c r="I7" s="88">
        <f t="shared" si="1"/>
        <v>0.58071428571428485</v>
      </c>
      <c r="J7" s="97"/>
      <c r="K7" s="97"/>
      <c r="L7" s="95"/>
      <c r="V7" s="7"/>
    </row>
    <row r="8" spans="1:24" x14ac:dyDescent="0.25">
      <c r="B8" s="3"/>
      <c r="C8" s="3"/>
      <c r="D8" s="3"/>
      <c r="E8" s="3"/>
      <c r="F8" s="3"/>
      <c r="G8" s="3"/>
      <c r="H8" s="3"/>
      <c r="I8" s="3"/>
      <c r="J8" s="97"/>
      <c r="K8" s="97"/>
      <c r="L8" s="95"/>
      <c r="V8" s="7"/>
    </row>
    <row r="9" spans="1:24" x14ac:dyDescent="0.25">
      <c r="B9" s="3"/>
      <c r="C9" s="3"/>
      <c r="D9" s="3"/>
      <c r="E9" s="3"/>
      <c r="F9" s="3"/>
      <c r="G9" s="3"/>
      <c r="H9" s="3"/>
      <c r="I9" s="3"/>
      <c r="J9" s="97"/>
      <c r="K9" s="97"/>
      <c r="L9" s="95"/>
      <c r="V9" s="7"/>
    </row>
    <row r="10" spans="1:24" x14ac:dyDescent="0.25">
      <c r="B10" s="151" t="s">
        <v>10</v>
      </c>
      <c r="C10" s="152"/>
      <c r="D10" s="152"/>
      <c r="E10" s="152"/>
      <c r="F10" s="152"/>
      <c r="G10" s="152"/>
      <c r="H10" s="152"/>
      <c r="I10" s="153"/>
      <c r="J10" s="97"/>
      <c r="K10" s="97"/>
      <c r="L10" s="95"/>
      <c r="V10" s="7"/>
    </row>
    <row r="11" spans="1:24" x14ac:dyDescent="0.25">
      <c r="A11" t="s">
        <v>9</v>
      </c>
      <c r="B11" s="21" t="s">
        <v>0</v>
      </c>
      <c r="C11" s="22" t="s">
        <v>1</v>
      </c>
      <c r="D11" s="22" t="s">
        <v>2</v>
      </c>
      <c r="E11" s="22" t="s">
        <v>3</v>
      </c>
      <c r="F11" s="22" t="s">
        <v>4</v>
      </c>
      <c r="G11" s="22" t="s">
        <v>5</v>
      </c>
      <c r="H11" s="22" t="s">
        <v>6</v>
      </c>
      <c r="I11" s="23" t="s">
        <v>7</v>
      </c>
      <c r="J11" s="97"/>
      <c r="K11" s="97"/>
      <c r="L11" s="95"/>
      <c r="V11" s="7"/>
    </row>
    <row r="12" spans="1:24" x14ac:dyDescent="0.25">
      <c r="A12" s="11">
        <v>0</v>
      </c>
      <c r="B12" s="12">
        <v>0</v>
      </c>
      <c r="C12" s="13">
        <v>0.95389999999999997</v>
      </c>
      <c r="D12" s="13">
        <v>0.33650000000000002</v>
      </c>
      <c r="E12" s="13">
        <v>0.94369999999999998</v>
      </c>
      <c r="F12" s="13">
        <v>2.3275862068965498</v>
      </c>
      <c r="G12" s="13">
        <v>-0.374</v>
      </c>
      <c r="H12" s="13">
        <v>-0.38315789473684198</v>
      </c>
      <c r="I12" s="14">
        <v>0.120877192982456</v>
      </c>
      <c r="J12" s="97"/>
      <c r="K12" s="97"/>
      <c r="L12" s="95"/>
      <c r="V12" s="7"/>
    </row>
    <row r="13" spans="1:24" x14ac:dyDescent="0.25">
      <c r="A13" s="11">
        <v>1.0900000000000001</v>
      </c>
      <c r="B13" s="15">
        <v>0</v>
      </c>
      <c r="C13" s="16">
        <v>2.4051724137931001</v>
      </c>
      <c r="D13" s="16">
        <v>1.48285714285714</v>
      </c>
      <c r="E13" s="16">
        <v>2.3879310344827598</v>
      </c>
      <c r="F13" s="16">
        <v>3.64</v>
      </c>
      <c r="G13" s="16">
        <v>0.84673469387755096</v>
      </c>
      <c r="H13" s="16">
        <v>0.86204081632653096</v>
      </c>
      <c r="I13" s="17">
        <v>1.4314285714285699</v>
      </c>
      <c r="J13" s="97"/>
      <c r="K13" s="97"/>
      <c r="L13" s="95"/>
      <c r="V13" s="7"/>
    </row>
    <row r="14" spans="1:24" x14ac:dyDescent="0.25">
      <c r="A14" s="11">
        <v>2.19</v>
      </c>
      <c r="B14" s="15">
        <v>0</v>
      </c>
      <c r="C14" s="16">
        <v>3.6850000000000001</v>
      </c>
      <c r="D14" s="16">
        <v>2.8748</v>
      </c>
      <c r="E14" s="16">
        <v>3.20047619047619</v>
      </c>
      <c r="F14" s="16">
        <v>4.5199999999999996</v>
      </c>
      <c r="G14" s="16">
        <v>1.93972972972973</v>
      </c>
      <c r="H14" s="16">
        <v>1.9537837837837799</v>
      </c>
      <c r="I14" s="17">
        <v>3.01</v>
      </c>
      <c r="J14" s="97"/>
      <c r="K14" s="97"/>
      <c r="L14" s="95"/>
      <c r="V14" s="7"/>
    </row>
    <row r="15" spans="1:24" x14ac:dyDescent="0.25">
      <c r="A15" s="11">
        <v>3.29</v>
      </c>
      <c r="B15" s="18">
        <v>0</v>
      </c>
      <c r="C15" s="19">
        <v>4.86909090909091</v>
      </c>
      <c r="D15" s="19">
        <v>4.1128571428571403</v>
      </c>
      <c r="E15" s="19">
        <v>4.62</v>
      </c>
      <c r="F15" s="19">
        <v>5.75</v>
      </c>
      <c r="G15" s="19">
        <v>2.8228</v>
      </c>
      <c r="H15" s="19">
        <v>2.9060000000000001</v>
      </c>
      <c r="I15" s="20">
        <v>4.72</v>
      </c>
      <c r="J15" s="97"/>
      <c r="K15" s="97"/>
      <c r="L15" s="95"/>
      <c r="V15" s="7"/>
    </row>
    <row r="16" spans="1:24" x14ac:dyDescent="0.25">
      <c r="B16" s="3"/>
      <c r="C16" s="3"/>
      <c r="D16" s="3"/>
      <c r="E16" s="3"/>
      <c r="F16" s="3"/>
      <c r="G16" s="3"/>
      <c r="H16" s="3"/>
      <c r="I16" s="3"/>
      <c r="J16" s="97"/>
      <c r="K16" s="97"/>
      <c r="L16" s="95"/>
      <c r="V16" s="7"/>
    </row>
    <row r="17" spans="1:22" x14ac:dyDescent="0.25">
      <c r="B17" s="3"/>
      <c r="C17" s="3"/>
      <c r="D17" s="3"/>
      <c r="E17" s="3"/>
      <c r="F17" s="3"/>
      <c r="G17" s="3"/>
      <c r="H17" s="3"/>
      <c r="I17" s="3"/>
      <c r="J17" s="97"/>
      <c r="K17" s="97"/>
      <c r="L17" s="95"/>
      <c r="V17" s="7"/>
    </row>
    <row r="18" spans="1:22" x14ac:dyDescent="0.25">
      <c r="B18" s="151" t="s">
        <v>11</v>
      </c>
      <c r="C18" s="152"/>
      <c r="D18" s="152"/>
      <c r="E18" s="152"/>
      <c r="F18" s="152"/>
      <c r="G18" s="152"/>
      <c r="H18" s="152"/>
      <c r="I18" s="153"/>
      <c r="J18" s="97"/>
      <c r="K18" s="97"/>
      <c r="L18" s="95"/>
      <c r="V18" s="7"/>
    </row>
    <row r="19" spans="1:22" x14ac:dyDescent="0.25">
      <c r="A19" t="s">
        <v>9</v>
      </c>
      <c r="B19" s="21" t="s">
        <v>0</v>
      </c>
      <c r="C19" s="22" t="s">
        <v>1</v>
      </c>
      <c r="D19" s="22" t="s">
        <v>2</v>
      </c>
      <c r="E19" s="22" t="s">
        <v>3</v>
      </c>
      <c r="F19" s="22" t="s">
        <v>4</v>
      </c>
      <c r="G19" s="22" t="s">
        <v>5</v>
      </c>
      <c r="H19" s="22" t="s">
        <v>6</v>
      </c>
      <c r="I19" s="23" t="s">
        <v>7</v>
      </c>
      <c r="J19" s="97"/>
      <c r="K19" s="97"/>
      <c r="L19" s="95"/>
      <c r="V19" s="7"/>
    </row>
    <row r="20" spans="1:22" x14ac:dyDescent="0.25">
      <c r="A20" s="11">
        <v>0</v>
      </c>
      <c r="B20" s="12">
        <v>0</v>
      </c>
      <c r="C20" s="34">
        <v>-548300</v>
      </c>
      <c r="D20" s="34">
        <v>-686200</v>
      </c>
      <c r="E20" s="34">
        <v>-550000</v>
      </c>
      <c r="F20" s="34">
        <v>-336200</v>
      </c>
      <c r="G20" s="34">
        <v>-844000</v>
      </c>
      <c r="H20" s="34">
        <v>-845500</v>
      </c>
      <c r="I20" s="29">
        <v>-735500</v>
      </c>
      <c r="J20" s="97"/>
      <c r="K20" s="97"/>
      <c r="L20" s="95"/>
      <c r="V20" s="7"/>
    </row>
    <row r="21" spans="1:22" x14ac:dyDescent="0.25">
      <c r="A21" s="11">
        <v>1.0900000000000001</v>
      </c>
      <c r="B21" s="15">
        <v>0</v>
      </c>
      <c r="C21" s="36">
        <v>-326700</v>
      </c>
      <c r="D21" s="36">
        <v>-450800</v>
      </c>
      <c r="E21" s="36">
        <v>-328600</v>
      </c>
      <c r="F21" s="36">
        <v>-217411.5</v>
      </c>
      <c r="G21" s="36">
        <v>-568800</v>
      </c>
      <c r="H21" s="24">
        <v>-566300</v>
      </c>
      <c r="I21" s="25">
        <v>-460200</v>
      </c>
      <c r="J21" s="97"/>
      <c r="K21" s="97"/>
      <c r="L21" s="95"/>
      <c r="V21" s="7"/>
    </row>
    <row r="22" spans="1:22" x14ac:dyDescent="0.25">
      <c r="A22" s="11">
        <v>2.19</v>
      </c>
      <c r="B22" s="15">
        <v>0</v>
      </c>
      <c r="C22" s="36">
        <v>-213800</v>
      </c>
      <c r="D22" s="36">
        <v>-279100</v>
      </c>
      <c r="E22" s="36">
        <v>-249900</v>
      </c>
      <c r="F22" s="36">
        <v>-163500</v>
      </c>
      <c r="G22" s="36">
        <v>-383500</v>
      </c>
      <c r="H22" s="24">
        <v>-382400</v>
      </c>
      <c r="I22" s="25">
        <v>-265700</v>
      </c>
      <c r="J22" s="97"/>
      <c r="K22" s="97"/>
      <c r="L22" s="95"/>
      <c r="V22" s="7"/>
    </row>
    <row r="23" spans="1:22" x14ac:dyDescent="0.25">
      <c r="A23" s="11">
        <v>3.29</v>
      </c>
      <c r="B23" s="18">
        <v>0</v>
      </c>
      <c r="C23" s="37">
        <v>-146800</v>
      </c>
      <c r="D23" s="37">
        <v>-186000</v>
      </c>
      <c r="E23" s="37">
        <v>-159400</v>
      </c>
      <c r="F23" s="37">
        <v>-112100</v>
      </c>
      <c r="G23" s="37">
        <v>-284100</v>
      </c>
      <c r="H23" s="26">
        <v>-276000</v>
      </c>
      <c r="I23" s="27">
        <v>-154400</v>
      </c>
      <c r="J23" s="97"/>
      <c r="K23" s="97"/>
      <c r="L23" s="95"/>
      <c r="V23" s="7"/>
    </row>
    <row r="24" spans="1:22" x14ac:dyDescent="0.25">
      <c r="B24" s="3"/>
      <c r="C24" s="3"/>
      <c r="D24" s="3"/>
      <c r="E24" s="3"/>
      <c r="F24" s="3"/>
      <c r="G24" s="3"/>
      <c r="H24" s="3"/>
      <c r="I24" s="3"/>
      <c r="J24" s="97"/>
      <c r="K24" s="97"/>
      <c r="L24" s="95"/>
      <c r="V24" s="7"/>
    </row>
    <row r="25" spans="1:22" x14ac:dyDescent="0.25">
      <c r="B25" s="3"/>
      <c r="C25" s="3"/>
      <c r="D25" s="3"/>
      <c r="E25" s="3"/>
      <c r="F25" s="3"/>
      <c r="G25" s="3"/>
      <c r="H25" s="3"/>
      <c r="I25" s="3"/>
      <c r="J25" s="97"/>
      <c r="K25" s="97"/>
      <c r="L25" s="95"/>
      <c r="V25" s="7"/>
    </row>
    <row r="26" spans="1:22" x14ac:dyDescent="0.25">
      <c r="B26" s="151" t="s">
        <v>12</v>
      </c>
      <c r="C26" s="152"/>
      <c r="D26" s="152"/>
      <c r="E26" s="152"/>
      <c r="F26" s="152"/>
      <c r="G26" s="152"/>
      <c r="H26" s="152"/>
      <c r="I26" s="153"/>
      <c r="J26" s="97"/>
      <c r="K26" s="97"/>
      <c r="L26" s="95"/>
    </row>
    <row r="27" spans="1:22" x14ac:dyDescent="0.25">
      <c r="A27" t="s">
        <v>9</v>
      </c>
      <c r="B27" s="21" t="s">
        <v>0</v>
      </c>
      <c r="C27" s="22" t="s">
        <v>1</v>
      </c>
      <c r="D27" s="22" t="s">
        <v>2</v>
      </c>
      <c r="E27" s="22" t="s">
        <v>3</v>
      </c>
      <c r="F27" s="22" t="s">
        <v>4</v>
      </c>
      <c r="G27" s="22" t="s">
        <v>5</v>
      </c>
      <c r="H27" s="22" t="s">
        <v>6</v>
      </c>
      <c r="I27" s="23" t="s">
        <v>7</v>
      </c>
      <c r="J27" s="97"/>
      <c r="K27" s="97"/>
      <c r="L27" s="95"/>
    </row>
    <row r="28" spans="1:22" x14ac:dyDescent="0.25">
      <c r="A28" s="11">
        <v>0</v>
      </c>
      <c r="B28" s="12">
        <v>0</v>
      </c>
      <c r="C28" s="28">
        <v>5974952</v>
      </c>
      <c r="D28" s="28">
        <v>5849625</v>
      </c>
      <c r="E28" s="28">
        <v>5756702</v>
      </c>
      <c r="F28" s="28">
        <v>5982196</v>
      </c>
      <c r="G28" s="28">
        <v>5606938</v>
      </c>
      <c r="H28" s="28">
        <v>5831751</v>
      </c>
      <c r="I28" s="29">
        <v>5773158</v>
      </c>
      <c r="J28" s="97"/>
      <c r="K28" s="97"/>
      <c r="L28" s="95"/>
    </row>
    <row r="29" spans="1:22" x14ac:dyDescent="0.25">
      <c r="A29" s="11">
        <v>1.0900000000000001</v>
      </c>
      <c r="B29" s="15">
        <v>0</v>
      </c>
      <c r="C29" s="24">
        <v>5899560</v>
      </c>
      <c r="D29" s="24">
        <v>5850673</v>
      </c>
      <c r="E29" s="24">
        <v>5751360</v>
      </c>
      <c r="F29" s="24">
        <v>6049887.5</v>
      </c>
      <c r="G29" s="24">
        <v>5620665</v>
      </c>
      <c r="H29" s="24">
        <v>5796561</v>
      </c>
      <c r="I29" s="25">
        <v>5813302</v>
      </c>
      <c r="J29" s="97"/>
      <c r="K29" s="97"/>
      <c r="L29" s="95"/>
    </row>
    <row r="30" spans="1:22" x14ac:dyDescent="0.25">
      <c r="A30" s="11">
        <v>2.19</v>
      </c>
      <c r="B30" s="15">
        <v>0</v>
      </c>
      <c r="C30" s="24">
        <v>5957845</v>
      </c>
      <c r="D30" s="24">
        <v>5953761</v>
      </c>
      <c r="E30" s="24">
        <v>5780004</v>
      </c>
      <c r="F30" s="24">
        <v>6047222.5</v>
      </c>
      <c r="G30" s="24">
        <v>5716325</v>
      </c>
      <c r="H30" s="24">
        <v>5963531</v>
      </c>
      <c r="I30" s="25">
        <v>5881899</v>
      </c>
      <c r="J30" s="104"/>
      <c r="K30" s="97"/>
      <c r="L30" s="95"/>
    </row>
    <row r="31" spans="1:22" x14ac:dyDescent="0.25">
      <c r="A31" s="11">
        <v>3.29</v>
      </c>
      <c r="B31" s="18">
        <v>0</v>
      </c>
      <c r="C31" s="26">
        <v>5989042</v>
      </c>
      <c r="D31" s="26">
        <v>6029677</v>
      </c>
      <c r="E31" s="26">
        <v>5810973</v>
      </c>
      <c r="F31" s="26">
        <v>6110844.5</v>
      </c>
      <c r="G31" s="26">
        <v>5835839</v>
      </c>
      <c r="H31" s="26">
        <v>6044425</v>
      </c>
      <c r="I31" s="27">
        <v>5940396</v>
      </c>
      <c r="J31" s="104"/>
      <c r="K31" s="97"/>
      <c r="L31" s="95"/>
    </row>
    <row r="32" spans="1:22" x14ac:dyDescent="0.25">
      <c r="A32" s="30" t="s">
        <v>13</v>
      </c>
      <c r="B32" s="31">
        <v>0</v>
      </c>
      <c r="C32" s="32">
        <v>6094991</v>
      </c>
      <c r="D32" s="32">
        <v>6178497</v>
      </c>
      <c r="E32" s="32">
        <v>6166228</v>
      </c>
      <c r="F32" s="32">
        <v>6267299</v>
      </c>
      <c r="G32" s="32">
        <v>6067598</v>
      </c>
      <c r="H32" s="32">
        <v>6196195</v>
      </c>
      <c r="I32" s="33">
        <v>6094593</v>
      </c>
      <c r="J32" s="104"/>
      <c r="K32" s="97"/>
      <c r="L32" s="95"/>
    </row>
    <row r="33" spans="10:19" x14ac:dyDescent="0.25">
      <c r="J33" s="104"/>
      <c r="K33" s="97"/>
      <c r="L33" s="95"/>
    </row>
    <row r="34" spans="10:19" x14ac:dyDescent="0.25">
      <c r="J34" s="97"/>
      <c r="K34" s="97"/>
      <c r="L34" s="95"/>
    </row>
    <row r="35" spans="10:19" x14ac:dyDescent="0.25">
      <c r="J35" s="97"/>
      <c r="K35" s="97"/>
      <c r="L35" s="95"/>
    </row>
    <row r="36" spans="10:19" x14ac:dyDescent="0.25">
      <c r="J36" s="97"/>
      <c r="K36" s="97"/>
      <c r="L36" s="95"/>
    </row>
    <row r="37" spans="10:19" x14ac:dyDescent="0.25">
      <c r="J37" s="97"/>
      <c r="K37" s="97"/>
      <c r="L37" s="95"/>
    </row>
    <row r="38" spans="10:19" x14ac:dyDescent="0.25">
      <c r="J38" s="97"/>
      <c r="K38" s="97"/>
      <c r="L38" s="95"/>
      <c r="M38" s="99"/>
      <c r="N38" s="99"/>
      <c r="O38" s="97"/>
      <c r="P38" s="97"/>
      <c r="Q38" s="97"/>
      <c r="R38" s="97"/>
      <c r="S38" s="97"/>
    </row>
    <row r="39" spans="10:19" x14ac:dyDescent="0.25">
      <c r="J39" s="97"/>
      <c r="K39" s="97"/>
      <c r="L39" s="95"/>
      <c r="M39" s="99"/>
      <c r="N39" s="99"/>
      <c r="O39" s="97"/>
      <c r="P39" s="97"/>
      <c r="Q39" s="97"/>
      <c r="R39" s="97"/>
      <c r="S39" s="97"/>
    </row>
    <row r="40" spans="10:19" x14ac:dyDescent="0.25">
      <c r="J40" s="97"/>
      <c r="K40" s="97"/>
      <c r="L40" s="95"/>
      <c r="M40" s="99"/>
      <c r="N40" s="99"/>
      <c r="O40" s="97"/>
      <c r="P40" s="97"/>
      <c r="Q40" s="97"/>
      <c r="R40" s="97"/>
      <c r="S40" s="97"/>
    </row>
    <row r="41" spans="10:19" x14ac:dyDescent="0.25">
      <c r="J41" s="97"/>
      <c r="K41" s="97"/>
      <c r="L41" s="95"/>
      <c r="M41" s="99"/>
      <c r="N41" s="99"/>
      <c r="O41" s="97"/>
      <c r="P41" s="97"/>
      <c r="Q41" s="97"/>
      <c r="R41" s="97"/>
      <c r="S41" s="97"/>
    </row>
    <row r="42" spans="10:19" x14ac:dyDescent="0.25">
      <c r="J42" s="97"/>
      <c r="K42" s="97"/>
      <c r="L42" s="95"/>
      <c r="M42" s="99"/>
      <c r="N42" s="99"/>
      <c r="O42" s="97"/>
      <c r="P42" s="97"/>
      <c r="Q42" s="97"/>
      <c r="R42" s="97"/>
      <c r="S42" s="97"/>
    </row>
    <row r="43" spans="10:19" x14ac:dyDescent="0.25">
      <c r="J43" s="97"/>
      <c r="K43" s="97"/>
      <c r="L43" s="95"/>
      <c r="M43" s="99"/>
      <c r="N43" s="99"/>
      <c r="O43" s="97"/>
      <c r="P43" s="97"/>
      <c r="Q43" s="97"/>
      <c r="R43" s="97"/>
      <c r="S43" s="97"/>
    </row>
    <row r="44" spans="10:19" x14ac:dyDescent="0.25">
      <c r="J44" s="97"/>
      <c r="K44" s="97"/>
      <c r="L44" s="95"/>
      <c r="M44" s="99"/>
      <c r="N44" s="99"/>
      <c r="O44" s="97"/>
      <c r="P44" s="97"/>
      <c r="Q44" s="97"/>
      <c r="R44" s="97"/>
      <c r="S44" s="97"/>
    </row>
    <row r="45" spans="10:19" x14ac:dyDescent="0.25">
      <c r="J45" s="97"/>
      <c r="K45" s="97"/>
      <c r="L45" s="95"/>
      <c r="M45" s="99"/>
      <c r="N45" s="99"/>
      <c r="O45" s="97"/>
      <c r="P45" s="97"/>
      <c r="Q45" s="97"/>
      <c r="R45" s="97"/>
      <c r="S45" s="97"/>
    </row>
    <row r="46" spans="10:19" x14ac:dyDescent="0.25">
      <c r="J46" s="97"/>
      <c r="K46" s="97"/>
      <c r="L46" s="95"/>
      <c r="M46" s="99"/>
      <c r="N46" s="99"/>
      <c r="O46" s="97"/>
      <c r="P46" s="97"/>
      <c r="Q46" s="97"/>
      <c r="R46" s="97"/>
      <c r="S46" s="97"/>
    </row>
    <row r="47" spans="10:19" x14ac:dyDescent="0.25">
      <c r="J47" s="97"/>
      <c r="K47" s="97"/>
      <c r="L47" s="95"/>
      <c r="M47" s="99"/>
      <c r="N47" s="99"/>
      <c r="O47" s="97"/>
      <c r="P47" s="97"/>
      <c r="Q47" s="97"/>
      <c r="R47" s="97"/>
      <c r="S47" s="97"/>
    </row>
    <row r="48" spans="10:19" x14ac:dyDescent="0.25">
      <c r="J48" s="97"/>
      <c r="K48" s="97"/>
      <c r="L48" s="95"/>
      <c r="M48" s="99"/>
      <c r="N48" s="99"/>
      <c r="O48" s="97"/>
      <c r="P48" s="97"/>
      <c r="Q48" s="97"/>
      <c r="R48" s="97"/>
      <c r="S48" s="97"/>
    </row>
    <row r="49" spans="10:19" x14ac:dyDescent="0.25">
      <c r="J49" s="97"/>
      <c r="K49" s="97"/>
      <c r="L49" s="95"/>
      <c r="M49" s="99"/>
      <c r="N49" s="99"/>
      <c r="O49" s="97"/>
      <c r="P49" s="97"/>
      <c r="Q49" s="97"/>
      <c r="R49" s="97"/>
      <c r="S49" s="97"/>
    </row>
    <row r="50" spans="10:19" x14ac:dyDescent="0.25">
      <c r="J50" s="97"/>
      <c r="K50" s="97"/>
      <c r="L50" s="97"/>
      <c r="M50" s="97"/>
      <c r="N50" s="97"/>
      <c r="O50" s="97"/>
      <c r="P50" s="97"/>
      <c r="Q50" s="97"/>
      <c r="R50" s="97"/>
      <c r="S50" s="97"/>
    </row>
    <row r="51" spans="10:19" x14ac:dyDescent="0.25">
      <c r="J51" s="97"/>
      <c r="K51" s="97"/>
      <c r="L51" s="97"/>
      <c r="M51" s="97"/>
      <c r="N51" s="97"/>
      <c r="O51" s="97"/>
      <c r="P51" s="97"/>
      <c r="Q51" s="97"/>
      <c r="R51" s="97"/>
      <c r="S51" s="97"/>
    </row>
    <row r="52" spans="10:19" x14ac:dyDescent="0.25">
      <c r="J52" s="97"/>
      <c r="K52" s="97"/>
      <c r="L52" s="97"/>
      <c r="M52" s="97"/>
      <c r="N52" s="97"/>
      <c r="O52" s="97"/>
      <c r="P52" s="97"/>
      <c r="Q52" s="97"/>
      <c r="R52" s="97"/>
      <c r="S52" s="97"/>
    </row>
    <row r="53" spans="10:19" x14ac:dyDescent="0.25">
      <c r="J53" s="97"/>
      <c r="K53" s="97"/>
      <c r="L53" s="97"/>
      <c r="M53" s="97"/>
      <c r="N53" s="97"/>
      <c r="O53" s="97"/>
      <c r="P53" s="97"/>
      <c r="Q53" s="97"/>
      <c r="R53" s="97"/>
      <c r="S53" s="97"/>
    </row>
    <row r="54" spans="10:19" x14ac:dyDescent="0.25">
      <c r="J54" s="97"/>
      <c r="K54" s="97"/>
      <c r="L54" s="97"/>
      <c r="M54" s="97"/>
      <c r="N54" s="97"/>
      <c r="O54" s="97"/>
      <c r="P54" s="97"/>
      <c r="Q54" s="97"/>
      <c r="R54" s="97"/>
      <c r="S54" s="97"/>
    </row>
    <row r="55" spans="10:19" x14ac:dyDescent="0.25">
      <c r="J55" s="97"/>
      <c r="K55" s="97"/>
      <c r="L55" s="97"/>
      <c r="M55" s="97"/>
      <c r="N55" s="97"/>
      <c r="O55" s="97"/>
      <c r="P55" s="97"/>
      <c r="Q55" s="97"/>
      <c r="R55" s="97"/>
      <c r="S55" s="97"/>
    </row>
    <row r="56" spans="10:19" x14ac:dyDescent="0.25">
      <c r="J56" s="97"/>
      <c r="K56" s="97"/>
      <c r="L56" s="97"/>
      <c r="M56" s="97"/>
      <c r="N56" s="97"/>
      <c r="O56" s="97"/>
      <c r="P56" s="97"/>
      <c r="Q56" s="97"/>
      <c r="R56" s="97"/>
      <c r="S56" s="97"/>
    </row>
    <row r="57" spans="10:19" x14ac:dyDescent="0.25">
      <c r="J57" s="97"/>
      <c r="K57" s="97"/>
      <c r="L57" s="97"/>
      <c r="M57" s="97"/>
      <c r="N57" s="97"/>
      <c r="O57" s="97"/>
      <c r="P57" s="97"/>
      <c r="Q57" s="97"/>
      <c r="R57" s="97"/>
      <c r="S57" s="97"/>
    </row>
    <row r="58" spans="10:19" x14ac:dyDescent="0.25">
      <c r="J58" s="97"/>
      <c r="K58" s="97"/>
      <c r="L58" s="97"/>
      <c r="M58" s="97"/>
      <c r="N58" s="97"/>
      <c r="O58" s="97"/>
      <c r="P58" s="97"/>
      <c r="Q58" s="97"/>
      <c r="R58" s="97"/>
      <c r="S58" s="97"/>
    </row>
    <row r="59" spans="10:19" x14ac:dyDescent="0.25">
      <c r="J59" s="97"/>
      <c r="K59" s="97"/>
      <c r="L59" s="97"/>
      <c r="M59" s="97"/>
      <c r="N59" s="97"/>
      <c r="O59" s="97"/>
      <c r="P59" s="97"/>
      <c r="Q59" s="97"/>
      <c r="R59" s="97"/>
      <c r="S59" s="97"/>
    </row>
  </sheetData>
  <mergeCells count="4">
    <mergeCell ref="B26:I26"/>
    <mergeCell ref="B1:I1"/>
    <mergeCell ref="B10:I10"/>
    <mergeCell ref="B18:I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"/>
  <sheetViews>
    <sheetView zoomScale="90" zoomScaleNormal="90" workbookViewId="0">
      <selection activeCell="C7" sqref="C7:H7"/>
    </sheetView>
  </sheetViews>
  <sheetFormatPr defaultRowHeight="15" x14ac:dyDescent="0.25"/>
  <cols>
    <col min="1" max="1" width="13" customWidth="1"/>
    <col min="2" max="9" width="11.7109375" customWidth="1"/>
    <col min="12" max="12" width="16.42578125" customWidth="1"/>
    <col min="13" max="13" width="20.42578125" customWidth="1"/>
    <col min="14" max="14" width="18.85546875" customWidth="1"/>
    <col min="16" max="16" width="11.7109375" customWidth="1"/>
    <col min="17" max="17" width="11.5703125" customWidth="1"/>
    <col min="20" max="20" width="11" customWidth="1"/>
    <col min="21" max="21" width="12.42578125" customWidth="1"/>
    <col min="23" max="23" width="9.5703125" customWidth="1"/>
  </cols>
  <sheetData>
    <row r="1" spans="1:24" s="97" customFormat="1" x14ac:dyDescent="0.25">
      <c r="A1" s="55"/>
      <c r="B1" s="145" t="s">
        <v>14</v>
      </c>
      <c r="C1" s="146"/>
      <c r="D1" s="146"/>
      <c r="E1" s="146"/>
      <c r="F1" s="146"/>
      <c r="G1" s="146"/>
      <c r="H1" s="146"/>
      <c r="I1" s="147"/>
    </row>
    <row r="2" spans="1:24" s="97" customFormat="1" x14ac:dyDescent="0.25">
      <c r="A2" s="55" t="s">
        <v>9</v>
      </c>
      <c r="B2" s="108" t="s">
        <v>0</v>
      </c>
      <c r="C2" s="109" t="s">
        <v>1</v>
      </c>
      <c r="D2" s="109" t="s">
        <v>2</v>
      </c>
      <c r="E2" s="109" t="s">
        <v>3</v>
      </c>
      <c r="F2" s="109" t="s">
        <v>4</v>
      </c>
      <c r="G2" s="109" t="s">
        <v>5</v>
      </c>
      <c r="H2" s="109" t="s">
        <v>6</v>
      </c>
      <c r="I2" s="110" t="s">
        <v>7</v>
      </c>
      <c r="L2" s="98"/>
      <c r="M2" s="98"/>
      <c r="N2" s="98"/>
    </row>
    <row r="3" spans="1:24" s="97" customFormat="1" x14ac:dyDescent="0.25">
      <c r="A3" s="103">
        <v>0</v>
      </c>
      <c r="B3" s="111">
        <v>0</v>
      </c>
      <c r="C3" s="106">
        <f t="shared" ref="C3:G6" si="0">C12-$A12</f>
        <v>1.61486486486487</v>
      </c>
      <c r="D3" s="106">
        <f t="shared" si="0"/>
        <v>1.45428571428571</v>
      </c>
      <c r="E3" s="106">
        <f t="shared" si="0"/>
        <v>2.47413793103448</v>
      </c>
      <c r="F3" s="106">
        <f t="shared" si="0"/>
        <v>3.1052380952381</v>
      </c>
      <c r="G3" s="106">
        <f t="shared" si="0"/>
        <v>2.2844827586206899</v>
      </c>
      <c r="H3" s="106">
        <v>2.4827586206896601</v>
      </c>
      <c r="I3" s="107" t="s">
        <v>17</v>
      </c>
      <c r="L3" s="90"/>
      <c r="M3" s="90"/>
      <c r="N3" s="90"/>
      <c r="P3" s="101"/>
      <c r="T3" s="5"/>
      <c r="U3" s="103"/>
      <c r="V3" s="103"/>
      <c r="X3" s="4"/>
    </row>
    <row r="4" spans="1:24" s="97" customFormat="1" x14ac:dyDescent="0.25">
      <c r="A4" s="103">
        <v>1.0900000000000001</v>
      </c>
      <c r="B4" s="112">
        <v>0</v>
      </c>
      <c r="C4" s="100">
        <f t="shared" si="0"/>
        <v>1.7847999999999999</v>
      </c>
      <c r="D4" s="100">
        <f t="shared" si="0"/>
        <v>1.4799999999999998</v>
      </c>
      <c r="E4" s="100">
        <f t="shared" si="0"/>
        <v>2.5049999999999999</v>
      </c>
      <c r="F4" s="100">
        <f t="shared" si="0"/>
        <v>3.5700000000000003</v>
      </c>
      <c r="G4" s="100">
        <f t="shared" si="0"/>
        <v>2.5649999999999995</v>
      </c>
      <c r="H4" s="100">
        <v>3.9217647058823499</v>
      </c>
      <c r="I4" s="113" t="s">
        <v>17</v>
      </c>
      <c r="L4" s="95"/>
      <c r="M4" s="99"/>
      <c r="N4" s="99"/>
      <c r="P4" s="102"/>
      <c r="T4" s="5"/>
      <c r="U4" s="5"/>
      <c r="V4" s="5"/>
      <c r="X4" s="4"/>
    </row>
    <row r="5" spans="1:24" s="97" customFormat="1" x14ac:dyDescent="0.25">
      <c r="A5" s="103">
        <v>2.19</v>
      </c>
      <c r="B5" s="112">
        <v>0</v>
      </c>
      <c r="C5" s="100">
        <f t="shared" si="0"/>
        <v>1.9057142857142897</v>
      </c>
      <c r="D5" s="100">
        <f t="shared" si="0"/>
        <v>2.0257142857142898</v>
      </c>
      <c r="E5" s="100">
        <f t="shared" si="0"/>
        <v>3.0349999999999997</v>
      </c>
      <c r="F5" s="100">
        <f t="shared" si="0"/>
        <v>3.5877777777777804</v>
      </c>
      <c r="G5" s="100">
        <f t="shared" si="0"/>
        <v>2.86</v>
      </c>
      <c r="H5" s="100">
        <v>5.15</v>
      </c>
      <c r="I5" s="113" t="s">
        <v>17</v>
      </c>
      <c r="L5" s="95"/>
      <c r="M5" s="99"/>
      <c r="N5" s="99"/>
      <c r="T5" s="51"/>
      <c r="U5" s="100"/>
      <c r="V5" s="100"/>
    </row>
    <row r="6" spans="1:24" s="97" customFormat="1" x14ac:dyDescent="0.25">
      <c r="A6" s="103">
        <v>3.29</v>
      </c>
      <c r="B6" s="114">
        <v>0</v>
      </c>
      <c r="C6" s="115">
        <f t="shared" si="0"/>
        <v>2.0599999999999996</v>
      </c>
      <c r="D6" s="115">
        <f t="shared" si="0"/>
        <v>2.21</v>
      </c>
      <c r="E6" s="115">
        <f t="shared" si="0"/>
        <v>3.4290082644628104</v>
      </c>
      <c r="F6" s="115">
        <f t="shared" si="0"/>
        <v>3.8638461538461497</v>
      </c>
      <c r="G6" s="115">
        <f t="shared" si="0"/>
        <v>2.8644117647058795</v>
      </c>
      <c r="H6" s="115">
        <v>6.4926470588235299</v>
      </c>
      <c r="I6" s="116" t="s">
        <v>17</v>
      </c>
      <c r="L6" s="95"/>
      <c r="M6" s="99"/>
      <c r="N6" s="99"/>
      <c r="T6" s="51"/>
      <c r="U6" s="100"/>
      <c r="V6" s="100"/>
    </row>
    <row r="7" spans="1:24" x14ac:dyDescent="0.25">
      <c r="A7" s="55" t="s">
        <v>18</v>
      </c>
      <c r="B7" s="117">
        <f>MEDIAN(B3:B6)</f>
        <v>0</v>
      </c>
      <c r="C7" s="89">
        <f t="shared" ref="C7:H7" si="1">MEDIAN(C3:C6)</f>
        <v>1.8452571428571449</v>
      </c>
      <c r="D7" s="89">
        <f t="shared" si="1"/>
        <v>1.7528571428571449</v>
      </c>
      <c r="E7" s="89">
        <f t="shared" si="1"/>
        <v>2.7699999999999996</v>
      </c>
      <c r="F7" s="89">
        <f t="shared" si="1"/>
        <v>3.5788888888888906</v>
      </c>
      <c r="G7" s="89">
        <f t="shared" si="1"/>
        <v>2.7124999999999995</v>
      </c>
      <c r="H7" s="89">
        <f t="shared" si="1"/>
        <v>4.5358823529411749</v>
      </c>
      <c r="I7" s="118" t="s">
        <v>17</v>
      </c>
      <c r="K7" s="97"/>
      <c r="L7" s="95"/>
      <c r="M7" s="99"/>
      <c r="N7" s="99"/>
      <c r="O7" s="97"/>
      <c r="P7" s="97"/>
      <c r="Q7" s="97"/>
      <c r="R7" s="97"/>
      <c r="S7" s="97"/>
      <c r="T7" s="51"/>
      <c r="U7" s="7"/>
      <c r="V7" s="7"/>
    </row>
    <row r="8" spans="1:24" x14ac:dyDescent="0.25">
      <c r="A8" s="55"/>
      <c r="B8" s="105"/>
      <c r="C8" s="105"/>
      <c r="D8" s="105"/>
      <c r="E8" s="105"/>
      <c r="F8" s="105"/>
      <c r="G8" s="105"/>
      <c r="H8" s="105"/>
      <c r="I8" s="105"/>
      <c r="K8" s="97"/>
      <c r="L8" s="95"/>
      <c r="M8" s="99"/>
      <c r="N8" s="99"/>
      <c r="O8" s="97"/>
      <c r="P8" s="97"/>
      <c r="Q8" s="97"/>
      <c r="R8" s="97"/>
      <c r="S8" s="97"/>
      <c r="T8" s="51"/>
      <c r="U8" s="7"/>
      <c r="V8" s="7"/>
    </row>
    <row r="9" spans="1:24" x14ac:dyDescent="0.25">
      <c r="A9" s="55"/>
      <c r="B9" s="105"/>
      <c r="C9" s="105"/>
      <c r="D9" s="105"/>
      <c r="E9" s="105"/>
      <c r="F9" s="105"/>
      <c r="G9" s="105"/>
      <c r="H9" s="105"/>
      <c r="I9" s="105"/>
      <c r="K9" s="97"/>
      <c r="L9" s="95"/>
      <c r="M9" s="99"/>
      <c r="N9" s="99"/>
      <c r="O9" s="97"/>
      <c r="P9" s="97"/>
      <c r="Q9" s="97"/>
      <c r="R9" s="97"/>
      <c r="S9" s="97"/>
      <c r="T9" s="51"/>
      <c r="U9" s="7"/>
      <c r="V9" s="7"/>
    </row>
    <row r="10" spans="1:24" x14ac:dyDescent="0.25">
      <c r="A10" s="55"/>
      <c r="B10" s="145" t="s">
        <v>10</v>
      </c>
      <c r="C10" s="146"/>
      <c r="D10" s="146"/>
      <c r="E10" s="146"/>
      <c r="F10" s="146"/>
      <c r="G10" s="146"/>
      <c r="H10" s="146"/>
      <c r="I10" s="147"/>
      <c r="K10" s="97"/>
      <c r="L10" s="95"/>
      <c r="V10" s="7"/>
    </row>
    <row r="11" spans="1:24" x14ac:dyDescent="0.25">
      <c r="A11" s="55" t="s">
        <v>9</v>
      </c>
      <c r="B11" s="119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120" t="s">
        <v>7</v>
      </c>
      <c r="K11" s="97"/>
      <c r="L11" s="95"/>
      <c r="V11" s="7"/>
    </row>
    <row r="12" spans="1:24" x14ac:dyDescent="0.25">
      <c r="A12" s="103">
        <v>0</v>
      </c>
      <c r="B12" s="111">
        <v>0</v>
      </c>
      <c r="C12" s="106">
        <v>1.61486486486487</v>
      </c>
      <c r="D12" s="106">
        <v>1.45428571428571</v>
      </c>
      <c r="E12" s="106">
        <v>2.47413793103448</v>
      </c>
      <c r="F12" s="106">
        <v>3.1052380952381</v>
      </c>
      <c r="G12" s="106">
        <v>2.2844827586206899</v>
      </c>
      <c r="H12" s="106">
        <v>2.1341379310344801</v>
      </c>
      <c r="I12" s="107" t="s">
        <v>17</v>
      </c>
      <c r="K12" s="97"/>
      <c r="L12" s="95"/>
      <c r="V12" s="7"/>
    </row>
    <row r="13" spans="1:24" x14ac:dyDescent="0.25">
      <c r="A13" s="103">
        <v>1.0900000000000001</v>
      </c>
      <c r="B13" s="112">
        <v>0</v>
      </c>
      <c r="C13" s="100">
        <v>2.8748</v>
      </c>
      <c r="D13" s="100">
        <v>2.57</v>
      </c>
      <c r="E13" s="100">
        <v>3.5950000000000002</v>
      </c>
      <c r="F13" s="100">
        <v>4.66</v>
      </c>
      <c r="G13" s="100">
        <v>3.6549999999999998</v>
      </c>
      <c r="H13" s="100">
        <v>3.9217647058823499</v>
      </c>
      <c r="I13" s="113" t="s">
        <v>17</v>
      </c>
      <c r="K13" s="97"/>
      <c r="L13" s="95"/>
      <c r="V13" s="7"/>
    </row>
    <row r="14" spans="1:24" x14ac:dyDescent="0.25">
      <c r="A14" s="103">
        <v>2.19</v>
      </c>
      <c r="B14" s="112">
        <v>0</v>
      </c>
      <c r="C14" s="100">
        <v>4.0957142857142896</v>
      </c>
      <c r="D14" s="100">
        <v>4.2157142857142897</v>
      </c>
      <c r="E14" s="100">
        <v>5.2249999999999996</v>
      </c>
      <c r="F14" s="100">
        <v>5.7777777777777803</v>
      </c>
      <c r="G14" s="100">
        <v>5.05</v>
      </c>
      <c r="H14" s="100">
        <v>4.9127272727272704</v>
      </c>
      <c r="I14" s="113" t="s">
        <v>17</v>
      </c>
      <c r="K14" s="97"/>
      <c r="L14" s="95"/>
      <c r="V14" s="7"/>
    </row>
    <row r="15" spans="1:24" x14ac:dyDescent="0.25">
      <c r="A15" s="103">
        <v>3.29</v>
      </c>
      <c r="B15" s="114">
        <v>0</v>
      </c>
      <c r="C15" s="115">
        <v>5.35</v>
      </c>
      <c r="D15" s="115">
        <v>5.5</v>
      </c>
      <c r="E15" s="115">
        <v>6.7190082644628104</v>
      </c>
      <c r="F15" s="115">
        <v>7.1538461538461497</v>
      </c>
      <c r="G15" s="115">
        <v>6.1544117647058796</v>
      </c>
      <c r="H15" s="115">
        <v>6.3051470588235299</v>
      </c>
      <c r="I15" s="116" t="s">
        <v>17</v>
      </c>
      <c r="K15" s="97"/>
      <c r="L15" s="95"/>
      <c r="V15" s="7"/>
    </row>
    <row r="16" spans="1:24" x14ac:dyDescent="0.25">
      <c r="A16" s="55"/>
      <c r="B16" s="105"/>
      <c r="C16" s="105"/>
      <c r="D16" s="105"/>
      <c r="E16" s="105"/>
      <c r="F16" s="105"/>
      <c r="G16" s="105"/>
      <c r="H16" s="105"/>
      <c r="I16" s="105"/>
      <c r="K16" s="97"/>
      <c r="L16" s="95"/>
      <c r="V16" s="7"/>
    </row>
    <row r="17" spans="1:22" x14ac:dyDescent="0.25">
      <c r="A17" s="55"/>
      <c r="B17" s="105"/>
      <c r="C17" s="105"/>
      <c r="D17" s="105"/>
      <c r="E17" s="105"/>
      <c r="F17" s="105"/>
      <c r="G17" s="105"/>
      <c r="H17" s="105"/>
      <c r="I17" s="105"/>
      <c r="K17" s="97"/>
      <c r="L17" s="95"/>
      <c r="V17" s="7"/>
    </row>
    <row r="18" spans="1:22" x14ac:dyDescent="0.25">
      <c r="A18" s="55"/>
      <c r="B18" s="145" t="s">
        <v>11</v>
      </c>
      <c r="C18" s="146"/>
      <c r="D18" s="146"/>
      <c r="E18" s="146"/>
      <c r="F18" s="146"/>
      <c r="G18" s="146"/>
      <c r="H18" s="146"/>
      <c r="I18" s="147"/>
      <c r="K18" s="97"/>
      <c r="L18" s="95"/>
      <c r="V18" s="7"/>
    </row>
    <row r="19" spans="1:22" x14ac:dyDescent="0.25">
      <c r="A19" s="55" t="s">
        <v>9</v>
      </c>
      <c r="B19" s="119" t="s">
        <v>0</v>
      </c>
      <c r="C19" s="5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6</v>
      </c>
      <c r="I19" s="120" t="s">
        <v>7</v>
      </c>
      <c r="K19" s="97"/>
      <c r="L19" s="95"/>
      <c r="V19" s="7"/>
    </row>
    <row r="20" spans="1:22" x14ac:dyDescent="0.25">
      <c r="A20" s="103">
        <v>0</v>
      </c>
      <c r="B20" s="111">
        <v>0</v>
      </c>
      <c r="C20" s="34">
        <v>-431007</v>
      </c>
      <c r="D20" s="34">
        <v>-456223</v>
      </c>
      <c r="E20" s="34">
        <v>-319300</v>
      </c>
      <c r="F20" s="34">
        <v>-258495</v>
      </c>
      <c r="G20" s="34">
        <v>-341442</v>
      </c>
      <c r="H20" s="34">
        <v>-317600</v>
      </c>
      <c r="I20" s="107" t="s">
        <v>17</v>
      </c>
      <c r="K20" s="97"/>
      <c r="L20" s="95"/>
      <c r="V20" s="7"/>
    </row>
    <row r="21" spans="1:22" x14ac:dyDescent="0.25">
      <c r="A21" s="103">
        <v>1.0900000000000001</v>
      </c>
      <c r="B21" s="112">
        <v>0</v>
      </c>
      <c r="C21" s="54">
        <v>-278719</v>
      </c>
      <c r="D21" s="54">
        <v>-308600</v>
      </c>
      <c r="E21" s="54">
        <v>-220400</v>
      </c>
      <c r="F21" s="54">
        <v>-156679</v>
      </c>
      <c r="G21" s="54">
        <v>-216447</v>
      </c>
      <c r="H21" s="54">
        <v>-198400</v>
      </c>
      <c r="I21" s="113" t="s">
        <v>17</v>
      </c>
      <c r="K21" s="97"/>
      <c r="L21" s="95"/>
      <c r="V21" s="7"/>
    </row>
    <row r="22" spans="1:22" x14ac:dyDescent="0.25">
      <c r="A22" s="103">
        <v>2.19</v>
      </c>
      <c r="B22" s="112">
        <v>0</v>
      </c>
      <c r="C22" s="54">
        <v>-187201</v>
      </c>
      <c r="D22" s="54">
        <v>-180000</v>
      </c>
      <c r="E22" s="54">
        <v>-131800</v>
      </c>
      <c r="F22" s="54">
        <v>-110824</v>
      </c>
      <c r="G22" s="54">
        <v>-139272</v>
      </c>
      <c r="H22" s="54">
        <v>-134800</v>
      </c>
      <c r="I22" s="113" t="s">
        <v>17</v>
      </c>
      <c r="K22" s="97"/>
      <c r="L22" s="95"/>
      <c r="V22" s="7"/>
    </row>
    <row r="23" spans="1:22" x14ac:dyDescent="0.25">
      <c r="A23" s="103">
        <v>3.29</v>
      </c>
      <c r="B23" s="114">
        <v>0</v>
      </c>
      <c r="C23" s="52">
        <v>-126766</v>
      </c>
      <c r="D23" s="52">
        <v>-120600</v>
      </c>
      <c r="E23" s="52">
        <v>-84070</v>
      </c>
      <c r="F23" s="52">
        <v>-74133</v>
      </c>
      <c r="G23" s="52">
        <v>-98830</v>
      </c>
      <c r="H23" s="52">
        <v>-89580</v>
      </c>
      <c r="I23" s="116" t="s">
        <v>17</v>
      </c>
      <c r="K23" s="97"/>
      <c r="L23" s="95"/>
      <c r="V23" s="7"/>
    </row>
    <row r="24" spans="1:22" x14ac:dyDescent="0.25">
      <c r="A24" s="55"/>
      <c r="B24" s="105"/>
      <c r="C24" s="105"/>
      <c r="D24" s="105"/>
      <c r="E24" s="105"/>
      <c r="F24" s="105"/>
      <c r="G24" s="105"/>
      <c r="H24" s="105"/>
      <c r="I24" s="105"/>
      <c r="K24" s="97"/>
      <c r="L24" s="95"/>
      <c r="V24" s="7"/>
    </row>
    <row r="25" spans="1:22" x14ac:dyDescent="0.25">
      <c r="A25" s="55"/>
      <c r="B25" s="105"/>
      <c r="C25" s="105"/>
      <c r="D25" s="105"/>
      <c r="E25" s="105"/>
      <c r="F25" s="105"/>
      <c r="G25" s="105"/>
      <c r="H25" s="105"/>
      <c r="I25" s="105"/>
      <c r="K25" s="97"/>
      <c r="L25" s="95"/>
      <c r="V25" s="7"/>
    </row>
    <row r="26" spans="1:22" x14ac:dyDescent="0.25">
      <c r="A26" s="55"/>
      <c r="B26" s="145" t="s">
        <v>12</v>
      </c>
      <c r="C26" s="146"/>
      <c r="D26" s="146"/>
      <c r="E26" s="146"/>
      <c r="F26" s="146"/>
      <c r="G26" s="146"/>
      <c r="H26" s="146"/>
      <c r="I26" s="147"/>
      <c r="K26" s="97"/>
      <c r="L26" s="95"/>
    </row>
    <row r="27" spans="1:22" x14ac:dyDescent="0.25">
      <c r="A27" s="55" t="s">
        <v>9</v>
      </c>
      <c r="B27" s="119" t="s">
        <v>0</v>
      </c>
      <c r="C27" s="5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6</v>
      </c>
      <c r="I27" s="120" t="s">
        <v>7</v>
      </c>
      <c r="K27" s="97"/>
      <c r="L27" s="95"/>
    </row>
    <row r="28" spans="1:22" x14ac:dyDescent="0.25">
      <c r="A28" s="103">
        <v>0</v>
      </c>
      <c r="B28" s="111">
        <v>0</v>
      </c>
      <c r="C28" s="53">
        <v>5586117</v>
      </c>
      <c r="D28" s="53">
        <v>5721770</v>
      </c>
      <c r="E28" s="53">
        <v>5841830</v>
      </c>
      <c r="F28" s="53">
        <v>5791950</v>
      </c>
      <c r="G28" s="53">
        <v>6251740</v>
      </c>
      <c r="H28" s="53">
        <v>5800132</v>
      </c>
      <c r="I28" s="107" t="s">
        <v>17</v>
      </c>
      <c r="K28" s="97"/>
      <c r="L28" s="95"/>
    </row>
    <row r="29" spans="1:22" x14ac:dyDescent="0.25">
      <c r="A29" s="103">
        <v>1.0900000000000001</v>
      </c>
      <c r="B29" s="112">
        <v>0</v>
      </c>
      <c r="C29" s="51">
        <v>5899560</v>
      </c>
      <c r="D29" s="51">
        <v>5850673</v>
      </c>
      <c r="E29" s="51">
        <v>5751360</v>
      </c>
      <c r="F29" s="51">
        <v>6049887.5</v>
      </c>
      <c r="G29" s="51">
        <v>5620665</v>
      </c>
      <c r="H29" s="51">
        <v>5796561</v>
      </c>
      <c r="I29" s="113" t="s">
        <v>17</v>
      </c>
      <c r="K29" s="97"/>
      <c r="L29" s="95"/>
    </row>
    <row r="30" spans="1:22" x14ac:dyDescent="0.25">
      <c r="A30" s="103">
        <v>2.19</v>
      </c>
      <c r="B30" s="112">
        <v>0</v>
      </c>
      <c r="C30" s="51">
        <v>5957845</v>
      </c>
      <c r="D30" s="51">
        <v>5953761</v>
      </c>
      <c r="E30" s="51">
        <v>5780004</v>
      </c>
      <c r="F30" s="51">
        <v>6047222.5</v>
      </c>
      <c r="G30" s="51">
        <v>5716325</v>
      </c>
      <c r="H30" s="51">
        <v>5963531</v>
      </c>
      <c r="I30" s="113" t="s">
        <v>17</v>
      </c>
      <c r="K30" s="97"/>
      <c r="L30" s="95"/>
    </row>
    <row r="31" spans="1:22" x14ac:dyDescent="0.25">
      <c r="A31" s="103">
        <v>3.29</v>
      </c>
      <c r="B31" s="114">
        <v>0</v>
      </c>
      <c r="C31" s="52">
        <v>5989042</v>
      </c>
      <c r="D31" s="52">
        <v>6029677</v>
      </c>
      <c r="E31" s="52">
        <v>5810973</v>
      </c>
      <c r="F31" s="52">
        <v>6110844.5</v>
      </c>
      <c r="G31" s="52">
        <v>5835839</v>
      </c>
      <c r="H31" s="52">
        <v>6044425</v>
      </c>
      <c r="I31" s="116" t="s">
        <v>17</v>
      </c>
      <c r="K31" s="97"/>
      <c r="L31" s="95"/>
    </row>
    <row r="32" spans="1:22" x14ac:dyDescent="0.25">
      <c r="A32" s="30" t="s">
        <v>13</v>
      </c>
      <c r="B32" s="121">
        <v>0</v>
      </c>
      <c r="C32" s="122">
        <v>6017124</v>
      </c>
      <c r="D32" s="122">
        <v>6177993</v>
      </c>
      <c r="E32" s="122">
        <v>6170679</v>
      </c>
      <c r="F32" s="122">
        <v>6050445</v>
      </c>
      <c r="G32" s="122">
        <v>6593182</v>
      </c>
      <c r="H32" s="122">
        <v>6159093</v>
      </c>
      <c r="I32" s="123" t="s">
        <v>17</v>
      </c>
      <c r="K32" s="97"/>
      <c r="L32" s="95"/>
    </row>
    <row r="33" spans="1:20" x14ac:dyDescent="0.25">
      <c r="K33" s="97"/>
      <c r="L33" s="95"/>
    </row>
    <row r="34" spans="1:20" x14ac:dyDescent="0.25">
      <c r="K34" s="97"/>
      <c r="L34" s="95"/>
    </row>
    <row r="35" spans="1:20" x14ac:dyDescent="0.25">
      <c r="K35" s="97"/>
      <c r="L35" s="95"/>
    </row>
    <row r="36" spans="1:20" x14ac:dyDescent="0.25">
      <c r="K36" s="97"/>
      <c r="L36" s="95"/>
    </row>
    <row r="37" spans="1:20" x14ac:dyDescent="0.25">
      <c r="K37" s="97"/>
      <c r="L37" s="95"/>
    </row>
    <row r="38" spans="1:20" x14ac:dyDescent="0.25">
      <c r="K38" s="97"/>
      <c r="L38" s="95"/>
    </row>
    <row r="39" spans="1:20" x14ac:dyDescent="0.25">
      <c r="K39" s="97"/>
      <c r="L39" s="95"/>
    </row>
    <row r="40" spans="1:20" x14ac:dyDescent="0.25">
      <c r="K40" s="97"/>
      <c r="L40" s="95"/>
    </row>
    <row r="41" spans="1:20" x14ac:dyDescent="0.25">
      <c r="K41" s="97"/>
      <c r="L41" s="95"/>
    </row>
    <row r="42" spans="1:20" x14ac:dyDescent="0.25">
      <c r="K42" s="97"/>
      <c r="L42" s="95"/>
      <c r="M42" s="99"/>
      <c r="N42" s="99"/>
      <c r="O42" s="97"/>
      <c r="P42" s="97"/>
      <c r="Q42" s="97"/>
      <c r="R42" s="97"/>
      <c r="S42" s="97"/>
      <c r="T42" s="97"/>
    </row>
    <row r="43" spans="1:20" x14ac:dyDescent="0.25">
      <c r="K43" s="97"/>
      <c r="L43" s="95"/>
      <c r="M43" s="99"/>
      <c r="N43" s="99"/>
      <c r="O43" s="97"/>
      <c r="P43" s="97"/>
      <c r="Q43" s="97"/>
      <c r="R43" s="97"/>
      <c r="S43" s="97"/>
      <c r="T43" s="97"/>
    </row>
    <row r="44" spans="1:20" x14ac:dyDescent="0.25">
      <c r="K44" s="97"/>
      <c r="L44" s="95"/>
      <c r="M44" s="99"/>
      <c r="N44" s="99"/>
      <c r="O44" s="97"/>
      <c r="P44" s="97"/>
      <c r="Q44" s="97"/>
      <c r="R44" s="97"/>
      <c r="S44" s="97"/>
      <c r="T44" s="97"/>
    </row>
    <row r="45" spans="1:20" x14ac:dyDescent="0.25">
      <c r="A45" s="6"/>
      <c r="B45" s="6"/>
      <c r="C45" s="6"/>
      <c r="D45" s="6"/>
      <c r="E45" s="6"/>
      <c r="K45" s="97"/>
      <c r="L45" s="95"/>
      <c r="M45" s="99"/>
      <c r="N45" s="99"/>
      <c r="O45" s="97"/>
      <c r="P45" s="97"/>
      <c r="Q45" s="97"/>
      <c r="R45" s="97"/>
      <c r="S45" s="97"/>
      <c r="T45" s="97"/>
    </row>
    <row r="46" spans="1:20" x14ac:dyDescent="0.25">
      <c r="A46" s="6"/>
      <c r="B46" s="6"/>
      <c r="C46" s="6"/>
      <c r="D46" s="6"/>
      <c r="E46" s="6"/>
      <c r="K46" s="97"/>
      <c r="L46" s="95"/>
      <c r="M46" s="99"/>
      <c r="N46" s="99"/>
      <c r="O46" s="97"/>
      <c r="P46" s="97"/>
      <c r="Q46" s="97"/>
      <c r="R46" s="97"/>
      <c r="S46" s="97"/>
      <c r="T46" s="97"/>
    </row>
    <row r="47" spans="1:20" x14ac:dyDescent="0.25">
      <c r="A47" s="6"/>
      <c r="B47" s="6"/>
      <c r="C47" s="6"/>
      <c r="D47" s="6"/>
      <c r="E47" s="6"/>
      <c r="K47" s="97"/>
      <c r="L47" s="95"/>
      <c r="M47" s="99"/>
      <c r="N47" s="99"/>
      <c r="O47" s="97"/>
      <c r="P47" s="97"/>
      <c r="Q47" s="97"/>
      <c r="R47" s="97"/>
      <c r="S47" s="97"/>
      <c r="T47" s="97"/>
    </row>
    <row r="48" spans="1:20" x14ac:dyDescent="0.25">
      <c r="A48" s="6"/>
      <c r="B48" s="6"/>
      <c r="C48" s="6"/>
      <c r="D48" s="6"/>
      <c r="E48" s="6"/>
      <c r="K48" s="97"/>
      <c r="L48" s="95"/>
      <c r="M48" s="99"/>
      <c r="N48" s="99"/>
      <c r="O48" s="97"/>
      <c r="P48" s="97"/>
      <c r="Q48" s="97"/>
      <c r="R48" s="97"/>
      <c r="S48" s="97"/>
      <c r="T48" s="97"/>
    </row>
    <row r="49" spans="1:20" x14ac:dyDescent="0.25">
      <c r="A49" s="6"/>
      <c r="B49" s="6"/>
      <c r="C49" s="6"/>
      <c r="D49" s="6"/>
      <c r="E49" s="6"/>
      <c r="K49" s="97"/>
      <c r="L49" s="95"/>
      <c r="M49" s="99"/>
      <c r="N49" s="99"/>
      <c r="O49" s="97"/>
      <c r="P49" s="97"/>
      <c r="Q49" s="97"/>
      <c r="R49" s="97"/>
      <c r="S49" s="97"/>
      <c r="T49" s="97"/>
    </row>
    <row r="50" spans="1:20" x14ac:dyDescent="0.25">
      <c r="A50" s="6"/>
      <c r="B50" s="6"/>
      <c r="C50" s="6"/>
      <c r="D50" s="6"/>
      <c r="E50" s="6"/>
      <c r="K50" s="97"/>
      <c r="L50" s="97"/>
      <c r="M50" s="97"/>
      <c r="N50" s="97"/>
      <c r="O50" s="97"/>
      <c r="P50" s="97"/>
      <c r="Q50" s="97"/>
      <c r="R50" s="97"/>
      <c r="S50" s="97"/>
      <c r="T50" s="97"/>
    </row>
    <row r="51" spans="1:20" x14ac:dyDescent="0.25">
      <c r="K51" s="97"/>
      <c r="L51" s="97"/>
      <c r="M51" s="97"/>
      <c r="N51" s="97"/>
      <c r="O51" s="97"/>
      <c r="P51" s="97"/>
      <c r="Q51" s="97"/>
      <c r="R51" s="97"/>
      <c r="S51" s="97"/>
      <c r="T51" s="97"/>
    </row>
    <row r="52" spans="1:20" x14ac:dyDescent="0.25">
      <c r="K52" s="97"/>
      <c r="L52" s="97"/>
      <c r="M52" s="97"/>
      <c r="N52" s="97"/>
      <c r="O52" s="97"/>
      <c r="P52" s="97"/>
      <c r="Q52" s="97"/>
      <c r="R52" s="97"/>
      <c r="S52" s="97"/>
      <c r="T52" s="97"/>
    </row>
    <row r="53" spans="1:20" x14ac:dyDescent="0.25">
      <c r="K53" s="97"/>
      <c r="L53" s="97"/>
      <c r="M53" s="97"/>
      <c r="N53" s="97"/>
      <c r="O53" s="97"/>
      <c r="P53" s="97"/>
      <c r="Q53" s="97"/>
      <c r="R53" s="97"/>
      <c r="S53" s="97"/>
      <c r="T53" s="97"/>
    </row>
    <row r="54" spans="1:20" x14ac:dyDescent="0.25">
      <c r="K54" s="97"/>
      <c r="L54" s="97"/>
      <c r="M54" s="97"/>
      <c r="N54" s="97"/>
      <c r="O54" s="97"/>
      <c r="P54" s="97"/>
      <c r="Q54" s="97"/>
      <c r="R54" s="97"/>
      <c r="S54" s="97"/>
      <c r="T54" s="97"/>
    </row>
    <row r="55" spans="1:20" x14ac:dyDescent="0.25">
      <c r="K55" s="97"/>
      <c r="L55" s="97"/>
      <c r="M55" s="97"/>
      <c r="N55" s="97"/>
      <c r="O55" s="97"/>
      <c r="P55" s="97"/>
      <c r="Q55" s="97"/>
      <c r="R55" s="97"/>
      <c r="S55" s="97"/>
      <c r="T55" s="97"/>
    </row>
    <row r="56" spans="1:20" x14ac:dyDescent="0.25">
      <c r="K56" s="97"/>
      <c r="L56" s="97"/>
      <c r="M56" s="97"/>
      <c r="N56" s="97"/>
      <c r="O56" s="97"/>
      <c r="P56" s="97"/>
      <c r="Q56" s="97"/>
      <c r="R56" s="97"/>
      <c r="S56" s="97"/>
      <c r="T56" s="97"/>
    </row>
    <row r="57" spans="1:20" x14ac:dyDescent="0.25">
      <c r="K57" s="97"/>
      <c r="L57" s="97"/>
      <c r="M57" s="97"/>
      <c r="N57" s="97"/>
      <c r="O57" s="97"/>
      <c r="P57" s="97"/>
      <c r="Q57" s="97"/>
      <c r="R57" s="97"/>
      <c r="S57" s="97"/>
      <c r="T57" s="97"/>
    </row>
    <row r="58" spans="1:20" x14ac:dyDescent="0.25">
      <c r="K58" s="97"/>
      <c r="L58" s="97"/>
      <c r="M58" s="97"/>
      <c r="N58" s="97"/>
      <c r="O58" s="97"/>
      <c r="P58" s="97"/>
      <c r="Q58" s="97"/>
      <c r="R58" s="97"/>
      <c r="S58" s="97"/>
      <c r="T58" s="97"/>
    </row>
    <row r="59" spans="1:20" x14ac:dyDescent="0.25">
      <c r="K59" s="97"/>
      <c r="L59" s="97"/>
      <c r="M59" s="97"/>
      <c r="N59" s="97"/>
      <c r="O59" s="97"/>
      <c r="P59" s="97"/>
      <c r="Q59" s="97"/>
      <c r="R59" s="97"/>
      <c r="S59" s="97"/>
      <c r="T59" s="97"/>
    </row>
    <row r="60" spans="1:20" x14ac:dyDescent="0.25">
      <c r="K60" s="97"/>
      <c r="L60" s="97"/>
      <c r="M60" s="97"/>
      <c r="N60" s="97"/>
      <c r="O60" s="97"/>
      <c r="P60" s="97"/>
      <c r="Q60" s="97"/>
      <c r="R60" s="97"/>
      <c r="S60" s="97"/>
      <c r="T60" s="97"/>
    </row>
    <row r="61" spans="1:20" x14ac:dyDescent="0.25">
      <c r="K61" s="97"/>
      <c r="L61" s="97"/>
      <c r="M61" s="97"/>
      <c r="N61" s="97"/>
      <c r="O61" s="97"/>
      <c r="P61" s="97"/>
      <c r="Q61" s="97"/>
      <c r="R61" s="97"/>
      <c r="S61" s="97"/>
      <c r="T61" s="97"/>
    </row>
    <row r="62" spans="1:20" x14ac:dyDescent="0.25">
      <c r="K62" s="97"/>
      <c r="L62" s="97"/>
      <c r="M62" s="97"/>
      <c r="N62" s="97"/>
      <c r="O62" s="97"/>
      <c r="P62" s="97"/>
      <c r="Q62" s="97"/>
      <c r="R62" s="97"/>
      <c r="S62" s="97"/>
      <c r="T62" s="97"/>
    </row>
    <row r="63" spans="1:20" x14ac:dyDescent="0.25">
      <c r="K63" s="97"/>
      <c r="L63" s="97"/>
      <c r="M63" s="97"/>
      <c r="N63" s="97"/>
      <c r="O63" s="97"/>
      <c r="P63" s="97"/>
      <c r="Q63" s="97"/>
      <c r="R63" s="97"/>
      <c r="S63" s="97"/>
      <c r="T63" s="97"/>
    </row>
    <row r="64" spans="1:20" x14ac:dyDescent="0.25">
      <c r="K64" s="97"/>
      <c r="L64" s="97"/>
      <c r="M64" s="97"/>
      <c r="N64" s="97"/>
      <c r="O64" s="97"/>
      <c r="P64" s="97"/>
      <c r="Q64" s="97"/>
      <c r="R64" s="97"/>
      <c r="S64" s="97"/>
      <c r="T64" s="97"/>
    </row>
    <row r="65" spans="11:20" x14ac:dyDescent="0.25">
      <c r="K65" s="97"/>
      <c r="L65" s="97"/>
      <c r="M65" s="97"/>
      <c r="N65" s="97"/>
      <c r="O65" s="97"/>
      <c r="P65" s="97"/>
      <c r="Q65" s="97"/>
      <c r="R65" s="97"/>
      <c r="S65" s="97"/>
      <c r="T65" s="97"/>
    </row>
    <row r="66" spans="11:20" x14ac:dyDescent="0.25">
      <c r="K66" s="97"/>
      <c r="L66" s="97"/>
      <c r="M66" s="97"/>
      <c r="N66" s="97"/>
      <c r="O66" s="97"/>
      <c r="P66" s="97"/>
      <c r="Q66" s="97"/>
      <c r="R66" s="97"/>
      <c r="S66" s="97"/>
      <c r="T66" s="97"/>
    </row>
    <row r="67" spans="11:20" x14ac:dyDescent="0.25">
      <c r="K67" s="97"/>
      <c r="L67" s="97"/>
      <c r="M67" s="97"/>
      <c r="N67" s="97"/>
      <c r="O67" s="97"/>
      <c r="P67" s="97"/>
      <c r="Q67" s="97"/>
      <c r="R67" s="97"/>
      <c r="S67" s="97"/>
      <c r="T67" s="97"/>
    </row>
    <row r="68" spans="11:20" x14ac:dyDescent="0.25">
      <c r="K68" s="97"/>
      <c r="L68" s="97"/>
      <c r="M68" s="97"/>
      <c r="N68" s="97"/>
      <c r="O68" s="97"/>
      <c r="P68" s="97"/>
      <c r="Q68" s="97"/>
      <c r="R68" s="97"/>
      <c r="S68" s="97"/>
      <c r="T68" s="97"/>
    </row>
    <row r="69" spans="11:20" x14ac:dyDescent="0.25">
      <c r="K69" s="97"/>
      <c r="L69" s="97"/>
      <c r="M69" s="97"/>
      <c r="N69" s="97"/>
      <c r="O69" s="97"/>
      <c r="P69" s="97"/>
      <c r="Q69" s="97"/>
      <c r="R69" s="97"/>
      <c r="S69" s="97"/>
      <c r="T69" s="97"/>
    </row>
    <row r="70" spans="11:20" x14ac:dyDescent="0.25">
      <c r="K70" s="97"/>
      <c r="L70" s="97"/>
      <c r="M70" s="97"/>
      <c r="N70" s="97"/>
      <c r="O70" s="97"/>
      <c r="P70" s="97"/>
      <c r="Q70" s="97"/>
      <c r="R70" s="97"/>
      <c r="S70" s="97"/>
      <c r="T70" s="97"/>
    </row>
    <row r="71" spans="11:20" x14ac:dyDescent="0.25"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11:20" x14ac:dyDescent="0.25">
      <c r="K72" s="97"/>
      <c r="L72" s="97"/>
      <c r="M72" s="97"/>
      <c r="N72" s="97"/>
      <c r="O72" s="97"/>
      <c r="P72" s="97"/>
      <c r="Q72" s="97"/>
      <c r="R72" s="97"/>
      <c r="S72" s="97"/>
      <c r="T72" s="97"/>
    </row>
    <row r="73" spans="11:20" x14ac:dyDescent="0.25">
      <c r="K73" s="97"/>
      <c r="L73" s="97"/>
      <c r="M73" s="97"/>
      <c r="N73" s="97"/>
      <c r="O73" s="97"/>
      <c r="P73" s="97"/>
      <c r="Q73" s="97"/>
      <c r="R73" s="97"/>
      <c r="S73" s="97"/>
      <c r="T73" s="97"/>
    </row>
    <row r="74" spans="11:20" x14ac:dyDescent="0.25">
      <c r="K74" s="97"/>
      <c r="L74" s="97"/>
      <c r="M74" s="97"/>
      <c r="N74" s="97"/>
      <c r="O74" s="97"/>
      <c r="P74" s="97"/>
      <c r="Q74" s="97"/>
      <c r="R74" s="97"/>
      <c r="S74" s="97"/>
      <c r="T74" s="97"/>
    </row>
    <row r="75" spans="11:20" x14ac:dyDescent="0.25">
      <c r="K75" s="97"/>
      <c r="L75" s="97"/>
      <c r="M75" s="97"/>
      <c r="N75" s="97"/>
      <c r="O75" s="97"/>
      <c r="P75" s="97"/>
      <c r="Q75" s="97"/>
      <c r="R75" s="97"/>
      <c r="S75" s="97"/>
      <c r="T75" s="97"/>
    </row>
    <row r="76" spans="11:20" x14ac:dyDescent="0.25">
      <c r="K76" s="97"/>
      <c r="L76" s="97"/>
      <c r="M76" s="97"/>
      <c r="N76" s="97"/>
      <c r="O76" s="97"/>
      <c r="P76" s="97"/>
      <c r="Q76" s="97"/>
      <c r="R76" s="97"/>
      <c r="S76" s="97"/>
      <c r="T76" s="97"/>
    </row>
    <row r="77" spans="11:20" x14ac:dyDescent="0.25">
      <c r="K77" s="97"/>
      <c r="L77" s="97"/>
      <c r="M77" s="97"/>
      <c r="N77" s="97"/>
      <c r="O77" s="97"/>
      <c r="P77" s="97"/>
      <c r="Q77" s="97"/>
      <c r="R77" s="97"/>
      <c r="S77" s="97"/>
      <c r="T77" s="97"/>
    </row>
    <row r="78" spans="11:20" x14ac:dyDescent="0.25">
      <c r="K78" s="97"/>
      <c r="L78" s="97"/>
      <c r="M78" s="97"/>
      <c r="N78" s="97"/>
      <c r="O78" s="97"/>
      <c r="P78" s="97"/>
      <c r="Q78" s="97"/>
      <c r="R78" s="97"/>
      <c r="S78" s="97"/>
      <c r="T78" s="97"/>
    </row>
    <row r="79" spans="11:20" x14ac:dyDescent="0.25">
      <c r="K79" s="97"/>
      <c r="L79" s="97"/>
      <c r="M79" s="97"/>
      <c r="N79" s="97"/>
      <c r="O79" s="97"/>
      <c r="P79" s="97"/>
      <c r="Q79" s="97"/>
      <c r="R79" s="97"/>
      <c r="S79" s="97"/>
      <c r="T79" s="97"/>
    </row>
    <row r="80" spans="11:20" x14ac:dyDescent="0.25">
      <c r="K80" s="97"/>
      <c r="L80" s="97"/>
      <c r="M80" s="97"/>
      <c r="N80" s="97"/>
      <c r="O80" s="97"/>
      <c r="P80" s="97"/>
      <c r="Q80" s="97"/>
      <c r="R80" s="97"/>
      <c r="S80" s="97"/>
      <c r="T80" s="97"/>
    </row>
    <row r="81" spans="11:20" x14ac:dyDescent="0.25">
      <c r="K81" s="97"/>
      <c r="L81" s="97"/>
      <c r="M81" s="97"/>
      <c r="N81" s="97"/>
      <c r="O81" s="97"/>
      <c r="P81" s="97"/>
      <c r="Q81" s="97"/>
      <c r="R81" s="97"/>
      <c r="S81" s="97"/>
      <c r="T81" s="97"/>
    </row>
    <row r="82" spans="11:20" x14ac:dyDescent="0.25">
      <c r="K82" s="97"/>
      <c r="L82" s="97"/>
      <c r="M82" s="97"/>
      <c r="N82" s="97"/>
      <c r="O82" s="97"/>
      <c r="P82" s="97"/>
      <c r="Q82" s="97"/>
      <c r="R82" s="97"/>
      <c r="S82" s="97"/>
      <c r="T82" s="97"/>
    </row>
    <row r="83" spans="11:20" x14ac:dyDescent="0.25">
      <c r="K83" s="97"/>
      <c r="L83" s="97"/>
      <c r="M83" s="97"/>
      <c r="N83" s="97"/>
      <c r="O83" s="97"/>
      <c r="P83" s="97"/>
      <c r="Q83" s="97"/>
      <c r="R83" s="97"/>
      <c r="S83" s="97"/>
      <c r="T83" s="97"/>
    </row>
    <row r="84" spans="11:20" x14ac:dyDescent="0.25">
      <c r="K84" s="97"/>
      <c r="L84" s="97"/>
      <c r="M84" s="97"/>
      <c r="N84" s="97"/>
      <c r="O84" s="97"/>
      <c r="P84" s="97"/>
      <c r="Q84" s="97"/>
      <c r="R84" s="97"/>
      <c r="S84" s="97"/>
      <c r="T84" s="97"/>
    </row>
    <row r="85" spans="11:20" x14ac:dyDescent="0.25">
      <c r="K85" s="97"/>
      <c r="L85" s="97"/>
      <c r="M85" s="97"/>
      <c r="N85" s="97"/>
      <c r="O85" s="97"/>
      <c r="P85" s="97"/>
      <c r="Q85" s="97"/>
      <c r="R85" s="97"/>
      <c r="S85" s="97"/>
      <c r="T85" s="97"/>
    </row>
    <row r="86" spans="11:20" x14ac:dyDescent="0.25">
      <c r="K86" s="97"/>
      <c r="L86" s="97"/>
      <c r="M86" s="97"/>
      <c r="N86" s="97"/>
      <c r="O86" s="97"/>
      <c r="P86" s="97"/>
      <c r="Q86" s="97"/>
      <c r="R86" s="97"/>
      <c r="S86" s="97"/>
      <c r="T86" s="97"/>
    </row>
    <row r="87" spans="11:20" x14ac:dyDescent="0.25">
      <c r="K87" s="97"/>
      <c r="L87" s="97"/>
      <c r="M87" s="97"/>
      <c r="N87" s="97"/>
      <c r="O87" s="97"/>
      <c r="P87" s="97"/>
      <c r="Q87" s="97"/>
      <c r="R87" s="97"/>
      <c r="S87" s="97"/>
      <c r="T87" s="97"/>
    </row>
    <row r="88" spans="11:20" x14ac:dyDescent="0.25">
      <c r="K88" s="97"/>
      <c r="L88" s="97"/>
      <c r="M88" s="97"/>
      <c r="N88" s="97"/>
      <c r="O88" s="97"/>
      <c r="P88" s="97"/>
      <c r="Q88" s="97"/>
      <c r="R88" s="97"/>
      <c r="S88" s="97"/>
      <c r="T88" s="97"/>
    </row>
    <row r="89" spans="11:20" x14ac:dyDescent="0.25">
      <c r="K89" s="97"/>
      <c r="L89" s="97"/>
      <c r="M89" s="97"/>
      <c r="N89" s="97"/>
      <c r="O89" s="97"/>
      <c r="P89" s="97"/>
      <c r="Q89" s="97"/>
      <c r="R89" s="97"/>
      <c r="S89" s="97"/>
      <c r="T89" s="97"/>
    </row>
    <row r="90" spans="11:20" x14ac:dyDescent="0.25">
      <c r="K90" s="97"/>
      <c r="L90" s="97"/>
      <c r="M90" s="97"/>
      <c r="N90" s="97"/>
      <c r="O90" s="97"/>
      <c r="P90" s="97"/>
      <c r="Q90" s="97"/>
      <c r="R90" s="97"/>
      <c r="S90" s="97"/>
      <c r="T90" s="97"/>
    </row>
    <row r="91" spans="11:20" x14ac:dyDescent="0.25">
      <c r="K91" s="97"/>
      <c r="L91" s="97"/>
      <c r="M91" s="97"/>
      <c r="N91" s="97"/>
      <c r="O91" s="97"/>
      <c r="P91" s="97"/>
      <c r="Q91" s="97"/>
      <c r="R91" s="97"/>
      <c r="S91" s="97"/>
      <c r="T91" s="97"/>
    </row>
    <row r="92" spans="11:20" x14ac:dyDescent="0.25">
      <c r="K92" s="97"/>
      <c r="L92" s="97"/>
      <c r="M92" s="97"/>
      <c r="N92" s="97"/>
      <c r="O92" s="97"/>
      <c r="P92" s="97"/>
      <c r="Q92" s="97"/>
      <c r="R92" s="97"/>
      <c r="S92" s="97"/>
      <c r="T92" s="97"/>
    </row>
    <row r="93" spans="11:20" x14ac:dyDescent="0.25">
      <c r="K93" s="97"/>
      <c r="L93" s="97"/>
      <c r="M93" s="97"/>
      <c r="N93" s="97"/>
      <c r="O93" s="97"/>
      <c r="P93" s="97"/>
      <c r="Q93" s="97"/>
      <c r="R93" s="97"/>
      <c r="S93" s="97"/>
      <c r="T93" s="97"/>
    </row>
    <row r="94" spans="11:20" x14ac:dyDescent="0.25">
      <c r="K94" s="97"/>
      <c r="L94" s="97"/>
      <c r="M94" s="97"/>
      <c r="N94" s="97"/>
      <c r="O94" s="97"/>
      <c r="P94" s="97"/>
      <c r="Q94" s="97"/>
      <c r="R94" s="97"/>
      <c r="S94" s="97"/>
      <c r="T94" s="97"/>
    </row>
    <row r="95" spans="11:20" x14ac:dyDescent="0.25">
      <c r="K95" s="97"/>
      <c r="L95" s="97"/>
      <c r="M95" s="97"/>
      <c r="N95" s="97"/>
      <c r="O95" s="97"/>
      <c r="P95" s="97"/>
      <c r="Q95" s="97"/>
      <c r="R95" s="97"/>
      <c r="S95" s="97"/>
      <c r="T95" s="97"/>
    </row>
    <row r="96" spans="11:20" x14ac:dyDescent="0.25">
      <c r="K96" s="97"/>
      <c r="L96" s="97"/>
      <c r="M96" s="97"/>
      <c r="N96" s="97"/>
      <c r="O96" s="97"/>
      <c r="P96" s="97"/>
      <c r="Q96" s="97"/>
      <c r="R96" s="97"/>
      <c r="S96" s="97"/>
      <c r="T96" s="97"/>
    </row>
    <row r="97" spans="11:20" x14ac:dyDescent="0.25">
      <c r="K97" s="97"/>
      <c r="L97" s="97"/>
      <c r="M97" s="97"/>
      <c r="N97" s="97"/>
      <c r="O97" s="97"/>
      <c r="P97" s="97"/>
      <c r="Q97" s="97"/>
      <c r="R97" s="97"/>
      <c r="S97" s="97"/>
      <c r="T97" s="97"/>
    </row>
    <row r="98" spans="11:20" x14ac:dyDescent="0.25">
      <c r="K98" s="97"/>
      <c r="L98" s="97"/>
      <c r="M98" s="97"/>
      <c r="N98" s="97"/>
      <c r="O98" s="97"/>
      <c r="P98" s="97"/>
      <c r="Q98" s="97"/>
      <c r="R98" s="97"/>
      <c r="S98" s="97"/>
      <c r="T98" s="97"/>
    </row>
    <row r="99" spans="11:20" x14ac:dyDescent="0.25">
      <c r="K99" s="97"/>
      <c r="L99" s="97"/>
      <c r="M99" s="97"/>
      <c r="N99" s="97"/>
      <c r="O99" s="97"/>
      <c r="P99" s="97"/>
      <c r="Q99" s="97"/>
      <c r="R99" s="97"/>
      <c r="S99" s="97"/>
      <c r="T99" s="97"/>
    </row>
    <row r="100" spans="11:20" x14ac:dyDescent="0.25">
      <c r="K100" s="97"/>
      <c r="L100" s="97"/>
      <c r="M100" s="97"/>
      <c r="N100" s="97"/>
      <c r="O100" s="97"/>
      <c r="P100" s="97"/>
      <c r="Q100" s="97"/>
      <c r="R100" s="97"/>
      <c r="S100" s="97"/>
      <c r="T100" s="97"/>
    </row>
    <row r="101" spans="11:20" x14ac:dyDescent="0.25">
      <c r="K101" s="97"/>
      <c r="L101" s="97"/>
      <c r="M101" s="97"/>
      <c r="N101" s="97"/>
      <c r="O101" s="97"/>
      <c r="P101" s="97"/>
      <c r="Q101" s="97"/>
      <c r="R101" s="97"/>
      <c r="S101" s="97"/>
      <c r="T101" s="97"/>
    </row>
    <row r="102" spans="11:20" x14ac:dyDescent="0.25">
      <c r="K102" s="97"/>
      <c r="L102" s="97"/>
      <c r="M102" s="97"/>
      <c r="N102" s="97"/>
      <c r="O102" s="97"/>
      <c r="P102" s="97"/>
      <c r="Q102" s="97"/>
      <c r="R102" s="97"/>
      <c r="S102" s="97"/>
      <c r="T102" s="97"/>
    </row>
    <row r="103" spans="11:20" x14ac:dyDescent="0.25">
      <c r="K103" s="97"/>
      <c r="L103" s="97"/>
      <c r="M103" s="97"/>
      <c r="N103" s="97"/>
      <c r="O103" s="97"/>
      <c r="P103" s="97"/>
      <c r="Q103" s="97"/>
      <c r="R103" s="97"/>
      <c r="S103" s="97"/>
      <c r="T103" s="97"/>
    </row>
    <row r="104" spans="11:20" x14ac:dyDescent="0.25">
      <c r="K104" s="97"/>
      <c r="L104" s="97"/>
      <c r="M104" s="97"/>
      <c r="N104" s="97"/>
      <c r="O104" s="97"/>
      <c r="P104" s="97"/>
      <c r="Q104" s="97"/>
      <c r="R104" s="97"/>
      <c r="S104" s="97"/>
      <c r="T104" s="97"/>
    </row>
    <row r="105" spans="11:20" x14ac:dyDescent="0.25">
      <c r="K105" s="97"/>
      <c r="L105" s="97"/>
      <c r="M105" s="97"/>
      <c r="N105" s="97"/>
      <c r="O105" s="97"/>
      <c r="P105" s="97"/>
      <c r="Q105" s="97"/>
      <c r="R105" s="97"/>
      <c r="S105" s="97"/>
      <c r="T105" s="97"/>
    </row>
    <row r="106" spans="11:20" x14ac:dyDescent="0.25">
      <c r="K106" s="97"/>
      <c r="L106" s="97"/>
      <c r="M106" s="97"/>
      <c r="N106" s="97"/>
      <c r="O106" s="97"/>
      <c r="P106" s="97"/>
      <c r="Q106" s="97"/>
      <c r="R106" s="97"/>
      <c r="S106" s="97"/>
      <c r="T106" s="97"/>
    </row>
    <row r="107" spans="11:20" x14ac:dyDescent="0.25">
      <c r="K107" s="97"/>
      <c r="L107" s="97"/>
      <c r="M107" s="97"/>
      <c r="N107" s="97"/>
      <c r="O107" s="97"/>
      <c r="P107" s="97"/>
      <c r="Q107" s="97"/>
      <c r="R107" s="97"/>
      <c r="S107" s="97"/>
      <c r="T107" s="97"/>
    </row>
    <row r="108" spans="11:20" x14ac:dyDescent="0.25">
      <c r="K108" s="97"/>
      <c r="L108" s="97"/>
      <c r="M108" s="97"/>
      <c r="N108" s="97"/>
      <c r="O108" s="97"/>
      <c r="P108" s="97"/>
      <c r="Q108" s="97"/>
      <c r="R108" s="97"/>
      <c r="S108" s="97"/>
      <c r="T108" s="97"/>
    </row>
    <row r="109" spans="11:20" x14ac:dyDescent="0.25">
      <c r="K109" s="97"/>
      <c r="L109" s="97"/>
      <c r="M109" s="97"/>
      <c r="N109" s="97"/>
      <c r="O109" s="97"/>
      <c r="P109" s="97"/>
      <c r="Q109" s="97"/>
      <c r="R109" s="97"/>
      <c r="S109" s="97"/>
      <c r="T109" s="97"/>
    </row>
    <row r="110" spans="11:20" x14ac:dyDescent="0.25">
      <c r="K110" s="97"/>
      <c r="L110" s="97"/>
      <c r="M110" s="97"/>
      <c r="N110" s="97"/>
      <c r="O110" s="97"/>
      <c r="P110" s="97"/>
      <c r="Q110" s="97"/>
      <c r="R110" s="97"/>
      <c r="S110" s="97"/>
      <c r="T110" s="97"/>
    </row>
    <row r="111" spans="11:20" x14ac:dyDescent="0.25">
      <c r="K111" s="97"/>
      <c r="L111" s="97"/>
      <c r="M111" s="97"/>
      <c r="N111" s="97"/>
      <c r="O111" s="97"/>
      <c r="P111" s="97"/>
      <c r="Q111" s="97"/>
      <c r="R111" s="97"/>
      <c r="S111" s="97"/>
      <c r="T111" s="97"/>
    </row>
    <row r="112" spans="11:20" x14ac:dyDescent="0.25">
      <c r="K112" s="97"/>
      <c r="L112" s="97"/>
      <c r="M112" s="97"/>
      <c r="N112" s="97"/>
      <c r="O112" s="97"/>
      <c r="P112" s="97"/>
      <c r="Q112" s="97"/>
      <c r="R112" s="97"/>
      <c r="S112" s="97"/>
      <c r="T112" s="97"/>
    </row>
    <row r="113" spans="11:20" x14ac:dyDescent="0.25">
      <c r="K113" s="97"/>
      <c r="L113" s="97"/>
      <c r="M113" s="97"/>
      <c r="N113" s="97"/>
      <c r="O113" s="97"/>
      <c r="P113" s="97"/>
      <c r="Q113" s="97"/>
      <c r="R113" s="97"/>
      <c r="S113" s="97"/>
      <c r="T113" s="97"/>
    </row>
    <row r="114" spans="11:20" x14ac:dyDescent="0.25">
      <c r="K114" s="97"/>
      <c r="L114" s="97"/>
      <c r="M114" s="97"/>
      <c r="N114" s="97"/>
      <c r="O114" s="97"/>
      <c r="P114" s="97"/>
      <c r="Q114" s="97"/>
      <c r="R114" s="97"/>
      <c r="S114" s="97"/>
      <c r="T114" s="97"/>
    </row>
    <row r="115" spans="11:20" x14ac:dyDescent="0.25">
      <c r="K115" s="97"/>
      <c r="L115" s="97"/>
      <c r="M115" s="97"/>
      <c r="N115" s="97"/>
      <c r="O115" s="97"/>
      <c r="P115" s="97"/>
      <c r="Q115" s="97"/>
      <c r="R115" s="97"/>
      <c r="S115" s="97"/>
      <c r="T115" s="97"/>
    </row>
    <row r="116" spans="11:20" x14ac:dyDescent="0.25">
      <c r="K116" s="97"/>
      <c r="L116" s="97"/>
      <c r="M116" s="97"/>
      <c r="N116" s="97"/>
      <c r="O116" s="97"/>
      <c r="P116" s="97"/>
      <c r="Q116" s="97"/>
      <c r="R116" s="97"/>
      <c r="S116" s="97"/>
      <c r="T116" s="97"/>
    </row>
    <row r="117" spans="11:20" x14ac:dyDescent="0.25">
      <c r="K117" s="97"/>
      <c r="L117" s="97"/>
      <c r="M117" s="97"/>
      <c r="N117" s="97"/>
      <c r="O117" s="97"/>
      <c r="P117" s="97"/>
      <c r="Q117" s="97"/>
      <c r="R117" s="97"/>
      <c r="S117" s="97"/>
      <c r="T117" s="97"/>
    </row>
    <row r="118" spans="11:20" x14ac:dyDescent="0.25">
      <c r="K118" s="97"/>
      <c r="L118" s="97"/>
      <c r="M118" s="97"/>
      <c r="N118" s="97"/>
      <c r="O118" s="97"/>
      <c r="P118" s="97"/>
      <c r="Q118" s="97"/>
      <c r="R118" s="97"/>
      <c r="S118" s="97"/>
      <c r="T118" s="97"/>
    </row>
    <row r="119" spans="11:20" x14ac:dyDescent="0.25">
      <c r="K119" s="97"/>
      <c r="L119" s="97"/>
      <c r="M119" s="97"/>
      <c r="N119" s="97"/>
      <c r="O119" s="97"/>
      <c r="P119" s="97"/>
      <c r="Q119" s="97"/>
      <c r="R119" s="97"/>
      <c r="S119" s="97"/>
      <c r="T119" s="97"/>
    </row>
    <row r="120" spans="11:20" x14ac:dyDescent="0.25">
      <c r="K120" s="97"/>
      <c r="L120" s="97"/>
      <c r="M120" s="97"/>
      <c r="N120" s="97"/>
      <c r="O120" s="97"/>
      <c r="P120" s="97"/>
      <c r="Q120" s="97"/>
      <c r="R120" s="97"/>
      <c r="S120" s="97"/>
      <c r="T120" s="97"/>
    </row>
    <row r="121" spans="11:20" x14ac:dyDescent="0.25">
      <c r="K121" s="97"/>
      <c r="L121" s="97"/>
      <c r="M121" s="97"/>
      <c r="N121" s="97"/>
      <c r="O121" s="97"/>
      <c r="P121" s="97"/>
      <c r="Q121" s="97"/>
      <c r="R121" s="97"/>
      <c r="S121" s="97"/>
      <c r="T121" s="97"/>
    </row>
    <row r="122" spans="11:20" x14ac:dyDescent="0.25"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11:20" x14ac:dyDescent="0.25">
      <c r="K123" s="97"/>
      <c r="L123" s="97"/>
      <c r="M123" s="97"/>
      <c r="N123" s="97"/>
      <c r="O123" s="97"/>
      <c r="P123" s="97"/>
      <c r="Q123" s="97"/>
      <c r="R123" s="97"/>
      <c r="S123" s="97"/>
      <c r="T123" s="97"/>
    </row>
    <row r="124" spans="11:20" x14ac:dyDescent="0.25">
      <c r="K124" s="97"/>
      <c r="L124" s="97"/>
      <c r="M124" s="97"/>
      <c r="N124" s="97"/>
      <c r="O124" s="97"/>
      <c r="P124" s="97"/>
      <c r="Q124" s="97"/>
      <c r="R124" s="97"/>
      <c r="S124" s="97"/>
      <c r="T124" s="97"/>
    </row>
  </sheetData>
  <mergeCells count="4">
    <mergeCell ref="B26:I26"/>
    <mergeCell ref="B1:I1"/>
    <mergeCell ref="B10:I10"/>
    <mergeCell ref="B18:I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zoomScale="70" zoomScaleNormal="70" workbookViewId="0">
      <selection activeCell="C7" sqref="C7:I7"/>
    </sheetView>
  </sheetViews>
  <sheetFormatPr defaultRowHeight="15" x14ac:dyDescent="0.25"/>
  <cols>
    <col min="1" max="1" width="14" customWidth="1"/>
    <col min="2" max="9" width="11.7109375" customWidth="1"/>
    <col min="12" max="12" width="16.42578125" customWidth="1"/>
    <col min="13" max="13" width="20.42578125" customWidth="1"/>
    <col min="14" max="14" width="18.85546875" customWidth="1"/>
    <col min="16" max="16" width="11.7109375" customWidth="1"/>
    <col min="17" max="17" width="11.5703125" customWidth="1"/>
    <col min="20" max="20" width="11" customWidth="1"/>
    <col min="21" max="21" width="12.42578125" customWidth="1"/>
    <col min="23" max="23" width="9.5703125" customWidth="1"/>
  </cols>
  <sheetData>
    <row r="1" spans="1:24" x14ac:dyDescent="0.25">
      <c r="A1" s="55"/>
      <c r="B1" s="145" t="s">
        <v>14</v>
      </c>
      <c r="C1" s="146"/>
      <c r="D1" s="146"/>
      <c r="E1" s="146"/>
      <c r="F1" s="146"/>
      <c r="G1" s="146"/>
      <c r="H1" s="146"/>
      <c r="I1" s="147"/>
      <c r="J1" s="97"/>
      <c r="K1" s="97"/>
      <c r="L1" s="97"/>
      <c r="M1" s="97"/>
      <c r="N1" s="57"/>
      <c r="O1" s="57"/>
      <c r="P1" s="57"/>
      <c r="Q1" s="57"/>
      <c r="R1" s="57"/>
      <c r="S1" s="57"/>
      <c r="T1" s="57"/>
      <c r="U1" s="57"/>
    </row>
    <row r="2" spans="1:24" x14ac:dyDescent="0.25">
      <c r="A2" s="55" t="s">
        <v>9</v>
      </c>
      <c r="B2" s="108" t="s">
        <v>0</v>
      </c>
      <c r="C2" s="109" t="s">
        <v>1</v>
      </c>
      <c r="D2" s="109" t="s">
        <v>2</v>
      </c>
      <c r="E2" s="109" t="s">
        <v>3</v>
      </c>
      <c r="F2" s="109" t="s">
        <v>4</v>
      </c>
      <c r="G2" s="109" t="s">
        <v>5</v>
      </c>
      <c r="H2" s="109" t="s">
        <v>6</v>
      </c>
      <c r="I2" s="110" t="s">
        <v>7</v>
      </c>
      <c r="J2" s="97"/>
      <c r="K2" s="97"/>
      <c r="L2" s="98"/>
      <c r="M2" s="98"/>
      <c r="N2" s="96"/>
      <c r="O2" s="57"/>
      <c r="P2" s="57"/>
      <c r="Q2" s="57"/>
      <c r="R2" s="57"/>
      <c r="S2" s="57"/>
      <c r="T2" s="57"/>
      <c r="U2" s="57"/>
    </row>
    <row r="3" spans="1:24" x14ac:dyDescent="0.25">
      <c r="A3" s="103">
        <v>0</v>
      </c>
      <c r="B3" s="111">
        <v>0</v>
      </c>
      <c r="C3" s="106">
        <f t="shared" ref="C3:G6" si="0">C12-$A12</f>
        <v>2.58</v>
      </c>
      <c r="D3" s="106">
        <f t="shared" si="0"/>
        <v>2.0029729729729699</v>
      </c>
      <c r="E3" s="106">
        <f t="shared" si="0"/>
        <v>1.63513513513514</v>
      </c>
      <c r="F3" s="106">
        <f t="shared" si="0"/>
        <v>2.10103448275862</v>
      </c>
      <c r="G3" s="106">
        <f t="shared" si="0"/>
        <v>0.94367346938775498</v>
      </c>
      <c r="H3" s="106">
        <v>1.6885135135135101</v>
      </c>
      <c r="I3" s="107">
        <f>I12-$A12</f>
        <v>1.9959459459459501</v>
      </c>
      <c r="J3" s="97"/>
      <c r="K3" s="97"/>
      <c r="L3" s="90"/>
      <c r="M3" s="90"/>
      <c r="N3" s="90"/>
      <c r="O3" s="57"/>
      <c r="P3" s="91"/>
      <c r="Q3" s="57"/>
      <c r="R3" s="57"/>
      <c r="S3" s="57"/>
      <c r="T3" s="22"/>
      <c r="U3" s="11"/>
      <c r="V3" s="3"/>
      <c r="X3" s="4"/>
    </row>
    <row r="4" spans="1:24" x14ac:dyDescent="0.25">
      <c r="A4" s="103">
        <v>1.0900000000000001</v>
      </c>
      <c r="B4" s="112">
        <v>0</v>
      </c>
      <c r="C4" s="100">
        <f t="shared" si="0"/>
        <v>2.8758823529411801</v>
      </c>
      <c r="D4" s="100">
        <f t="shared" si="0"/>
        <v>2.1959999999999997</v>
      </c>
      <c r="E4" s="100">
        <f t="shared" si="0"/>
        <v>1.7535999999999998</v>
      </c>
      <c r="F4" s="100">
        <f t="shared" si="0"/>
        <v>2.1959999999999997</v>
      </c>
      <c r="G4" s="100">
        <f t="shared" si="0"/>
        <v>0.97793103448275986</v>
      </c>
      <c r="H4" s="100">
        <f>H13-$A13</f>
        <v>1.99142857142857</v>
      </c>
      <c r="I4" s="113">
        <f>I13-$A13</f>
        <v>2.1104761904761897</v>
      </c>
      <c r="J4" s="97"/>
      <c r="K4" s="97"/>
      <c r="L4" s="95"/>
      <c r="M4" s="99"/>
      <c r="N4" s="93"/>
      <c r="O4" s="57"/>
      <c r="P4" s="94"/>
      <c r="Q4" s="57"/>
      <c r="R4" s="57"/>
      <c r="S4" s="57"/>
      <c r="T4" s="5"/>
      <c r="U4" s="5"/>
      <c r="V4" s="5"/>
      <c r="X4" s="1"/>
    </row>
    <row r="5" spans="1:24" x14ac:dyDescent="0.25">
      <c r="A5" s="103">
        <v>2.19</v>
      </c>
      <c r="B5" s="112">
        <v>0</v>
      </c>
      <c r="C5" s="100">
        <f t="shared" si="0"/>
        <v>2.9099999999999997</v>
      </c>
      <c r="D5" s="100">
        <f t="shared" si="0"/>
        <v>2.29076923076923</v>
      </c>
      <c r="E5" s="100">
        <f t="shared" si="0"/>
        <v>1.80529411764706</v>
      </c>
      <c r="F5" s="100">
        <f t="shared" si="0"/>
        <v>2.2523076923076899</v>
      </c>
      <c r="G5" s="100">
        <f t="shared" si="0"/>
        <v>1.1219999999999999</v>
      </c>
      <c r="H5" s="100">
        <f>H14-$A14</f>
        <v>2.27153846153846</v>
      </c>
      <c r="I5" s="113">
        <f>I14-$A14</f>
        <v>2.1753846153846204</v>
      </c>
      <c r="J5" s="97"/>
      <c r="K5" s="97"/>
      <c r="L5" s="95"/>
      <c r="M5" s="99"/>
      <c r="N5" s="93"/>
      <c r="O5" s="57"/>
      <c r="P5" s="57"/>
      <c r="Q5" s="57"/>
      <c r="R5" s="57"/>
      <c r="S5" s="57"/>
      <c r="T5" s="24"/>
      <c r="U5" s="16"/>
      <c r="V5" s="7"/>
    </row>
    <row r="6" spans="1:24" x14ac:dyDescent="0.25">
      <c r="A6" s="103">
        <v>3.29</v>
      </c>
      <c r="B6" s="114">
        <v>0</v>
      </c>
      <c r="C6" s="115">
        <f t="shared" si="0"/>
        <v>2.6266666666666696</v>
      </c>
      <c r="D6" s="115">
        <f t="shared" si="0"/>
        <v>2.3488888888888901</v>
      </c>
      <c r="E6" s="115">
        <f t="shared" si="0"/>
        <v>1.6663636363636396</v>
      </c>
      <c r="F6" s="115">
        <f t="shared" si="0"/>
        <v>2.4322222222222196</v>
      </c>
      <c r="G6" s="115">
        <f t="shared" si="0"/>
        <v>1.3899999999999997</v>
      </c>
      <c r="H6" s="115">
        <f>H15-$A15</f>
        <v>2.3488888888888901</v>
      </c>
      <c r="I6" s="116">
        <f>I15-$A15</f>
        <v>2.5155555555555598</v>
      </c>
      <c r="K6" s="57"/>
      <c r="L6" s="92"/>
      <c r="M6" s="93"/>
      <c r="N6" s="93"/>
      <c r="O6" s="57"/>
      <c r="P6" s="57"/>
      <c r="Q6" s="57"/>
      <c r="R6" s="57"/>
      <c r="S6" s="57"/>
      <c r="T6" s="24"/>
      <c r="U6" s="16"/>
      <c r="V6" s="7"/>
    </row>
    <row r="7" spans="1:24" x14ac:dyDescent="0.25">
      <c r="A7" s="55" t="s">
        <v>18</v>
      </c>
      <c r="B7" s="117">
        <f>MEDIAN(B3:B6)</f>
        <v>0</v>
      </c>
      <c r="C7" s="89">
        <f t="shared" ref="C7:H7" si="1">MEDIAN(C3:C6)</f>
        <v>2.7512745098039249</v>
      </c>
      <c r="D7" s="89">
        <f t="shared" si="1"/>
        <v>2.2433846153846151</v>
      </c>
      <c r="E7" s="89">
        <f t="shared" si="1"/>
        <v>1.7099818181818196</v>
      </c>
      <c r="F7" s="89">
        <f t="shared" si="1"/>
        <v>2.224153846153845</v>
      </c>
      <c r="G7" s="89">
        <f t="shared" si="1"/>
        <v>1.0499655172413798</v>
      </c>
      <c r="H7" s="89">
        <f t="shared" si="1"/>
        <v>2.1314835164835149</v>
      </c>
      <c r="I7" s="118">
        <f>MEDIAN(I3:I6)</f>
        <v>2.1429304029304053</v>
      </c>
      <c r="K7" s="57"/>
      <c r="L7" s="92"/>
      <c r="M7" s="93"/>
      <c r="N7" s="93"/>
      <c r="O7" s="57"/>
      <c r="P7" s="57"/>
      <c r="Q7" s="57"/>
      <c r="R7" s="57"/>
      <c r="S7" s="57"/>
      <c r="T7" s="24"/>
      <c r="U7" s="16"/>
      <c r="V7" s="7"/>
    </row>
    <row r="8" spans="1:24" x14ac:dyDescent="0.25">
      <c r="A8" s="55"/>
      <c r="B8" s="105"/>
      <c r="C8" s="105"/>
      <c r="D8" s="105"/>
      <c r="E8" s="105"/>
      <c r="F8" s="105"/>
      <c r="G8" s="105"/>
      <c r="H8" s="105"/>
      <c r="I8" s="105"/>
      <c r="K8" s="57"/>
      <c r="L8" s="92"/>
      <c r="M8" s="93"/>
      <c r="N8" s="93"/>
      <c r="O8" s="57"/>
      <c r="P8" s="57"/>
      <c r="Q8" s="57"/>
      <c r="R8" s="57"/>
      <c r="S8" s="57"/>
      <c r="T8" s="24"/>
      <c r="U8" s="16"/>
      <c r="V8" s="7"/>
    </row>
    <row r="9" spans="1:24" x14ac:dyDescent="0.25">
      <c r="A9" s="55"/>
      <c r="B9" s="105"/>
      <c r="C9" s="105"/>
      <c r="D9" s="105"/>
      <c r="E9" s="105"/>
      <c r="F9" s="105"/>
      <c r="G9" s="105"/>
      <c r="H9" s="105"/>
      <c r="I9" s="105"/>
      <c r="K9" s="57"/>
      <c r="L9" s="92"/>
      <c r="M9" s="93"/>
      <c r="N9" s="93"/>
      <c r="O9" s="57"/>
      <c r="P9" s="57"/>
      <c r="Q9" s="57"/>
      <c r="R9" s="57"/>
      <c r="S9" s="57"/>
      <c r="T9" s="24"/>
      <c r="U9" s="16"/>
      <c r="V9" s="7"/>
    </row>
    <row r="10" spans="1:24" x14ac:dyDescent="0.25">
      <c r="A10" s="55"/>
      <c r="B10" s="145" t="s">
        <v>10</v>
      </c>
      <c r="C10" s="146"/>
      <c r="D10" s="146"/>
      <c r="E10" s="146"/>
      <c r="F10" s="146"/>
      <c r="G10" s="146"/>
      <c r="H10" s="146"/>
      <c r="I10" s="147"/>
      <c r="K10" s="57"/>
      <c r="L10" s="92"/>
      <c r="M10" s="93"/>
      <c r="N10" s="93"/>
      <c r="O10" s="57"/>
      <c r="P10" s="57"/>
      <c r="Q10" s="57"/>
      <c r="R10" s="57"/>
      <c r="S10" s="57"/>
      <c r="T10" s="24"/>
      <c r="U10" s="16"/>
      <c r="V10" s="7"/>
    </row>
    <row r="11" spans="1:24" x14ac:dyDescent="0.25">
      <c r="A11" s="55" t="s">
        <v>9</v>
      </c>
      <c r="B11" s="119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120" t="s">
        <v>7</v>
      </c>
      <c r="K11" s="57"/>
      <c r="L11" s="92"/>
      <c r="V11" s="7"/>
    </row>
    <row r="12" spans="1:24" x14ac:dyDescent="0.25">
      <c r="A12" s="103">
        <v>0</v>
      </c>
      <c r="B12" s="111">
        <v>0</v>
      </c>
      <c r="C12" s="106">
        <v>2.58</v>
      </c>
      <c r="D12" s="106">
        <v>2.0029729729729699</v>
      </c>
      <c r="E12" s="106">
        <v>1.63513513513514</v>
      </c>
      <c r="F12" s="106">
        <v>2.10103448275862</v>
      </c>
      <c r="G12" s="106">
        <v>0.94367346938775498</v>
      </c>
      <c r="H12" s="106">
        <v>1.77810810810811</v>
      </c>
      <c r="I12" s="107">
        <v>1.9959459459459501</v>
      </c>
      <c r="K12" s="57"/>
      <c r="L12" s="92"/>
      <c r="V12" s="7"/>
    </row>
    <row r="13" spans="1:24" x14ac:dyDescent="0.25">
      <c r="A13" s="103">
        <v>1.0900000000000001</v>
      </c>
      <c r="B13" s="112">
        <v>0</v>
      </c>
      <c r="C13" s="100">
        <v>3.96588235294118</v>
      </c>
      <c r="D13" s="100">
        <v>3.286</v>
      </c>
      <c r="E13" s="100">
        <v>2.8435999999999999</v>
      </c>
      <c r="F13" s="100">
        <v>3.286</v>
      </c>
      <c r="G13" s="100">
        <v>2.0679310344827599</v>
      </c>
      <c r="H13" s="100">
        <v>3.0814285714285701</v>
      </c>
      <c r="I13" s="113">
        <v>3.20047619047619</v>
      </c>
      <c r="K13" s="57"/>
      <c r="L13" s="92"/>
      <c r="V13" s="7"/>
    </row>
    <row r="14" spans="1:24" x14ac:dyDescent="0.25">
      <c r="A14" s="103">
        <v>2.19</v>
      </c>
      <c r="B14" s="112">
        <v>0</v>
      </c>
      <c r="C14" s="100">
        <v>5.0999999999999996</v>
      </c>
      <c r="D14" s="100">
        <v>4.4807692307692299</v>
      </c>
      <c r="E14" s="100">
        <v>3.99529411764706</v>
      </c>
      <c r="F14" s="100">
        <v>4.4423076923076898</v>
      </c>
      <c r="G14" s="100">
        <v>3.3119999999999998</v>
      </c>
      <c r="H14" s="100">
        <v>4.4615384615384599</v>
      </c>
      <c r="I14" s="113">
        <v>4.3653846153846203</v>
      </c>
      <c r="K14" s="57"/>
      <c r="L14" s="92"/>
      <c r="V14" s="7"/>
    </row>
    <row r="15" spans="1:24" x14ac:dyDescent="0.25">
      <c r="A15" s="103">
        <v>3.29</v>
      </c>
      <c r="B15" s="114">
        <v>0</v>
      </c>
      <c r="C15" s="115">
        <v>5.9166666666666696</v>
      </c>
      <c r="D15" s="115">
        <v>5.6388888888888902</v>
      </c>
      <c r="E15" s="115">
        <v>4.9563636363636396</v>
      </c>
      <c r="F15" s="115">
        <v>5.7222222222222197</v>
      </c>
      <c r="G15" s="115">
        <v>4.68</v>
      </c>
      <c r="H15" s="115">
        <v>5.6388888888888902</v>
      </c>
      <c r="I15" s="116">
        <v>5.8055555555555598</v>
      </c>
      <c r="K15" s="57"/>
      <c r="L15" s="92"/>
      <c r="V15" s="7"/>
    </row>
    <row r="16" spans="1:24" x14ac:dyDescent="0.25">
      <c r="A16" s="55"/>
      <c r="B16" s="105"/>
      <c r="C16" s="105"/>
      <c r="D16" s="105"/>
      <c r="E16" s="105"/>
      <c r="F16" s="105"/>
      <c r="G16" s="105"/>
      <c r="H16" s="105"/>
      <c r="I16" s="105"/>
      <c r="K16" s="57"/>
      <c r="L16" s="92"/>
      <c r="V16" s="7"/>
    </row>
    <row r="17" spans="1:22" x14ac:dyDescent="0.25">
      <c r="A17" s="55"/>
      <c r="B17" s="105"/>
      <c r="C17" s="105"/>
      <c r="D17" s="105"/>
      <c r="E17" s="105"/>
      <c r="F17" s="105"/>
      <c r="G17" s="105"/>
      <c r="H17" s="105"/>
      <c r="I17" s="105"/>
      <c r="K17" s="57"/>
      <c r="L17" s="92"/>
      <c r="V17" s="7"/>
    </row>
    <row r="18" spans="1:22" x14ac:dyDescent="0.25">
      <c r="A18" s="55"/>
      <c r="B18" s="145" t="s">
        <v>11</v>
      </c>
      <c r="C18" s="146"/>
      <c r="D18" s="146"/>
      <c r="E18" s="146"/>
      <c r="F18" s="146"/>
      <c r="G18" s="146"/>
      <c r="H18" s="146"/>
      <c r="I18" s="147"/>
      <c r="K18" s="57"/>
      <c r="L18" s="92"/>
      <c r="V18" s="7"/>
    </row>
    <row r="19" spans="1:22" x14ac:dyDescent="0.25">
      <c r="A19" s="55" t="s">
        <v>9</v>
      </c>
      <c r="B19" s="119" t="s">
        <v>0</v>
      </c>
      <c r="C19" s="5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6</v>
      </c>
      <c r="I19" s="120" t="s">
        <v>7</v>
      </c>
      <c r="K19" s="57"/>
      <c r="L19" s="92"/>
      <c r="V19" s="7"/>
    </row>
    <row r="20" spans="1:22" x14ac:dyDescent="0.25">
      <c r="A20" s="103">
        <v>0</v>
      </c>
      <c r="B20" s="111">
        <v>0</v>
      </c>
      <c r="C20" s="34">
        <v>-307735</v>
      </c>
      <c r="D20" s="34">
        <v>-375317</v>
      </c>
      <c r="E20" s="34">
        <v>-427848</v>
      </c>
      <c r="F20" s="34">
        <v>-362697</v>
      </c>
      <c r="G20" s="34">
        <v>-550134</v>
      </c>
      <c r="H20" s="34">
        <v>-420100</v>
      </c>
      <c r="I20" s="35">
        <v>-375649</v>
      </c>
      <c r="K20" s="57"/>
      <c r="L20" s="92"/>
      <c r="V20" s="7"/>
    </row>
    <row r="21" spans="1:22" x14ac:dyDescent="0.25">
      <c r="A21" s="103">
        <v>1.0900000000000001</v>
      </c>
      <c r="B21" s="112">
        <v>0</v>
      </c>
      <c r="C21" s="36">
        <v>-195431</v>
      </c>
      <c r="D21" s="51">
        <v>-243223</v>
      </c>
      <c r="E21" s="51">
        <v>-282334</v>
      </c>
      <c r="F21" s="51">
        <v>-242930</v>
      </c>
      <c r="G21" s="51">
        <v>-367155</v>
      </c>
      <c r="H21" s="51">
        <v>-260084</v>
      </c>
      <c r="I21" s="124">
        <v>-250013</v>
      </c>
      <c r="K21" s="57"/>
      <c r="L21" s="92"/>
      <c r="V21" s="7"/>
    </row>
    <row r="22" spans="1:22" x14ac:dyDescent="0.25">
      <c r="A22" s="103">
        <v>2.19</v>
      </c>
      <c r="B22" s="112">
        <v>0</v>
      </c>
      <c r="C22" s="36">
        <v>-137146</v>
      </c>
      <c r="D22" s="51">
        <v>-166101</v>
      </c>
      <c r="E22" s="51">
        <v>-192858</v>
      </c>
      <c r="F22" s="51">
        <v>-167788</v>
      </c>
      <c r="G22" s="51">
        <v>-240977</v>
      </c>
      <c r="H22" s="51">
        <v>-166991</v>
      </c>
      <c r="I22" s="124">
        <v>-172408</v>
      </c>
      <c r="K22" s="57"/>
      <c r="L22" s="92"/>
      <c r="V22" s="7"/>
    </row>
    <row r="23" spans="1:22" x14ac:dyDescent="0.25">
      <c r="A23" s="103">
        <v>3.29</v>
      </c>
      <c r="B23" s="114">
        <v>0</v>
      </c>
      <c r="C23" s="37">
        <v>-105949</v>
      </c>
      <c r="D23" s="52">
        <v>-116419</v>
      </c>
      <c r="E23" s="52">
        <v>-143096</v>
      </c>
      <c r="F23" s="52">
        <v>-113013</v>
      </c>
      <c r="G23" s="52">
        <v>-156393</v>
      </c>
      <c r="H23" s="52">
        <v>-116070</v>
      </c>
      <c r="I23" s="125">
        <v>-109557</v>
      </c>
      <c r="K23" s="57"/>
      <c r="L23" s="92"/>
      <c r="V23" s="7"/>
    </row>
    <row r="24" spans="1:22" x14ac:dyDescent="0.25">
      <c r="A24" s="55"/>
      <c r="B24" s="105"/>
      <c r="C24" s="105"/>
      <c r="D24" s="105"/>
      <c r="E24" s="105"/>
      <c r="F24" s="105"/>
      <c r="G24" s="105"/>
      <c r="H24" s="105"/>
      <c r="I24" s="105"/>
      <c r="K24" s="57"/>
      <c r="L24" s="92"/>
      <c r="V24" s="7"/>
    </row>
    <row r="25" spans="1:22" x14ac:dyDescent="0.25">
      <c r="A25" s="55"/>
      <c r="B25" s="105"/>
      <c r="C25" s="105"/>
      <c r="D25" s="105"/>
      <c r="E25" s="105"/>
      <c r="F25" s="105"/>
      <c r="G25" s="105"/>
      <c r="H25" s="105"/>
      <c r="I25" s="105"/>
      <c r="K25" s="57"/>
      <c r="L25" s="92"/>
      <c r="V25" s="7"/>
    </row>
    <row r="26" spans="1:22" x14ac:dyDescent="0.25">
      <c r="A26" s="55"/>
      <c r="B26" s="145" t="s">
        <v>12</v>
      </c>
      <c r="C26" s="146"/>
      <c r="D26" s="146"/>
      <c r="E26" s="146"/>
      <c r="F26" s="146"/>
      <c r="G26" s="146"/>
      <c r="H26" s="146"/>
      <c r="I26" s="147"/>
      <c r="K26" s="57"/>
      <c r="L26" s="92"/>
    </row>
    <row r="27" spans="1:22" x14ac:dyDescent="0.25">
      <c r="A27" s="55" t="s">
        <v>9</v>
      </c>
      <c r="B27" s="119" t="s">
        <v>0</v>
      </c>
      <c r="C27" s="5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6</v>
      </c>
      <c r="I27" s="120" t="s">
        <v>7</v>
      </c>
      <c r="K27" s="57"/>
      <c r="L27" s="92"/>
    </row>
    <row r="28" spans="1:22" x14ac:dyDescent="0.25">
      <c r="A28" s="103">
        <v>0</v>
      </c>
      <c r="B28" s="111">
        <v>0</v>
      </c>
      <c r="C28" s="53">
        <v>5777863</v>
      </c>
      <c r="D28" s="53">
        <v>5792847</v>
      </c>
      <c r="E28" s="53">
        <v>5728979</v>
      </c>
      <c r="F28" s="53">
        <v>5895906</v>
      </c>
      <c r="G28" s="53">
        <v>5509520</v>
      </c>
      <c r="H28" s="53">
        <v>5774640</v>
      </c>
      <c r="I28" s="126">
        <v>5709299</v>
      </c>
      <c r="K28" s="57"/>
      <c r="L28" s="95"/>
    </row>
    <row r="29" spans="1:22" x14ac:dyDescent="0.25">
      <c r="A29" s="103">
        <v>1.0900000000000001</v>
      </c>
      <c r="B29" s="112">
        <v>0</v>
      </c>
      <c r="C29" s="51">
        <v>5899560</v>
      </c>
      <c r="D29" s="51">
        <v>5850673</v>
      </c>
      <c r="E29" s="51">
        <v>5751360</v>
      </c>
      <c r="F29" s="51">
        <v>6049887.5</v>
      </c>
      <c r="G29" s="51">
        <v>5620665</v>
      </c>
      <c r="H29" s="51">
        <v>5796561</v>
      </c>
      <c r="I29" s="124">
        <v>5813302</v>
      </c>
      <c r="K29" s="57"/>
      <c r="L29" s="92"/>
    </row>
    <row r="30" spans="1:22" x14ac:dyDescent="0.25">
      <c r="A30" s="103">
        <v>2.19</v>
      </c>
      <c r="B30" s="112">
        <v>0</v>
      </c>
      <c r="C30" s="51">
        <v>5957845</v>
      </c>
      <c r="D30" s="51">
        <v>5953761</v>
      </c>
      <c r="E30" s="51">
        <v>5780004</v>
      </c>
      <c r="F30" s="51">
        <v>6047222.5</v>
      </c>
      <c r="G30" s="51">
        <v>5716325</v>
      </c>
      <c r="H30" s="51">
        <v>5963531</v>
      </c>
      <c r="I30" s="124">
        <v>5881899</v>
      </c>
      <c r="K30" s="57"/>
      <c r="L30" s="92"/>
    </row>
    <row r="31" spans="1:22" x14ac:dyDescent="0.25">
      <c r="A31" s="103">
        <v>3.29</v>
      </c>
      <c r="B31" s="114">
        <v>0</v>
      </c>
      <c r="C31" s="52">
        <v>5989042</v>
      </c>
      <c r="D31" s="52">
        <v>6029677</v>
      </c>
      <c r="E31" s="52">
        <v>5810973</v>
      </c>
      <c r="F31" s="52">
        <v>6110844.5</v>
      </c>
      <c r="G31" s="52">
        <v>5835839</v>
      </c>
      <c r="H31" s="52">
        <v>6044425</v>
      </c>
      <c r="I31" s="125">
        <v>5940396</v>
      </c>
      <c r="K31" s="57"/>
      <c r="L31" s="92"/>
    </row>
    <row r="32" spans="1:22" x14ac:dyDescent="0.25">
      <c r="A32" s="30" t="s">
        <v>13</v>
      </c>
      <c r="B32" s="127">
        <v>0</v>
      </c>
      <c r="C32" s="122">
        <v>6085648</v>
      </c>
      <c r="D32" s="122">
        <v>6168164</v>
      </c>
      <c r="E32" s="122">
        <v>6156827</v>
      </c>
      <c r="F32" s="122">
        <v>6258603</v>
      </c>
      <c r="G32" s="122">
        <v>6059703</v>
      </c>
      <c r="H32" s="122">
        <v>6189785</v>
      </c>
      <c r="I32" s="123">
        <v>6084948</v>
      </c>
      <c r="K32" s="57"/>
      <c r="L32" s="92"/>
    </row>
    <row r="33" spans="11:21" x14ac:dyDescent="0.25">
      <c r="K33" s="57"/>
      <c r="L33" s="92"/>
    </row>
    <row r="34" spans="11:21" x14ac:dyDescent="0.25">
      <c r="K34" s="57"/>
      <c r="L34" s="92"/>
    </row>
    <row r="35" spans="11:21" x14ac:dyDescent="0.25">
      <c r="K35" s="57"/>
      <c r="L35" s="92"/>
    </row>
    <row r="36" spans="11:21" x14ac:dyDescent="0.25">
      <c r="K36" s="57"/>
      <c r="L36" s="92"/>
    </row>
    <row r="37" spans="11:21" x14ac:dyDescent="0.25">
      <c r="K37" s="57"/>
      <c r="L37" s="92"/>
    </row>
    <row r="38" spans="11:21" x14ac:dyDescent="0.25">
      <c r="K38" s="57"/>
      <c r="L38" s="92"/>
    </row>
    <row r="39" spans="11:21" x14ac:dyDescent="0.25">
      <c r="K39" s="57"/>
      <c r="L39" s="92"/>
    </row>
    <row r="40" spans="11:21" x14ac:dyDescent="0.25">
      <c r="K40" s="57"/>
      <c r="L40" s="92"/>
    </row>
    <row r="41" spans="11:21" x14ac:dyDescent="0.25">
      <c r="K41" s="57"/>
      <c r="L41" s="92"/>
    </row>
    <row r="42" spans="11:21" x14ac:dyDescent="0.25">
      <c r="K42" s="57"/>
      <c r="L42" s="92"/>
    </row>
    <row r="43" spans="11:21" x14ac:dyDescent="0.25">
      <c r="K43" s="57"/>
      <c r="L43" s="92"/>
      <c r="M43" s="93"/>
      <c r="N43" s="93"/>
      <c r="O43" s="57"/>
      <c r="P43" s="57"/>
      <c r="Q43" s="57"/>
      <c r="R43" s="57"/>
      <c r="S43" s="57"/>
      <c r="T43" s="57"/>
      <c r="U43" s="57"/>
    </row>
    <row r="44" spans="11:21" x14ac:dyDescent="0.25">
      <c r="K44" s="57"/>
      <c r="L44" s="92"/>
      <c r="M44" s="93"/>
      <c r="N44" s="93"/>
      <c r="O44" s="57"/>
      <c r="P44" s="57"/>
      <c r="Q44" s="57"/>
      <c r="R44" s="57"/>
      <c r="S44" s="57"/>
      <c r="T44" s="57"/>
      <c r="U44" s="57"/>
    </row>
    <row r="45" spans="11:21" x14ac:dyDescent="0.25">
      <c r="K45" s="57"/>
      <c r="L45" s="92"/>
      <c r="M45" s="93"/>
      <c r="N45" s="93"/>
      <c r="O45" s="57"/>
      <c r="P45" s="57"/>
      <c r="Q45" s="57"/>
      <c r="R45" s="57"/>
      <c r="S45" s="57"/>
      <c r="T45" s="57"/>
      <c r="U45" s="57"/>
    </row>
    <row r="46" spans="11:21" x14ac:dyDescent="0.25">
      <c r="K46" s="57"/>
      <c r="L46" s="92"/>
      <c r="M46" s="93"/>
      <c r="N46" s="93"/>
      <c r="O46" s="57"/>
      <c r="P46" s="57"/>
      <c r="Q46" s="57"/>
      <c r="R46" s="57"/>
      <c r="S46" s="57"/>
      <c r="T46" s="57"/>
      <c r="U46" s="57"/>
    </row>
    <row r="47" spans="11:21" x14ac:dyDescent="0.25">
      <c r="K47" s="57"/>
      <c r="L47" s="92"/>
      <c r="M47" s="93"/>
      <c r="N47" s="93"/>
      <c r="O47" s="57"/>
      <c r="P47" s="57"/>
      <c r="Q47" s="57"/>
      <c r="R47" s="57"/>
      <c r="S47" s="57"/>
      <c r="T47" s="57"/>
      <c r="U47" s="57"/>
    </row>
    <row r="48" spans="11:21" x14ac:dyDescent="0.25">
      <c r="K48" s="57"/>
      <c r="L48" s="92"/>
      <c r="M48" s="93"/>
      <c r="N48" s="93"/>
      <c r="O48" s="57"/>
      <c r="P48" s="57"/>
      <c r="Q48" s="57"/>
      <c r="R48" s="57"/>
      <c r="S48" s="57"/>
      <c r="T48" s="57"/>
      <c r="U48" s="57"/>
    </row>
    <row r="49" spans="11:21" x14ac:dyDescent="0.25">
      <c r="K49" s="57"/>
      <c r="L49" s="92"/>
      <c r="M49" s="93"/>
      <c r="N49" s="93"/>
      <c r="O49" s="57"/>
      <c r="P49" s="57"/>
      <c r="Q49" s="57"/>
      <c r="R49" s="57"/>
      <c r="S49" s="57"/>
      <c r="T49" s="57"/>
      <c r="U49" s="57"/>
    </row>
    <row r="50" spans="11:21" x14ac:dyDescent="0.25"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1:21" x14ac:dyDescent="0.25"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11:21" x14ac:dyDescent="0.25"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11:21" x14ac:dyDescent="0.25"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11:21" x14ac:dyDescent="0.25"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11:21" x14ac:dyDescent="0.25"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11:21" x14ac:dyDescent="0.25"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11:21" x14ac:dyDescent="0.25"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</row>
    <row r="58" spans="11:21" x14ac:dyDescent="0.25"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</row>
  </sheetData>
  <sortState ref="A46:B49">
    <sortCondition ref="A46"/>
  </sortState>
  <mergeCells count="4">
    <mergeCell ref="B26:I26"/>
    <mergeCell ref="B1:I1"/>
    <mergeCell ref="B10:I10"/>
    <mergeCell ref="B18:I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RSME - Offset Regression </vt:lpstr>
      <vt:lpstr>RSME - Benchtop Regression</vt:lpstr>
      <vt:lpstr>Participant 1</vt:lpstr>
      <vt:lpstr>Participant 2</vt:lpstr>
      <vt:lpstr>Participant 3</vt:lpstr>
      <vt:lpstr>Participant 4</vt:lpstr>
    </vt:vector>
  </TitlesOfParts>
  <Company>University og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</dc:creator>
  <cp:lastModifiedBy>Katrina</cp:lastModifiedBy>
  <dcterms:created xsi:type="dcterms:W3CDTF">2018-08-08T22:14:13Z</dcterms:created>
  <dcterms:modified xsi:type="dcterms:W3CDTF">2018-09-17T22:06:00Z</dcterms:modified>
</cp:coreProperties>
</file>