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activeTab="2"/>
  </bookViews>
  <sheets>
    <sheet name="Top.Total" sheetId="1" r:id="rId1"/>
    <sheet name="Top.Up" sheetId="2" r:id="rId2"/>
    <sheet name="Top.Down" sheetId="3" r:id="rId3"/>
  </sheets>
  <calcPr calcId="144525"/>
</workbook>
</file>

<file path=xl/sharedStrings.xml><?xml version="1.0" encoding="utf-8"?>
<sst xmlns="http://schemas.openxmlformats.org/spreadsheetml/2006/main" count="330" uniqueCount="158">
  <si>
    <t>Table S7. The KEGG pathway enrichments of DEGs in the PP-S2_vs_GP-S2 comparison</t>
  </si>
  <si>
    <t>id</t>
  </si>
  <si>
    <t>Term</t>
  </si>
  <si>
    <t>Classification_level1</t>
  </si>
  <si>
    <t>Classification_level2</t>
  </si>
  <si>
    <t>ListHits</t>
  </si>
  <si>
    <t>p-value</t>
  </si>
  <si>
    <t>Enrichment_score</t>
  </si>
  <si>
    <t>geneID</t>
  </si>
  <si>
    <t>hyperlink_only_excel</t>
  </si>
  <si>
    <t>ko00196</t>
  </si>
  <si>
    <t>Photosynthesis - antenna proteins</t>
  </si>
  <si>
    <t>Metabolism</t>
  </si>
  <si>
    <t>Energy metabolism</t>
  </si>
  <si>
    <t>Psat1g074160;Psat1g074240;Psat1g074280;Psat1g074320;Psat1g097880;Psat1g111960;Psat1g139560;Psat1g216920;Psat2g001880;Psat2g004560;Psat4g164440;Psat5g043280;Psat5g126240;Psat5g200040;Psat5g246800;Psat7g091520;Psat7g091560;Psat7g091680;Psat7g091760;Psat7g091880;Psat7g092000;Psat7g245920</t>
  </si>
  <si>
    <t>ko00195</t>
  </si>
  <si>
    <t>Photosynthesis</t>
  </si>
  <si>
    <t>Psat0s1315g0080;Psat0s3575g0040;Psat1g002320;Psat1g169240;Psat2g007880;Psat2g116600;Psat2g154080;Psat3g060160;Psat3g090040;Psat3g138440;Psat3g207840;Psat4g089880;Psat4g210440;Psat4g210680;Psat4g225520;Psat5g011080;Psat5g063680;Psat5g087360;Psat5g094200;Psat5g183960;Psat5g189160;Psat5g231800;Psat5g249520;Psat5g267960;Psat5g298080;Psat6g057600;Psat6g065160;Psat6g110880;Psat6g169400;Psat6g236720;Psat7g036720;Psat7g059720;Psat7g063000;Psat7g130920;Psat7g186640</t>
  </si>
  <si>
    <t>ko00941</t>
  </si>
  <si>
    <t>Flavonoid biosynthesis</t>
  </si>
  <si>
    <t>Biosynthesis of other secondary metabolites</t>
  </si>
  <si>
    <t>Psat0s1078g0040;Psat0ss6620g0120;Psat2g050720;Psat2g180800;Psat4g047360;Psat4g077600;Psat4g097880;Psat4g099840;Psat4g191760;Psat5g183720;Psat5g201640;Psat6g178400;Psat6g237840;Psat6g237920;Psat6g238360;Psat7g105640</t>
  </si>
  <si>
    <t>ko00630</t>
  </si>
  <si>
    <t>Glyoxylate and dicarboxylate metabolism</t>
  </si>
  <si>
    <t>Carbohydrate metabolism</t>
  </si>
  <si>
    <t>Psat0s476g0080;Psat1g001560;Psat1g080440;Psat1g170560;Psat1g185960;Psat2g046240;Psat2g133920;Psat2g173640;Psat2g176960;Psat2g182560;Psat3g078160;Psat3g101800;Psat3g204960;Psat3g205000;Psat3g205160;Psat3g205200;Psat3g205240;Psat4g005920;Psat4g012920;Psat4g095360;Psat4g150720;Psat4g150760;Psat4g150800;Psat5g194960;Psat5g298160;Psat5g299520;Psat6g231880;Psat7g075080;Psat7g081040;Psat7g104200</t>
  </si>
  <si>
    <t>ko00710</t>
  </si>
  <si>
    <t>Carbon fixation in photosynthetic organisms</t>
  </si>
  <si>
    <t>Psat0s4851g0120;Psat0ss7919g0160;Psat0ss7919g0200;Psat1g014040;Psat1g080440;Psat1g099120;Psat1g163720;Psat1g170560;Psat1g175000;Psat2g005800;Psat2g140680;Psat3g090480;Psat3g091720;Psat3g134680;Psat3g204960;Psat3g205000;Psat3g205160;Psat3g205200;Psat3g205240;Psat4g012920;Psat4g049960;Psat4g155760;Psat4g220760;Psat5g010520;Psat5g127280;Psat5g275840;Psat6g238800;Psat7g065880;Psat7g101480;Psat7g104200;Psat7g139080;Psat7g139120;Psat7g215800</t>
  </si>
  <si>
    <t>ko00906</t>
  </si>
  <si>
    <t>Carotenoid biosynthesis</t>
  </si>
  <si>
    <t>Metabolism of terpenoids and polyketides</t>
  </si>
  <si>
    <t>Psat0s1281g0080;Psat0s2541g0080;Psat0ss1860g0160;Psat1g140400;Psat2g044520;Psat3g005000;Psat3g105040;Psat5g098600;Psat5g105000;Psat5g196400;Psat6g012440;Psat6g077400;Psat6g135720;Psat7g126000</t>
  </si>
  <si>
    <t>ko01200</t>
  </si>
  <si>
    <t>Carbon metabolism</t>
  </si>
  <si>
    <t>Global and overview maps</t>
  </si>
  <si>
    <t>Psat0s476g0080;Psat0s4851g0120;Psat0ss2518g0320;Psat0ss7919g0160;Psat0ss7919g0200;Psat1g001560;Psat1g011560;Psat1g014040;Psat1g080440;Psat1g099120;Psat1g163720;Psat1g170560;Psat1g175000;Psat1g199480;Psat2g005800;Psat2g081160;Psat2g133920;Psat2g140680;Psat2g173720;Psat2g182560;Psat3g090480;Psat3g091720;Psat3g101800;Psat3g134680;Psat3g204960;Psat3g205000;Psat3g205160;Psat3g205200;Psat3g205240;Psat4g005920;Psat4g012920;Psat4g049960;Psat4g075720;Psat4g095360;Psat4g127040;Psat4g150720;Psat4g150760;Psat4g150800;Psat4g155760;Psat4g220760;Psat5g010520;Psat5g127280;Psat5g194960;Psat5g197360;Psat5g239520;Psat5g275840;Psat5g298160;Psat5g299520;Psat6g147520;Psat6g207320;Psat6g231880;Psat6g238800;Psat7g018520;Psat7g039760;Psat7g065880;Psat7g075080;Psat7g081040;Psat7g101480;Psat7g104200;Psat7g139080;Psat7g139120;Psat7g143120;Psat7g198160;Psat7g215800</t>
  </si>
  <si>
    <t>ko00860</t>
  </si>
  <si>
    <t>Porphyrin and chlorophyll metabolism</t>
  </si>
  <si>
    <t>Metabolism of cofactors and vitamins</t>
  </si>
  <si>
    <t>Psat0s3604g0040;Psat1g035200;Psat1g187280;Psat1g200160;Psat2g065320;Psat3g082520;Psat4g050200;Psat4g053200;Psat5g001920;Psat5g017840;Psat5g025240;Psat5g131600;Psat5g245240;Psat6g041720;Psat6g109520;Psat6g120040;Psat7g039320</t>
  </si>
  <si>
    <t>ko00909</t>
  </si>
  <si>
    <t>Sesquiterpenoid and triterpenoid biosynthesis</t>
  </si>
  <si>
    <t>Psat3g155040;Psat4g097400;Psat4g097440;Psat4g188800;Psat4g220480;Psat6g149720;Psat7g202240;Psat7g264880;Psat7g264960</t>
  </si>
  <si>
    <t>ko00680</t>
  </si>
  <si>
    <t>Methane metabolism</t>
  </si>
  <si>
    <t>Psat0s476g0080;Psat0ss2518g0320;Psat1g099120;Psat1g175000;Psat2g005800;Psat2g081160;Psat2g133920;Psat2g182560;Psat3g134680;Psat4g095360;Psat4g155760;Psat5g194960;Psat5g239520;Psat5g275840;Psat7g018520;Psat7g075080;Psat7g101480;Psat7g139080;Psat7g139120;Psat7g143120;Psat7g198160;Psat7g215800</t>
  </si>
  <si>
    <t>ko00360</t>
  </si>
  <si>
    <t>Phenylalanine metabolism</t>
  </si>
  <si>
    <t>Amino acid metabolism</t>
  </si>
  <si>
    <t>Psat0s4534g0080;Psat1g046920;Psat2g001960;Psat2g050720;Psat2g188920;Psat3g023040;Psat3g023120;Psat3g040960;Psat3g041080;Psat3g072160;Psat3g141520;Psat4g011560;Psat5g111360;Psat6g072360;Psat6g182520</t>
  </si>
  <si>
    <t>ko00030</t>
  </si>
  <si>
    <t>Pentose phosphate pathway</t>
  </si>
  <si>
    <t>Psat1g099120;Psat1g163720;Psat1g175000;Psat2g005800;Psat2g081160;Psat3g134680;Psat4g049960;Psat4g125680;Psat4g127040;Psat5g239520;Psat6g238800;Psat7g018520;Psat7g039760;Psat7g065880;Psat7g083760;Psat7g101480;Psat7g139080;Psat7g139120</t>
  </si>
  <si>
    <t>ko00260</t>
  </si>
  <si>
    <t>Glycine, serine and threonine metabolism</t>
  </si>
  <si>
    <t>Psat0s476g0080;Psat0ss2518g0320;Psat1g170560;Psat2g133920;Psat2g173640;Psat4g004640;Psat4g005920;Psat4g095360;Psat4g150720;Psat4g150760;Psat4g150800;Psat5g111360;Psat5g188280;Psat5g194960;Psat5g298160;Psat5g299520;Psat6g231880;Psat7g075080;Psat7g143120</t>
  </si>
  <si>
    <t>ko00051</t>
  </si>
  <si>
    <t>Fructose and mannose metabolism</t>
  </si>
  <si>
    <t>Psat1g099120;Psat1g175000;Psat2g005800;Psat2g055960;Psat2g081160;Psat3g090480;Psat3g134680;Psat4g125680;Psat4g169480;Psat5g239520;Psat6g112400;Psat6g157440;Psat7g018520;Psat7g083760;Psat7g101480;Psat7g139080;Psat7g139120</t>
  </si>
  <si>
    <t>ko00430</t>
  </si>
  <si>
    <t>Taurine and hypotaurine metabolism</t>
  </si>
  <si>
    <t>Metabolism of other amino acids</t>
  </si>
  <si>
    <t>Psat0s5067g0040;Psat1g075600;Psat2g043920;Psat2g070320;Psat3g087480;Psat3g196280</t>
  </si>
  <si>
    <t>ko00944</t>
  </si>
  <si>
    <t>Flavone and flavonol biosynthesis</t>
  </si>
  <si>
    <t>Psat0ss6620g0120;Psat4g047360;Psat5g201640</t>
  </si>
  <si>
    <t>ko00980</t>
  </si>
  <si>
    <t>Metabolism of xenobiotics by cytochrome P450</t>
  </si>
  <si>
    <t>Xenobiotics biodegradation and metabolism</t>
  </si>
  <si>
    <t>Psat0s2210g0040;Psat2g116000;Psat3g133720;Psat3g133800;Psat5g142280;Psat6g170320;Psat6g170880;Psat6g240120;Psat7g068360;Psat7g198160;Psat7g240640;Psat7g240760</t>
  </si>
  <si>
    <t>ko00982</t>
  </si>
  <si>
    <t>Drug metabolism - cytochrome P450</t>
  </si>
  <si>
    <t>ko00940</t>
  </si>
  <si>
    <t>Phenylpropanoid biosynthesis</t>
  </si>
  <si>
    <t>Psat0s1422g0040;Psat0s4534g0080;Psat1g032480;Psat1g046920;Psat1g120160;Psat1g168200;Psat1g214560;Psat1g218560;Psat2g001960;Psat2g050720;Psat2g091520;Psat2g155960;Psat2g161480;Psat2g188920;Psat3g023040;Psat3g023120;Psat3g040960;Psat3g041080;Psat3g072160;Psat3g085960;Psat3g129040;Psat4g007960;Psat4g008000;Psat4g011560;Psat4g077600;Psat4g083280;Psat4g098120;Psat4g214240;Psat5g066320;Psat5g131360;Psat5g183720;Psat6g072360;Psat6g182520;Psat7g252080</t>
  </si>
  <si>
    <t>ko00591</t>
  </si>
  <si>
    <t>Linoleic acid metabolism</t>
  </si>
  <si>
    <t>Lipid metabolism</t>
  </si>
  <si>
    <t>Psat0s1211g0080;Psat0s1212g0160;Psat0s1747g0040;Psat0s1747g0080;Psat1g107440;Psat2g149200;Psat3g069000</t>
  </si>
  <si>
    <t>Psat0s1078g0040;Psat0ss6620g0120;Psat2g050720;Psat2g180800;Psat4g047360;Psat4g077600;Psat4g097880;Psat4g099840;Psat4g191760;Psat5g201640;Psat6g178400;Psat6g237840;Psat6g237920;Psat6g238360;Psat7g105640</t>
  </si>
  <si>
    <t>Psat0s4534g0080;Psat1g046920;Psat2g001960;Psat2g050720;Psat2g188920;Psat3g023040;Psat3g023120;Psat3g040960;Psat3g041080;Psat3g072160;Psat3g141520;Psat6g072360;Psat6g182520</t>
  </si>
  <si>
    <t>ko04141</t>
  </si>
  <si>
    <t>Protein processing in endoplasmic reticulum</t>
  </si>
  <si>
    <t>Genetic Information Processing</t>
  </si>
  <si>
    <t>Folding, sorting and degradation</t>
  </si>
  <si>
    <t>Psat0s1635g0080;Psat0s1664g0080;Psat0s3930g0040;Psat0s7003g0040;Psat0ss29864g0040;Psat1g011720;Psat1g097200;Psat2g036360;Psat2g036480;Psat2g036520;Psat2g071440;Psat3g104360;Psat3g178880;Psat4g112600;Psat4g112640;Psat4g136720;Psat5g035240;Psat5g035280;Psat5g073120;Psat5g073280;Psat5g174800;Psat6g021800;Psat6g021840;Psat6g112800;Psat6g112880;Psat7g114360;Psat7g114680;Psat7g114720;Psat7g115480;Psat7g218840;Psat7g243000</t>
  </si>
  <si>
    <t>Psat0s4534g0080;Psat1g046920;Psat1g120160;Psat1g214560;Psat1g218560;Psat2g001960;Psat2g050720;Psat2g161480;Psat2g188920;Psat3g023040;Psat3g023120;Psat3g040960;Psat3g041080;Psat3g072160;Psat3g085960;Psat3g129040;Psat4g007960;Psat4g008000;Psat4g077600;Psat5g131360;Psat6g072360;Psat6g182520</t>
  </si>
  <si>
    <t>Psat4g188800;Psat4g220480;Psat7g202240;Psat7g264880;Psat7g264960</t>
  </si>
  <si>
    <t>Psat0s2210g0040;Psat3g133720;Psat3g133800;Psat5g142280;Psat6g170320;Psat6g170880;Psat7g068360;Psat7g240760</t>
  </si>
  <si>
    <t>ko00943</t>
  </si>
  <si>
    <t>Isoflavonoid biosynthesis</t>
  </si>
  <si>
    <t>Psat3g167760;Psat4g121920;Psat7g087960</t>
  </si>
  <si>
    <t>ko00500</t>
  </si>
  <si>
    <t>Starch and sucrose metabolism</t>
  </si>
  <si>
    <t>Psat0s1683g0120;Psat0s1781g0120;Psat0s1781g0160;Psat0s1781g0240;Psat0s2373g0080;Psat0s2581g0040;Psat0s3776g0040;Psat1g120160;Psat1g139760;Psat2g178640;Psat3g021440;Psat3g074560;Psat3g129040;Psat3g168160;Psat4g007960;Psat4g008000;Psat4g165240;Psat5g194600;Psat5g227440;Psat5g227480;Psat6g013080;Psat6g159960;Psat7g259600</t>
  </si>
  <si>
    <t>ko00904</t>
  </si>
  <si>
    <t>Diterpenoid biosynthesis</t>
  </si>
  <si>
    <t>Psat1g189360;Psat4g204120;Psat5g299720;Psat7g264920</t>
  </si>
  <si>
    <t>ko00480</t>
  </si>
  <si>
    <t>Glutathione metabolism</t>
  </si>
  <si>
    <t>ko00270</t>
  </si>
  <si>
    <t>Cysteine and methionine metabolism</t>
  </si>
  <si>
    <t>Psat1g011560;Psat4g045880;Psat5g110080;Psat5g116280;Psat6g052400;Psat6g166680;Psat7g111600;Psat7g111640;Psat7g237560;Psat7g237600</t>
  </si>
  <si>
    <t>ko00650</t>
  </si>
  <si>
    <t>Butanoate metabolism</t>
  </si>
  <si>
    <t>Psat0s3906g0040;Psat0s5067g0040;Psat2g043920</t>
  </si>
  <si>
    <t>ko00073</t>
  </si>
  <si>
    <t>Cutin, suberine and wax biosynthesis</t>
  </si>
  <si>
    <t>Psat3g078480;Psat5g256360;Psat5g292680;Psat6g057040</t>
  </si>
  <si>
    <t>ko00052</t>
  </si>
  <si>
    <t>Galactose metabolism</t>
  </si>
  <si>
    <t>Psat2g081160;Psat2g178640;Psat3g072120;Psat4g039000;Psat5g227440;Psat7g018520</t>
  </si>
  <si>
    <t>ko04075</t>
  </si>
  <si>
    <t>Plant hormone signal transduction</t>
  </si>
  <si>
    <t>Environmental Information Processing</t>
  </si>
  <si>
    <t>Signal transduction</t>
  </si>
  <si>
    <t>Psat0s1113g0040;Psat0s2445g0040;Psat0s4615g0040;Psat1g156240;Psat1g211480;Psat1g218120;Psat2g004360;Psat3g077680;Psat4g159880;Psat4g175160;Psat5g088000;Psat5g248240;Psat5g248320;Psat5g248560;Psat6g074240;Psat6g137360;Psat6g158720;Psat7g042400</t>
  </si>
  <si>
    <t>Psat0s1211g0080;Psat0s1747g0080;Psat2g149200</t>
  </si>
  <si>
    <t>ko00330</t>
  </si>
  <si>
    <t>Arginine and proline metabolism</t>
  </si>
  <si>
    <t>Psat1g141360;Psat4g045880;Psat7g111600;Psat7g111640;Psat7g237560;Psat7g237600</t>
  </si>
  <si>
    <t>Psat0s1315g0080;Psat1g002320;Psat1g169240;Psat2g007880;Psat2g116600;Psat2g154080;Psat3g060160;Psat3g090040;Psat3g138440;Psat3g207840;Psat4g089880;Psat4g210440;Psat4g210680;Psat4g225520;Psat5g011080;Psat5g063680;Psat5g087360;Psat5g094200;Psat5g189160;Psat5g231800;Psat5g249520;Psat5g267960;Psat5g298080;Psat6g057600;Psat6g065160;Psat6g110880;Psat6g169400;Psat6g236720;Psat7g036720;Psat7g059720;Psat7g063000;Psat7g130920;Psat7g186640</t>
  </si>
  <si>
    <t>Psat0s476g0080;Psat1g001560;Psat1g080440;Psat1g170560;Psat1g185960;Psat2g046240;Psat2g133920;Psat2g173640;Psat2g176960;Psat3g078160;Psat3g101800;Psat3g204960;Psat3g205000;Psat3g205160;Psat3g205200;Psat3g205240;Psat4g005920;Psat4g095360;Psat4g150720;Psat4g150760;Psat4g150800;Psat5g194960;Psat5g298160;Psat5g299520;Psat6g231880;Psat7g075080;Psat7g081040;Psat7g104200</t>
  </si>
  <si>
    <t>Psat0ss7919g0160;Psat0ss7919g0200;Psat1g014040;Psat1g080440;Psat1g099120;Psat1g163720;Psat1g170560;Psat1g175000;Psat2g005800;Psat2g140680;Psat3g090480;Psat3g091720;Psat3g134680;Psat3g204960;Psat3g205000;Psat3g205160;Psat3g205200;Psat3g205240;Psat4g049960;Psat4g155760;Psat5g010520;Psat5g127280;Psat5g275840;Psat6g238800;Psat7g065880;Psat7g101480;Psat7g104200;Psat7g139080;Psat7g139120</t>
  </si>
  <si>
    <t>Psat0s476g0080;Psat0ss7919g0160;Psat0ss7919g0200;Psat1g001560;Psat1g014040;Psat1g080440;Psat1g099120;Psat1g163720;Psat1g170560;Psat1g175000;Psat2g005800;Psat2g133920;Psat2g140680;Psat3g090480;Psat3g091720;Psat3g101800;Psat3g134680;Psat3g204960;Psat3g205000;Psat3g205160;Psat3g205200;Psat3g205240;Psat4g005920;Psat4g049960;Psat4g095360;Psat4g127040;Psat4g150720;Psat4g150760;Psat4g150800;Psat4g155760;Psat5g010520;Psat5g127280;Psat5g194960;Psat5g239520;Psat5g275840;Psat5g298160;Psat5g299520;Psat6g147520;Psat6g207320;Psat6g231880;Psat6g238800;Psat7g039760;Psat7g065880;Psat7g075080;Psat7g081040;Psat7g101480;Psat7g104200;Psat7g139080;Psat7g139120;Psat7g143120;Psat7g198160</t>
  </si>
  <si>
    <t>Psat0s1281g0080;Psat0s2541g0080;Psat0ss1860g0160;Psat1g140400;Psat2g044520;Psat3g005000;Psat3g105040;Psat5g098600;Psat5g105000;Psat5g196400;Psat6g012440;Psat6g077400;Psat6g135720</t>
  </si>
  <si>
    <t>Psat0s476g0080;Psat1g170560;Psat2g133920;Psat2g173640;Psat4g004640;Psat4g005920;Psat4g095360;Psat4g150720;Psat4g150760;Psat4g150800;Psat5g111360;Psat5g188280;Psat5g194960;Psat5g298160;Psat5g299520;Psat6g231880;Psat7g075080;Psat7g143120</t>
  </si>
  <si>
    <t>Psat1g099120;Psat1g163720;Psat1g175000;Psat2g005800;Psat3g134680;Psat4g049960;Psat4g125680;Psat4g127040;Psat5g239520;Psat6g238800;Psat7g039760;Psat7g065880;Psat7g083760;Psat7g101480;Psat7g139080;Psat7g139120</t>
  </si>
  <si>
    <t>Psat0s476g0080;Psat1g099120;Psat1g175000;Psat2g005800;Psat2g133920;Psat3g134680;Psat4g095360;Psat4g155760;Psat5g194960;Psat5g239520;Psat5g275840;Psat7g075080;Psat7g101480;Psat7g139080;Psat7g139120;Psat7g143120;Psat7g198160</t>
  </si>
  <si>
    <t>Psat1g099120;Psat1g175000;Psat2g005800;Psat2g055960;Psat3g090480;Psat3g134680;Psat4g125680;Psat4g169480;Psat5g239520;Psat6g112400;Psat7g083760;Psat7g101480;Psat7g139080;Psat7g139120</t>
  </si>
  <si>
    <t>ko03070</t>
  </si>
  <si>
    <t>Bacterial secretion system</t>
  </si>
  <si>
    <t>Membrane transport</t>
  </si>
  <si>
    <t>Psat3g007120;Psat3g032320;Psat6g144600;Psat7g218800</t>
  </si>
  <si>
    <t>Psat3g155040;Psat4g097400;Psat4g097440;Psat6g149720</t>
  </si>
  <si>
    <t>ko00053</t>
  </si>
  <si>
    <t>Ascorbate and aldarate metabolism</t>
  </si>
  <si>
    <t>Psat2g069720;Psat3g183240;Psat4g126400;Psat4g196000;Psat5g028800;Psat5g188280;Psat7g015520</t>
  </si>
  <si>
    <t>ko00010</t>
  </si>
  <si>
    <t>Glycolysis / Gluconeogenesis</t>
  </si>
  <si>
    <t>Psat1g014040;Psat1g099120;Psat1g175000;Psat2g005800;Psat2g158440;Psat3g090480;Psat3g134680;Psat4g125680;Psat4g126400;Psat5g188280;Psat5g239520;Psat7g083760;Psat7g101480;Psat7g139080;Psat7g139120;Psat7g143120;Psat7g198160</t>
  </si>
  <si>
    <t>ko00910</t>
  </si>
  <si>
    <t>Nitrogen metabolism</t>
  </si>
  <si>
    <t>Psat0s744g0080;Psat1g058960;Psat1g185960;Psat2g046240;Psat3g078160;Psat7g123960</t>
  </si>
  <si>
    <t>ko00100</t>
  </si>
  <si>
    <t>Steroid biosynthesis</t>
  </si>
  <si>
    <t>Psat1g051840;Psat3g155040;Psat4g097400;Psat4g097440;Psat5g108320;Psat6g149720</t>
  </si>
  <si>
    <t>ko00670</t>
  </si>
  <si>
    <t>One carbon pool by folate</t>
  </si>
  <si>
    <t>Psat0s476g0080;Psat2g133920;Psat2g176960;Psat4g005920;Psat7g075080</t>
  </si>
  <si>
    <t>ko03010</t>
  </si>
  <si>
    <t>Ribosome</t>
  </si>
  <si>
    <t>Translation</t>
  </si>
  <si>
    <t>Psat1g056240;Psat1g162760;Psat1g199440;Psat2g176160;Psat2g183080;Psat3g107160;Psat4g007600;Psat4g136440;Psat4g140640;Psat4g202680;Psat4g224360;Psat5g001240;Psat5g110320;Psat5g146400;Psat5g170120;Psat5g215240;Psat5g249200;Psat5g299640;Psat6g009240;Psat6g010760;Psat6g103800;Psat6g187560;Psat6g192200;Psat6g225000;Psat7g006560;Psat7g023960;Psat7g055240;Psat7g115360;Psat7g200640;Psat7g223760</t>
  </si>
  <si>
    <t>ko00905</t>
  </si>
  <si>
    <t>Brassinosteroid biosynthesis</t>
  </si>
  <si>
    <t>Psat3g204200;Psat4g097000;Psat4g192800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</si>
</sst>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11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zoomScaleSheetLayoutView="60" workbookViewId="0">
      <selection activeCell="A1" sqref="A1"/>
    </sheetView>
  </sheetViews>
  <sheetFormatPr defaultColWidth="9" defaultRowHeight="13.5"/>
  <cols>
    <col min="6" max="6" width="9.375"/>
    <col min="7" max="7" width="12.625"/>
  </cols>
  <sheetData>
    <row r="1" spans="1:1">
      <c r="A1" s="2" t="s">
        <v>0</v>
      </c>
    </row>
    <row r="2" s="1" customForma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t="s">
        <v>10</v>
      </c>
      <c r="B3" t="s">
        <v>11</v>
      </c>
      <c r="C3" t="s">
        <v>12</v>
      </c>
      <c r="D3" t="s">
        <v>13</v>
      </c>
      <c r="E3">
        <v>22</v>
      </c>
      <c r="F3" s="3">
        <v>1.32770097018135e-22</v>
      </c>
      <c r="G3">
        <v>10.6841392387918</v>
      </c>
      <c r="H3" t="s">
        <v>14</v>
      </c>
      <c r="I3" t="str">
        <f>HYPERLINK("../../3.KEGG_map/C-vs-D/ko00196.html","ko00196")</f>
        <v>ko00196</v>
      </c>
    </row>
    <row r="4" spans="1:9">
      <c r="A4" t="s">
        <v>15</v>
      </c>
      <c r="B4" t="s">
        <v>16</v>
      </c>
      <c r="C4" t="s">
        <v>12</v>
      </c>
      <c r="D4" t="s">
        <v>13</v>
      </c>
      <c r="E4">
        <v>35</v>
      </c>
      <c r="F4" s="3">
        <v>3.43419584272113e-11</v>
      </c>
      <c r="G4">
        <v>3.39949884870649</v>
      </c>
      <c r="H4" t="s">
        <v>17</v>
      </c>
      <c r="I4" t="str">
        <f>HYPERLINK("../../3.KEGG_map/C-vs-D/ko00195.html","ko00195")</f>
        <v>ko00195</v>
      </c>
    </row>
    <row r="5" spans="1:9">
      <c r="A5" t="s">
        <v>18</v>
      </c>
      <c r="B5" t="s">
        <v>19</v>
      </c>
      <c r="C5" t="s">
        <v>12</v>
      </c>
      <c r="D5" t="s">
        <v>20</v>
      </c>
      <c r="E5">
        <v>16</v>
      </c>
      <c r="F5" s="3">
        <v>1.88614592726714e-8</v>
      </c>
      <c r="G5">
        <v>4.96434752509519</v>
      </c>
      <c r="H5" t="s">
        <v>21</v>
      </c>
      <c r="I5" t="str">
        <f>HYPERLINK("../../3.KEGG_map/C-vs-D/ko00941.html","ko00941")</f>
        <v>ko00941</v>
      </c>
    </row>
    <row r="6" spans="1:9">
      <c r="A6" t="s">
        <v>22</v>
      </c>
      <c r="B6" t="s">
        <v>23</v>
      </c>
      <c r="C6" t="s">
        <v>12</v>
      </c>
      <c r="D6" t="s">
        <v>24</v>
      </c>
      <c r="E6">
        <v>30</v>
      </c>
      <c r="F6" s="3">
        <v>1.63885512948844e-7</v>
      </c>
      <c r="G6">
        <v>2.76936742102418</v>
      </c>
      <c r="H6" t="s">
        <v>25</v>
      </c>
      <c r="I6" t="str">
        <f>HYPERLINK("../../3.KEGG_map/C-vs-D/ko00630.html","ko00630")</f>
        <v>ko00630</v>
      </c>
    </row>
    <row r="7" spans="1:9">
      <c r="A7" t="s">
        <v>26</v>
      </c>
      <c r="B7" t="s">
        <v>27</v>
      </c>
      <c r="C7" t="s">
        <v>12</v>
      </c>
      <c r="D7" t="s">
        <v>13</v>
      </c>
      <c r="E7">
        <v>33</v>
      </c>
      <c r="F7" s="3">
        <v>4.86650079729701e-7</v>
      </c>
      <c r="G7">
        <v>2.50750206624706</v>
      </c>
      <c r="H7" t="s">
        <v>28</v>
      </c>
      <c r="I7" t="str">
        <f>HYPERLINK("../../3.KEGG_map/C-vs-D/ko00710.html","ko00710")</f>
        <v>ko00710</v>
      </c>
    </row>
    <row r="8" spans="1:9">
      <c r="A8" t="s">
        <v>29</v>
      </c>
      <c r="B8" t="s">
        <v>30</v>
      </c>
      <c r="C8" t="s">
        <v>12</v>
      </c>
      <c r="D8" t="s">
        <v>31</v>
      </c>
      <c r="E8">
        <v>14</v>
      </c>
      <c r="F8" s="3">
        <v>1.60755198857146e-6</v>
      </c>
      <c r="G8">
        <v>4.22640397406752</v>
      </c>
      <c r="H8" t="s">
        <v>32</v>
      </c>
      <c r="I8" t="str">
        <f>HYPERLINK("../../3.KEGG_map/C-vs-D/ko00906.html","ko00906")</f>
        <v>ko00906</v>
      </c>
    </row>
    <row r="9" spans="1:9">
      <c r="A9" t="s">
        <v>33</v>
      </c>
      <c r="B9" t="s">
        <v>34</v>
      </c>
      <c r="C9" t="s">
        <v>12</v>
      </c>
      <c r="D9" t="s">
        <v>35</v>
      </c>
      <c r="E9">
        <v>64</v>
      </c>
      <c r="F9" s="3">
        <v>7.06603875557993e-6</v>
      </c>
      <c r="G9">
        <v>1.72672957394615</v>
      </c>
      <c r="H9" t="s">
        <v>36</v>
      </c>
      <c r="I9" t="str">
        <f>HYPERLINK("../../3.KEGG_map/C-vs-D/ko01200.html","ko01200")</f>
        <v>ko01200</v>
      </c>
    </row>
    <row r="10" spans="1:9">
      <c r="A10" t="s">
        <v>37</v>
      </c>
      <c r="B10" t="s">
        <v>38</v>
      </c>
      <c r="C10" t="s">
        <v>12</v>
      </c>
      <c r="D10" t="s">
        <v>39</v>
      </c>
      <c r="E10">
        <v>17</v>
      </c>
      <c r="F10" s="3">
        <v>9.49344035260938e-6</v>
      </c>
      <c r="G10">
        <v>3.21841174296425</v>
      </c>
      <c r="H10" t="s">
        <v>40</v>
      </c>
      <c r="I10" t="str">
        <f>HYPERLINK("../../3.KEGG_map/C-vs-D/ko00860.html","ko00860")</f>
        <v>ko00860</v>
      </c>
    </row>
    <row r="11" spans="1:9">
      <c r="A11" t="s">
        <v>41</v>
      </c>
      <c r="B11" t="s">
        <v>42</v>
      </c>
      <c r="C11" t="s">
        <v>12</v>
      </c>
      <c r="D11" t="s">
        <v>31</v>
      </c>
      <c r="E11">
        <v>9</v>
      </c>
      <c r="F11" s="3">
        <v>1.41980357591051e-5</v>
      </c>
      <c r="G11">
        <v>5.29094933595671</v>
      </c>
      <c r="H11" t="s">
        <v>43</v>
      </c>
      <c r="I11" t="str">
        <f>HYPERLINK("../../3.KEGG_map/C-vs-D/ko00909.html","ko00909")</f>
        <v>ko00909</v>
      </c>
    </row>
    <row r="12" spans="1:9">
      <c r="A12" t="s">
        <v>44</v>
      </c>
      <c r="B12" t="s">
        <v>45</v>
      </c>
      <c r="C12" t="s">
        <v>12</v>
      </c>
      <c r="D12" t="s">
        <v>13</v>
      </c>
      <c r="E12">
        <v>22</v>
      </c>
      <c r="F12">
        <v>0.00021096493553914</v>
      </c>
      <c r="G12">
        <v>2.25445139901112</v>
      </c>
      <c r="H12" t="s">
        <v>46</v>
      </c>
      <c r="I12" t="str">
        <f>HYPERLINK("../../3.KEGG_map/C-vs-D/ko00680.html","ko00680")</f>
        <v>ko00680</v>
      </c>
    </row>
    <row r="13" spans="1:9">
      <c r="A13" t="s">
        <v>47</v>
      </c>
      <c r="B13" t="s">
        <v>48</v>
      </c>
      <c r="C13" t="s">
        <v>12</v>
      </c>
      <c r="D13" t="s">
        <v>49</v>
      </c>
      <c r="E13">
        <v>15</v>
      </c>
      <c r="F13">
        <v>0.000482181271715054</v>
      </c>
      <c r="G13">
        <v>2.57764198418404</v>
      </c>
      <c r="H13" t="s">
        <v>50</v>
      </c>
      <c r="I13" t="str">
        <f>HYPERLINK("../../3.KEGG_map/C-vs-D/ko00360.html","ko00360")</f>
        <v>ko00360</v>
      </c>
    </row>
    <row r="14" spans="1:9">
      <c r="A14" t="s">
        <v>51</v>
      </c>
      <c r="B14" t="s">
        <v>52</v>
      </c>
      <c r="C14" t="s">
        <v>12</v>
      </c>
      <c r="D14" t="s">
        <v>24</v>
      </c>
      <c r="E14">
        <v>18</v>
      </c>
      <c r="F14">
        <v>0.000657798915750137</v>
      </c>
      <c r="G14">
        <v>2.28472812234494</v>
      </c>
      <c r="H14" t="s">
        <v>53</v>
      </c>
      <c r="I14" t="str">
        <f>HYPERLINK("../../3.KEGG_map/C-vs-D/ko00030.html","ko00030")</f>
        <v>ko00030</v>
      </c>
    </row>
    <row r="15" spans="1:9">
      <c r="A15" t="s">
        <v>54</v>
      </c>
      <c r="B15" t="s">
        <v>55</v>
      </c>
      <c r="C15" t="s">
        <v>12</v>
      </c>
      <c r="D15" t="s">
        <v>49</v>
      </c>
      <c r="E15">
        <v>19</v>
      </c>
      <c r="F15">
        <v>0.000722793487607893</v>
      </c>
      <c r="G15">
        <v>2.21068600726895</v>
      </c>
      <c r="H15" t="s">
        <v>56</v>
      </c>
      <c r="I15" t="str">
        <f>HYPERLINK("../../3.KEGG_map/C-vs-D/ko00260.html","ko00260")</f>
        <v>ko00260</v>
      </c>
    </row>
    <row r="16" spans="1:9">
      <c r="A16" t="s">
        <v>57</v>
      </c>
      <c r="B16" t="s">
        <v>58</v>
      </c>
      <c r="C16" t="s">
        <v>12</v>
      </c>
      <c r="D16" t="s">
        <v>24</v>
      </c>
      <c r="E16">
        <v>17</v>
      </c>
      <c r="F16">
        <v>0.00260030889782763</v>
      </c>
      <c r="G16">
        <v>2.08666255862518</v>
      </c>
      <c r="H16" t="s">
        <v>59</v>
      </c>
      <c r="I16" t="str">
        <f>HYPERLINK("../../3.KEGG_map/C-vs-D/ko00051.html","ko00051")</f>
        <v>ko00051</v>
      </c>
    </row>
    <row r="17" spans="1:9">
      <c r="A17" t="s">
        <v>60</v>
      </c>
      <c r="B17" t="s">
        <v>61</v>
      </c>
      <c r="C17" t="s">
        <v>12</v>
      </c>
      <c r="D17" t="s">
        <v>62</v>
      </c>
      <c r="E17">
        <v>6</v>
      </c>
      <c r="F17">
        <v>0.00263208698695651</v>
      </c>
      <c r="G17">
        <v>3.94227597581088</v>
      </c>
      <c r="H17" t="s">
        <v>63</v>
      </c>
      <c r="I17" t="str">
        <f>HYPERLINK("../../3.KEGG_map/C-vs-D/ko00430.html","ko00430")</f>
        <v>ko00430</v>
      </c>
    </row>
    <row r="18" spans="1:9">
      <c r="A18" t="s">
        <v>64</v>
      </c>
      <c r="B18" t="s">
        <v>65</v>
      </c>
      <c r="C18" t="s">
        <v>12</v>
      </c>
      <c r="D18" t="s">
        <v>20</v>
      </c>
      <c r="E18">
        <v>3</v>
      </c>
      <c r="F18">
        <v>0.00622378712837818</v>
      </c>
      <c r="G18">
        <v>6.7018691588785</v>
      </c>
      <c r="H18" t="s">
        <v>66</v>
      </c>
      <c r="I18" t="str">
        <f>HYPERLINK("../../3.KEGG_map/C-vs-D/ko00944.html","ko00944")</f>
        <v>ko00944</v>
      </c>
    </row>
    <row r="19" spans="1:9">
      <c r="A19" t="s">
        <v>67</v>
      </c>
      <c r="B19" t="s">
        <v>68</v>
      </c>
      <c r="C19" t="s">
        <v>12</v>
      </c>
      <c r="D19" t="s">
        <v>69</v>
      </c>
      <c r="E19">
        <v>12</v>
      </c>
      <c r="F19">
        <v>0.0102800132580447</v>
      </c>
      <c r="G19">
        <v>2.09433411214953</v>
      </c>
      <c r="H19" t="s">
        <v>70</v>
      </c>
      <c r="I19" t="str">
        <f>HYPERLINK("../../3.KEGG_map/C-vs-D/ko00980.html","ko00980")</f>
        <v>ko00980</v>
      </c>
    </row>
    <row r="20" spans="1:9">
      <c r="A20" t="s">
        <v>71</v>
      </c>
      <c r="B20" t="s">
        <v>72</v>
      </c>
      <c r="C20" t="s">
        <v>12</v>
      </c>
      <c r="D20" t="s">
        <v>69</v>
      </c>
      <c r="E20">
        <v>12</v>
      </c>
      <c r="F20">
        <v>0.0130794438942228</v>
      </c>
      <c r="G20">
        <v>2.0308694420844</v>
      </c>
      <c r="H20" t="s">
        <v>70</v>
      </c>
      <c r="I20" t="str">
        <f>HYPERLINK("../../3.KEGG_map/C-vs-D/ko00982.html","ko00982")</f>
        <v>ko00982</v>
      </c>
    </row>
    <row r="21" spans="1:9">
      <c r="A21" t="s">
        <v>73</v>
      </c>
      <c r="B21" t="s">
        <v>74</v>
      </c>
      <c r="C21" t="s">
        <v>12</v>
      </c>
      <c r="D21" t="s">
        <v>20</v>
      </c>
      <c r="E21">
        <v>34</v>
      </c>
      <c r="F21">
        <v>0.015141026487566</v>
      </c>
      <c r="G21">
        <v>1.46066379103762</v>
      </c>
      <c r="H21" t="s">
        <v>75</v>
      </c>
      <c r="I21" t="str">
        <f>HYPERLINK("../../3.KEGG_map/C-vs-D/ko00940.html","ko00940")</f>
        <v>ko00940</v>
      </c>
    </row>
    <row r="22" spans="1:9">
      <c r="A22" t="s">
        <v>76</v>
      </c>
      <c r="B22" t="s">
        <v>77</v>
      </c>
      <c r="C22" t="s">
        <v>12</v>
      </c>
      <c r="D22" t="s">
        <v>78</v>
      </c>
      <c r="E22">
        <v>7</v>
      </c>
      <c r="F22">
        <v>0.0174951365564223</v>
      </c>
      <c r="G22">
        <v>2.52220882323385</v>
      </c>
      <c r="H22" t="s">
        <v>79</v>
      </c>
      <c r="I22" t="str">
        <f>HYPERLINK("../../3.KEGG_map/C-vs-D/ko00591.html","ko00591")</f>
        <v>ko00591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A1" sqref="A1"/>
    </sheetView>
  </sheetViews>
  <sheetFormatPr defaultColWidth="9" defaultRowHeight="13.5"/>
  <cols>
    <col min="2" max="2" width="49.75" customWidth="1"/>
    <col min="6" max="6" width="9.375"/>
    <col min="7" max="7" width="11.5"/>
  </cols>
  <sheetData>
    <row r="1" spans="1:1">
      <c r="A1" s="2" t="s">
        <v>0</v>
      </c>
    </row>
    <row r="2" s="1" customForma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t="s">
        <v>18</v>
      </c>
      <c r="B3" t="s">
        <v>19</v>
      </c>
      <c r="C3" t="s">
        <v>12</v>
      </c>
      <c r="D3" t="s">
        <v>20</v>
      </c>
      <c r="E3">
        <v>15</v>
      </c>
      <c r="F3" s="3">
        <v>1.44664183678751e-12</v>
      </c>
      <c r="G3">
        <v>10.6331553973903</v>
      </c>
      <c r="H3" t="s">
        <v>80</v>
      </c>
      <c r="I3" t="str">
        <f>HYPERLINK("../../3.KEGG_map/C-vs-D/ko00941.html","ko00941")</f>
        <v>ko00941</v>
      </c>
    </row>
    <row r="4" spans="1:9">
      <c r="A4" t="s">
        <v>47</v>
      </c>
      <c r="B4" t="s">
        <v>48</v>
      </c>
      <c r="C4" t="s">
        <v>12</v>
      </c>
      <c r="D4" t="s">
        <v>49</v>
      </c>
      <c r="E4">
        <v>13</v>
      </c>
      <c r="F4" s="3">
        <v>1.02504012449291e-6</v>
      </c>
      <c r="G4">
        <v>5.10391459074733</v>
      </c>
      <c r="H4" t="s">
        <v>81</v>
      </c>
      <c r="I4" t="str">
        <f>HYPERLINK("../../3.KEGG_map/C-vs-D/ko00360.html","ko00360")</f>
        <v>ko00360</v>
      </c>
    </row>
    <row r="5" spans="1:9">
      <c r="A5" t="s">
        <v>60</v>
      </c>
      <c r="B5" t="s">
        <v>61</v>
      </c>
      <c r="C5" t="s">
        <v>12</v>
      </c>
      <c r="D5" t="s">
        <v>62</v>
      </c>
      <c r="E5">
        <v>6</v>
      </c>
      <c r="F5" s="3">
        <v>2.94847200994734e-5</v>
      </c>
      <c r="G5">
        <v>9.00690810131882</v>
      </c>
      <c r="H5" t="s">
        <v>63</v>
      </c>
      <c r="I5" t="str">
        <f>HYPERLINK("../../3.KEGG_map/C-vs-D/ko00430.html","ko00430")</f>
        <v>ko00430</v>
      </c>
    </row>
    <row r="6" spans="1:9">
      <c r="A6" t="s">
        <v>82</v>
      </c>
      <c r="B6" t="s">
        <v>83</v>
      </c>
      <c r="C6" t="s">
        <v>84</v>
      </c>
      <c r="D6" t="s">
        <v>85</v>
      </c>
      <c r="E6">
        <v>31</v>
      </c>
      <c r="F6" s="3">
        <v>9.40159654447068e-5</v>
      </c>
      <c r="G6">
        <v>2.05482275731386</v>
      </c>
      <c r="H6" t="s">
        <v>86</v>
      </c>
      <c r="I6" t="str">
        <f>HYPERLINK("../../3.KEGG_map/C-vs-D/ko04141.html","ko04141")</f>
        <v>ko04141</v>
      </c>
    </row>
    <row r="7" spans="1:9">
      <c r="A7" t="s">
        <v>73</v>
      </c>
      <c r="B7" t="s">
        <v>74</v>
      </c>
      <c r="C7" t="s">
        <v>12</v>
      </c>
      <c r="D7" t="s">
        <v>20</v>
      </c>
      <c r="E7">
        <v>22</v>
      </c>
      <c r="F7">
        <v>0.000516824388200061</v>
      </c>
      <c r="G7">
        <v>2.15934848070079</v>
      </c>
      <c r="H7" t="s">
        <v>87</v>
      </c>
      <c r="I7" t="str">
        <f>HYPERLINK("../../3.KEGG_map/C-vs-D/ko00940.html","ko00940")</f>
        <v>ko00940</v>
      </c>
    </row>
    <row r="8" spans="1:9">
      <c r="A8" t="s">
        <v>64</v>
      </c>
      <c r="B8" t="s">
        <v>65</v>
      </c>
      <c r="C8" t="s">
        <v>12</v>
      </c>
      <c r="D8" t="s">
        <v>20</v>
      </c>
      <c r="E8">
        <v>3</v>
      </c>
      <c r="F8">
        <v>0.000561430146892244</v>
      </c>
      <c r="G8">
        <v>15.311743772242</v>
      </c>
      <c r="H8" t="s">
        <v>66</v>
      </c>
      <c r="I8" t="str">
        <f>HYPERLINK("../../3.KEGG_map/C-vs-D/ko00944.html","ko00944")</f>
        <v>ko00944</v>
      </c>
    </row>
    <row r="9" spans="1:9">
      <c r="A9" t="s">
        <v>41</v>
      </c>
      <c r="B9" t="s">
        <v>42</v>
      </c>
      <c r="C9" t="s">
        <v>12</v>
      </c>
      <c r="D9" t="s">
        <v>31</v>
      </c>
      <c r="E9">
        <v>5</v>
      </c>
      <c r="F9">
        <v>0.000659142342117114</v>
      </c>
      <c r="G9">
        <v>6.71567709308859</v>
      </c>
      <c r="H9" t="s">
        <v>88</v>
      </c>
      <c r="I9" t="str">
        <f>HYPERLINK("../../3.KEGG_map/C-vs-D/ko00909.html","ko00909")</f>
        <v>ko00909</v>
      </c>
    </row>
    <row r="10" spans="1:9">
      <c r="A10" t="s">
        <v>67</v>
      </c>
      <c r="B10" t="s">
        <v>68</v>
      </c>
      <c r="C10" t="s">
        <v>12</v>
      </c>
      <c r="D10" t="s">
        <v>69</v>
      </c>
      <c r="E10">
        <v>8</v>
      </c>
      <c r="F10">
        <v>0.00330720758089098</v>
      </c>
      <c r="G10">
        <v>3.18994661921708</v>
      </c>
      <c r="H10" t="s">
        <v>89</v>
      </c>
      <c r="I10" t="str">
        <f>HYPERLINK("../../3.KEGG_map/C-vs-D/ko00980.html","ko00980")</f>
        <v>ko00980</v>
      </c>
    </row>
    <row r="11" spans="1:9">
      <c r="A11" t="s">
        <v>71</v>
      </c>
      <c r="B11" t="s">
        <v>72</v>
      </c>
      <c r="C11" t="s">
        <v>12</v>
      </c>
      <c r="D11" t="s">
        <v>69</v>
      </c>
      <c r="E11">
        <v>8</v>
      </c>
      <c r="F11">
        <v>0.00401203795904631</v>
      </c>
      <c r="G11">
        <v>3.0932815701499</v>
      </c>
      <c r="H11" t="s">
        <v>89</v>
      </c>
      <c r="I11" t="str">
        <f>HYPERLINK("../../3.KEGG_map/C-vs-D/ko00982.html","ko00982")</f>
        <v>ko00982</v>
      </c>
    </row>
    <row r="12" spans="1:9">
      <c r="A12" t="s">
        <v>90</v>
      </c>
      <c r="B12" t="s">
        <v>91</v>
      </c>
      <c r="C12" t="s">
        <v>12</v>
      </c>
      <c r="D12" t="s">
        <v>20</v>
      </c>
      <c r="E12">
        <v>3</v>
      </c>
      <c r="F12">
        <v>0.00581935101938821</v>
      </c>
      <c r="G12">
        <v>7.655871886121</v>
      </c>
      <c r="H12" t="s">
        <v>92</v>
      </c>
      <c r="I12" t="str">
        <f>HYPERLINK("../../3.KEGG_map/C-vs-D/ko00943.html","ko00943")</f>
        <v>ko00943</v>
      </c>
    </row>
    <row r="13" spans="1:9">
      <c r="A13" t="s">
        <v>93</v>
      </c>
      <c r="B13" t="s">
        <v>94</v>
      </c>
      <c r="C13" t="s">
        <v>12</v>
      </c>
      <c r="D13" t="s">
        <v>24</v>
      </c>
      <c r="E13">
        <v>23</v>
      </c>
      <c r="F13">
        <v>0.0237951300928521</v>
      </c>
      <c r="G13">
        <v>1.54868120827426</v>
      </c>
      <c r="H13" t="s">
        <v>95</v>
      </c>
      <c r="I13" t="str">
        <f>HYPERLINK("../../3.KEGG_map/C-vs-D/ko00500.html","ko00500")</f>
        <v>ko00500</v>
      </c>
    </row>
    <row r="14" spans="1:9">
      <c r="A14" t="s">
        <v>96</v>
      </c>
      <c r="B14" t="s">
        <v>97</v>
      </c>
      <c r="C14" t="s">
        <v>12</v>
      </c>
      <c r="D14" t="s">
        <v>31</v>
      </c>
      <c r="E14">
        <v>4</v>
      </c>
      <c r="F14">
        <v>0.0283510753643017</v>
      </c>
      <c r="G14">
        <v>3.40260972716489</v>
      </c>
      <c r="H14" t="s">
        <v>98</v>
      </c>
      <c r="I14" t="str">
        <f>HYPERLINK("../../3.KEGG_map/C-vs-D/ko00904.html","ko00904")</f>
        <v>ko00904</v>
      </c>
    </row>
    <row r="15" spans="1:9">
      <c r="A15" t="s">
        <v>99</v>
      </c>
      <c r="B15" t="s">
        <v>100</v>
      </c>
      <c r="C15" t="s">
        <v>12</v>
      </c>
      <c r="D15" t="s">
        <v>62</v>
      </c>
      <c r="E15">
        <v>8</v>
      </c>
      <c r="F15">
        <v>0.0397930758523005</v>
      </c>
      <c r="G15">
        <v>2.06218771343327</v>
      </c>
      <c r="H15" t="s">
        <v>89</v>
      </c>
      <c r="I15" t="str">
        <f>HYPERLINK("../../3.KEGG_map/C-vs-D/ko00480.html","ko00480")</f>
        <v>ko00480</v>
      </c>
    </row>
    <row r="16" spans="1:9">
      <c r="A16" t="s">
        <v>101</v>
      </c>
      <c r="B16" t="s">
        <v>102</v>
      </c>
      <c r="C16" t="s">
        <v>12</v>
      </c>
      <c r="D16" t="s">
        <v>49</v>
      </c>
      <c r="E16">
        <v>10</v>
      </c>
      <c r="F16">
        <v>0.0422148659362028</v>
      </c>
      <c r="G16">
        <v>1.86274255136764</v>
      </c>
      <c r="H16" t="s">
        <v>103</v>
      </c>
      <c r="I16" t="str">
        <f>HYPERLINK("../../3.KEGG_map/C-vs-D/ko00270.html","ko00270")</f>
        <v>ko00270</v>
      </c>
    </row>
    <row r="17" spans="1:9">
      <c r="A17" t="s">
        <v>104</v>
      </c>
      <c r="B17" t="s">
        <v>105</v>
      </c>
      <c r="C17" t="s">
        <v>12</v>
      </c>
      <c r="D17" t="s">
        <v>24</v>
      </c>
      <c r="E17">
        <v>3</v>
      </c>
      <c r="F17">
        <v>0.0591021715261215</v>
      </c>
      <c r="G17">
        <v>3.32863995048739</v>
      </c>
      <c r="H17" t="s">
        <v>106</v>
      </c>
      <c r="I17" t="str">
        <f>HYPERLINK("../../3.KEGG_map/C-vs-D/ko00650.html","ko00650")</f>
        <v>ko00650</v>
      </c>
    </row>
    <row r="18" spans="1:9">
      <c r="A18" t="s">
        <v>107</v>
      </c>
      <c r="B18" t="s">
        <v>108</v>
      </c>
      <c r="C18" t="s">
        <v>12</v>
      </c>
      <c r="D18" t="s">
        <v>78</v>
      </c>
      <c r="E18">
        <v>4</v>
      </c>
      <c r="F18">
        <v>0.075272799921123</v>
      </c>
      <c r="G18">
        <v>2.48971443451089</v>
      </c>
      <c r="H18" t="s">
        <v>109</v>
      </c>
      <c r="I18" t="str">
        <f>HYPERLINK("../../3.KEGG_map/C-vs-D/ko00073.html","ko00073")</f>
        <v>ko00073</v>
      </c>
    </row>
    <row r="19" spans="1:9">
      <c r="A19" t="s">
        <v>110</v>
      </c>
      <c r="B19" t="s">
        <v>111</v>
      </c>
      <c r="C19" t="s">
        <v>12</v>
      </c>
      <c r="D19" t="s">
        <v>24</v>
      </c>
      <c r="E19">
        <v>6</v>
      </c>
      <c r="F19">
        <v>0.101595451129305</v>
      </c>
      <c r="G19">
        <v>1.86728582588317</v>
      </c>
      <c r="H19" t="s">
        <v>112</v>
      </c>
      <c r="I19" t="str">
        <f>HYPERLINK("../../3.KEGG_map/C-vs-D/ko00052.html","ko00052")</f>
        <v>ko00052</v>
      </c>
    </row>
    <row r="20" spans="1:9">
      <c r="A20" t="s">
        <v>113</v>
      </c>
      <c r="B20" t="s">
        <v>114</v>
      </c>
      <c r="C20" t="s">
        <v>115</v>
      </c>
      <c r="D20" t="s">
        <v>116</v>
      </c>
      <c r="E20">
        <v>18</v>
      </c>
      <c r="F20">
        <v>0.104749056755553</v>
      </c>
      <c r="G20">
        <v>1.37530632684808</v>
      </c>
      <c r="H20" t="s">
        <v>117</v>
      </c>
      <c r="I20" t="str">
        <f>HYPERLINK("../../3.KEGG_map/C-vs-D/ko04075.html","ko04075")</f>
        <v>ko04075</v>
      </c>
    </row>
    <row r="21" spans="1:9">
      <c r="A21" t="s">
        <v>76</v>
      </c>
      <c r="B21" t="s">
        <v>77</v>
      </c>
      <c r="C21" t="s">
        <v>12</v>
      </c>
      <c r="D21" t="s">
        <v>78</v>
      </c>
      <c r="E21">
        <v>3</v>
      </c>
      <c r="F21">
        <v>0.119828595582056</v>
      </c>
      <c r="G21">
        <v>2.4696360922971</v>
      </c>
      <c r="H21" t="s">
        <v>118</v>
      </c>
      <c r="I21" t="str">
        <f>HYPERLINK("../../3.KEGG_map/C-vs-D/ko00591.html","ko00591")</f>
        <v>ko00591</v>
      </c>
    </row>
    <row r="22" spans="1:9">
      <c r="A22" t="s">
        <v>119</v>
      </c>
      <c r="B22" t="s">
        <v>120</v>
      </c>
      <c r="C22" t="s">
        <v>12</v>
      </c>
      <c r="D22" t="s">
        <v>49</v>
      </c>
      <c r="E22">
        <v>6</v>
      </c>
      <c r="F22">
        <v>0.14599421079425</v>
      </c>
      <c r="G22">
        <v>1.68260920574088</v>
      </c>
      <c r="H22" t="s">
        <v>121</v>
      </c>
      <c r="I22" t="str">
        <f>HYPERLINK("../../3.KEGG_map/C-vs-D/ko00330.html","ko00330")</f>
        <v>ko00330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B12" sqref="B12"/>
    </sheetView>
  </sheetViews>
  <sheetFormatPr defaultColWidth="9" defaultRowHeight="13.5"/>
  <cols>
    <col min="2" max="2" width="48" customWidth="1"/>
    <col min="6" max="6" width="9.375"/>
    <col min="7" max="7" width="12.625"/>
  </cols>
  <sheetData>
    <row r="1" spans="1:1">
      <c r="A1" s="2" t="s">
        <v>0</v>
      </c>
    </row>
    <row r="2" s="1" customForma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t="s">
        <v>10</v>
      </c>
      <c r="B3" t="s">
        <v>11</v>
      </c>
      <c r="C3" t="s">
        <v>12</v>
      </c>
      <c r="D3" t="s">
        <v>13</v>
      </c>
      <c r="E3">
        <v>22</v>
      </c>
      <c r="F3" s="3">
        <v>3.26880870637903e-28</v>
      </c>
      <c r="G3">
        <v>19.0006021919788</v>
      </c>
      <c r="H3" t="s">
        <v>14</v>
      </c>
      <c r="I3" t="str">
        <f>HYPERLINK("../../3.KEGG_map/C-vs-D/ko00196.html","ko00196")</f>
        <v>ko00196</v>
      </c>
    </row>
    <row r="4" spans="1:9">
      <c r="A4" t="s">
        <v>15</v>
      </c>
      <c r="B4" t="s">
        <v>16</v>
      </c>
      <c r="C4" t="s">
        <v>12</v>
      </c>
      <c r="D4" t="s">
        <v>13</v>
      </c>
      <c r="E4">
        <v>33</v>
      </c>
      <c r="F4" s="3">
        <v>5.75246780036976e-17</v>
      </c>
      <c r="G4">
        <v>5.70018065759364</v>
      </c>
      <c r="H4" t="s">
        <v>122</v>
      </c>
      <c r="I4" t="str">
        <f>HYPERLINK("../../3.KEGG_map/C-vs-D/ko00195.html","ko00195")</f>
        <v>ko00195</v>
      </c>
    </row>
    <row r="5" spans="1:9">
      <c r="A5" t="s">
        <v>22</v>
      </c>
      <c r="B5" t="s">
        <v>23</v>
      </c>
      <c r="C5" t="s">
        <v>12</v>
      </c>
      <c r="D5" t="s">
        <v>24</v>
      </c>
      <c r="E5">
        <v>28</v>
      </c>
      <c r="F5" s="3">
        <v>5.06241876254076e-12</v>
      </c>
      <c r="G5">
        <v>4.59668963622628</v>
      </c>
      <c r="H5" t="s">
        <v>123</v>
      </c>
      <c r="I5" t="str">
        <f>HYPERLINK("../../3.KEGG_map/C-vs-D/ko00630.html","ko00630")</f>
        <v>ko00630</v>
      </c>
    </row>
    <row r="6" spans="1:9">
      <c r="A6" t="s">
        <v>26</v>
      </c>
      <c r="B6" t="s">
        <v>27</v>
      </c>
      <c r="C6" t="s">
        <v>12</v>
      </c>
      <c r="D6" t="s">
        <v>13</v>
      </c>
      <c r="E6">
        <v>29</v>
      </c>
      <c r="F6" s="3">
        <v>1.35508949968462e-10</v>
      </c>
      <c r="G6">
        <v>3.91880076130175</v>
      </c>
      <c r="H6" t="s">
        <v>124</v>
      </c>
      <c r="I6" t="str">
        <f>HYPERLINK("../../3.KEGG_map/C-vs-D/ko00710.html","ko00710")</f>
        <v>ko00710</v>
      </c>
    </row>
    <row r="7" spans="1:9">
      <c r="A7" t="s">
        <v>33</v>
      </c>
      <c r="B7" t="s">
        <v>34</v>
      </c>
      <c r="C7" t="s">
        <v>12</v>
      </c>
      <c r="D7" t="s">
        <v>35</v>
      </c>
      <c r="E7">
        <v>51</v>
      </c>
      <c r="F7" s="3">
        <v>1.2997618891737e-9</v>
      </c>
      <c r="G7">
        <v>2.44704725199727</v>
      </c>
      <c r="H7" t="s">
        <v>125</v>
      </c>
      <c r="I7" t="str">
        <f>HYPERLINK("../../3.KEGG_map/C-vs-D/ko01200.html","ko01200")</f>
        <v>ko01200</v>
      </c>
    </row>
    <row r="8" spans="1:9">
      <c r="A8" t="s">
        <v>37</v>
      </c>
      <c r="B8" t="s">
        <v>38</v>
      </c>
      <c r="C8" t="s">
        <v>12</v>
      </c>
      <c r="D8" t="s">
        <v>39</v>
      </c>
      <c r="E8">
        <v>17</v>
      </c>
      <c r="F8" s="3">
        <v>2.34866505476111e-9</v>
      </c>
      <c r="G8">
        <v>5.72360204704446</v>
      </c>
      <c r="H8" t="s">
        <v>40</v>
      </c>
      <c r="I8" t="str">
        <f>HYPERLINK("../../3.KEGG_map/C-vs-D/ko00860.html","ko00860")</f>
        <v>ko00860</v>
      </c>
    </row>
    <row r="9" spans="1:9">
      <c r="A9" t="s">
        <v>29</v>
      </c>
      <c r="B9" t="s">
        <v>30</v>
      </c>
      <c r="C9" t="s">
        <v>12</v>
      </c>
      <c r="D9" t="s">
        <v>31</v>
      </c>
      <c r="E9">
        <v>13</v>
      </c>
      <c r="F9" s="3">
        <v>1.27586021723681e-8</v>
      </c>
      <c r="G9">
        <v>6.97933667739762</v>
      </c>
      <c r="H9" t="s">
        <v>126</v>
      </c>
      <c r="I9" t="str">
        <f>HYPERLINK("../../3.KEGG_map/C-vs-D/ko00906.html","ko00906")</f>
        <v>ko00906</v>
      </c>
    </row>
    <row r="10" spans="1:9">
      <c r="A10" t="s">
        <v>54</v>
      </c>
      <c r="B10" t="s">
        <v>55</v>
      </c>
      <c r="C10" t="s">
        <v>12</v>
      </c>
      <c r="D10" t="s">
        <v>49</v>
      </c>
      <c r="E10">
        <v>18</v>
      </c>
      <c r="F10" s="3">
        <v>1.04486700564346e-6</v>
      </c>
      <c r="G10">
        <v>3.72454986149584</v>
      </c>
      <c r="H10" t="s">
        <v>127</v>
      </c>
      <c r="I10" t="str">
        <f>HYPERLINK("../../3.KEGG_map/C-vs-D/ko00260.html","ko00260")</f>
        <v>ko00260</v>
      </c>
    </row>
    <row r="11" spans="1:9">
      <c r="A11" t="s">
        <v>51</v>
      </c>
      <c r="B11" t="s">
        <v>52</v>
      </c>
      <c r="C11" t="s">
        <v>12</v>
      </c>
      <c r="D11" t="s">
        <v>24</v>
      </c>
      <c r="E11">
        <v>16</v>
      </c>
      <c r="F11" s="3">
        <v>6.3538646734213e-6</v>
      </c>
      <c r="G11">
        <v>3.61168471417779</v>
      </c>
      <c r="H11" t="s">
        <v>128</v>
      </c>
      <c r="I11" t="str">
        <f>HYPERLINK("../../3.KEGG_map/C-vs-D/ko00030.html","ko00030")</f>
        <v>ko00030</v>
      </c>
    </row>
    <row r="12" spans="1:9">
      <c r="A12" t="s">
        <v>44</v>
      </c>
      <c r="B12" t="s">
        <v>45</v>
      </c>
      <c r="C12" t="s">
        <v>12</v>
      </c>
      <c r="D12" t="s">
        <v>13</v>
      </c>
      <c r="E12">
        <v>17</v>
      </c>
      <c r="F12" s="3">
        <v>2.72329454584244e-5</v>
      </c>
      <c r="G12">
        <v>3.09809652087728</v>
      </c>
      <c r="H12" t="s">
        <v>129</v>
      </c>
      <c r="I12" t="str">
        <f>HYPERLINK("../../3.KEGG_map/C-vs-D/ko00680.html","ko00680")</f>
        <v>ko00680</v>
      </c>
    </row>
    <row r="13" spans="1:9">
      <c r="A13" t="s">
        <v>57</v>
      </c>
      <c r="B13" t="s">
        <v>58</v>
      </c>
      <c r="C13" t="s">
        <v>12</v>
      </c>
      <c r="D13" t="s">
        <v>24</v>
      </c>
      <c r="E13">
        <v>14</v>
      </c>
      <c r="F13">
        <v>0.00016170446589659</v>
      </c>
      <c r="G13">
        <v>3.05604091199659</v>
      </c>
      <c r="H13" t="s">
        <v>130</v>
      </c>
      <c r="I13" t="str">
        <f>HYPERLINK("../../3.KEGG_map/C-vs-D/ko00051.html","ko00051")</f>
        <v>ko00051</v>
      </c>
    </row>
    <row r="14" spans="1:9">
      <c r="A14" t="s">
        <v>131</v>
      </c>
      <c r="B14" t="s">
        <v>132</v>
      </c>
      <c r="C14" t="s">
        <v>115</v>
      </c>
      <c r="D14" t="s">
        <v>133</v>
      </c>
      <c r="E14">
        <v>4</v>
      </c>
      <c r="F14">
        <v>0.00422672591797931</v>
      </c>
      <c r="G14">
        <v>5.67550455085081</v>
      </c>
      <c r="H14" t="s">
        <v>134</v>
      </c>
      <c r="I14" t="str">
        <f>HYPERLINK("../../3.KEGG_map/C-vs-D/ko03070.html","ko03070")</f>
        <v>ko03070</v>
      </c>
    </row>
    <row r="15" spans="1:9">
      <c r="A15" t="s">
        <v>41</v>
      </c>
      <c r="B15" t="s">
        <v>42</v>
      </c>
      <c r="C15" t="s">
        <v>12</v>
      </c>
      <c r="D15" t="s">
        <v>31</v>
      </c>
      <c r="E15">
        <v>4</v>
      </c>
      <c r="F15">
        <v>0.0134120482414832</v>
      </c>
      <c r="G15">
        <v>4.18195072167955</v>
      </c>
      <c r="H15" t="s">
        <v>135</v>
      </c>
      <c r="I15" t="str">
        <f>HYPERLINK("../../3.KEGG_map/C-vs-D/ko00909.html","ko00909")</f>
        <v>ko00909</v>
      </c>
    </row>
    <row r="16" spans="1:9">
      <c r="A16" t="s">
        <v>136</v>
      </c>
      <c r="B16" t="s">
        <v>137</v>
      </c>
      <c r="C16" t="s">
        <v>12</v>
      </c>
      <c r="D16" t="s">
        <v>24</v>
      </c>
      <c r="E16">
        <v>7</v>
      </c>
      <c r="F16">
        <v>0.0146320545413008</v>
      </c>
      <c r="G16">
        <v>2.67403579799702</v>
      </c>
      <c r="H16" t="s">
        <v>138</v>
      </c>
      <c r="I16" t="str">
        <f>HYPERLINK("../../3.KEGG_map/C-vs-D/ko00053.html","ko00053")</f>
        <v>ko00053</v>
      </c>
    </row>
    <row r="17" spans="1:9">
      <c r="A17" t="s">
        <v>139</v>
      </c>
      <c r="B17" t="s">
        <v>140</v>
      </c>
      <c r="C17" t="s">
        <v>12</v>
      </c>
      <c r="D17" t="s">
        <v>24</v>
      </c>
      <c r="E17">
        <v>17</v>
      </c>
      <c r="F17">
        <v>0.0156117544399273</v>
      </c>
      <c r="G17">
        <v>1.76802366898232</v>
      </c>
      <c r="H17" t="s">
        <v>141</v>
      </c>
      <c r="I17" t="str">
        <f>HYPERLINK("../../3.KEGG_map/C-vs-D/ko00010.html","ko00010")</f>
        <v>ko00010</v>
      </c>
    </row>
    <row r="18" spans="1:9">
      <c r="A18" t="s">
        <v>142</v>
      </c>
      <c r="B18" t="s">
        <v>143</v>
      </c>
      <c r="C18" t="s">
        <v>12</v>
      </c>
      <c r="D18" t="s">
        <v>13</v>
      </c>
      <c r="E18">
        <v>6</v>
      </c>
      <c r="F18">
        <v>0.0196639513565422</v>
      </c>
      <c r="G18">
        <v>2.77175803646202</v>
      </c>
      <c r="H18" t="s">
        <v>144</v>
      </c>
      <c r="I18" t="str">
        <f>HYPERLINK("../../3.KEGG_map/C-vs-D/ko00910.html","ko00910")</f>
        <v>ko00910</v>
      </c>
    </row>
    <row r="19" spans="1:9">
      <c r="A19" t="s">
        <v>145</v>
      </c>
      <c r="B19" t="s">
        <v>146</v>
      </c>
      <c r="C19" t="s">
        <v>12</v>
      </c>
      <c r="D19" t="s">
        <v>78</v>
      </c>
      <c r="E19">
        <v>6</v>
      </c>
      <c r="F19">
        <v>0.0293081426279269</v>
      </c>
      <c r="G19">
        <v>2.53586373548653</v>
      </c>
      <c r="H19" t="s">
        <v>147</v>
      </c>
      <c r="I19" t="str">
        <f>HYPERLINK("../../3.KEGG_map/C-vs-D/ko00100.html","ko00100")</f>
        <v>ko00100</v>
      </c>
    </row>
    <row r="20" spans="1:9">
      <c r="A20" t="s">
        <v>148</v>
      </c>
      <c r="B20" t="s">
        <v>149</v>
      </c>
      <c r="C20" t="s">
        <v>12</v>
      </c>
      <c r="D20" t="s">
        <v>39</v>
      </c>
      <c r="E20">
        <v>5</v>
      </c>
      <c r="F20">
        <v>0.0328086573424562</v>
      </c>
      <c r="G20">
        <v>2.75892582333026</v>
      </c>
      <c r="H20" t="s">
        <v>150</v>
      </c>
      <c r="I20" t="str">
        <f>HYPERLINK("../../3.KEGG_map/C-vs-D/ko00670.html","ko00670")</f>
        <v>ko00670</v>
      </c>
    </row>
    <row r="21" spans="1:9">
      <c r="A21" t="s">
        <v>151</v>
      </c>
      <c r="B21" t="s">
        <v>152</v>
      </c>
      <c r="C21" t="s">
        <v>84</v>
      </c>
      <c r="D21" t="s">
        <v>153</v>
      </c>
      <c r="E21">
        <v>30</v>
      </c>
      <c r="F21">
        <v>0.0346246955887186</v>
      </c>
      <c r="G21">
        <v>1.40881318638141</v>
      </c>
      <c r="H21" t="s">
        <v>154</v>
      </c>
      <c r="I21" t="str">
        <f>HYPERLINK("../../3.KEGG_map/C-vs-D/ko03010.html","ko03010")</f>
        <v>ko03010</v>
      </c>
    </row>
    <row r="22" spans="1:9">
      <c r="A22" t="s">
        <v>155</v>
      </c>
      <c r="B22" t="s">
        <v>156</v>
      </c>
      <c r="C22" t="s">
        <v>12</v>
      </c>
      <c r="D22" t="s">
        <v>31</v>
      </c>
      <c r="E22">
        <v>3</v>
      </c>
      <c r="F22">
        <v>0.0366648967802519</v>
      </c>
      <c r="G22">
        <v>3.97285318559557</v>
      </c>
      <c r="H22" t="s">
        <v>157</v>
      </c>
      <c r="I22" t="str">
        <f>HYPERLINK("../../3.KEGG_map/C-vs-D/ko00905.html","ko00905")</f>
        <v>ko00905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Top.Total</vt:lpstr>
      <vt:lpstr>Top.Up</vt:lpstr>
      <vt:lpstr>Top.Down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2024-11-01T07:07:00Z</dcterms:created>
  <dcterms:modified xsi:type="dcterms:W3CDTF">2025-01-28T14:14:45Z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F757E1D41E5D43CCB9C452757F450538_13</vt:lpwstr>
  </property>
  <property fmtid="{D5CDD505-2E9C-101B-9397-08002B2CF9AE}" pid="3" name="KSOProductBuildVer">
    <vt:lpwstr>2052-12.1.0.15712</vt:lpwstr>
  </property>
</Properties>
</file>