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 activeTab="2"/>
  </bookViews>
  <sheets>
    <sheet name="Top.Total" sheetId="1" r:id="rId1"/>
    <sheet name="Top.UP" sheetId="2" r:id="rId2"/>
    <sheet name="Top.Down" sheetId="3" r:id="rId3"/>
  </sheets>
  <calcPr calcId="144525"/>
</workbook>
</file>

<file path=xl/sharedStrings.xml><?xml version="1.0" encoding="utf-8"?>
<sst xmlns="http://schemas.openxmlformats.org/spreadsheetml/2006/main" count="330" uniqueCount="149">
  <si>
    <t>Table S6.The KEGG pathway enrichments of DEGs in the PP-S1_vs_GP-S1 comparison</t>
  </si>
  <si>
    <t>id</t>
  </si>
  <si>
    <t>Term</t>
  </si>
  <si>
    <t>Classification_level1</t>
  </si>
  <si>
    <t>Classification_level2</t>
  </si>
  <si>
    <t>ListHits</t>
  </si>
  <si>
    <t>p-value</t>
  </si>
  <si>
    <t>Enrichment_score</t>
  </si>
  <si>
    <t>geneID</t>
  </si>
  <si>
    <t>hyperlink_only_excel</t>
  </si>
  <si>
    <t>ko00941</t>
  </si>
  <si>
    <t>Flavonoid biosynthesis</t>
  </si>
  <si>
    <t>Metabolism</t>
  </si>
  <si>
    <t>Biosynthesis of other secondary metabolites</t>
  </si>
  <si>
    <t>Psat0s1078g0040;Psat0ss6620g0120;Psat1g049080;Psat2g050720;Psat2g180800;Psat4g047360;Psat4g097880;Psat4g099840;Psat4g100080;Psat4g191760;Psat5g183720;Psat5g201640;Psat6g237840;Psat6g237920;Psat6g238360</t>
  </si>
  <si>
    <t>ko00196</t>
  </si>
  <si>
    <t>Photosynthesis - antenna proteins</t>
  </si>
  <si>
    <t>Energy metabolism</t>
  </si>
  <si>
    <t>Psat1g074160;Psat1g074240;Psat1g074280;Psat1g074320;Psat1g139560;Psat4g164440;Psat5g043280;Psat5g126240;Psat5g200040</t>
  </si>
  <si>
    <t>ko00710</t>
  </si>
  <si>
    <t>Carbon fixation in photosynthetic organisms</t>
  </si>
  <si>
    <t>Psat0ss7919g0160;Psat0ss7919g0200;Psat1g014040;Psat1g099120;Psat1g175000;Psat2g005800;Psat2g140680;Psat3g193800;Psat3g204960;Psat3g205000;Psat3g205160;Psat3g205200;Psat3g205240;Psat4g012920;Psat4g220760;Psat5g010520;Psat5g127280;Psat7g104200;Psat7g129600;Psat7g139080;Psat7g139120</t>
  </si>
  <si>
    <t>ko00360</t>
  </si>
  <si>
    <t>Phenylalanine metabolism</t>
  </si>
  <si>
    <t>Amino acid metabolism</t>
  </si>
  <si>
    <t>Psat0s4534g0080;Psat1g046920;Psat1g049080;Psat2g050720;Psat2g188920;Psat3g023040;Psat3g023120;Psat3g040960;Psat3g072160;Psat6g072360;Psat6g182520;Psat7g170480;Psat7g174400</t>
  </si>
  <si>
    <t>ko00010</t>
  </si>
  <si>
    <t>Glycolysis / Gluconeogenesis</t>
  </si>
  <si>
    <t>Carbohydrate metabolism</t>
  </si>
  <si>
    <t>Psat0s3493g0080;Psat0s3493g0120;Psat0ss2518g0320;Psat1g014040;Psat1g018280;Psat1g053720;Psat1g099120;Psat1g175000;Psat2g005800;Psat2g022880;Psat2g081160;Psat2g173720;Psat3g193800;Psat4g125680;Psat5g080800;Psat5g188280;Psat7g129600;Psat7g139080;Psat7g139120;Psat7g198160;Psat7g198440;Psat7g212880</t>
  </si>
  <si>
    <t>ko00940</t>
  </si>
  <si>
    <t>Phenylpropanoid biosynthesis</t>
  </si>
  <si>
    <t>Psat0s1422g0040;Psat0s4534g0080;Psat1g046920;Psat1g049080;Psat1g168200;Psat1g168960;Psat1g214560;Psat2g050720;Psat2g091880;Psat2g155960;Psat2g161480;Psat2g188920;Psat3g023040;Psat3g023120;Psat3g040960;Psat3g072160;Psat3g129000;Psat4g083280;Psat4g098120;Psat4g102320;Psat4g214240;Psat5g183720;Psat5g288960;Psat6g072360;Psat6g182520;Psat7g170480;Psat7g252080</t>
  </si>
  <si>
    <t>ko01220</t>
  </si>
  <si>
    <t>Degradation of aromatic compounds</t>
  </si>
  <si>
    <t>Global and overview maps</t>
  </si>
  <si>
    <t>Psat1g018280;Psat2g022880;Psat2g050720;Psat7g198160;Psat7g198440</t>
  </si>
  <si>
    <t>ko00980</t>
  </si>
  <si>
    <t>Metabolism of xenobiotics by cytochrome P450</t>
  </si>
  <si>
    <t>Xenobiotics biodegradation and metabolism</t>
  </si>
  <si>
    <t>Psat0s2210g0040;Psat1g018280;Psat2g022880;Psat3g133720;Psat3g133800;Psat5g142280;Psat6g170320;Psat7g198160;Psat7g198440;Psat7g240760</t>
  </si>
  <si>
    <t>ko00944</t>
  </si>
  <si>
    <t>Flavone and flavonol biosynthesis</t>
  </si>
  <si>
    <t>Psat0ss6620g0120;Psat4g047360;Psat5g201640</t>
  </si>
  <si>
    <t>ko00982</t>
  </si>
  <si>
    <t>Drug metabolism - cytochrome P450</t>
  </si>
  <si>
    <t>ko01200</t>
  </si>
  <si>
    <t>Carbon metabolism</t>
  </si>
  <si>
    <t>Psat0s476g0080;Psat0ss2518g0320;Psat0ss7919g0160;Psat0ss7919g0200;Psat1g001560;Psat1g014040;Psat1g099120;Psat1g175000;Psat2g005800;Psat2g022880;Psat2g081160;Psat2g140680;Psat2g173720;Psat3g193800;Psat3g204960;Psat3g205000;Psat3g205160;Psat3g205200;Psat3g205240;Psat4g012920;Psat4g220760;Psat5g010520;Psat5g127280;Psat5g197360;Psat5g299520;Psat6g231880;Psat7g039760;Psat7g081040;Psat7g104200;Psat7g129600;Psat7g139080;Psat7g139120;Psat7g198160;Psat7g198440</t>
  </si>
  <si>
    <t>ko00902</t>
  </si>
  <si>
    <t>Monoterpenoid biosynthesis</t>
  </si>
  <si>
    <t>Metabolism of terpenoids and polyketides</t>
  </si>
  <si>
    <t>Psat0s2564g0080;Psat3g111040;Psat4g152840;Psat5g267080;Psat7g105920</t>
  </si>
  <si>
    <t>ko00626</t>
  </si>
  <si>
    <t>Naphthalene degradation</t>
  </si>
  <si>
    <t>Psat1g018280;Psat2g022880;Psat7g198160;Psat7g198440</t>
  </si>
  <si>
    <t>ko00904</t>
  </si>
  <si>
    <t>Diterpenoid biosynthesis</t>
  </si>
  <si>
    <t>Psat1g001040;Psat1g113960;Psat1g206760;Psat1g206840;Psat4g204120;Psat7g264920</t>
  </si>
  <si>
    <t>ko00591</t>
  </si>
  <si>
    <t>Linoleic acid metabolism</t>
  </si>
  <si>
    <t>Lipid metabolism</t>
  </si>
  <si>
    <t>Psat0s1212g0160;Psat0s1747g0040;Psat1g107440;Psat3g069000;Psat4g184440;Psat4g184760</t>
  </si>
  <si>
    <t>ko00330</t>
  </si>
  <si>
    <t>Arginine and proline metabolism</t>
  </si>
  <si>
    <t>Psat0s3070g0160;Psat0ss7919g0080;Psat1g063160;Psat1g141360;Psat4g045880;Psat5g188280;Psat7g111640;Psat7g174400;Psat7g212880;Psat7g237600;Psat7g240160</t>
  </si>
  <si>
    <t>ko00906</t>
  </si>
  <si>
    <t>Carotenoid biosynthesis</t>
  </si>
  <si>
    <t>Psat1g140400;Psat3g005000;Psat5g105000;Psat5g196400;Psat6g012440;Psat7g126000</t>
  </si>
  <si>
    <t>ko00130</t>
  </si>
  <si>
    <t>Ubiquinone and other terpenoid-quinone biosynthesis</t>
  </si>
  <si>
    <t>Metabolism of cofactors and vitamins</t>
  </si>
  <si>
    <t>Psat1g167440;Psat2g050720;Psat2g059040;Psat2g188920;Psat4g124520;Psat5g071240;Psat7g100320;Psat7g170480</t>
  </si>
  <si>
    <t>ko00630</t>
  </si>
  <si>
    <t>Glyoxylate and dicarboxylate metabolism</t>
  </si>
  <si>
    <t>Psat0s476g0080;Psat1g001560;Psat3g204960;Psat3g205000;Psat3g205160;Psat3g205200;Psat3g205240;Psat4g012920;Psat5g299520;Psat6g231880;Psat7g081040;Psat7g104200</t>
  </si>
  <si>
    <t>ko00073</t>
  </si>
  <si>
    <t>Cutin, suberine and wax biosynthesis</t>
  </si>
  <si>
    <t>Psat3g078480;Psat3g092680;Psat5g256360;Psat5g292680;Psat6g056160;Psat6g057040</t>
  </si>
  <si>
    <t>Psat0s1078g0040;Psat0ss6620g0120;Psat1g049080;Psat2g050720;Psat2g180800;Psat4g047360;Psat4g097880;Psat4g099840;Psat4g100080;Psat4g191760;Psat5g201640;Psat6g237840;Psat6g237920;Psat6g238360</t>
  </si>
  <si>
    <t>Psat0s2210g0040;Psat1g018280;Psat2g022880;Psat3g133720;Psat3g133800;Psat5g142280;Psat6g170320;Psat7g240760</t>
  </si>
  <si>
    <t>Psat1g001040;Psat1g206760;Psat1g206840;Psat4g204120;Psat7g264920</t>
  </si>
  <si>
    <t>Psat0s4534g0080;Psat1g046920;Psat1g049080;Psat1g214560;Psat2g050720;Psat2g091880;Psat2g161480;Psat2g188920;Psat3g023040;Psat3g023120;Psat3g040960;Psat3g072160;Psat6g072360;Psat6g182520;Psat7g170480</t>
  </si>
  <si>
    <t>Psat1g018280;Psat2g022880;Psat2g050720</t>
  </si>
  <si>
    <t>Psat0ss7919g0080;Psat1g141360;Psat4g045880;Psat7g111640;Psat7g174400;Psat7g212880;Psat7g237600</t>
  </si>
  <si>
    <t>Psat0s2564g0080;Psat4g152840;Psat5g267080</t>
  </si>
  <si>
    <t>ko00480</t>
  </si>
  <si>
    <t>Glutathione metabolism</t>
  </si>
  <si>
    <t>Metabolism of other amino acids</t>
  </si>
  <si>
    <t>Psat0s2210g0040;Psat3g133720;Psat3g133800;Psat5g142280;Psat6g170320;Psat7g240760</t>
  </si>
  <si>
    <t>Psat1g018280;Psat2g022880</t>
  </si>
  <si>
    <t>ko00625</t>
  </si>
  <si>
    <t>Chloroalkane and chloroalkene degradation</t>
  </si>
  <si>
    <t>Psat1g018280;Psat2g022880;Psat7g212880</t>
  </si>
  <si>
    <t>ko04141</t>
  </si>
  <si>
    <t>Protein processing in endoplasmic reticulum</t>
  </si>
  <si>
    <t>Genetic Information Processing</t>
  </si>
  <si>
    <t>Folding, sorting and degradation</t>
  </si>
  <si>
    <t>Psat0s1635g0080;Psat0s7003g0040;Psat2g036360;Psat2g036480;Psat2g036520;Psat2g071440;Psat3g104360;Psat3g178880;Psat4g112640;Psat5g073120;Psat5g073280;Psat5g174800;Psat6g021800;Psat7g115480;Psat7g218840</t>
  </si>
  <si>
    <t>ko00400</t>
  </si>
  <si>
    <t>Phenylalanine, tyrosine and tryptophan biosynthesis</t>
  </si>
  <si>
    <t>Psat0s1945g0080;Psat0s4330g0080;Psat1g069200;Psat7g051520</t>
  </si>
  <si>
    <t>Psat2g050720;Psat2g188920;Psat5g071240;Psat7g170480</t>
  </si>
  <si>
    <t>ko00945</t>
  </si>
  <si>
    <t>Stilbenoid, diarylheptanoid and gingerol biosynthesis</t>
  </si>
  <si>
    <t>Psat1g049080;Psat2g050720</t>
  </si>
  <si>
    <t>Psat0s3493g0080;Psat0s3493g0120;Psat0ss2518g0320;Psat1g018280;Psat2g022880;Psat2g081160;Psat2g173720;Psat7g212880</t>
  </si>
  <si>
    <t>ko00830</t>
  </si>
  <si>
    <t>Retinol metabolism</t>
  </si>
  <si>
    <t>Psat0ss7919g0160;Psat0ss7919g0200;Psat1g014040;Psat1g099120;Psat1g175000;Psat2g005800;Psat2g140680;Psat3g193800;Psat3g204960;Psat3g205000;Psat3g205160;Psat3g205200;Psat3g205240;Psat5g010520;Psat5g127280;Psat7g104200;Psat7g129600;Psat7g139080;Psat7g139120</t>
  </si>
  <si>
    <t>Psat0s476g0080;Psat0ss7919g0160;Psat0ss7919g0200;Psat1g001560;Psat1g014040;Psat1g099120;Psat1g175000;Psat2g005800;Psat2g140680;Psat3g193800;Psat3g204960;Psat3g205000;Psat3g205160;Psat3g205200;Psat3g205240;Psat5g010520;Psat5g127280;Psat5g299520;Psat6g231880;Psat7g039760;Psat7g081040;Psat7g104200;Psat7g129600;Psat7g139080;Psat7g139120;Psat7g198160;Psat7g198440</t>
  </si>
  <si>
    <t>Psat0s476g0080;Psat1g001560;Psat3g204960;Psat3g205000;Psat3g205160;Psat3g205200;Psat3g205240;Psat5g299520;Psat6g231880;Psat7g081040;Psat7g104200</t>
  </si>
  <si>
    <t>Psat1g014040;Psat1g053720;Psat1g099120;Psat1g175000;Psat2g005800;Psat3g193800;Psat4g125680;Psat5g080800;Psat5g188280;Psat7g129600;Psat7g139080;Psat7g139120;Psat7g198160;Psat7g198440</t>
  </si>
  <si>
    <t>ko00860</t>
  </si>
  <si>
    <t>Porphyrin and chlorophyll metabolism</t>
  </si>
  <si>
    <t>Psat1g035200;Psat1g187280;Psat2g065320;Psat4g050200;Psat5g245240;Psat6g041720;Psat6g120040</t>
  </si>
  <si>
    <t>ko00100</t>
  </si>
  <si>
    <t>Steroid biosynthesis</t>
  </si>
  <si>
    <t>Psat1g051640;Psat1g051840;Psat3g155040;Psat4g097440;Psat5g108320;Psat6g149720</t>
  </si>
  <si>
    <t>Psat1g140400;Psat3g005000;Psat5g105000;Psat5g196400;Psat6g012440</t>
  </si>
  <si>
    <t>ko00680</t>
  </si>
  <si>
    <t>Methane metabolism</t>
  </si>
  <si>
    <t>Psat0s476g0080;Psat1g099120;Psat1g175000;Psat2g005800;Psat7g139080;Psat7g139120;Psat7g198160;Psat7g198440</t>
  </si>
  <si>
    <t>ko00030</t>
  </si>
  <si>
    <t>Pentose phosphate pathway</t>
  </si>
  <si>
    <t>Psat1g099120;Psat1g175000;Psat2g005800;Psat4g125680;Psat7g039760;Psat7g139080;Psat7g139120</t>
  </si>
  <si>
    <t>ko00051</t>
  </si>
  <si>
    <t>Fructose and mannose metabolism</t>
  </si>
  <si>
    <t>Psat1g099120;Psat1g175000;Psat2g005800;Psat4g125680;Psat6g112400;Psat7g139080;Psat7g139120</t>
  </si>
  <si>
    <t>ko00195</t>
  </si>
  <si>
    <t>Photosynthesis</t>
  </si>
  <si>
    <t>Psat0s1315g0080;Psat2g116600;Psat2g154080;Psat5g028320;Psat5g249520;Psat6g169400;Psat6g236720;Psat7g036720</t>
  </si>
  <si>
    <t>ko00909</t>
  </si>
  <si>
    <t>Sesquiterpenoid and triterpenoid biosynthesis</t>
  </si>
  <si>
    <t>Psat3g155040;Psat4g097440;Psat6g149720</t>
  </si>
  <si>
    <t>ko00910</t>
  </si>
  <si>
    <t>Nitrogen metabolism</t>
  </si>
  <si>
    <t>Psat0s744g0080;Psat1g058960;Psat2g105240;Psat7g123960</t>
  </si>
  <si>
    <t>Psat0s1422g0040;Psat1g168200;Psat1g168960;Psat2g155960;Psat3g129000;Psat4g083280;Psat4g098120;Psat4g102320;Psat4g214240;Psat5g183720;Psat5g288960;Psat7g252080</t>
  </si>
  <si>
    <t>ko00350</t>
  </si>
  <si>
    <t>Tyrosine metabolism</t>
  </si>
  <si>
    <t>Psat3g057520;Psat5g080800;Psat7g198160;Psat7g198440</t>
  </si>
  <si>
    <t>Psat7g198160;Psat7g198440</t>
  </si>
  <si>
    <t>ko01230</t>
  </si>
  <si>
    <t>Biosynthesis of amino acids</t>
  </si>
  <si>
    <t>Psat0s3070g0160;Psat0s476g0080;Psat1g014040;Psat1g175000;Psat2g005800;Psat3g193800;Psat4g210960;Psat5g188280;Psat6g009200;Psat7g039760;Psat7g129600;Psat7g139080;Psat7g139120;Psat7g240160</t>
  </si>
  <si>
    <t>ko00053</t>
  </si>
  <si>
    <t>Ascorbate and aldarate metabolism</t>
  </si>
  <si>
    <t>Psat2g069720;Psat3g183240;Psat4g196000;Psat5g188280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</si>
</sst>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11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zoomScaleSheetLayoutView="60" workbookViewId="0">
      <selection activeCell="A1" sqref="A1"/>
    </sheetView>
  </sheetViews>
  <sheetFormatPr defaultColWidth="9" defaultRowHeight="13.5"/>
  <cols>
    <col min="2" max="2" width="54.875" customWidth="1"/>
    <col min="3" max="3" width="12.75" customWidth="1"/>
    <col min="4" max="4" width="45.625" customWidth="1"/>
    <col min="6" max="6" width="19" customWidth="1"/>
    <col min="7" max="7" width="12.625"/>
    <col min="8" max="8" width="43.25" customWidth="1"/>
  </cols>
  <sheetData>
    <row r="1" spans="1:1">
      <c r="A1" s="1" t="s">
        <v>0</v>
      </c>
    </row>
    <row r="2" s="1" customFormat="1" spans="1:9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9">
      <c r="A3" t="s">
        <v>10</v>
      </c>
      <c r="B3" t="s">
        <v>11</v>
      </c>
      <c r="C3" t="s">
        <v>12</v>
      </c>
      <c r="D3" t="s">
        <v>13</v>
      </c>
      <c r="E3">
        <v>15</v>
      </c>
      <c r="F3" s="2">
        <v>2.37759388891197e-11</v>
      </c>
      <c r="G3">
        <v>8.76221896383187</v>
      </c>
      <c r="H3" t="s">
        <v>14</v>
      </c>
      <c r="I3" t="str">
        <f>HYPERLINK("../../3.KEGG_map/A-vs-B/ko00941.html","ko00941")</f>
        <v>ko00941</v>
      </c>
    </row>
    <row r="4" spans="1:9">
      <c r="A4" t="s">
        <v>15</v>
      </c>
      <c r="B4" t="s">
        <v>16</v>
      </c>
      <c r="C4" t="s">
        <v>12</v>
      </c>
      <c r="D4" t="s">
        <v>17</v>
      </c>
      <c r="E4">
        <v>9</v>
      </c>
      <c r="F4" s="2">
        <v>5.06168189719333e-7</v>
      </c>
      <c r="G4">
        <v>8.22886650516384</v>
      </c>
      <c r="H4" t="s">
        <v>18</v>
      </c>
      <c r="I4" t="str">
        <f>HYPERLINK("../../3.KEGG_map/A-vs-B/ko00196.html","ko00196")</f>
        <v>ko00196</v>
      </c>
    </row>
    <row r="5" spans="1:9">
      <c r="A5" t="s">
        <v>19</v>
      </c>
      <c r="B5" t="s">
        <v>20</v>
      </c>
      <c r="C5" t="s">
        <v>12</v>
      </c>
      <c r="D5" t="s">
        <v>17</v>
      </c>
      <c r="E5">
        <v>21</v>
      </c>
      <c r="F5" s="2">
        <v>5.26796910188807e-6</v>
      </c>
      <c r="G5">
        <v>3.00418935902807</v>
      </c>
      <c r="H5" t="s">
        <v>21</v>
      </c>
      <c r="I5" t="str">
        <f>HYPERLINK("../../3.KEGG_map/A-vs-B/ko00710.html","ko00710")</f>
        <v>ko00710</v>
      </c>
    </row>
    <row r="6" spans="1:9">
      <c r="A6" t="s">
        <v>22</v>
      </c>
      <c r="B6" t="s">
        <v>23</v>
      </c>
      <c r="C6" t="s">
        <v>12</v>
      </c>
      <c r="D6" t="s">
        <v>24</v>
      </c>
      <c r="E6">
        <v>13</v>
      </c>
      <c r="F6" s="2">
        <v>8.78978323478839e-6</v>
      </c>
      <c r="G6">
        <v>4.2058651026393</v>
      </c>
      <c r="H6" t="s">
        <v>25</v>
      </c>
      <c r="I6" t="str">
        <f>HYPERLINK("../../3.KEGG_map/A-vs-B/ko00360.html","ko00360")</f>
        <v>ko00360</v>
      </c>
    </row>
    <row r="7" spans="1:9">
      <c r="A7" t="s">
        <v>26</v>
      </c>
      <c r="B7" t="s">
        <v>27</v>
      </c>
      <c r="C7" t="s">
        <v>12</v>
      </c>
      <c r="D7" t="s">
        <v>28</v>
      </c>
      <c r="E7">
        <v>22</v>
      </c>
      <c r="F7" s="2">
        <v>9.73540957730256e-5</v>
      </c>
      <c r="G7">
        <v>2.422225975342</v>
      </c>
      <c r="H7" t="s">
        <v>29</v>
      </c>
      <c r="I7" t="str">
        <f>HYPERLINK("../../3.KEGG_map/A-vs-B/ko00010.html","ko00010")</f>
        <v>ko00010</v>
      </c>
    </row>
    <row r="8" spans="1:9">
      <c r="A8" t="s">
        <v>30</v>
      </c>
      <c r="B8" t="s">
        <v>31</v>
      </c>
      <c r="C8" t="s">
        <v>12</v>
      </c>
      <c r="D8" t="s">
        <v>13</v>
      </c>
      <c r="E8">
        <v>27</v>
      </c>
      <c r="F8" s="2">
        <v>9.82624958984347e-5</v>
      </c>
      <c r="G8">
        <v>2.18381457252425</v>
      </c>
      <c r="H8" t="s">
        <v>32</v>
      </c>
      <c r="I8" t="str">
        <f>HYPERLINK("../../3.KEGG_map/A-vs-B/ko00940.html","ko00940")</f>
        <v>ko00940</v>
      </c>
    </row>
    <row r="9" spans="1:9">
      <c r="A9" t="s">
        <v>33</v>
      </c>
      <c r="B9" t="s">
        <v>34</v>
      </c>
      <c r="C9" t="s">
        <v>12</v>
      </c>
      <c r="D9" t="s">
        <v>35</v>
      </c>
      <c r="E9">
        <v>5</v>
      </c>
      <c r="F9">
        <v>0.000331162295418009</v>
      </c>
      <c r="G9">
        <v>7.51047339757017</v>
      </c>
      <c r="H9" t="s">
        <v>36</v>
      </c>
      <c r="I9" t="str">
        <f>HYPERLINK("../../3.KEGG_map/A-vs-B/ko01220.html","ko01220")</f>
        <v>ko01220</v>
      </c>
    </row>
    <row r="10" spans="1:9">
      <c r="A10" t="s">
        <v>37</v>
      </c>
      <c r="B10" t="s">
        <v>38</v>
      </c>
      <c r="C10" t="s">
        <v>12</v>
      </c>
      <c r="D10" t="s">
        <v>39</v>
      </c>
      <c r="E10">
        <v>10</v>
      </c>
      <c r="F10">
        <v>0.000790601850170721</v>
      </c>
      <c r="G10">
        <v>3.28583211143695</v>
      </c>
      <c r="H10" t="s">
        <v>40</v>
      </c>
      <c r="I10" t="str">
        <f>HYPERLINK("../../3.KEGG_map/A-vs-B/ko00980.html","ko00980")</f>
        <v>ko00980</v>
      </c>
    </row>
    <row r="11" spans="1:9">
      <c r="A11" t="s">
        <v>41</v>
      </c>
      <c r="B11" t="s">
        <v>42</v>
      </c>
      <c r="C11" t="s">
        <v>12</v>
      </c>
      <c r="D11" t="s">
        <v>13</v>
      </c>
      <c r="E11">
        <v>3</v>
      </c>
      <c r="F11">
        <v>0.000992289196643699</v>
      </c>
      <c r="G11">
        <v>12.6175953079179</v>
      </c>
      <c r="H11" t="s">
        <v>43</v>
      </c>
      <c r="I11" t="str">
        <f>HYPERLINK("../../3.KEGG_map/A-vs-B/ko00944.html","ko00944")</f>
        <v>ko00944</v>
      </c>
    </row>
    <row r="12" spans="1:9">
      <c r="A12" t="s">
        <v>44</v>
      </c>
      <c r="B12" t="s">
        <v>45</v>
      </c>
      <c r="C12" t="s">
        <v>12</v>
      </c>
      <c r="D12" t="s">
        <v>39</v>
      </c>
      <c r="E12">
        <v>10</v>
      </c>
      <c r="F12">
        <v>0.00101210814964216</v>
      </c>
      <c r="G12">
        <v>3.18626144139341</v>
      </c>
      <c r="H12" t="s">
        <v>40</v>
      </c>
      <c r="I12" t="str">
        <f>HYPERLINK("../../3.KEGG_map/A-vs-B/ko00982.html","ko00982")</f>
        <v>ko00982</v>
      </c>
    </row>
    <row r="13" spans="1:9">
      <c r="A13" t="s">
        <v>46</v>
      </c>
      <c r="B13" t="s">
        <v>47</v>
      </c>
      <c r="C13" t="s">
        <v>12</v>
      </c>
      <c r="D13" t="s">
        <v>35</v>
      </c>
      <c r="E13">
        <v>34</v>
      </c>
      <c r="F13">
        <v>0.00115604030297294</v>
      </c>
      <c r="G13">
        <v>1.72704605663932</v>
      </c>
      <c r="H13" t="s">
        <v>48</v>
      </c>
      <c r="I13" t="str">
        <f>HYPERLINK("../../3.KEGG_map/A-vs-B/ko01200.html","ko01200")</f>
        <v>ko01200</v>
      </c>
    </row>
    <row r="14" spans="1:9">
      <c r="A14" t="s">
        <v>49</v>
      </c>
      <c r="B14" t="s">
        <v>50</v>
      </c>
      <c r="C14" t="s">
        <v>12</v>
      </c>
      <c r="D14" t="s">
        <v>51</v>
      </c>
      <c r="E14">
        <v>5</v>
      </c>
      <c r="F14">
        <v>0.0015797800386284</v>
      </c>
      <c r="G14">
        <v>5.53403302978855</v>
      </c>
      <c r="H14" t="s">
        <v>52</v>
      </c>
      <c r="I14" t="str">
        <f>HYPERLINK("../../3.KEGG_map/A-vs-B/ko00902.html","ko00902")</f>
        <v>ko00902</v>
      </c>
    </row>
    <row r="15" spans="1:9">
      <c r="A15" t="s">
        <v>53</v>
      </c>
      <c r="B15" t="s">
        <v>54</v>
      </c>
      <c r="C15" t="s">
        <v>12</v>
      </c>
      <c r="D15" t="s">
        <v>39</v>
      </c>
      <c r="E15">
        <v>4</v>
      </c>
      <c r="F15">
        <v>0.00183449505372445</v>
      </c>
      <c r="G15">
        <v>7.00977517106549</v>
      </c>
      <c r="H15" t="s">
        <v>55</v>
      </c>
      <c r="I15" t="str">
        <f>HYPERLINK("../../3.KEGG_map/A-vs-B/ko00626.html","ko00626")</f>
        <v>ko00626</v>
      </c>
    </row>
    <row r="16" spans="1:9">
      <c r="A16" t="s">
        <v>56</v>
      </c>
      <c r="B16" t="s">
        <v>57</v>
      </c>
      <c r="C16" t="s">
        <v>12</v>
      </c>
      <c r="D16" t="s">
        <v>51</v>
      </c>
      <c r="E16">
        <v>6</v>
      </c>
      <c r="F16">
        <v>0.00248930616453033</v>
      </c>
      <c r="G16">
        <v>4.2058651026393</v>
      </c>
      <c r="H16" t="s">
        <v>58</v>
      </c>
      <c r="I16" t="str">
        <f>HYPERLINK("../../3.KEGG_map/A-vs-B/ko00904.html","ko00904")</f>
        <v>ko00904</v>
      </c>
    </row>
    <row r="17" spans="1:9">
      <c r="A17" t="s">
        <v>59</v>
      </c>
      <c r="B17" t="s">
        <v>60</v>
      </c>
      <c r="C17" t="s">
        <v>12</v>
      </c>
      <c r="D17" t="s">
        <v>61</v>
      </c>
      <c r="E17">
        <v>6</v>
      </c>
      <c r="F17">
        <v>0.00296551900347002</v>
      </c>
      <c r="G17">
        <v>4.07019203481222</v>
      </c>
      <c r="H17" t="s">
        <v>62</v>
      </c>
      <c r="I17" t="str">
        <f>HYPERLINK("../../3.KEGG_map/A-vs-B/ko00591.html","ko00591")</f>
        <v>ko00591</v>
      </c>
    </row>
    <row r="18" spans="1:9">
      <c r="A18" t="s">
        <v>63</v>
      </c>
      <c r="B18" t="s">
        <v>64</v>
      </c>
      <c r="C18" t="s">
        <v>12</v>
      </c>
      <c r="D18" t="s">
        <v>24</v>
      </c>
      <c r="E18">
        <v>11</v>
      </c>
      <c r="F18">
        <v>0.00372622047632841</v>
      </c>
      <c r="G18">
        <v>2.54200638071606</v>
      </c>
      <c r="H18" t="s">
        <v>65</v>
      </c>
      <c r="I18" t="str">
        <f>HYPERLINK("../../3.KEGG_map/A-vs-B/ko00330.html","ko00330")</f>
        <v>ko00330</v>
      </c>
    </row>
    <row r="19" spans="1:9">
      <c r="A19" t="s">
        <v>66</v>
      </c>
      <c r="B19" t="s">
        <v>67</v>
      </c>
      <c r="C19" t="s">
        <v>12</v>
      </c>
      <c r="D19" t="s">
        <v>51</v>
      </c>
      <c r="E19">
        <v>6</v>
      </c>
      <c r="F19">
        <v>0.00736895857372952</v>
      </c>
      <c r="G19">
        <v>3.41016089403186</v>
      </c>
      <c r="H19" t="s">
        <v>68</v>
      </c>
      <c r="I19" t="str">
        <f>HYPERLINK("../../3.KEGG_map/A-vs-B/ko00906.html","ko00906")</f>
        <v>ko00906</v>
      </c>
    </row>
    <row r="20" spans="1:9">
      <c r="A20" t="s">
        <v>69</v>
      </c>
      <c r="B20" t="s">
        <v>70</v>
      </c>
      <c r="C20" t="s">
        <v>12</v>
      </c>
      <c r="D20" t="s">
        <v>71</v>
      </c>
      <c r="E20">
        <v>8</v>
      </c>
      <c r="F20">
        <v>0.00948119463202553</v>
      </c>
      <c r="G20">
        <v>2.67039054135828</v>
      </c>
      <c r="H20" t="s">
        <v>72</v>
      </c>
      <c r="I20" t="str">
        <f>HYPERLINK("../../3.KEGG_map/A-vs-B/ko00130.html","ko00130")</f>
        <v>ko00130</v>
      </c>
    </row>
    <row r="21" spans="1:9">
      <c r="A21" t="s">
        <v>73</v>
      </c>
      <c r="B21" t="s">
        <v>74</v>
      </c>
      <c r="C21" t="s">
        <v>12</v>
      </c>
      <c r="D21" t="s">
        <v>28</v>
      </c>
      <c r="E21">
        <v>12</v>
      </c>
      <c r="F21">
        <v>0.0121482138305624</v>
      </c>
      <c r="G21">
        <v>2.0855529434575</v>
      </c>
      <c r="H21" t="s">
        <v>75</v>
      </c>
      <c r="I21" t="str">
        <f>HYPERLINK("../../3.KEGG_map/A-vs-B/ko00630.html","ko00630")</f>
        <v>ko00630</v>
      </c>
    </row>
    <row r="22" spans="1:9">
      <c r="A22" t="s">
        <v>76</v>
      </c>
      <c r="B22" t="s">
        <v>77</v>
      </c>
      <c r="C22" t="s">
        <v>12</v>
      </c>
      <c r="D22" t="s">
        <v>61</v>
      </c>
      <c r="E22">
        <v>6</v>
      </c>
      <c r="F22">
        <v>0.0121587249850337</v>
      </c>
      <c r="G22">
        <v>3.07746227022388</v>
      </c>
      <c r="H22" t="s">
        <v>78</v>
      </c>
      <c r="I22" t="str">
        <f>HYPERLINK("../../3.KEGG_map/A-vs-B/ko00073.html","ko00073")</f>
        <v>ko00073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workbookViewId="0">
      <selection activeCell="A1" sqref="A1"/>
    </sheetView>
  </sheetViews>
  <sheetFormatPr defaultColWidth="9" defaultRowHeight="13.5"/>
  <cols>
    <col min="2" max="2" width="24.25" customWidth="1"/>
    <col min="6" max="6" width="9.375"/>
    <col min="7" max="7" width="12.625"/>
  </cols>
  <sheetData>
    <row r="1" spans="1:1">
      <c r="A1" s="1" t="s">
        <v>0</v>
      </c>
    </row>
    <row r="2" s="1" customFormat="1" spans="1:9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9">
      <c r="A3" t="s">
        <v>10</v>
      </c>
      <c r="B3" t="s">
        <v>11</v>
      </c>
      <c r="C3" t="s">
        <v>12</v>
      </c>
      <c r="D3" t="s">
        <v>13</v>
      </c>
      <c r="E3">
        <v>14</v>
      </c>
      <c r="F3" s="2">
        <v>1.94468372796266e-14</v>
      </c>
      <c r="G3">
        <v>16.6989354624085</v>
      </c>
      <c r="H3" t="s">
        <v>79</v>
      </c>
      <c r="I3" t="str">
        <f>HYPERLINK("../../3.KEGG_map/A-vs-B/ko00941.html","ko00941")</f>
        <v>ko00941</v>
      </c>
    </row>
    <row r="4" spans="1:9">
      <c r="A4" t="s">
        <v>22</v>
      </c>
      <c r="B4" t="s">
        <v>23</v>
      </c>
      <c r="C4" t="s">
        <v>12</v>
      </c>
      <c r="D4" t="s">
        <v>24</v>
      </c>
      <c r="E4">
        <v>13</v>
      </c>
      <c r="F4" s="2">
        <v>2.13221921358983e-9</v>
      </c>
      <c r="G4">
        <v>8.58802395209581</v>
      </c>
      <c r="H4" t="s">
        <v>25</v>
      </c>
      <c r="I4" t="str">
        <f>HYPERLINK("../../3.KEGG_map/A-vs-B/ko00360.html","ko00360")</f>
        <v>ko00360</v>
      </c>
    </row>
    <row r="5" spans="1:9">
      <c r="A5" t="s">
        <v>37</v>
      </c>
      <c r="B5" t="s">
        <v>38</v>
      </c>
      <c r="C5" t="s">
        <v>12</v>
      </c>
      <c r="D5" t="s">
        <v>39</v>
      </c>
      <c r="E5">
        <v>8</v>
      </c>
      <c r="F5">
        <v>0.000106699777680212</v>
      </c>
      <c r="G5">
        <v>5.36751497005988</v>
      </c>
      <c r="H5" t="s">
        <v>80</v>
      </c>
      <c r="I5" t="str">
        <f>HYPERLINK("../../3.KEGG_map/A-vs-B/ko00980.html","ko00980")</f>
        <v>ko00980</v>
      </c>
    </row>
    <row r="6" spans="1:9">
      <c r="A6" t="s">
        <v>41</v>
      </c>
      <c r="B6" t="s">
        <v>42</v>
      </c>
      <c r="C6" t="s">
        <v>12</v>
      </c>
      <c r="D6" t="s">
        <v>13</v>
      </c>
      <c r="E6">
        <v>3</v>
      </c>
      <c r="F6">
        <v>0.000119874009158398</v>
      </c>
      <c r="G6">
        <v>25.7640718562874</v>
      </c>
      <c r="H6" t="s">
        <v>43</v>
      </c>
      <c r="I6" t="str">
        <f>HYPERLINK("../../3.KEGG_map/A-vs-B/ko00944.html","ko00944")</f>
        <v>ko00944</v>
      </c>
    </row>
    <row r="7" spans="1:9">
      <c r="A7" t="s">
        <v>44</v>
      </c>
      <c r="B7" t="s">
        <v>45</v>
      </c>
      <c r="C7" t="s">
        <v>12</v>
      </c>
      <c r="D7" t="s">
        <v>39</v>
      </c>
      <c r="E7">
        <v>8</v>
      </c>
      <c r="F7">
        <v>0.000133094830966213</v>
      </c>
      <c r="G7">
        <v>5.20486300127019</v>
      </c>
      <c r="H7" t="s">
        <v>80</v>
      </c>
      <c r="I7" t="str">
        <f>HYPERLINK("../../3.KEGG_map/A-vs-B/ko00982.html","ko00982")</f>
        <v>ko00982</v>
      </c>
    </row>
    <row r="8" spans="1:9">
      <c r="A8" t="s">
        <v>76</v>
      </c>
      <c r="B8" t="s">
        <v>77</v>
      </c>
      <c r="C8" t="s">
        <v>12</v>
      </c>
      <c r="D8" t="s">
        <v>61</v>
      </c>
      <c r="E8">
        <v>6</v>
      </c>
      <c r="F8">
        <v>0.000333494182632428</v>
      </c>
      <c r="G8">
        <v>6.28391996494815</v>
      </c>
      <c r="H8" t="s">
        <v>78</v>
      </c>
      <c r="I8" t="str">
        <f>HYPERLINK("../../3.KEGG_map/A-vs-B/ko00073.html","ko00073")</f>
        <v>ko00073</v>
      </c>
    </row>
    <row r="9" spans="1:9">
      <c r="A9" t="s">
        <v>56</v>
      </c>
      <c r="B9" t="s">
        <v>57</v>
      </c>
      <c r="C9" t="s">
        <v>12</v>
      </c>
      <c r="D9" t="s">
        <v>51</v>
      </c>
      <c r="E9">
        <v>5</v>
      </c>
      <c r="F9">
        <v>0.000573467813589485</v>
      </c>
      <c r="G9">
        <v>7.15668662674651</v>
      </c>
      <c r="H9" t="s">
        <v>81</v>
      </c>
      <c r="I9" t="str">
        <f>HYPERLINK("../../3.KEGG_map/A-vs-B/ko00904.html","ko00904")</f>
        <v>ko00904</v>
      </c>
    </row>
    <row r="10" spans="1:9">
      <c r="A10" t="s">
        <v>30</v>
      </c>
      <c r="B10" t="s">
        <v>31</v>
      </c>
      <c r="C10" t="s">
        <v>12</v>
      </c>
      <c r="D10" t="s">
        <v>13</v>
      </c>
      <c r="E10">
        <v>15</v>
      </c>
      <c r="F10">
        <v>0.00103010793987978</v>
      </c>
      <c r="G10">
        <v>2.4773146015661</v>
      </c>
      <c r="H10" t="s">
        <v>82</v>
      </c>
      <c r="I10" t="str">
        <f>HYPERLINK("../../3.KEGG_map/A-vs-B/ko00940.html","ko00940")</f>
        <v>ko00940</v>
      </c>
    </row>
    <row r="11" spans="1:9">
      <c r="A11" t="s">
        <v>33</v>
      </c>
      <c r="B11" t="s">
        <v>34</v>
      </c>
      <c r="C11" t="s">
        <v>12</v>
      </c>
      <c r="D11" t="s">
        <v>35</v>
      </c>
      <c r="E11">
        <v>3</v>
      </c>
      <c r="F11">
        <v>0.0037377558013735</v>
      </c>
      <c r="G11">
        <v>9.20145423438837</v>
      </c>
      <c r="H11" t="s">
        <v>83</v>
      </c>
      <c r="I11" t="str">
        <f>HYPERLINK("../../3.KEGG_map/A-vs-B/ko01220.html","ko01220")</f>
        <v>ko01220</v>
      </c>
    </row>
    <row r="12" spans="1:9">
      <c r="A12" t="s">
        <v>63</v>
      </c>
      <c r="B12" t="s">
        <v>64</v>
      </c>
      <c r="C12" t="s">
        <v>12</v>
      </c>
      <c r="D12" t="s">
        <v>24</v>
      </c>
      <c r="E12">
        <v>7</v>
      </c>
      <c r="F12">
        <v>0.00514081567886993</v>
      </c>
      <c r="G12">
        <v>3.30308613542146</v>
      </c>
      <c r="H12" t="s">
        <v>84</v>
      </c>
      <c r="I12" t="str">
        <f>HYPERLINK("../../3.KEGG_map/A-vs-B/ko00330.html","ko00330")</f>
        <v>ko00330</v>
      </c>
    </row>
    <row r="13" spans="1:9">
      <c r="A13" t="s">
        <v>49</v>
      </c>
      <c r="B13" t="s">
        <v>50</v>
      </c>
      <c r="C13" t="s">
        <v>12</v>
      </c>
      <c r="D13" t="s">
        <v>51</v>
      </c>
      <c r="E13">
        <v>3</v>
      </c>
      <c r="F13">
        <v>0.00913655651146751</v>
      </c>
      <c r="G13">
        <v>6.78001890954932</v>
      </c>
      <c r="H13" t="s">
        <v>85</v>
      </c>
      <c r="I13" t="str">
        <f>HYPERLINK("../../3.KEGG_map/A-vs-B/ko00902.html","ko00902")</f>
        <v>ko00902</v>
      </c>
    </row>
    <row r="14" spans="1:9">
      <c r="A14" t="s">
        <v>86</v>
      </c>
      <c r="B14" t="s">
        <v>87</v>
      </c>
      <c r="C14" t="s">
        <v>12</v>
      </c>
      <c r="D14" t="s">
        <v>88</v>
      </c>
      <c r="E14">
        <v>6</v>
      </c>
      <c r="F14">
        <v>0.0275916297689187</v>
      </c>
      <c r="G14">
        <v>2.60243150063509</v>
      </c>
      <c r="H14" t="s">
        <v>89</v>
      </c>
      <c r="I14" t="str">
        <f>HYPERLINK("../../3.KEGG_map/A-vs-B/ko00480.html","ko00480")</f>
        <v>ko00480</v>
      </c>
    </row>
    <row r="15" spans="1:9">
      <c r="A15" t="s">
        <v>53</v>
      </c>
      <c r="B15" t="s">
        <v>54</v>
      </c>
      <c r="C15" t="s">
        <v>12</v>
      </c>
      <c r="D15" t="s">
        <v>39</v>
      </c>
      <c r="E15">
        <v>2</v>
      </c>
      <c r="F15">
        <v>0.0305269021741456</v>
      </c>
      <c r="G15">
        <v>7.15668662674651</v>
      </c>
      <c r="H15" t="s">
        <v>90</v>
      </c>
      <c r="I15" t="str">
        <f>HYPERLINK("../../3.KEGG_map/A-vs-B/ko00626.html","ko00626")</f>
        <v>ko00626</v>
      </c>
    </row>
    <row r="16" spans="1:9">
      <c r="A16" t="s">
        <v>91</v>
      </c>
      <c r="B16" t="s">
        <v>92</v>
      </c>
      <c r="C16" t="s">
        <v>12</v>
      </c>
      <c r="D16" t="s">
        <v>39</v>
      </c>
      <c r="E16">
        <v>3</v>
      </c>
      <c r="F16">
        <v>0.0317858371043624</v>
      </c>
      <c r="G16">
        <v>4.2940119760479</v>
      </c>
      <c r="H16" t="s">
        <v>93</v>
      </c>
      <c r="I16" t="str">
        <f>HYPERLINK("../../3.KEGG_map/A-vs-B/ko00625.html","ko00625")</f>
        <v>ko00625</v>
      </c>
    </row>
    <row r="17" spans="1:9">
      <c r="A17" t="s">
        <v>94</v>
      </c>
      <c r="B17" t="s">
        <v>95</v>
      </c>
      <c r="C17" t="s">
        <v>96</v>
      </c>
      <c r="D17" t="s">
        <v>97</v>
      </c>
      <c r="E17">
        <v>15</v>
      </c>
      <c r="F17">
        <v>0.0342931374569816</v>
      </c>
      <c r="G17">
        <v>1.6729916789797</v>
      </c>
      <c r="H17" t="s">
        <v>98</v>
      </c>
      <c r="I17" t="str">
        <f>HYPERLINK("../../3.KEGG_map/A-vs-B/ko04141.html","ko04141")</f>
        <v>ko04141</v>
      </c>
    </row>
    <row r="18" spans="1:9">
      <c r="A18" t="s">
        <v>99</v>
      </c>
      <c r="B18" t="s">
        <v>100</v>
      </c>
      <c r="C18" t="s">
        <v>12</v>
      </c>
      <c r="D18" t="s">
        <v>24</v>
      </c>
      <c r="E18">
        <v>4</v>
      </c>
      <c r="F18">
        <v>0.050542497715563</v>
      </c>
      <c r="G18">
        <v>2.8626746506986</v>
      </c>
      <c r="H18" t="s">
        <v>101</v>
      </c>
      <c r="I18" t="str">
        <f>HYPERLINK("../../3.KEGG_map/A-vs-B/ko00400.html","ko00400")</f>
        <v>ko00400</v>
      </c>
    </row>
    <row r="19" spans="1:9">
      <c r="A19" t="s">
        <v>69</v>
      </c>
      <c r="B19" t="s">
        <v>70</v>
      </c>
      <c r="C19" t="s">
        <v>12</v>
      </c>
      <c r="D19" t="s">
        <v>71</v>
      </c>
      <c r="E19">
        <v>4</v>
      </c>
      <c r="F19">
        <v>0.0585712051993029</v>
      </c>
      <c r="G19">
        <v>2.72635681018915</v>
      </c>
      <c r="H19" t="s">
        <v>102</v>
      </c>
      <c r="I19" t="str">
        <f>HYPERLINK("../../3.KEGG_map/A-vs-B/ko00130.html","ko00130")</f>
        <v>ko00130</v>
      </c>
    </row>
    <row r="20" spans="1:9">
      <c r="A20" t="s">
        <v>103</v>
      </c>
      <c r="B20" t="s">
        <v>104</v>
      </c>
      <c r="C20" t="s">
        <v>12</v>
      </c>
      <c r="D20" t="s">
        <v>13</v>
      </c>
      <c r="E20">
        <v>2</v>
      </c>
      <c r="F20">
        <v>0.0646388832475179</v>
      </c>
      <c r="G20">
        <v>4.771124417831</v>
      </c>
      <c r="H20" t="s">
        <v>105</v>
      </c>
      <c r="I20" t="str">
        <f>HYPERLINK("../../3.KEGG_map/A-vs-B/ko00945.html","ko00945")</f>
        <v>ko00945</v>
      </c>
    </row>
    <row r="21" spans="1:9">
      <c r="A21" t="s">
        <v>26</v>
      </c>
      <c r="B21" t="s">
        <v>27</v>
      </c>
      <c r="C21" t="s">
        <v>12</v>
      </c>
      <c r="D21" t="s">
        <v>28</v>
      </c>
      <c r="E21">
        <v>8</v>
      </c>
      <c r="F21">
        <v>0.0772176539188983</v>
      </c>
      <c r="G21">
        <v>1.79853904755933</v>
      </c>
      <c r="H21" t="s">
        <v>106</v>
      </c>
      <c r="I21" t="str">
        <f>HYPERLINK("../../3.KEGG_map/A-vs-B/ko00010.html","ko00010")</f>
        <v>ko00010</v>
      </c>
    </row>
    <row r="22" spans="1:9">
      <c r="A22" t="s">
        <v>107</v>
      </c>
      <c r="B22" t="s">
        <v>108</v>
      </c>
      <c r="C22" t="s">
        <v>12</v>
      </c>
      <c r="D22" t="s">
        <v>71</v>
      </c>
      <c r="E22">
        <v>2</v>
      </c>
      <c r="F22">
        <v>0.0848262853613364</v>
      </c>
      <c r="G22">
        <v>4.08953521528372</v>
      </c>
      <c r="H22" t="s">
        <v>90</v>
      </c>
      <c r="I22" t="str">
        <f>HYPERLINK("../../3.KEGG_map/A-vs-B/ko00830.html","ko00830")</f>
        <v>ko00830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workbookViewId="0">
      <selection activeCell="D12" sqref="D12"/>
    </sheetView>
  </sheetViews>
  <sheetFormatPr defaultColWidth="9" defaultRowHeight="13.5"/>
  <cols>
    <col min="6" max="6" width="9.375"/>
    <col min="7" max="7" width="12.625"/>
  </cols>
  <sheetData>
    <row r="1" spans="1:1">
      <c r="A1" s="1" t="s">
        <v>0</v>
      </c>
    </row>
    <row r="2" s="1" customFormat="1" spans="1:9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9">
      <c r="A3" t="s">
        <v>15</v>
      </c>
      <c r="B3" t="s">
        <v>16</v>
      </c>
      <c r="C3" t="s">
        <v>12</v>
      </c>
      <c r="D3" t="s">
        <v>17</v>
      </c>
      <c r="E3">
        <v>9</v>
      </c>
      <c r="F3" s="2">
        <v>1.44729970051302e-9</v>
      </c>
      <c r="G3">
        <v>16.1266866566717</v>
      </c>
      <c r="H3" t="s">
        <v>18</v>
      </c>
      <c r="I3" t="str">
        <f>HYPERLINK("../../3.KEGG_map/A-vs-B/ko00196.html","ko00196")</f>
        <v>ko00196</v>
      </c>
    </row>
    <row r="4" spans="1:9">
      <c r="A4" t="s">
        <v>19</v>
      </c>
      <c r="B4" t="s">
        <v>20</v>
      </c>
      <c r="C4" t="s">
        <v>12</v>
      </c>
      <c r="D4" t="s">
        <v>17</v>
      </c>
      <c r="E4">
        <v>19</v>
      </c>
      <c r="F4" s="2">
        <v>1.93207290583695e-9</v>
      </c>
      <c r="G4">
        <v>5.32680428493236</v>
      </c>
      <c r="H4" t="s">
        <v>109</v>
      </c>
      <c r="I4" t="str">
        <f>HYPERLINK("../../3.KEGG_map/A-vs-B/ko00710.html","ko00710")</f>
        <v>ko00710</v>
      </c>
    </row>
    <row r="5" spans="1:9">
      <c r="A5" t="s">
        <v>46</v>
      </c>
      <c r="B5" t="s">
        <v>47</v>
      </c>
      <c r="C5" t="s">
        <v>12</v>
      </c>
      <c r="D5" t="s">
        <v>35</v>
      </c>
      <c r="E5">
        <v>27</v>
      </c>
      <c r="F5" s="2">
        <v>1.99271485103921e-6</v>
      </c>
      <c r="G5">
        <v>2.68778110944528</v>
      </c>
      <c r="H5" t="s">
        <v>110</v>
      </c>
      <c r="I5" t="str">
        <f>HYPERLINK("../../3.KEGG_map/A-vs-B/ko01200.html","ko01200")</f>
        <v>ko01200</v>
      </c>
    </row>
    <row r="6" spans="1:9">
      <c r="A6" t="s">
        <v>59</v>
      </c>
      <c r="B6" t="s">
        <v>60</v>
      </c>
      <c r="C6" t="s">
        <v>12</v>
      </c>
      <c r="D6" t="s">
        <v>61</v>
      </c>
      <c r="E6">
        <v>6</v>
      </c>
      <c r="F6" s="2">
        <v>8.32443130842837e-5</v>
      </c>
      <c r="G6">
        <v>7.97664071190211</v>
      </c>
      <c r="H6" t="s">
        <v>62</v>
      </c>
      <c r="I6" t="str">
        <f>HYPERLINK("../../3.KEGG_map/A-vs-B/ko00591.html","ko00591")</f>
        <v>ko00591</v>
      </c>
    </row>
    <row r="7" spans="1:9">
      <c r="A7" t="s">
        <v>73</v>
      </c>
      <c r="B7" t="s">
        <v>74</v>
      </c>
      <c r="C7" t="s">
        <v>12</v>
      </c>
      <c r="D7" t="s">
        <v>28</v>
      </c>
      <c r="E7">
        <v>11</v>
      </c>
      <c r="F7">
        <v>0.000158023972050216</v>
      </c>
      <c r="G7">
        <v>3.7466039707419</v>
      </c>
      <c r="H7" t="s">
        <v>111</v>
      </c>
      <c r="I7" t="str">
        <f>HYPERLINK("../../3.KEGG_map/A-vs-B/ko00630.html","ko00630")</f>
        <v>ko00630</v>
      </c>
    </row>
    <row r="8" spans="1:9">
      <c r="A8" t="s">
        <v>26</v>
      </c>
      <c r="B8" t="s">
        <v>27</v>
      </c>
      <c r="C8" t="s">
        <v>12</v>
      </c>
      <c r="D8" t="s">
        <v>28</v>
      </c>
      <c r="E8">
        <v>14</v>
      </c>
      <c r="F8">
        <v>0.000209168771448441</v>
      </c>
      <c r="G8">
        <v>3.02082204970813</v>
      </c>
      <c r="H8" t="s">
        <v>112</v>
      </c>
      <c r="I8" t="str">
        <f>HYPERLINK("../../3.KEGG_map/A-vs-B/ko00010.html","ko00010")</f>
        <v>ko00010</v>
      </c>
    </row>
    <row r="9" spans="1:9">
      <c r="A9" t="s">
        <v>113</v>
      </c>
      <c r="B9" t="s">
        <v>114</v>
      </c>
      <c r="C9" t="s">
        <v>12</v>
      </c>
      <c r="D9" t="s">
        <v>71</v>
      </c>
      <c r="E9">
        <v>7</v>
      </c>
      <c r="F9">
        <v>0.000516766180702537</v>
      </c>
      <c r="G9">
        <v>4.88963569062926</v>
      </c>
      <c r="H9" t="s">
        <v>115</v>
      </c>
      <c r="I9" t="str">
        <f>HYPERLINK("../../3.KEGG_map/A-vs-B/ko00860.html","ko00860")</f>
        <v>ko00860</v>
      </c>
    </row>
    <row r="10" spans="1:9">
      <c r="A10" t="s">
        <v>116</v>
      </c>
      <c r="B10" t="s">
        <v>117</v>
      </c>
      <c r="C10" t="s">
        <v>12</v>
      </c>
      <c r="D10" t="s">
        <v>61</v>
      </c>
      <c r="E10">
        <v>6</v>
      </c>
      <c r="F10">
        <v>0.000880444825094425</v>
      </c>
      <c r="G10">
        <v>5.26118855465884</v>
      </c>
      <c r="H10" t="s">
        <v>118</v>
      </c>
      <c r="I10" t="str">
        <f>HYPERLINK("../../3.KEGG_map/A-vs-B/ko00100.html","ko00100")</f>
        <v>ko00100</v>
      </c>
    </row>
    <row r="11" spans="1:9">
      <c r="A11" t="s">
        <v>66</v>
      </c>
      <c r="B11" t="s">
        <v>67</v>
      </c>
      <c r="C11" t="s">
        <v>12</v>
      </c>
      <c r="D11" t="s">
        <v>51</v>
      </c>
      <c r="E11">
        <v>5</v>
      </c>
      <c r="F11">
        <v>0.00184454523969839</v>
      </c>
      <c r="G11">
        <v>5.56927617272445</v>
      </c>
      <c r="H11" t="s">
        <v>119</v>
      </c>
      <c r="I11" t="str">
        <f>HYPERLINK("../../3.KEGG_map/A-vs-B/ko00906.html","ko00906")</f>
        <v>ko00906</v>
      </c>
    </row>
    <row r="12" spans="1:9">
      <c r="A12" t="s">
        <v>120</v>
      </c>
      <c r="B12" t="s">
        <v>121</v>
      </c>
      <c r="C12" t="s">
        <v>12</v>
      </c>
      <c r="D12" t="s">
        <v>17</v>
      </c>
      <c r="E12">
        <v>8</v>
      </c>
      <c r="F12">
        <v>0.00484498404613799</v>
      </c>
      <c r="G12">
        <v>3.02478118738796</v>
      </c>
      <c r="H12" t="s">
        <v>122</v>
      </c>
      <c r="I12" t="str">
        <f>HYPERLINK("../../3.KEGG_map/A-vs-B/ko00680.html","ko00680")</f>
        <v>ko00680</v>
      </c>
    </row>
    <row r="13" spans="1:9">
      <c r="A13" t="s">
        <v>123</v>
      </c>
      <c r="B13" t="s">
        <v>124</v>
      </c>
      <c r="C13" t="s">
        <v>12</v>
      </c>
      <c r="D13" t="s">
        <v>28</v>
      </c>
      <c r="E13">
        <v>7</v>
      </c>
      <c r="F13">
        <v>0.00534441812335784</v>
      </c>
      <c r="G13">
        <v>3.27827847439916</v>
      </c>
      <c r="H13" t="s">
        <v>125</v>
      </c>
      <c r="I13" t="str">
        <f>HYPERLINK("../../3.KEGG_map/A-vs-B/ko00030.html","ko00030")</f>
        <v>ko00030</v>
      </c>
    </row>
    <row r="14" spans="1:9">
      <c r="A14" t="s">
        <v>126</v>
      </c>
      <c r="B14" t="s">
        <v>127</v>
      </c>
      <c r="C14" t="s">
        <v>12</v>
      </c>
      <c r="D14" t="s">
        <v>28</v>
      </c>
      <c r="E14">
        <v>7</v>
      </c>
      <c r="F14">
        <v>0.00641433462216049</v>
      </c>
      <c r="G14">
        <v>3.17020335985853</v>
      </c>
      <c r="H14" t="s">
        <v>128</v>
      </c>
      <c r="I14" t="str">
        <f>HYPERLINK("../../3.KEGG_map/A-vs-B/ko00051.html","ko00051")</f>
        <v>ko00051</v>
      </c>
    </row>
    <row r="15" spans="1:9">
      <c r="A15" t="s">
        <v>129</v>
      </c>
      <c r="B15" t="s">
        <v>130</v>
      </c>
      <c r="C15" t="s">
        <v>12</v>
      </c>
      <c r="D15" t="s">
        <v>17</v>
      </c>
      <c r="E15">
        <v>8</v>
      </c>
      <c r="F15">
        <v>0.00667492093827927</v>
      </c>
      <c r="G15">
        <v>2.86696651674163</v>
      </c>
      <c r="H15" t="s">
        <v>131</v>
      </c>
      <c r="I15" t="str">
        <f>HYPERLINK("../../3.KEGG_map/A-vs-B/ko00195.html","ko00195")</f>
        <v>ko00195</v>
      </c>
    </row>
    <row r="16" spans="1:9">
      <c r="A16" t="s">
        <v>132</v>
      </c>
      <c r="B16" t="s">
        <v>133</v>
      </c>
      <c r="C16" t="s">
        <v>12</v>
      </c>
      <c r="D16" t="s">
        <v>51</v>
      </c>
      <c r="E16">
        <v>3</v>
      </c>
      <c r="F16">
        <v>0.0102213948170539</v>
      </c>
      <c r="G16">
        <v>6.50725952813067</v>
      </c>
      <c r="H16" t="s">
        <v>134</v>
      </c>
      <c r="I16" t="str">
        <f>HYPERLINK("../../3.KEGG_map/A-vs-B/ko00909.html","ko00909")</f>
        <v>ko00909</v>
      </c>
    </row>
    <row r="17" spans="1:9">
      <c r="A17" t="s">
        <v>135</v>
      </c>
      <c r="B17" t="s">
        <v>136</v>
      </c>
      <c r="C17" t="s">
        <v>12</v>
      </c>
      <c r="D17" t="s">
        <v>17</v>
      </c>
      <c r="E17">
        <v>4</v>
      </c>
      <c r="F17">
        <v>0.0197977607800055</v>
      </c>
      <c r="G17">
        <v>3.83373429564288</v>
      </c>
      <c r="H17" t="s">
        <v>137</v>
      </c>
      <c r="I17" t="str">
        <f>HYPERLINK("../../3.KEGG_map/A-vs-B/ko00910.html","ko00910")</f>
        <v>ko00910</v>
      </c>
    </row>
    <row r="18" spans="1:9">
      <c r="A18" t="s">
        <v>30</v>
      </c>
      <c r="B18" t="s">
        <v>31</v>
      </c>
      <c r="C18" t="s">
        <v>12</v>
      </c>
      <c r="D18" t="s">
        <v>13</v>
      </c>
      <c r="E18">
        <v>12</v>
      </c>
      <c r="F18">
        <v>0.0239958881220415</v>
      </c>
      <c r="G18">
        <v>1.90212201591512</v>
      </c>
      <c r="H18" t="s">
        <v>138</v>
      </c>
      <c r="I18" t="str">
        <f>HYPERLINK("../../3.KEGG_map/A-vs-B/ko00940.html","ko00940")</f>
        <v>ko00940</v>
      </c>
    </row>
    <row r="19" spans="1:9">
      <c r="A19" t="s">
        <v>139</v>
      </c>
      <c r="B19" t="s">
        <v>140</v>
      </c>
      <c r="C19" t="s">
        <v>12</v>
      </c>
      <c r="D19" t="s">
        <v>24</v>
      </c>
      <c r="E19">
        <v>4</v>
      </c>
      <c r="F19">
        <v>0.0284502261208913</v>
      </c>
      <c r="G19">
        <v>3.43438697318008</v>
      </c>
      <c r="H19" t="s">
        <v>141</v>
      </c>
      <c r="I19" t="str">
        <f>HYPERLINK("../../3.KEGG_map/A-vs-B/ko00350.html","ko00350")</f>
        <v>ko00350</v>
      </c>
    </row>
    <row r="20" spans="1:9">
      <c r="A20" t="s">
        <v>53</v>
      </c>
      <c r="B20" t="s">
        <v>54</v>
      </c>
      <c r="C20" t="s">
        <v>12</v>
      </c>
      <c r="D20" t="s">
        <v>39</v>
      </c>
      <c r="E20">
        <v>2</v>
      </c>
      <c r="F20">
        <v>0.0329331354378538</v>
      </c>
      <c r="G20">
        <v>6.86877394636015</v>
      </c>
      <c r="H20" t="s">
        <v>142</v>
      </c>
      <c r="I20" t="str">
        <f>HYPERLINK("../../3.KEGG_map/A-vs-B/ko00626.html","ko00626")</f>
        <v>ko00626</v>
      </c>
    </row>
    <row r="21" spans="1:9">
      <c r="A21" t="s">
        <v>143</v>
      </c>
      <c r="B21" t="s">
        <v>144</v>
      </c>
      <c r="C21" t="s">
        <v>12</v>
      </c>
      <c r="D21" t="s">
        <v>35</v>
      </c>
      <c r="E21">
        <v>14</v>
      </c>
      <c r="F21">
        <v>0.0333978406194964</v>
      </c>
      <c r="G21">
        <v>1.71719348659004</v>
      </c>
      <c r="H21" t="s">
        <v>145</v>
      </c>
      <c r="I21" t="str">
        <f>HYPERLINK("../../3.KEGG_map/A-vs-B/ko01230.html","ko01230")</f>
        <v>ko01230</v>
      </c>
    </row>
    <row r="22" spans="1:9">
      <c r="A22" t="s">
        <v>146</v>
      </c>
      <c r="B22" t="s">
        <v>147</v>
      </c>
      <c r="C22" t="s">
        <v>12</v>
      </c>
      <c r="D22" t="s">
        <v>28</v>
      </c>
      <c r="E22">
        <v>4</v>
      </c>
      <c r="F22">
        <v>0.0367640525688994</v>
      </c>
      <c r="G22">
        <v>3.17020335985853</v>
      </c>
      <c r="H22" t="s">
        <v>148</v>
      </c>
      <c r="I22" t="str">
        <f>HYPERLINK("../../3.KEGG_map/A-vs-B/ko00053.html","ko00053")</f>
        <v>ko00053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Top.Total</vt:lpstr>
      <vt:lpstr>Top.UP</vt:lpstr>
      <vt:lpstr>Top.Down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2024-11-01T06:54:00Z</dcterms:created>
  <dcterms:modified xsi:type="dcterms:W3CDTF">2025-01-28T14:15:01Z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83CC2536FDAA46C5AE6AC4FEE331B83A_13</vt:lpwstr>
  </property>
  <property fmtid="{D5CDD505-2E9C-101B-9397-08002B2CF9AE}" pid="3" name="KSOProductBuildVer">
    <vt:lpwstr>2052-12.1.0.15712</vt:lpwstr>
  </property>
</Properties>
</file>