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ily.Bowers\Downloads\"/>
    </mc:Choice>
  </mc:AlternateContent>
  <bookViews>
    <workbookView xWindow="0" yWindow="0" windowWidth="23040" windowHeight="10248" activeTab="3"/>
  </bookViews>
  <sheets>
    <sheet name="Definitions" sheetId="1" r:id="rId1"/>
    <sheet name="Extract group" sheetId="2" r:id="rId2"/>
    <sheet name="Treatment group (0-8wk)" sheetId="3" r:id="rId3"/>
    <sheet name="Frozen Treatment (&gt;8wk)" sheetId="4" r:id="rId4"/>
  </sheets>
  <calcPr calcId="162913"/>
  <extLst>
    <ext uri="GoogleSheetsCustomDataVersion1">
      <go:sheetsCustomData xmlns:go="http://customooxmlschemas.google.com/" r:id="rId9" roundtripDataSignature="AMtx7mgEjYaCN1HolQJtGUm+Y9xUvnXCww=="/>
    </ext>
  </extLst>
</workbook>
</file>

<file path=xl/calcChain.xml><?xml version="1.0" encoding="utf-8"?>
<calcChain xmlns="http://schemas.openxmlformats.org/spreadsheetml/2006/main">
  <c r="R6" i="4" l="1"/>
  <c r="S6" i="4" s="1"/>
  <c r="K6" i="4"/>
  <c r="L6" i="4" s="1"/>
  <c r="S5" i="4"/>
  <c r="R5" i="4"/>
  <c r="K5" i="4"/>
  <c r="L5" i="4" s="1"/>
  <c r="R4" i="4"/>
  <c r="S4" i="4" s="1"/>
  <c r="L4" i="4"/>
  <c r="K4" i="4"/>
  <c r="R3" i="4"/>
  <c r="S3" i="4" s="1"/>
  <c r="K3" i="4"/>
  <c r="L3" i="4" s="1"/>
  <c r="AY22" i="3"/>
  <c r="AS22" i="3"/>
  <c r="AT22" i="3" s="1"/>
  <c r="AM22" i="3"/>
  <c r="AN22" i="3" s="1"/>
  <c r="AH22" i="3"/>
  <c r="AG22" i="3"/>
  <c r="AA22" i="3"/>
  <c r="AB22" i="3" s="1"/>
  <c r="U22" i="3"/>
  <c r="V22" i="3" s="1"/>
  <c r="O22" i="3"/>
  <c r="J22" i="3"/>
  <c r="AZ22" i="3" s="1"/>
  <c r="AY21" i="3"/>
  <c r="AZ21" i="3" s="1"/>
  <c r="AS21" i="3"/>
  <c r="AM21" i="3"/>
  <c r="AN21" i="3" s="1"/>
  <c r="AG21" i="3"/>
  <c r="AA21" i="3"/>
  <c r="U21" i="3"/>
  <c r="V21" i="3" s="1"/>
  <c r="O21" i="3"/>
  <c r="P21" i="3" s="1"/>
  <c r="J21" i="3"/>
  <c r="AH21" i="3" s="1"/>
  <c r="AY20" i="3"/>
  <c r="AS20" i="3"/>
  <c r="AT20" i="3" s="1"/>
  <c r="AM20" i="3"/>
  <c r="AN20" i="3" s="1"/>
  <c r="AG20" i="3"/>
  <c r="AA20" i="3"/>
  <c r="AB20" i="3" s="1"/>
  <c r="U20" i="3"/>
  <c r="V20" i="3" s="1"/>
  <c r="O20" i="3"/>
  <c r="J20" i="3"/>
  <c r="AZ20" i="3" s="1"/>
  <c r="AS19" i="3"/>
  <c r="AM19" i="3"/>
  <c r="AN19" i="3" s="1"/>
  <c r="AG19" i="3"/>
  <c r="AH19" i="3" s="1"/>
  <c r="AA19" i="3"/>
  <c r="AB19" i="3" s="1"/>
  <c r="V19" i="3"/>
  <c r="U19" i="3"/>
  <c r="O19" i="3"/>
  <c r="P19" i="3" s="1"/>
  <c r="J19" i="3"/>
  <c r="AT19" i="3" s="1"/>
  <c r="AY18" i="3"/>
  <c r="AZ18" i="3" s="1"/>
  <c r="AS18" i="3"/>
  <c r="AM18" i="3"/>
  <c r="AN18" i="3" s="1"/>
  <c r="AG18" i="3"/>
  <c r="AH18" i="3" s="1"/>
  <c r="AA18" i="3"/>
  <c r="U18" i="3"/>
  <c r="V18" i="3" s="1"/>
  <c r="O18" i="3"/>
  <c r="P18" i="3" s="1"/>
  <c r="J18" i="3"/>
  <c r="AB18" i="3" s="1"/>
  <c r="AY17" i="3"/>
  <c r="AZ17" i="3" s="1"/>
  <c r="AS17" i="3"/>
  <c r="AT17" i="3" s="1"/>
  <c r="AN17" i="3"/>
  <c r="AM17" i="3"/>
  <c r="AG17" i="3"/>
  <c r="AH17" i="3" s="1"/>
  <c r="AA17" i="3"/>
  <c r="U17" i="3"/>
  <c r="V17" i="3" s="1"/>
  <c r="O17" i="3"/>
  <c r="P17" i="3" s="1"/>
  <c r="J17" i="3"/>
  <c r="AB17" i="3" s="1"/>
  <c r="AY16" i="3"/>
  <c r="AZ16" i="3" s="1"/>
  <c r="AS16" i="3"/>
  <c r="AM16" i="3"/>
  <c r="AN16" i="3" s="1"/>
  <c r="AG16" i="3"/>
  <c r="AH16" i="3" s="1"/>
  <c r="AA16" i="3"/>
  <c r="AB16" i="3" s="1"/>
  <c r="U16" i="3"/>
  <c r="V16" i="3" s="1"/>
  <c r="O16" i="3"/>
  <c r="P16" i="3" s="1"/>
  <c r="J16" i="3"/>
  <c r="AT16" i="3" s="1"/>
  <c r="AY15" i="3"/>
  <c r="AZ15" i="3" s="1"/>
  <c r="AS15" i="3"/>
  <c r="AM15" i="3"/>
  <c r="AN15" i="3" s="1"/>
  <c r="AH15" i="3"/>
  <c r="AG15" i="3"/>
  <c r="AA15" i="3"/>
  <c r="AB15" i="3" s="1"/>
  <c r="V15" i="3"/>
  <c r="U15" i="3"/>
  <c r="O15" i="3"/>
  <c r="P15" i="3" s="1"/>
  <c r="J15" i="3"/>
  <c r="AT15" i="3" s="1"/>
  <c r="AY14" i="3"/>
  <c r="AZ14" i="3" s="1"/>
  <c r="AS14" i="3"/>
  <c r="AT14" i="3" s="1"/>
  <c r="AM14" i="3"/>
  <c r="AN14" i="3" s="1"/>
  <c r="AG14" i="3"/>
  <c r="AH14" i="3" s="1"/>
  <c r="AB14" i="3"/>
  <c r="AA14" i="3"/>
  <c r="U14" i="3"/>
  <c r="V14" i="3" s="1"/>
  <c r="O14" i="3"/>
  <c r="P14" i="3" s="1"/>
  <c r="J14" i="3"/>
  <c r="AZ13" i="3"/>
  <c r="AY13" i="3"/>
  <c r="AS13" i="3"/>
  <c r="AT13" i="3" s="1"/>
  <c r="AN13" i="3"/>
  <c r="AM13" i="3"/>
  <c r="AG13" i="3"/>
  <c r="AH13" i="3" s="1"/>
  <c r="AA13" i="3"/>
  <c r="U13" i="3"/>
  <c r="V13" i="3" s="1"/>
  <c r="P13" i="3"/>
  <c r="O13" i="3"/>
  <c r="J13" i="3"/>
  <c r="AB13" i="3" s="1"/>
  <c r="AY12" i="3"/>
  <c r="AZ12" i="3" s="1"/>
  <c r="AS12" i="3"/>
  <c r="AM12" i="3"/>
  <c r="AN12" i="3" s="1"/>
  <c r="AG12" i="3"/>
  <c r="AH12" i="3" s="1"/>
  <c r="AA12" i="3"/>
  <c r="AB12" i="3" s="1"/>
  <c r="U12" i="3"/>
  <c r="V12" i="3" s="1"/>
  <c r="O12" i="3"/>
  <c r="P12" i="3" s="1"/>
  <c r="J12" i="3"/>
  <c r="AT12" i="3" s="1"/>
  <c r="AY11" i="3"/>
  <c r="AZ11" i="3" s="1"/>
  <c r="AS11" i="3"/>
  <c r="AM11" i="3"/>
  <c r="AN11" i="3" s="1"/>
  <c r="AH11" i="3"/>
  <c r="AG11" i="3"/>
  <c r="AA11" i="3"/>
  <c r="AB11" i="3" s="1"/>
  <c r="V11" i="3"/>
  <c r="U11" i="3"/>
  <c r="O11" i="3"/>
  <c r="P11" i="3" s="1"/>
  <c r="J11" i="3"/>
  <c r="AT11" i="3" s="1"/>
  <c r="AY10" i="3"/>
  <c r="AZ10" i="3" s="1"/>
  <c r="AS10" i="3"/>
  <c r="AT10" i="3" s="1"/>
  <c r="AM10" i="3"/>
  <c r="AN10" i="3" s="1"/>
  <c r="AG10" i="3"/>
  <c r="AH10" i="3" s="1"/>
  <c r="AB10" i="3"/>
  <c r="AA10" i="3"/>
  <c r="U10" i="3"/>
  <c r="V10" i="3" s="1"/>
  <c r="O10" i="3"/>
  <c r="P10" i="3" s="1"/>
  <c r="J10" i="3"/>
  <c r="AZ9" i="3"/>
  <c r="AY9" i="3"/>
  <c r="AS9" i="3"/>
  <c r="AT9" i="3" s="1"/>
  <c r="AN9" i="3"/>
  <c r="AM9" i="3"/>
  <c r="AG9" i="3"/>
  <c r="AH9" i="3" s="1"/>
  <c r="AA9" i="3"/>
  <c r="AB9" i="3" s="1"/>
  <c r="U9" i="3"/>
  <c r="V9" i="3" s="1"/>
  <c r="P9" i="3"/>
  <c r="O9" i="3"/>
  <c r="J9" i="3"/>
  <c r="AY8" i="3"/>
  <c r="AZ8" i="3" s="1"/>
  <c r="AS8" i="3"/>
  <c r="AM8" i="3"/>
  <c r="AN8" i="3" s="1"/>
  <c r="AG8" i="3"/>
  <c r="AA8" i="3"/>
  <c r="AB8" i="3" s="1"/>
  <c r="U8" i="3"/>
  <c r="V8" i="3" s="1"/>
  <c r="O8" i="3"/>
  <c r="P8" i="3" s="1"/>
  <c r="J8" i="3"/>
  <c r="AT8" i="3" s="1"/>
  <c r="AY7" i="3"/>
  <c r="AZ7" i="3" s="1"/>
  <c r="AS7" i="3"/>
  <c r="AT7" i="3" s="1"/>
  <c r="AM7" i="3"/>
  <c r="AN7" i="3" s="1"/>
  <c r="AH7" i="3"/>
  <c r="AG7" i="3"/>
  <c r="AA7" i="3"/>
  <c r="AB7" i="3" s="1"/>
  <c r="V7" i="3"/>
  <c r="U7" i="3"/>
  <c r="O7" i="3"/>
  <c r="P7" i="3" s="1"/>
  <c r="J7" i="3"/>
  <c r="AZ6" i="3"/>
  <c r="AY6" i="3"/>
  <c r="AS6" i="3"/>
  <c r="AT6" i="3" s="1"/>
  <c r="AM6" i="3"/>
  <c r="AN6" i="3" s="1"/>
  <c r="AG6" i="3"/>
  <c r="AH6" i="3" s="1"/>
  <c r="AB6" i="3"/>
  <c r="AA6" i="3"/>
  <c r="U6" i="3"/>
  <c r="V6" i="3" s="1"/>
  <c r="P6" i="3"/>
  <c r="O6" i="3"/>
  <c r="J6" i="3"/>
  <c r="AZ5" i="3"/>
  <c r="AY5" i="3"/>
  <c r="AS5" i="3"/>
  <c r="AT5" i="3" s="1"/>
  <c r="AN5" i="3"/>
  <c r="AM5" i="3"/>
  <c r="AG5" i="3"/>
  <c r="AH5" i="3" s="1"/>
  <c r="AA5" i="3"/>
  <c r="AB5" i="3" s="1"/>
  <c r="U5" i="3"/>
  <c r="V5" i="3" s="1"/>
  <c r="P5" i="3"/>
  <c r="O5" i="3"/>
  <c r="J5" i="3"/>
  <c r="AY4" i="3"/>
  <c r="AZ4" i="3" s="1"/>
  <c r="AS4" i="3"/>
  <c r="AM4" i="3"/>
  <c r="AN4" i="3" s="1"/>
  <c r="AG4" i="3"/>
  <c r="AA4" i="3"/>
  <c r="AB4" i="3" s="1"/>
  <c r="U4" i="3"/>
  <c r="V4" i="3" s="1"/>
  <c r="O4" i="3"/>
  <c r="P4" i="3" s="1"/>
  <c r="J4" i="3"/>
  <c r="AT4" i="3" s="1"/>
  <c r="AY3" i="3"/>
  <c r="AZ3" i="3" s="1"/>
  <c r="AS3" i="3"/>
  <c r="AT3" i="3" s="1"/>
  <c r="AM3" i="3"/>
  <c r="AN3" i="3" s="1"/>
  <c r="AH3" i="3"/>
  <c r="AG3" i="3"/>
  <c r="AA3" i="3"/>
  <c r="AB3" i="3" s="1"/>
  <c r="V3" i="3"/>
  <c r="U3" i="3"/>
  <c r="O3" i="3"/>
  <c r="P3" i="3" s="1"/>
  <c r="J3" i="3"/>
  <c r="AG7" i="2"/>
  <c r="AF7" i="2"/>
  <c r="Z7" i="2"/>
  <c r="AA7" i="2" s="1"/>
  <c r="U7" i="2"/>
  <c r="T7" i="2"/>
  <c r="N7" i="2"/>
  <c r="O7" i="2" s="1"/>
  <c r="I7" i="2"/>
  <c r="AF6" i="2"/>
  <c r="AG6" i="2" s="1"/>
  <c r="AA6" i="2"/>
  <c r="Z6" i="2"/>
  <c r="T6" i="2"/>
  <c r="U6" i="2" s="1"/>
  <c r="N6" i="2"/>
  <c r="O6" i="2" s="1"/>
  <c r="I6" i="2"/>
  <c r="AF5" i="2"/>
  <c r="AG5" i="2" s="1"/>
  <c r="Z5" i="2"/>
  <c r="AA5" i="2" s="1"/>
  <c r="T5" i="2"/>
  <c r="U5" i="2" s="1"/>
  <c r="O5" i="2"/>
  <c r="N5" i="2"/>
  <c r="I5" i="2"/>
  <c r="AF4" i="2"/>
  <c r="AG4" i="2" s="1"/>
  <c r="Z4" i="2"/>
  <c r="AA4" i="2" s="1"/>
  <c r="T4" i="2"/>
  <c r="N4" i="2"/>
  <c r="O4" i="2" s="1"/>
  <c r="I4" i="2"/>
  <c r="U4" i="2" s="1"/>
  <c r="U8" i="2" s="1"/>
  <c r="AG3" i="2"/>
  <c r="AG9" i="2" s="1"/>
  <c r="AF3" i="2"/>
  <c r="Z3" i="2"/>
  <c r="AA3" i="2" s="1"/>
  <c r="U3" i="2"/>
  <c r="U9" i="2" s="1"/>
  <c r="T3" i="2"/>
  <c r="N3" i="2"/>
  <c r="O3" i="2" s="1"/>
  <c r="I3" i="2"/>
  <c r="L8" i="4" l="1"/>
  <c r="L7" i="4"/>
  <c r="S8" i="4"/>
  <c r="S7" i="4"/>
  <c r="O9" i="2"/>
  <c r="O8" i="2"/>
  <c r="AA9" i="2"/>
  <c r="AA8" i="2"/>
  <c r="AG8" i="2"/>
  <c r="AH20" i="3"/>
  <c r="P22" i="3"/>
  <c r="AT18" i="3"/>
  <c r="AB21" i="3"/>
  <c r="AH4" i="3"/>
  <c r="AH8" i="3"/>
  <c r="AT21" i="3"/>
  <c r="P20" i="3"/>
</calcChain>
</file>

<file path=xl/comments1.xml><?xml version="1.0" encoding="utf-8"?>
<comments xmlns="http://schemas.openxmlformats.org/spreadsheetml/2006/main">
  <authors>
    <author/>
  </authors>
  <commentList>
    <comment ref="AU19" authorId="0" shapeId="0">
      <text>
        <r>
          <rPr>
            <sz val="10"/>
            <color rgb="FF000000"/>
            <rFont val="Arial"/>
          </rPr>
          <t>======
ID#AAAALvVyurU
tc={2CD4C167-C08B-47BD-A26D-57D3B3A72C14}    (2021-03-29 15:46:52)
[Threaded comment]
Your version of Excel allows you to read this threaded comment; however, any edits to it will get removed if the file is opened in a newer version of Excel. Learn more: https://go.microsoft.com/fwlink/?linkid=870924
Comment:
    Insufficient sample remained for a Warm 19kk1 week-8 analysis.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hHJDlQKoCUB1gjHmsb2dMLnbOrQ=="/>
    </ext>
  </extLst>
</comments>
</file>

<file path=xl/sharedStrings.xml><?xml version="1.0" encoding="utf-8"?>
<sst xmlns="http://schemas.openxmlformats.org/spreadsheetml/2006/main" count="411" uniqueCount="118">
  <si>
    <t>Definitions</t>
  </si>
  <si>
    <r>
      <rPr>
        <b/>
        <sz val="14"/>
        <color theme="1"/>
        <rFont val="Calibri"/>
      </rPr>
      <t xml:space="preserve">4. %T0 </t>
    </r>
    <r>
      <rPr>
        <sz val="14"/>
        <color theme="1"/>
        <rFont val="Calibri"/>
      </rPr>
      <t xml:space="preserve">- The percent of initial concentration, T0, as measured at the beginning of this present study. </t>
    </r>
  </si>
  <si>
    <t>Extract group raw data</t>
  </si>
  <si>
    <t>Common name</t>
  </si>
  <si>
    <t>Sample type</t>
  </si>
  <si>
    <t>Animal ID</t>
  </si>
  <si>
    <t>Original [DA] ng/mL</t>
  </si>
  <si>
    <t>Date Analyzed 
(T0)</t>
  </si>
  <si>
    <t>Dilution Factor
(T0)</t>
  </si>
  <si>
    <t>Working Range
(T0)</t>
  </si>
  <si>
    <t>Well [DA] pg/mL 
(T0)</t>
  </si>
  <si>
    <r>
      <rPr>
        <b/>
        <sz val="14"/>
        <color rgb="FF0C5ADB"/>
        <rFont val="Calibri"/>
      </rPr>
      <t xml:space="preserve">Sample [DA] ng/mL: 
</t>
    </r>
    <r>
      <rPr>
        <b/>
        <sz val="20"/>
        <color rgb="FF0C5ADB"/>
        <rFont val="Calibri"/>
      </rPr>
      <t>T0</t>
    </r>
  </si>
  <si>
    <t>Date Analyzed (1wk)</t>
  </si>
  <si>
    <t>Dilution Factor
(1wk)</t>
  </si>
  <si>
    <t>Working Range 
(1wk)</t>
  </si>
  <si>
    <t>Well [DA] pg/mL
 (1wk)</t>
  </si>
  <si>
    <t>Sample [DA] ng/mL 
(1wk)</t>
  </si>
  <si>
    <t>%T0 
(1wk)</t>
  </si>
  <si>
    <r>
      <rPr>
        <b/>
        <sz val="14"/>
        <color rgb="FF0C5ADB"/>
        <rFont val="Calibri, Arial"/>
      </rPr>
      <t>Date Analyzed
(</t>
    </r>
    <r>
      <rPr>
        <sz val="14"/>
        <color rgb="FF0C5ADB"/>
        <rFont val="Calibri, Arial"/>
      </rPr>
      <t>2</t>
    </r>
    <r>
      <rPr>
        <b/>
        <sz val="14"/>
        <color rgb="FF0C5ADB"/>
        <rFont val="Calibri, Arial"/>
      </rPr>
      <t>wk)</t>
    </r>
  </si>
  <si>
    <t>Dilution Factor
(2wk)</t>
  </si>
  <si>
    <t>Working Range 
(2wk)</t>
  </si>
  <si>
    <t>Well [DA] pg/mL
(2wk)</t>
  </si>
  <si>
    <t>Sample [DA] ng/mL
(2wk)</t>
  </si>
  <si>
    <t>%T0 
(2wk)</t>
  </si>
  <si>
    <t>Date Analyzed
(3wk)</t>
  </si>
  <si>
    <t>Dilution Factor
(3wk)</t>
  </si>
  <si>
    <t>Working Range
(3wk)</t>
  </si>
  <si>
    <t>Well [DA] pg/mL
(3wk)</t>
  </si>
  <si>
    <t>Sample [DA] ng/mL
(3wk)</t>
  </si>
  <si>
    <t>%T0 
(3wk)</t>
  </si>
  <si>
    <t>Date Analyzed
(5wk)</t>
  </si>
  <si>
    <t>Dilution Factor
(5wk)</t>
  </si>
  <si>
    <t>Working Range
(5wk)</t>
  </si>
  <si>
    <t>Well [DA] pg/mL
(5wk)</t>
  </si>
  <si>
    <t>Sample [DA] ng/mL
(5wk)</t>
  </si>
  <si>
    <t>%T0 
(5wk)</t>
  </si>
  <si>
    <t>Bowhead
whale</t>
  </si>
  <si>
    <t>Feces</t>
  </si>
  <si>
    <t>9.3 - 160.9</t>
  </si>
  <si>
    <t>9.4 - 142.4</t>
  </si>
  <si>
    <t>5.5 - 123.9</t>
  </si>
  <si>
    <t>9.7 - 149.3</t>
  </si>
  <si>
    <t>8.1 - 143.8</t>
  </si>
  <si>
    <t>Mean %T0:</t>
  </si>
  <si>
    <t>SEM:</t>
  </si>
  <si>
    <t>Treatment group raw data: short-term (0 - 8 weeks)</t>
  </si>
  <si>
    <t>Date Analyzed (T0)</t>
  </si>
  <si>
    <r>
      <rPr>
        <b/>
        <sz val="14"/>
        <color rgb="FF0C5ADB"/>
        <rFont val="Calibri"/>
      </rPr>
      <t xml:space="preserve">Sample [DA] ng/mL: 
</t>
    </r>
    <r>
      <rPr>
        <b/>
        <sz val="20"/>
        <color rgb="FF0C5ADB"/>
        <rFont val="Calibri"/>
      </rPr>
      <t>T0</t>
    </r>
  </si>
  <si>
    <t>Date Analyzed (6h)</t>
  </si>
  <si>
    <t>Dilution Factor
(6h)</t>
  </si>
  <si>
    <t>Working Range 
(6h)</t>
  </si>
  <si>
    <t>Well [DA] pg/mL
 (6h)</t>
  </si>
  <si>
    <t>Sample [DA] ng/mL 
(6h)</t>
  </si>
  <si>
    <t>%T0 
(6h)</t>
  </si>
  <si>
    <r>
      <rPr>
        <b/>
        <sz val="14"/>
        <color rgb="FF0C5ADB"/>
        <rFont val="Calibri"/>
      </rPr>
      <t>Date Analyzed
(</t>
    </r>
    <r>
      <rPr>
        <sz val="14"/>
        <color rgb="FF0C5ADB"/>
        <rFont val="Calibri"/>
      </rPr>
      <t>2</t>
    </r>
    <r>
      <rPr>
        <b/>
        <sz val="14"/>
        <color rgb="FF0C5ADB"/>
        <rFont val="Calibri"/>
      </rPr>
      <t>4h)</t>
    </r>
  </si>
  <si>
    <t>Dilution Factor
(24h)</t>
  </si>
  <si>
    <t>Working Range 
(24h)</t>
  </si>
  <si>
    <t>Well [DA] pg/mL
(24h)</t>
  </si>
  <si>
    <t>Sample [DA] ng/mL
(24h)</t>
  </si>
  <si>
    <t>%T0 
(24h)</t>
  </si>
  <si>
    <t>Date Analyzed
(48h)</t>
  </si>
  <si>
    <t>Dilution Factor
(48h)</t>
  </si>
  <si>
    <t>Working Range
(48h)</t>
  </si>
  <si>
    <t>Well [DA] pg/mL
(48h)</t>
  </si>
  <si>
    <t>Sample [DA] ng/mL
(48h)</t>
  </si>
  <si>
    <t>%T0 
(48h)</t>
  </si>
  <si>
    <t>Date Analyzed
(96h)</t>
  </si>
  <si>
    <t>Dilution Factor
(96h)</t>
  </si>
  <si>
    <t>Working Range
(96h)</t>
  </si>
  <si>
    <t>Well [DA] pg/mL
(96h)</t>
  </si>
  <si>
    <t>Sample [DA] ng/mL
(96h)</t>
  </si>
  <si>
    <t>%T0 
(96h)</t>
  </si>
  <si>
    <t>Date Analyzed
(1wk)</t>
  </si>
  <si>
    <t>Working Range
(1wk)</t>
  </si>
  <si>
    <t>Well [DA] pg/mL
(1wk)</t>
  </si>
  <si>
    <t>Sample [DA] ng/mL
(1wk)</t>
  </si>
  <si>
    <t>Date Analyzed
(2wk)</t>
  </si>
  <si>
    <t>Working Range
(2wk)</t>
  </si>
  <si>
    <t>Date Analyzed
(8wk)</t>
  </si>
  <si>
    <t>Dilution Factor
(8wk)</t>
  </si>
  <si>
    <t>Working Range
(8wk)</t>
  </si>
  <si>
    <t>Well [DA] pg/mL
(8wk)</t>
  </si>
  <si>
    <t>Sample [DA] ng/mL
(8wk)</t>
  </si>
  <si>
    <t>%T0 
(8wk)</t>
  </si>
  <si>
    <t>Freezer</t>
  </si>
  <si>
    <t>6.5 - 110.8</t>
  </si>
  <si>
    <t>6.4 - 134.3</t>
  </si>
  <si>
    <t>10,000</t>
  </si>
  <si>
    <t>5.5 - 136.8</t>
  </si>
  <si>
    <t>4.9 - 109.2</t>
  </si>
  <si>
    <t>5.8 - 144.5</t>
  </si>
  <si>
    <t>1,000</t>
  </si>
  <si>
    <t>Refrigerator</t>
  </si>
  <si>
    <t>Room Temp 
Dark</t>
  </si>
  <si>
    <t>6.5 - 123.6</t>
  </si>
  <si>
    <t>Room Temp 
Light</t>
  </si>
  <si>
    <t>Warm</t>
  </si>
  <si>
    <t>NA</t>
  </si>
  <si>
    <t>Treatment group raw data: long-term (&gt;8 weeks)</t>
  </si>
  <si>
    <t>Animal ID:</t>
  </si>
  <si>
    <t>Original Date Analyzed</t>
  </si>
  <si>
    <r>
      <rPr>
        <b/>
        <sz val="14"/>
        <color rgb="FF000000"/>
        <rFont val="Calibri"/>
      </rPr>
      <t xml:space="preserve">Original [DA] ng/mL: 
</t>
    </r>
    <r>
      <rPr>
        <b/>
        <sz val="20"/>
        <color rgb="FF000000"/>
        <rFont val="Calibri"/>
      </rPr>
      <t>T0</t>
    </r>
  </si>
  <si>
    <t>Rerun Date Analyzed (1)</t>
  </si>
  <si>
    <t>Months elapsed 
(1)</t>
  </si>
  <si>
    <t>Dilution factor</t>
  </si>
  <si>
    <t>Working range (pg/mL)</t>
  </si>
  <si>
    <t>Well [DA] pg/mL 
(1)</t>
  </si>
  <si>
    <t>Sample [DA] ng/mL 
(1)</t>
  </si>
  <si>
    <t>%T0 - 1</t>
  </si>
  <si>
    <t>Rerun Date Analyzed 
(2)</t>
  </si>
  <si>
    <t>Months elapsed 
(2)</t>
  </si>
  <si>
    <t>Well [DA] pg/mL 
(2)</t>
  </si>
  <si>
    <t>Sample [DA] ng/mL 
(2)</t>
  </si>
  <si>
    <t>%T0 - 2</t>
  </si>
  <si>
    <t>9.5 - 110.4</t>
  </si>
  <si>
    <r>
      <rPr>
        <b/>
        <sz val="14"/>
        <color theme="1"/>
        <rFont val="Calibri"/>
      </rPr>
      <t>1. Working range</t>
    </r>
    <r>
      <rPr>
        <sz val="14"/>
        <color theme="1"/>
        <rFont val="Calibri"/>
      </rPr>
      <t xml:space="preserve"> - The concentration range in which samples can most confidently be quantified (in pg/mL); defined as the I20 - I80 range, or the range of concentrations corresponding to the absorbances between 20 and 80% of the absorbance range.</t>
    </r>
  </si>
  <si>
    <r>
      <rPr>
        <b/>
        <sz val="14"/>
        <color theme="1"/>
        <rFont val="Calibri"/>
      </rPr>
      <t>2.Well [DA] pg/mL</t>
    </r>
    <r>
      <rPr>
        <sz val="14"/>
        <color theme="1"/>
        <rFont val="Calibri"/>
      </rPr>
      <t xml:space="preserve"> - The DA concentration measured in the ELISA plate </t>
    </r>
    <r>
      <rPr>
        <u/>
        <sz val="14"/>
        <color theme="1"/>
        <rFont val="Calibri"/>
        <family val="2"/>
      </rPr>
      <t>wells,</t>
    </r>
    <r>
      <rPr>
        <sz val="14"/>
        <color theme="1"/>
        <rFont val="Calibri"/>
      </rPr>
      <t xml:space="preserve"> reported in pg/mL.</t>
    </r>
  </si>
  <si>
    <r>
      <rPr>
        <b/>
        <sz val="14"/>
        <color theme="1"/>
        <rFont val="Calibri"/>
      </rPr>
      <t>3. Sample [DA] ng/mL</t>
    </r>
    <r>
      <rPr>
        <sz val="14"/>
        <color theme="1"/>
        <rFont val="Calibri"/>
      </rPr>
      <t xml:space="preserve"> - The DA concentration reported for the </t>
    </r>
    <r>
      <rPr>
        <u/>
        <sz val="14"/>
        <color theme="1"/>
        <rFont val="Calibri"/>
        <family val="2"/>
      </rPr>
      <t>sample,</t>
    </r>
    <r>
      <rPr>
        <sz val="14"/>
        <color theme="1"/>
        <rFont val="Calibri"/>
      </rPr>
      <t xml:space="preserve"> accounting for dilutions during ELISA prep, methanol dilutions during extraction, and unit conversion from pg/mL to ng/mL.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</si>
</sst>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4">
    <font>
      <sz val="10"/>
      <color rgb="FF000000"/>
      <name val="Arial"/>
    </font>
    <font>
      <b/>
      <u/>
      <sz val="18"/>
      <color rgb="FF000000"/>
      <name val="Calibri"/>
    </font>
    <font>
      <sz val="14"/>
      <color theme="1"/>
      <name val="Calibri"/>
    </font>
    <font>
      <b/>
      <sz val="24"/>
      <color rgb="FF000000"/>
      <name val="Calibri"/>
    </font>
    <font>
      <b/>
      <sz val="14"/>
      <color rgb="FF000000"/>
      <name val="Calibri"/>
    </font>
    <font>
      <b/>
      <sz val="14"/>
      <color rgb="FF0C5ADB"/>
      <name val="Calibri"/>
    </font>
    <font>
      <b/>
      <sz val="14"/>
      <color rgb="FFEA4335"/>
      <name val="Calibri"/>
    </font>
    <font>
      <b/>
      <sz val="16"/>
      <color rgb="FFEA4335"/>
      <name val="Calibri"/>
    </font>
    <font>
      <b/>
      <sz val="14"/>
      <color rgb="FFBC8D03"/>
      <name val="Calibri"/>
    </font>
    <font>
      <b/>
      <sz val="16"/>
      <color rgb="FFBC8D03"/>
      <name val="Calibri"/>
    </font>
    <font>
      <b/>
      <sz val="14"/>
      <color rgb="FF34A853"/>
      <name val="Calibri"/>
    </font>
    <font>
      <b/>
      <sz val="16"/>
      <color rgb="FF34A853"/>
      <name val="Calibri"/>
    </font>
    <font>
      <b/>
      <sz val="14"/>
      <color rgb="FFFF6D01"/>
      <name val="Calibri"/>
    </font>
    <font>
      <b/>
      <sz val="16"/>
      <color rgb="FFFF6D01"/>
      <name val="Calibri"/>
    </font>
    <font>
      <b/>
      <sz val="14"/>
      <color rgb="FF666666"/>
      <name val="Calibri"/>
    </font>
    <font>
      <b/>
      <sz val="16"/>
      <color rgb="FF666666"/>
      <name val="Calibri"/>
    </font>
    <font>
      <b/>
      <sz val="16"/>
      <color rgb="FF0C5ADB"/>
      <name val="Calibri"/>
    </font>
    <font>
      <sz val="14"/>
      <color rgb="FF0C5ADB"/>
      <name val="Calibri"/>
    </font>
    <font>
      <b/>
      <sz val="18"/>
      <color rgb="FF0C5ADB"/>
      <name val="Calibri"/>
    </font>
    <font>
      <sz val="14"/>
      <color rgb="FF666666"/>
      <name val="Calibri"/>
    </font>
    <font>
      <sz val="14"/>
      <color rgb="FF000000"/>
      <name val="Calibri"/>
    </font>
    <font>
      <sz val="10"/>
      <color theme="1"/>
      <name val="Calibri"/>
    </font>
    <font>
      <sz val="18"/>
      <color theme="1"/>
      <name val="Calibri"/>
    </font>
    <font>
      <sz val="10"/>
      <name val="Arial"/>
    </font>
    <font>
      <b/>
      <sz val="14"/>
      <color rgb="FF0070C0"/>
      <name val="Calibri"/>
    </font>
    <font>
      <b/>
      <sz val="16"/>
      <color rgb="FF0070C0"/>
      <name val="Calibri"/>
    </font>
    <font>
      <b/>
      <sz val="14"/>
      <color rgb="FF7F7F7F"/>
      <name val="Calibri"/>
    </font>
    <font>
      <b/>
      <sz val="16"/>
      <color rgb="FF7F7F7F"/>
      <name val="Calibri"/>
    </font>
    <font>
      <sz val="14"/>
      <color rgb="FF0070C0"/>
      <name val="Calibri"/>
    </font>
    <font>
      <b/>
      <sz val="18"/>
      <color rgb="FF0070C0"/>
      <name val="Calibri"/>
    </font>
    <font>
      <sz val="14"/>
      <color rgb="FF7F7F7F"/>
      <name val="Calibri"/>
    </font>
    <font>
      <b/>
      <sz val="18"/>
      <color rgb="FF7F7F7F"/>
      <name val="Calibri"/>
    </font>
    <font>
      <sz val="12"/>
      <color rgb="FF000000"/>
      <name val="Calibri"/>
    </font>
    <font>
      <b/>
      <sz val="10"/>
      <color rgb="FF000000"/>
      <name val="Arial"/>
    </font>
    <font>
      <b/>
      <sz val="12"/>
      <color rgb="FF000000"/>
      <name val="Calibri"/>
    </font>
    <font>
      <b/>
      <sz val="16"/>
      <color rgb="FF000000"/>
      <name val="Arial"/>
    </font>
    <font>
      <b/>
      <sz val="16"/>
      <color rgb="FF000000"/>
      <name val="Calibri"/>
    </font>
    <font>
      <b/>
      <sz val="14"/>
      <color theme="1"/>
      <name val="Calibri"/>
    </font>
    <font>
      <b/>
      <sz val="20"/>
      <color rgb="FF0C5ADB"/>
      <name val="Calibri"/>
    </font>
    <font>
      <b/>
      <sz val="14"/>
      <color rgb="FF0C5ADB"/>
      <name val="Calibri, Arial"/>
    </font>
    <font>
      <sz val="14"/>
      <color rgb="FF0C5ADB"/>
      <name val="Calibri, Arial"/>
    </font>
    <font>
      <b/>
      <sz val="20"/>
      <color rgb="FF000000"/>
      <name val="Calibri"/>
    </font>
    <font>
      <u/>
      <sz val="14"/>
      <color theme="1"/>
      <name val="Calibri"/>
      <family val="2"/>
    </font>
    <font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7"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4" fontId="17" fillId="0" borderId="3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17" fillId="0" borderId="3" xfId="0" applyNumberFormat="1" applyFont="1" applyBorder="1" applyAlignment="1">
      <alignment horizontal="center" vertical="center" wrapText="1"/>
    </xf>
    <xf numFmtId="1" fontId="18" fillId="0" borderId="4" xfId="0" applyNumberFormat="1" applyFont="1" applyBorder="1" applyAlignment="1">
      <alignment horizontal="center" vertical="center" wrapText="1"/>
    </xf>
    <xf numFmtId="14" fontId="19" fillId="0" borderId="3" xfId="0" applyNumberFormat="1" applyFont="1" applyBorder="1" applyAlignment="1">
      <alignment horizontal="center" vertical="center" wrapText="1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" fontId="19" fillId="0" borderId="3" xfId="0" applyNumberFormat="1" applyFont="1" applyBorder="1" applyAlignment="1">
      <alignment horizontal="center" vertical="center" wrapText="1"/>
    </xf>
    <xf numFmtId="1" fontId="15" fillId="0" borderId="4" xfId="0" applyNumberFormat="1" applyFont="1" applyBorder="1" applyAlignment="1">
      <alignment horizontal="center" vertical="center" wrapText="1"/>
    </xf>
    <xf numFmtId="0" fontId="17" fillId="0" borderId="3" xfId="0" quotePrefix="1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1" fontId="16" fillId="0" borderId="4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4" fontId="17" fillId="0" borderId="5" xfId="0" applyNumberFormat="1" applyFont="1" applyBorder="1" applyAlignment="1">
      <alignment horizontal="center" vertical="center" wrapText="1"/>
    </xf>
    <xf numFmtId="3" fontId="17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17" fillId="0" borderId="5" xfId="0" applyNumberFormat="1" applyFont="1" applyBorder="1" applyAlignment="1">
      <alignment horizontal="center" vertical="center" wrapText="1"/>
    </xf>
    <xf numFmtId="1" fontId="18" fillId="0" borderId="6" xfId="0" applyNumberFormat="1" applyFont="1" applyBorder="1" applyAlignment="1">
      <alignment horizontal="center" vertical="center" wrapText="1"/>
    </xf>
    <xf numFmtId="14" fontId="19" fillId="0" borderId="5" xfId="0" applyNumberFormat="1" applyFont="1" applyBorder="1" applyAlignment="1">
      <alignment horizontal="center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0" fontId="17" fillId="0" borderId="5" xfId="0" quotePrefix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1" fontId="20" fillId="0" borderId="8" xfId="0" applyNumberFormat="1" applyFont="1" applyBorder="1" applyAlignment="1">
      <alignment horizontal="center" vertical="center" wrapText="1"/>
    </xf>
    <xf numFmtId="14" fontId="17" fillId="0" borderId="7" xfId="0" applyNumberFormat="1" applyFont="1" applyBorder="1" applyAlignment="1">
      <alignment horizontal="center" vertical="center" wrapText="1"/>
    </xf>
    <xf numFmtId="3" fontId="17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" fontId="18" fillId="0" borderId="8" xfId="0" applyNumberFormat="1" applyFont="1" applyBorder="1" applyAlignment="1">
      <alignment horizontal="center" vertical="center" wrapText="1"/>
    </xf>
    <xf numFmtId="14" fontId="19" fillId="0" borderId="7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1" fontId="19" fillId="0" borderId="7" xfId="0" applyNumberFormat="1" applyFont="1" applyBorder="1" applyAlignment="1">
      <alignment horizontal="center" vertical="center" wrapText="1"/>
    </xf>
    <xf numFmtId="1" fontId="15" fillId="0" borderId="8" xfId="0" applyNumberFormat="1" applyFont="1" applyBorder="1" applyAlignment="1">
      <alignment horizontal="center" vertical="center" wrapText="1"/>
    </xf>
    <xf numFmtId="0" fontId="17" fillId="0" borderId="7" xfId="0" quotePrefix="1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" fontId="16" fillId="0" borderId="8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164" fontId="17" fillId="0" borderId="7" xfId="0" applyNumberFormat="1" applyFont="1" applyBorder="1" applyAlignment="1">
      <alignment horizontal="center" vertical="center"/>
    </xf>
    <xf numFmtId="1" fontId="14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1" fillId="0" borderId="0" xfId="0" applyFont="1"/>
    <xf numFmtId="0" fontId="21" fillId="0" borderId="1" xfId="0" applyFont="1" applyBorder="1"/>
    <xf numFmtId="14" fontId="17" fillId="0" borderId="10" xfId="0" applyNumberFormat="1" applyFont="1" applyBorder="1" applyAlignment="1">
      <alignment horizontal="center" vertical="center" wrapText="1"/>
    </xf>
    <xf numFmtId="3" fontId="17" fillId="0" borderId="11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14" fontId="17" fillId="0" borderId="12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 wrapText="1"/>
    </xf>
    <xf numFmtId="14" fontId="17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/>
    </xf>
    <xf numFmtId="164" fontId="23" fillId="0" borderId="0" xfId="0" applyNumberFormat="1" applyFont="1"/>
    <xf numFmtId="14" fontId="19" fillId="0" borderId="15" xfId="0" applyNumberFormat="1" applyFont="1" applyBorder="1" applyAlignment="1">
      <alignment horizontal="center" vertical="center" wrapText="1"/>
    </xf>
    <xf numFmtId="14" fontId="19" fillId="0" borderId="1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4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4" fontId="20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28" fillId="0" borderId="12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3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1" fontId="28" fillId="0" borderId="3" xfId="0" applyNumberFormat="1" applyFont="1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 wrapText="1"/>
    </xf>
    <xf numFmtId="1" fontId="29" fillId="0" borderId="4" xfId="0" applyNumberFormat="1" applyFont="1" applyBorder="1" applyAlignment="1">
      <alignment horizontal="center" vertical="center" wrapText="1"/>
    </xf>
    <xf numFmtId="14" fontId="30" fillId="0" borderId="3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1" fontId="30" fillId="0" borderId="3" xfId="0" applyNumberFormat="1" applyFont="1" applyBorder="1" applyAlignment="1">
      <alignment horizontal="center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1" fontId="3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20" fillId="0" borderId="5" xfId="0" applyFont="1" applyBorder="1" applyAlignment="1">
      <alignment horizontal="center" vertical="center" wrapText="1"/>
    </xf>
    <xf numFmtId="14" fontId="20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4" fontId="28" fillId="0" borderId="16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3" fontId="28" fillId="0" borderId="5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/>
    </xf>
    <xf numFmtId="1" fontId="28" fillId="0" borderId="5" xfId="0" applyNumberFormat="1" applyFont="1" applyBorder="1" applyAlignment="1">
      <alignment horizontal="center" vertical="center"/>
    </xf>
    <xf numFmtId="1" fontId="24" fillId="0" borderId="5" xfId="0" applyNumberFormat="1" applyFont="1" applyBorder="1" applyAlignment="1">
      <alignment horizontal="center" vertical="center" wrapText="1"/>
    </xf>
    <xf numFmtId="1" fontId="29" fillId="0" borderId="6" xfId="0" applyNumberFormat="1" applyFont="1" applyBorder="1" applyAlignment="1">
      <alignment horizontal="center" vertical="center" wrapText="1"/>
    </xf>
    <xf numFmtId="14" fontId="30" fillId="0" borderId="5" xfId="0" applyNumberFormat="1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3" fontId="30" fillId="0" borderId="5" xfId="0" applyNumberFormat="1" applyFont="1" applyBorder="1" applyAlignment="1">
      <alignment horizontal="center" vertical="center" wrapText="1"/>
    </xf>
    <xf numFmtId="0" fontId="30" fillId="0" borderId="5" xfId="0" quotePrefix="1" applyFont="1" applyBorder="1" applyAlignment="1">
      <alignment horizontal="center"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1" fontId="26" fillId="0" borderId="5" xfId="0" applyNumberFormat="1" applyFont="1" applyBorder="1" applyAlignment="1">
      <alignment horizontal="center" vertical="center" wrapText="1"/>
    </xf>
    <xf numFmtId="1" fontId="31" fillId="0" borderId="6" xfId="0" applyNumberFormat="1" applyFont="1" applyBorder="1" applyAlignment="1">
      <alignment horizontal="center" vertical="center" wrapText="1"/>
    </xf>
    <xf numFmtId="164" fontId="0" fillId="0" borderId="0" xfId="0" applyNumberFormat="1" applyFont="1"/>
    <xf numFmtId="14" fontId="20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4" fontId="28" fillId="0" borderId="14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3" fontId="28" fillId="0" borderId="7" xfId="0" applyNumberFormat="1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1" fontId="28" fillId="0" borderId="7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 wrapText="1"/>
    </xf>
    <xf numFmtId="1" fontId="29" fillId="0" borderId="18" xfId="0" applyNumberFormat="1" applyFont="1" applyBorder="1" applyAlignment="1">
      <alignment horizontal="center" vertical="center" wrapText="1"/>
    </xf>
    <xf numFmtId="14" fontId="30" fillId="0" borderId="14" xfId="0" applyNumberFormat="1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3" fontId="30" fillId="0" borderId="7" xfId="0" applyNumberFormat="1" applyFont="1" applyBorder="1" applyAlignment="1">
      <alignment horizontal="center" vertical="center" wrapText="1"/>
    </xf>
    <xf numFmtId="0" fontId="30" fillId="0" borderId="7" xfId="0" quotePrefix="1" applyFont="1" applyBorder="1" applyAlignment="1">
      <alignment horizontal="center" vertical="center" wrapText="1"/>
    </xf>
    <xf numFmtId="1" fontId="30" fillId="0" borderId="7" xfId="0" applyNumberFormat="1" applyFont="1" applyBorder="1" applyAlignment="1">
      <alignment horizontal="center" vertical="center" wrapText="1"/>
    </xf>
    <xf numFmtId="1" fontId="26" fillId="0" borderId="7" xfId="0" applyNumberFormat="1" applyFont="1" applyBorder="1" applyAlignment="1">
      <alignment horizontal="center" vertical="center" wrapText="1"/>
    </xf>
    <xf numFmtId="1" fontId="31" fillId="0" borderId="8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1" fontId="24" fillId="0" borderId="9" xfId="0" applyNumberFormat="1" applyFont="1" applyBorder="1" applyAlignment="1">
      <alignment horizontal="center" vertical="center" wrapText="1"/>
    </xf>
    <xf numFmtId="1" fontId="26" fillId="0" borderId="0" xfId="0" applyNumberFormat="1" applyFont="1" applyAlignment="1">
      <alignment horizontal="center" vertical="center" wrapText="1"/>
    </xf>
    <xf numFmtId="164" fontId="26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" fontId="24" fillId="0" borderId="0" xfId="0" applyNumberFormat="1" applyFont="1" applyAlignment="1">
      <alignment horizontal="center" vertical="center" wrapText="1"/>
    </xf>
    <xf numFmtId="164" fontId="24" fillId="0" borderId="0" xfId="0" applyNumberFormat="1" applyFont="1" applyAlignment="1">
      <alignment horizontal="center" vertical="center" wrapText="1"/>
    </xf>
    <xf numFmtId="0" fontId="33" fillId="0" borderId="0" xfId="0" applyFont="1"/>
    <xf numFmtId="0" fontId="3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" fontId="32" fillId="0" borderId="0" xfId="0" applyNumberFormat="1" applyFont="1" applyAlignment="1">
      <alignment horizontal="center" vertical="center" wrapText="1"/>
    </xf>
    <xf numFmtId="0" fontId="35" fillId="0" borderId="0" xfId="0" applyFont="1"/>
    <xf numFmtId="1" fontId="3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/>
    <xf numFmtId="0" fontId="22" fillId="0" borderId="0" xfId="0" applyFont="1" applyAlignment="1">
      <alignment horizontal="center" vertical="center" textRotation="90"/>
    </xf>
    <xf numFmtId="0" fontId="23" fillId="0" borderId="13" xfId="0" applyFont="1" applyBorder="1"/>
    <xf numFmtId="0" fontId="22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/>
    </xf>
  </cellXfs>
  <cellStyles count="1">
    <cellStyle name="Normal" xfId="0" builtinId="0"/>
  </cellStyles>
  <dxfs count="2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workbookViewId="0">
      <selection activeCell="K10" sqref="K10"/>
    </sheetView>
  </sheetViews>
  <sheetFormatPr defaultColWidth="14.44140625" defaultRowHeight="15" customHeight="1"/>
  <cols>
    <col min="1" max="1" width="2.71875" customWidth="1"/>
    <col min="2" max="26" width="8.71875" customWidth="1"/>
  </cols>
  <sheetData>
    <row r="1" spans="1:26" ht="33.6" customHeight="1">
      <c r="A1" s="174" t="s">
        <v>0</v>
      </c>
    </row>
    <row r="2" spans="1:26" ht="18" customHeight="1"/>
    <row r="3" spans="1:26" ht="41.25" customHeight="1">
      <c r="A3" s="2"/>
      <c r="B3" s="169" t="s">
        <v>115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3"/>
      <c r="V3" s="3"/>
      <c r="W3" s="2"/>
      <c r="X3" s="2"/>
      <c r="Y3" s="2"/>
      <c r="Z3" s="2"/>
    </row>
    <row r="4" spans="1:26" ht="41.25" customHeight="1">
      <c r="B4" s="176" t="s">
        <v>116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3"/>
      <c r="V4" s="3"/>
    </row>
    <row r="5" spans="1:26" ht="41.25" customHeight="1">
      <c r="B5" s="175" t="s">
        <v>117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3"/>
      <c r="V5" s="3"/>
    </row>
    <row r="6" spans="1:26" ht="41.25" customHeight="1">
      <c r="A6" s="2"/>
      <c r="B6" s="4" t="s">
        <v>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3"/>
      <c r="V6" s="3"/>
      <c r="W6" s="2"/>
      <c r="X6" s="2"/>
      <c r="Y6" s="2"/>
      <c r="Z6" s="2"/>
    </row>
    <row r="7" spans="1:26" ht="12.75" customHeight="1"/>
    <row r="8" spans="1:26" ht="12.75" customHeight="1"/>
    <row r="9" spans="1:26" ht="12.75" customHeight="1"/>
    <row r="10" spans="1:26" ht="12.75" customHeight="1"/>
    <row r="11" spans="1:26" ht="12.75" customHeight="1"/>
    <row r="12" spans="1:26" ht="12.75" customHeight="1"/>
    <row r="13" spans="1:26" ht="12.75" customHeight="1"/>
    <row r="14" spans="1:26" ht="12.75" customHeight="1"/>
    <row r="15" spans="1:26" ht="12.75" customHeight="1"/>
    <row r="16" spans="1:2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</sheetData>
  <mergeCells count="2">
    <mergeCell ref="B3:T3"/>
    <mergeCell ref="B5:T5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1000"/>
  <sheetViews>
    <sheetView topLeftCell="S1" workbookViewId="0">
      <selection activeCell="AE6" sqref="AE6"/>
    </sheetView>
  </sheetViews>
  <sheetFormatPr defaultColWidth="14.44140625" defaultRowHeight="15" customHeight="1"/>
  <cols>
    <col min="1" max="33" width="13.71875" customWidth="1"/>
  </cols>
  <sheetData>
    <row r="1" spans="1:33" ht="30.6">
      <c r="A1" s="6" t="s">
        <v>2</v>
      </c>
      <c r="B1" s="6"/>
      <c r="D1" s="7"/>
      <c r="E1" s="8"/>
      <c r="F1" s="8"/>
      <c r="G1" s="8"/>
      <c r="H1" s="8"/>
      <c r="I1" s="8"/>
      <c r="J1" s="9"/>
      <c r="K1" s="9"/>
      <c r="L1" s="9"/>
      <c r="M1" s="9"/>
      <c r="N1" s="9"/>
      <c r="O1" s="10"/>
      <c r="P1" s="11"/>
      <c r="Q1" s="11"/>
      <c r="R1" s="11"/>
      <c r="S1" s="11"/>
      <c r="T1" s="11"/>
      <c r="U1" s="12"/>
      <c r="V1" s="13"/>
      <c r="W1" s="13"/>
      <c r="X1" s="13"/>
      <c r="Y1" s="13"/>
      <c r="Z1" s="13"/>
      <c r="AA1" s="14"/>
      <c r="AB1" s="15"/>
      <c r="AC1" s="15"/>
      <c r="AD1" s="15"/>
      <c r="AE1" s="15"/>
      <c r="AF1" s="15"/>
      <c r="AG1" s="16"/>
    </row>
    <row r="2" spans="1:33" ht="80.7">
      <c r="A2" s="17" t="s">
        <v>3</v>
      </c>
      <c r="B2" s="17" t="s">
        <v>4</v>
      </c>
      <c r="C2" s="17" t="s">
        <v>5</v>
      </c>
      <c r="D2" s="18" t="s">
        <v>6</v>
      </c>
      <c r="E2" s="19" t="s">
        <v>7</v>
      </c>
      <c r="F2" s="19" t="s">
        <v>8</v>
      </c>
      <c r="G2" s="19" t="s">
        <v>9</v>
      </c>
      <c r="H2" s="19" t="s">
        <v>10</v>
      </c>
      <c r="I2" s="20" t="s">
        <v>11</v>
      </c>
      <c r="J2" s="21" t="s">
        <v>12</v>
      </c>
      <c r="K2" s="21" t="s">
        <v>13</v>
      </c>
      <c r="L2" s="21" t="s">
        <v>14</v>
      </c>
      <c r="M2" s="21" t="s">
        <v>15</v>
      </c>
      <c r="N2" s="21" t="s">
        <v>16</v>
      </c>
      <c r="O2" s="22" t="s">
        <v>17</v>
      </c>
      <c r="P2" s="19" t="s">
        <v>18</v>
      </c>
      <c r="Q2" s="19" t="s">
        <v>19</v>
      </c>
      <c r="R2" s="19" t="s">
        <v>20</v>
      </c>
      <c r="S2" s="19" t="s">
        <v>21</v>
      </c>
      <c r="T2" s="19" t="s">
        <v>22</v>
      </c>
      <c r="U2" s="23" t="s">
        <v>23</v>
      </c>
      <c r="V2" s="21" t="s">
        <v>24</v>
      </c>
      <c r="W2" s="21" t="s">
        <v>25</v>
      </c>
      <c r="X2" s="21" t="s">
        <v>26</v>
      </c>
      <c r="Y2" s="21" t="s">
        <v>27</v>
      </c>
      <c r="Z2" s="21" t="s">
        <v>28</v>
      </c>
      <c r="AA2" s="22" t="s">
        <v>29</v>
      </c>
      <c r="AB2" s="19" t="s">
        <v>30</v>
      </c>
      <c r="AC2" s="19" t="s">
        <v>31</v>
      </c>
      <c r="AD2" s="19" t="s">
        <v>32</v>
      </c>
      <c r="AE2" s="19" t="s">
        <v>33</v>
      </c>
      <c r="AF2" s="19" t="s">
        <v>34</v>
      </c>
      <c r="AG2" s="23" t="s">
        <v>35</v>
      </c>
    </row>
    <row r="3" spans="1:33" ht="36.6">
      <c r="A3" s="24" t="s">
        <v>36</v>
      </c>
      <c r="B3" s="24" t="s">
        <v>37</v>
      </c>
      <c r="C3" s="24">
        <v>14</v>
      </c>
      <c r="D3" s="25">
        <v>689.01883106730884</v>
      </c>
      <c r="E3" s="26">
        <v>44042</v>
      </c>
      <c r="F3" s="27">
        <v>5000</v>
      </c>
      <c r="G3" s="28" t="s">
        <v>38</v>
      </c>
      <c r="H3" s="29">
        <v>40.457390583102502</v>
      </c>
      <c r="I3" s="30">
        <f t="shared" ref="I3:I7" si="0">H3*F3*4*0.001</f>
        <v>809.14781166205012</v>
      </c>
      <c r="J3" s="31">
        <v>44048</v>
      </c>
      <c r="K3" s="32">
        <v>5000</v>
      </c>
      <c r="L3" s="33" t="s">
        <v>39</v>
      </c>
      <c r="M3" s="34">
        <v>38.559105408058052</v>
      </c>
      <c r="N3" s="34">
        <f t="shared" ref="N3:N7" si="1">M3*K3*4*0.001</f>
        <v>771.18210816116107</v>
      </c>
      <c r="O3" s="35">
        <f t="shared" ref="O3:O7" si="2">(N3/$I3)*100</f>
        <v>95.307939667672741</v>
      </c>
      <c r="P3" s="26">
        <v>44055</v>
      </c>
      <c r="Q3" s="27">
        <v>5000</v>
      </c>
      <c r="R3" s="36" t="s">
        <v>40</v>
      </c>
      <c r="S3" s="37">
        <v>30.418781430965318</v>
      </c>
      <c r="T3" s="29">
        <f t="shared" ref="T3:T7" si="3">S3*Q3*4*0.001</f>
        <v>608.37562861930644</v>
      </c>
      <c r="U3" s="38">
        <f t="shared" ref="U3:U7" si="4">(T3/$I3)*100</f>
        <v>75.187205582334499</v>
      </c>
      <c r="V3" s="31">
        <v>44062</v>
      </c>
      <c r="W3" s="32">
        <v>5000</v>
      </c>
      <c r="X3" s="39" t="s">
        <v>41</v>
      </c>
      <c r="Y3" s="34">
        <v>34.616198138308633</v>
      </c>
      <c r="Z3" s="34">
        <f t="shared" ref="Z3:Z7" si="5">Y3*W3*4*0.001</f>
        <v>692.32396276617271</v>
      </c>
      <c r="AA3" s="35">
        <f t="shared" ref="AA3:AA7" si="6">(Z3/$I3)*100</f>
        <v>85.562112729945781</v>
      </c>
      <c r="AB3" s="26">
        <v>44076</v>
      </c>
      <c r="AC3" s="27">
        <v>5000</v>
      </c>
      <c r="AD3" s="29" t="s">
        <v>42</v>
      </c>
      <c r="AE3" s="40">
        <v>31.0133223143938</v>
      </c>
      <c r="AF3" s="29">
        <f t="shared" ref="AF3:AF7" si="7">AE3*AC3*4*0.001</f>
        <v>620.26644628787597</v>
      </c>
      <c r="AG3" s="38">
        <f t="shared" ref="AG3:AG7" si="8">(AF3/$I3)*100</f>
        <v>76.656753852402105</v>
      </c>
    </row>
    <row r="4" spans="1:33" ht="36.6">
      <c r="A4" s="41" t="s">
        <v>36</v>
      </c>
      <c r="B4" s="41" t="s">
        <v>37</v>
      </c>
      <c r="C4" s="41">
        <v>15</v>
      </c>
      <c r="D4" s="42">
        <v>1186.957854548674</v>
      </c>
      <c r="E4" s="43">
        <v>44042</v>
      </c>
      <c r="F4" s="44">
        <v>5000</v>
      </c>
      <c r="G4" s="45" t="s">
        <v>38</v>
      </c>
      <c r="H4" s="46">
        <v>58.061575391317447</v>
      </c>
      <c r="I4" s="47">
        <f t="shared" si="0"/>
        <v>1161.2315078263491</v>
      </c>
      <c r="J4" s="48">
        <v>44048</v>
      </c>
      <c r="K4" s="49">
        <v>5000</v>
      </c>
      <c r="L4" s="50" t="s">
        <v>39</v>
      </c>
      <c r="M4" s="51">
        <v>55.574360670726819</v>
      </c>
      <c r="N4" s="51">
        <f t="shared" si="1"/>
        <v>1111.4872134145364</v>
      </c>
      <c r="O4" s="52">
        <f t="shared" si="2"/>
        <v>95.716246581620354</v>
      </c>
      <c r="P4" s="43">
        <v>44055</v>
      </c>
      <c r="Q4" s="44">
        <v>5000</v>
      </c>
      <c r="R4" s="53" t="s">
        <v>40</v>
      </c>
      <c r="S4" s="54">
        <v>50.462752098284625</v>
      </c>
      <c r="T4" s="46">
        <f t="shared" si="3"/>
        <v>1009.2550419656926</v>
      </c>
      <c r="U4" s="55">
        <f t="shared" si="4"/>
        <v>86.912474830696453</v>
      </c>
      <c r="V4" s="48">
        <v>44062</v>
      </c>
      <c r="W4" s="49">
        <v>5000</v>
      </c>
      <c r="X4" s="56" t="s">
        <v>41</v>
      </c>
      <c r="Y4" s="51">
        <v>53.742680065278833</v>
      </c>
      <c r="Z4" s="51">
        <f t="shared" si="5"/>
        <v>1074.8536013055768</v>
      </c>
      <c r="AA4" s="52">
        <f t="shared" si="6"/>
        <v>92.561525764792691</v>
      </c>
      <c r="AB4" s="43">
        <v>44076</v>
      </c>
      <c r="AC4" s="44">
        <v>5000</v>
      </c>
      <c r="AD4" s="46" t="s">
        <v>42</v>
      </c>
      <c r="AE4" s="57">
        <v>42.250074098733997</v>
      </c>
      <c r="AF4" s="46">
        <f t="shared" si="7"/>
        <v>845.00148197468002</v>
      </c>
      <c r="AG4" s="55">
        <f t="shared" si="8"/>
        <v>72.767701899201469</v>
      </c>
    </row>
    <row r="5" spans="1:33" ht="36.6">
      <c r="A5" s="41" t="s">
        <v>36</v>
      </c>
      <c r="B5" s="41" t="s">
        <v>37</v>
      </c>
      <c r="C5" s="41">
        <v>16</v>
      </c>
      <c r="D5" s="42">
        <v>234.24787245696916</v>
      </c>
      <c r="E5" s="43">
        <v>44042</v>
      </c>
      <c r="F5" s="44">
        <v>1000</v>
      </c>
      <c r="G5" s="45" t="s">
        <v>38</v>
      </c>
      <c r="H5" s="46">
        <v>62.752796522085873</v>
      </c>
      <c r="I5" s="47">
        <f t="shared" si="0"/>
        <v>251.01118608834349</v>
      </c>
      <c r="J5" s="48">
        <v>44048</v>
      </c>
      <c r="K5" s="49">
        <v>1000</v>
      </c>
      <c r="L5" s="50" t="s">
        <v>39</v>
      </c>
      <c r="M5" s="51">
        <v>55.536022533156526</v>
      </c>
      <c r="N5" s="51">
        <f t="shared" si="1"/>
        <v>222.1440901326261</v>
      </c>
      <c r="O5" s="52">
        <f t="shared" si="2"/>
        <v>88.499677482278585</v>
      </c>
      <c r="P5" s="43">
        <v>44055</v>
      </c>
      <c r="Q5" s="44">
        <v>1000</v>
      </c>
      <c r="R5" s="53" t="s">
        <v>40</v>
      </c>
      <c r="S5" s="54">
        <v>51.597564437666549</v>
      </c>
      <c r="T5" s="46">
        <f t="shared" si="3"/>
        <v>206.39025775066622</v>
      </c>
      <c r="U5" s="55">
        <f t="shared" si="4"/>
        <v>82.223529941819834</v>
      </c>
      <c r="V5" s="48">
        <v>44062</v>
      </c>
      <c r="W5" s="49">
        <v>1000</v>
      </c>
      <c r="X5" s="56" t="s">
        <v>41</v>
      </c>
      <c r="Y5" s="51">
        <v>56.065575945066236</v>
      </c>
      <c r="Z5" s="51">
        <f t="shared" si="5"/>
        <v>224.26230378026494</v>
      </c>
      <c r="AA5" s="52">
        <f t="shared" si="6"/>
        <v>89.3435496939709</v>
      </c>
      <c r="AB5" s="43">
        <v>44076</v>
      </c>
      <c r="AC5" s="44">
        <v>1000</v>
      </c>
      <c r="AD5" s="46" t="s">
        <v>42</v>
      </c>
      <c r="AE5" s="57">
        <v>46.824138831629398</v>
      </c>
      <c r="AF5" s="46">
        <f t="shared" si="7"/>
        <v>187.29655532651759</v>
      </c>
      <c r="AG5" s="55">
        <f t="shared" si="8"/>
        <v>74.616816184677319</v>
      </c>
    </row>
    <row r="6" spans="1:33" ht="36.6">
      <c r="A6" s="41" t="s">
        <v>36</v>
      </c>
      <c r="B6" s="41" t="s">
        <v>37</v>
      </c>
      <c r="C6" s="41">
        <v>17</v>
      </c>
      <c r="D6" s="42">
        <v>260.35138172035516</v>
      </c>
      <c r="E6" s="43">
        <v>44042</v>
      </c>
      <c r="F6" s="44">
        <v>2000</v>
      </c>
      <c r="G6" s="45" t="s">
        <v>38</v>
      </c>
      <c r="H6" s="46">
        <v>65.030951936686648</v>
      </c>
      <c r="I6" s="47">
        <f t="shared" si="0"/>
        <v>520.24761549349319</v>
      </c>
      <c r="J6" s="48">
        <v>44048</v>
      </c>
      <c r="K6" s="49">
        <v>2000</v>
      </c>
      <c r="L6" s="50" t="s">
        <v>39</v>
      </c>
      <c r="M6" s="51">
        <v>49.510650057449681</v>
      </c>
      <c r="N6" s="51">
        <f t="shared" si="1"/>
        <v>396.08520045959744</v>
      </c>
      <c r="O6" s="52">
        <f t="shared" si="2"/>
        <v>76.133977103168732</v>
      </c>
      <c r="P6" s="43">
        <v>44055</v>
      </c>
      <c r="Q6" s="44">
        <v>2000</v>
      </c>
      <c r="R6" s="53" t="s">
        <v>40</v>
      </c>
      <c r="S6" s="54">
        <v>33.431888494021578</v>
      </c>
      <c r="T6" s="46">
        <f t="shared" si="3"/>
        <v>267.45510795217263</v>
      </c>
      <c r="U6" s="55">
        <f t="shared" si="4"/>
        <v>51.409194388804977</v>
      </c>
      <c r="V6" s="48">
        <v>44062</v>
      </c>
      <c r="W6" s="49">
        <v>2000</v>
      </c>
      <c r="X6" s="56" t="s">
        <v>41</v>
      </c>
      <c r="Y6" s="51">
        <v>44.735923341031835</v>
      </c>
      <c r="Z6" s="51">
        <f t="shared" si="5"/>
        <v>357.88738672825468</v>
      </c>
      <c r="AA6" s="52">
        <f t="shared" si="6"/>
        <v>68.791739946519911</v>
      </c>
      <c r="AB6" s="43">
        <v>44076</v>
      </c>
      <c r="AC6" s="44">
        <v>2000</v>
      </c>
      <c r="AD6" s="46" t="s">
        <v>42</v>
      </c>
      <c r="AE6" s="57">
        <v>37.486227249165303</v>
      </c>
      <c r="AF6" s="46">
        <f t="shared" si="7"/>
        <v>299.88981799332242</v>
      </c>
      <c r="AG6" s="55">
        <f t="shared" si="8"/>
        <v>57.643669872250122</v>
      </c>
    </row>
    <row r="7" spans="1:33" ht="36.6">
      <c r="A7" s="58" t="s">
        <v>36</v>
      </c>
      <c r="B7" s="59" t="s">
        <v>37</v>
      </c>
      <c r="C7" s="59">
        <v>10</v>
      </c>
      <c r="D7" s="60">
        <v>211.07075089971099</v>
      </c>
      <c r="E7" s="61">
        <v>44042</v>
      </c>
      <c r="F7" s="62">
        <v>2000</v>
      </c>
      <c r="G7" s="63" t="s">
        <v>38</v>
      </c>
      <c r="H7" s="64">
        <v>15.169559868569188</v>
      </c>
      <c r="I7" s="65">
        <f t="shared" si="0"/>
        <v>121.3564789485535</v>
      </c>
      <c r="J7" s="66">
        <v>44048</v>
      </c>
      <c r="K7" s="67">
        <v>2000</v>
      </c>
      <c r="L7" s="68" t="s">
        <v>39</v>
      </c>
      <c r="M7" s="69">
        <v>11.95998975586264</v>
      </c>
      <c r="N7" s="69">
        <f t="shared" si="1"/>
        <v>95.679918046901122</v>
      </c>
      <c r="O7" s="70">
        <f t="shared" si="2"/>
        <v>78.842035362168488</v>
      </c>
      <c r="P7" s="61">
        <v>44055</v>
      </c>
      <c r="Q7" s="62">
        <v>2000</v>
      </c>
      <c r="R7" s="71" t="s">
        <v>40</v>
      </c>
      <c r="S7" s="72">
        <v>8.5123944589244331</v>
      </c>
      <c r="T7" s="64">
        <f t="shared" si="3"/>
        <v>68.099155671395465</v>
      </c>
      <c r="U7" s="73">
        <f t="shared" si="4"/>
        <v>56.114973227152255</v>
      </c>
      <c r="V7" s="66">
        <v>44062</v>
      </c>
      <c r="W7" s="67">
        <v>2000</v>
      </c>
      <c r="X7" s="74" t="s">
        <v>41</v>
      </c>
      <c r="Y7" s="69">
        <v>13.204842721126893</v>
      </c>
      <c r="Z7" s="69">
        <f t="shared" si="5"/>
        <v>105.63874176901514</v>
      </c>
      <c r="AA7" s="70">
        <f t="shared" si="6"/>
        <v>87.048291681071632</v>
      </c>
      <c r="AB7" s="61">
        <v>44076</v>
      </c>
      <c r="AC7" s="62">
        <v>2000</v>
      </c>
      <c r="AD7" s="64" t="s">
        <v>42</v>
      </c>
      <c r="AE7" s="75">
        <v>7.1488932075598699</v>
      </c>
      <c r="AF7" s="64">
        <f t="shared" si="7"/>
        <v>57.191145660478959</v>
      </c>
      <c r="AG7" s="73">
        <f t="shared" si="8"/>
        <v>47.126569719218644</v>
      </c>
    </row>
    <row r="8" spans="1:33" ht="15.75" customHeight="1">
      <c r="N8" s="76" t="s">
        <v>43</v>
      </c>
      <c r="O8" s="76">
        <f>AVERAGE(O3:O7)</f>
        <v>86.899975239381774</v>
      </c>
      <c r="T8" s="77" t="s">
        <v>43</v>
      </c>
      <c r="U8" s="77">
        <f>AVERAGE(U3:U7)</f>
        <v>70.369475594161599</v>
      </c>
      <c r="Z8" s="76" t="s">
        <v>43</v>
      </c>
      <c r="AA8" s="76">
        <f>AVERAGE(AA3:AA7)</f>
        <v>84.661443963260183</v>
      </c>
      <c r="AF8" s="77" t="s">
        <v>43</v>
      </c>
      <c r="AG8" s="77">
        <f>AVERAGE(AG3:AG7)</f>
        <v>65.762302305549937</v>
      </c>
    </row>
    <row r="9" spans="1:33" ht="15.75" customHeight="1">
      <c r="B9" s="1"/>
      <c r="N9" s="78" t="s">
        <v>44</v>
      </c>
      <c r="O9" s="79">
        <f>_xlfn.STDEV.S(O3:O7)/SQRT(5)</f>
        <v>4.0731846533581022</v>
      </c>
      <c r="T9" s="80" t="s">
        <v>44</v>
      </c>
      <c r="U9" s="81">
        <f>_xlfn.STDEV.S(U3:U7)/SQRT(5)</f>
        <v>7.0713614374229419</v>
      </c>
      <c r="Z9" s="78" t="s">
        <v>44</v>
      </c>
      <c r="AA9" s="79">
        <f>_xlfn.STDEV.S(AA3:AA7)/SQRT(5)</f>
        <v>4.139378929131194</v>
      </c>
      <c r="AF9" s="80" t="s">
        <v>44</v>
      </c>
      <c r="AG9" s="81">
        <f>_xlfn.STDEV.S(AG3:AG7)/SQRT(5)</f>
        <v>5.7418195531790142</v>
      </c>
    </row>
    <row r="10" spans="1:33" ht="15.75" customHeight="1">
      <c r="B10" s="3"/>
    </row>
    <row r="11" spans="1:33" ht="15.75" customHeight="1">
      <c r="B11" s="3"/>
    </row>
    <row r="12" spans="1:33" ht="15.75" customHeight="1">
      <c r="B12" s="3"/>
    </row>
    <row r="13" spans="1:33" ht="15.75" customHeight="1">
      <c r="B13" s="3"/>
    </row>
    <row r="14" spans="1:33" ht="15.75" customHeight="1">
      <c r="B14" s="3"/>
    </row>
    <row r="15" spans="1:33" ht="15.75" customHeight="1"/>
    <row r="16" spans="1:33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BA1000"/>
  <sheetViews>
    <sheetView workbookViewId="0">
      <pane xSplit="1" topLeftCell="B1" activePane="topRight" state="frozen"/>
      <selection pane="topRight" activeCell="B1" sqref="B1"/>
    </sheetView>
  </sheetViews>
  <sheetFormatPr defaultColWidth="14.44140625" defaultRowHeight="15" customHeight="1"/>
  <cols>
    <col min="1" max="1" width="9.44140625" customWidth="1"/>
    <col min="2" max="6" width="14.44140625" customWidth="1"/>
  </cols>
  <sheetData>
    <row r="1" spans="1:53" ht="30.6">
      <c r="A1" s="82" t="s">
        <v>45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</row>
    <row r="2" spans="1:53" ht="62.4">
      <c r="A2" s="84"/>
      <c r="B2" s="17" t="s">
        <v>3</v>
      </c>
      <c r="C2" s="17" t="s">
        <v>4</v>
      </c>
      <c r="D2" s="17" t="s">
        <v>5</v>
      </c>
      <c r="E2" s="18" t="s">
        <v>6</v>
      </c>
      <c r="F2" s="19" t="s">
        <v>46</v>
      </c>
      <c r="G2" s="19" t="s">
        <v>8</v>
      </c>
      <c r="H2" s="19" t="s">
        <v>9</v>
      </c>
      <c r="I2" s="19" t="s">
        <v>10</v>
      </c>
      <c r="J2" s="20" t="s">
        <v>47</v>
      </c>
      <c r="K2" s="21" t="s">
        <v>48</v>
      </c>
      <c r="L2" s="21" t="s">
        <v>49</v>
      </c>
      <c r="M2" s="21" t="s">
        <v>50</v>
      </c>
      <c r="N2" s="21" t="s">
        <v>51</v>
      </c>
      <c r="O2" s="21" t="s">
        <v>52</v>
      </c>
      <c r="P2" s="22" t="s">
        <v>53</v>
      </c>
      <c r="Q2" s="19" t="s">
        <v>54</v>
      </c>
      <c r="R2" s="19" t="s">
        <v>55</v>
      </c>
      <c r="S2" s="19" t="s">
        <v>56</v>
      </c>
      <c r="T2" s="19" t="s">
        <v>57</v>
      </c>
      <c r="U2" s="19" t="s">
        <v>58</v>
      </c>
      <c r="V2" s="23" t="s">
        <v>59</v>
      </c>
      <c r="W2" s="21" t="s">
        <v>60</v>
      </c>
      <c r="X2" s="21" t="s">
        <v>61</v>
      </c>
      <c r="Y2" s="21" t="s">
        <v>62</v>
      </c>
      <c r="Z2" s="21" t="s">
        <v>63</v>
      </c>
      <c r="AA2" s="21" t="s">
        <v>64</v>
      </c>
      <c r="AB2" s="22" t="s">
        <v>65</v>
      </c>
      <c r="AC2" s="19" t="s">
        <v>66</v>
      </c>
      <c r="AD2" s="19" t="s">
        <v>67</v>
      </c>
      <c r="AE2" s="19" t="s">
        <v>68</v>
      </c>
      <c r="AF2" s="19" t="s">
        <v>69</v>
      </c>
      <c r="AG2" s="19" t="s">
        <v>70</v>
      </c>
      <c r="AH2" s="23" t="s">
        <v>71</v>
      </c>
      <c r="AI2" s="21" t="s">
        <v>72</v>
      </c>
      <c r="AJ2" s="21" t="s">
        <v>13</v>
      </c>
      <c r="AK2" s="21" t="s">
        <v>73</v>
      </c>
      <c r="AL2" s="21" t="s">
        <v>74</v>
      </c>
      <c r="AM2" s="21" t="s">
        <v>75</v>
      </c>
      <c r="AN2" s="22" t="s">
        <v>17</v>
      </c>
      <c r="AO2" s="19" t="s">
        <v>76</v>
      </c>
      <c r="AP2" s="19" t="s">
        <v>19</v>
      </c>
      <c r="AQ2" s="19" t="s">
        <v>77</v>
      </c>
      <c r="AR2" s="19" t="s">
        <v>21</v>
      </c>
      <c r="AS2" s="19" t="s">
        <v>22</v>
      </c>
      <c r="AT2" s="23" t="s">
        <v>23</v>
      </c>
      <c r="AU2" s="21" t="s">
        <v>78</v>
      </c>
      <c r="AV2" s="21" t="s">
        <v>79</v>
      </c>
      <c r="AW2" s="21" t="s">
        <v>80</v>
      </c>
      <c r="AX2" s="21" t="s">
        <v>81</v>
      </c>
      <c r="AY2" s="21" t="s">
        <v>82</v>
      </c>
      <c r="AZ2" s="22" t="s">
        <v>83</v>
      </c>
    </row>
    <row r="3" spans="1:53" ht="36.6">
      <c r="A3" s="171" t="s">
        <v>84</v>
      </c>
      <c r="B3" s="24" t="s">
        <v>36</v>
      </c>
      <c r="C3" s="24" t="s">
        <v>37</v>
      </c>
      <c r="D3" s="24">
        <v>1</v>
      </c>
      <c r="E3" s="25">
        <v>8606</v>
      </c>
      <c r="F3" s="26">
        <v>43802</v>
      </c>
      <c r="G3" s="27">
        <v>10000</v>
      </c>
      <c r="H3" s="27" t="s">
        <v>85</v>
      </c>
      <c r="I3" s="29">
        <v>176.35772987871997</v>
      </c>
      <c r="J3" s="30">
        <f t="shared" ref="J3:J22" si="0">I3*G3*4*0.001</f>
        <v>7054.3091951487986</v>
      </c>
      <c r="K3" s="31">
        <v>43802</v>
      </c>
      <c r="L3" s="32">
        <v>10000</v>
      </c>
      <c r="M3" s="33" t="s">
        <v>85</v>
      </c>
      <c r="N3" s="34">
        <v>152.25962159883392</v>
      </c>
      <c r="O3" s="34">
        <f t="shared" ref="O3:O22" si="1">N3*L3*4*0.001</f>
        <v>6090.3848639533571</v>
      </c>
      <c r="P3" s="35">
        <f t="shared" ref="P3:P22" si="2">(O3/$J3)*100</f>
        <v>86.33566654750085</v>
      </c>
      <c r="Q3" s="26">
        <v>43804</v>
      </c>
      <c r="R3" s="27">
        <v>10000</v>
      </c>
      <c r="S3" s="28" t="s">
        <v>86</v>
      </c>
      <c r="T3" s="37">
        <v>183.80332487015903</v>
      </c>
      <c r="U3" s="29">
        <f t="shared" ref="U3:U22" si="3">T3*R3*4*0.001</f>
        <v>7352.1329948063612</v>
      </c>
      <c r="V3" s="38">
        <f t="shared" ref="V3:V22" si="4">(U3/$J3)*100</f>
        <v>104.22187051089813</v>
      </c>
      <c r="W3" s="31">
        <v>43804</v>
      </c>
      <c r="X3" s="32" t="s">
        <v>87</v>
      </c>
      <c r="Y3" s="39" t="s">
        <v>86</v>
      </c>
      <c r="Z3" s="34">
        <v>209.22559968162932</v>
      </c>
      <c r="AA3" s="34">
        <f t="shared" ref="AA3:AA22" si="5">Z3*X3*4*0.001</f>
        <v>8369.0239872651728</v>
      </c>
      <c r="AB3" s="35">
        <f t="shared" ref="AB3:AB22" si="6">(AA3/$J3)*100</f>
        <v>118.63704518396352</v>
      </c>
      <c r="AC3" s="85">
        <v>43808</v>
      </c>
      <c r="AD3" s="86">
        <v>10000</v>
      </c>
      <c r="AE3" s="87" t="s">
        <v>88</v>
      </c>
      <c r="AF3" s="40">
        <v>217.29999446450401</v>
      </c>
      <c r="AG3" s="29">
        <f t="shared" ref="AG3:AG22" si="7">AF3*AD3*4*0.001</f>
        <v>8691.9997785801606</v>
      </c>
      <c r="AH3" s="38">
        <f t="shared" ref="AH3:AH22" si="8">(AG3/$J3)*100</f>
        <v>123.21546360000197</v>
      </c>
      <c r="AI3" s="31">
        <v>43816</v>
      </c>
      <c r="AJ3" s="32" t="s">
        <v>87</v>
      </c>
      <c r="AK3" s="39" t="s">
        <v>89</v>
      </c>
      <c r="AL3" s="34">
        <v>154.906076850971</v>
      </c>
      <c r="AM3" s="34">
        <f t="shared" ref="AM3:AM22" si="9">AL3*AJ3*4*0.001</f>
        <v>6196.2430740388399</v>
      </c>
      <c r="AN3" s="35">
        <f t="shared" ref="AN3:AN22" si="10">(AM3/$J3)*100</f>
        <v>87.8362842147599</v>
      </c>
      <c r="AO3" s="26">
        <v>43816</v>
      </c>
      <c r="AP3" s="27">
        <v>10000</v>
      </c>
      <c r="AQ3" s="29" t="s">
        <v>89</v>
      </c>
      <c r="AR3" s="40">
        <v>180.33424759663677</v>
      </c>
      <c r="AS3" s="29">
        <f t="shared" ref="AS3:AS22" si="11">AR3*AP3*4*0.001</f>
        <v>7213.3699038654704</v>
      </c>
      <c r="AT3" s="38">
        <f t="shared" ref="AT3:AT22" si="12">(AS3/$J3)*100</f>
        <v>102.25480205526087</v>
      </c>
      <c r="AU3" s="31">
        <v>43858</v>
      </c>
      <c r="AV3" s="32">
        <v>10000</v>
      </c>
      <c r="AW3" s="39" t="s">
        <v>90</v>
      </c>
      <c r="AX3" s="34">
        <v>197.64710386874748</v>
      </c>
      <c r="AY3" s="34">
        <f t="shared" ref="AY3:AY18" si="13">AX3*AV3*4*0.001</f>
        <v>7905.8841547498996</v>
      </c>
      <c r="AZ3" s="35">
        <f t="shared" ref="AZ3:AZ18" si="14">(AY3/$J3)*100</f>
        <v>112.07169881618917</v>
      </c>
    </row>
    <row r="4" spans="1:53" ht="36.6">
      <c r="A4" s="170"/>
      <c r="B4" s="41" t="s">
        <v>36</v>
      </c>
      <c r="C4" s="41" t="s">
        <v>37</v>
      </c>
      <c r="D4" s="41">
        <v>2</v>
      </c>
      <c r="E4" s="42">
        <v>1778</v>
      </c>
      <c r="F4" s="26">
        <v>43802</v>
      </c>
      <c r="G4" s="27">
        <v>10000</v>
      </c>
      <c r="H4" s="27" t="s">
        <v>85</v>
      </c>
      <c r="I4" s="46">
        <v>40.423991557217434</v>
      </c>
      <c r="J4" s="47">
        <f t="shared" si="0"/>
        <v>1616.9596622886975</v>
      </c>
      <c r="K4" s="48">
        <v>43802</v>
      </c>
      <c r="L4" s="49">
        <v>10000</v>
      </c>
      <c r="M4" s="50" t="s">
        <v>85</v>
      </c>
      <c r="N4" s="51">
        <v>36.891465064256536</v>
      </c>
      <c r="O4" s="51">
        <f t="shared" si="1"/>
        <v>1475.6586025702613</v>
      </c>
      <c r="P4" s="35">
        <f t="shared" si="2"/>
        <v>91.261312015759614</v>
      </c>
      <c r="Q4" s="43">
        <v>43804</v>
      </c>
      <c r="R4" s="44">
        <v>10000</v>
      </c>
      <c r="S4" s="45" t="s">
        <v>86</v>
      </c>
      <c r="T4" s="54">
        <v>38.098088658257453</v>
      </c>
      <c r="U4" s="46">
        <f t="shared" si="3"/>
        <v>1523.923546330298</v>
      </c>
      <c r="V4" s="55">
        <f t="shared" si="4"/>
        <v>94.246231484419781</v>
      </c>
      <c r="W4" s="48">
        <v>43804</v>
      </c>
      <c r="X4" s="49" t="s">
        <v>87</v>
      </c>
      <c r="Y4" s="56" t="s">
        <v>86</v>
      </c>
      <c r="Z4" s="51">
        <v>37.982190778114123</v>
      </c>
      <c r="AA4" s="51">
        <f t="shared" si="5"/>
        <v>1519.287631124565</v>
      </c>
      <c r="AB4" s="52">
        <f t="shared" si="6"/>
        <v>93.959525803761593</v>
      </c>
      <c r="AC4" s="88">
        <v>43808</v>
      </c>
      <c r="AD4" s="27">
        <v>10000</v>
      </c>
      <c r="AE4" s="89" t="s">
        <v>88</v>
      </c>
      <c r="AF4" s="57">
        <v>42.488600378345701</v>
      </c>
      <c r="AG4" s="46">
        <f t="shared" si="7"/>
        <v>1699.5440151338282</v>
      </c>
      <c r="AH4" s="55">
        <f t="shared" si="8"/>
        <v>105.10738485140922</v>
      </c>
      <c r="AI4" s="48">
        <v>43808</v>
      </c>
      <c r="AJ4" s="49">
        <v>10000</v>
      </c>
      <c r="AK4" s="56" t="s">
        <v>88</v>
      </c>
      <c r="AL4" s="51">
        <v>41.246459265370198</v>
      </c>
      <c r="AM4" s="51">
        <f t="shared" si="9"/>
        <v>1649.8583706148081</v>
      </c>
      <c r="AN4" s="52">
        <f t="shared" si="10"/>
        <v>102.03460290898938</v>
      </c>
      <c r="AO4" s="43">
        <v>43816</v>
      </c>
      <c r="AP4" s="44">
        <v>10000</v>
      </c>
      <c r="AQ4" s="46" t="s">
        <v>89</v>
      </c>
      <c r="AR4" s="57">
        <v>26.229086276731735</v>
      </c>
      <c r="AS4" s="46">
        <f t="shared" si="11"/>
        <v>1049.1634510692693</v>
      </c>
      <c r="AT4" s="55">
        <f t="shared" si="12"/>
        <v>64.884948928425899</v>
      </c>
      <c r="AU4" s="48">
        <v>43858</v>
      </c>
      <c r="AV4" s="49">
        <v>10000</v>
      </c>
      <c r="AW4" s="56" t="s">
        <v>90</v>
      </c>
      <c r="AX4" s="51">
        <v>36.766742616988381</v>
      </c>
      <c r="AY4" s="51">
        <f t="shared" si="13"/>
        <v>1470.6697046795352</v>
      </c>
      <c r="AZ4" s="52">
        <f t="shared" si="14"/>
        <v>90.95277631093785</v>
      </c>
    </row>
    <row r="5" spans="1:53" ht="36.6">
      <c r="A5" s="170"/>
      <c r="B5" s="41" t="s">
        <v>36</v>
      </c>
      <c r="C5" s="41" t="s">
        <v>37</v>
      </c>
      <c r="D5" s="41">
        <v>18</v>
      </c>
      <c r="E5" s="42">
        <v>147</v>
      </c>
      <c r="F5" s="26">
        <v>43802</v>
      </c>
      <c r="G5" s="44">
        <v>1000</v>
      </c>
      <c r="H5" s="27" t="s">
        <v>85</v>
      </c>
      <c r="I5" s="46">
        <v>35.418499809891294</v>
      </c>
      <c r="J5" s="47">
        <f t="shared" si="0"/>
        <v>141.67399923956518</v>
      </c>
      <c r="K5" s="48">
        <v>43802</v>
      </c>
      <c r="L5" s="49">
        <v>1000</v>
      </c>
      <c r="M5" s="50" t="s">
        <v>85</v>
      </c>
      <c r="N5" s="51">
        <v>35.784065269229991</v>
      </c>
      <c r="O5" s="51">
        <f t="shared" si="1"/>
        <v>143.13626107691996</v>
      </c>
      <c r="P5" s="35">
        <f t="shared" si="2"/>
        <v>101.03213140392977</v>
      </c>
      <c r="Q5" s="43">
        <v>43804</v>
      </c>
      <c r="R5" s="44">
        <v>1000</v>
      </c>
      <c r="S5" s="45" t="s">
        <v>86</v>
      </c>
      <c r="T5" s="54">
        <v>38.38410258260015</v>
      </c>
      <c r="U5" s="46">
        <f t="shared" si="3"/>
        <v>153.5364103304006</v>
      </c>
      <c r="V5" s="55">
        <f t="shared" si="4"/>
        <v>108.37303326969443</v>
      </c>
      <c r="W5" s="48">
        <v>43804</v>
      </c>
      <c r="X5" s="49" t="s">
        <v>91</v>
      </c>
      <c r="Y5" s="56" t="s">
        <v>86</v>
      </c>
      <c r="Z5" s="51">
        <v>33.631401279332323</v>
      </c>
      <c r="AA5" s="51">
        <f t="shared" si="5"/>
        <v>134.52560511732929</v>
      </c>
      <c r="AB5" s="52">
        <f t="shared" si="6"/>
        <v>94.95433589747951</v>
      </c>
      <c r="AC5" s="88">
        <v>43808</v>
      </c>
      <c r="AD5" s="27">
        <v>1000</v>
      </c>
      <c r="AE5" s="89" t="s">
        <v>88</v>
      </c>
      <c r="AF5" s="57">
        <v>38.318768882243504</v>
      </c>
      <c r="AG5" s="46">
        <f t="shared" si="7"/>
        <v>153.27507552897401</v>
      </c>
      <c r="AH5" s="55">
        <f t="shared" si="8"/>
        <v>108.18857119279302</v>
      </c>
      <c r="AI5" s="48">
        <v>43816</v>
      </c>
      <c r="AJ5" s="49" t="s">
        <v>91</v>
      </c>
      <c r="AK5" s="56" t="s">
        <v>89</v>
      </c>
      <c r="AL5" s="51">
        <v>31.891178714346154</v>
      </c>
      <c r="AM5" s="51">
        <f t="shared" si="9"/>
        <v>127.56471485738463</v>
      </c>
      <c r="AN5" s="52">
        <f t="shared" si="10"/>
        <v>90.041020612171536</v>
      </c>
      <c r="AO5" s="43">
        <v>43816</v>
      </c>
      <c r="AP5" s="44">
        <v>1000</v>
      </c>
      <c r="AQ5" s="46" t="s">
        <v>89</v>
      </c>
      <c r="AR5" s="57">
        <v>30.932651309734752</v>
      </c>
      <c r="AS5" s="46">
        <f t="shared" si="11"/>
        <v>123.73060523893901</v>
      </c>
      <c r="AT5" s="55">
        <f t="shared" si="12"/>
        <v>87.334730369060452</v>
      </c>
      <c r="AU5" s="48">
        <v>43858</v>
      </c>
      <c r="AV5" s="49">
        <v>1000</v>
      </c>
      <c r="AW5" s="56" t="s">
        <v>90</v>
      </c>
      <c r="AX5" s="51">
        <v>49.182960735823741</v>
      </c>
      <c r="AY5" s="51">
        <f t="shared" si="13"/>
        <v>196.73184294329496</v>
      </c>
      <c r="AZ5" s="52">
        <f t="shared" si="14"/>
        <v>138.86234877200658</v>
      </c>
    </row>
    <row r="6" spans="1:53" ht="36.6">
      <c r="A6" s="172"/>
      <c r="B6" s="58" t="s">
        <v>36</v>
      </c>
      <c r="C6" s="58" t="s">
        <v>37</v>
      </c>
      <c r="D6" s="58">
        <v>3</v>
      </c>
      <c r="E6" s="90">
        <v>71</v>
      </c>
      <c r="F6" s="91">
        <v>43802</v>
      </c>
      <c r="G6" s="62">
        <v>1000</v>
      </c>
      <c r="H6" s="62" t="s">
        <v>85</v>
      </c>
      <c r="I6" s="64">
        <v>58.071244159174796</v>
      </c>
      <c r="J6" s="65">
        <f t="shared" si="0"/>
        <v>232.28497663669921</v>
      </c>
      <c r="K6" s="66">
        <v>43802</v>
      </c>
      <c r="L6" s="67">
        <v>1000</v>
      </c>
      <c r="M6" s="68" t="s">
        <v>85</v>
      </c>
      <c r="N6" s="69">
        <v>61.885218654936608</v>
      </c>
      <c r="O6" s="69">
        <f t="shared" si="1"/>
        <v>247.54087461974643</v>
      </c>
      <c r="P6" s="70">
        <f t="shared" si="2"/>
        <v>106.56775061561899</v>
      </c>
      <c r="Q6" s="61">
        <v>43804</v>
      </c>
      <c r="R6" s="62">
        <v>1000</v>
      </c>
      <c r="S6" s="63" t="s">
        <v>86</v>
      </c>
      <c r="T6" s="72">
        <v>56.598328494723638</v>
      </c>
      <c r="U6" s="64">
        <f t="shared" si="3"/>
        <v>226.39331397889455</v>
      </c>
      <c r="V6" s="73">
        <f t="shared" si="4"/>
        <v>97.463605807353005</v>
      </c>
      <c r="W6" s="66">
        <v>43808</v>
      </c>
      <c r="X6" s="67">
        <v>1000</v>
      </c>
      <c r="Y6" s="74" t="s">
        <v>88</v>
      </c>
      <c r="Z6" s="69">
        <v>56.816417839954198</v>
      </c>
      <c r="AA6" s="69">
        <f t="shared" si="5"/>
        <v>227.26567135981679</v>
      </c>
      <c r="AB6" s="70">
        <f t="shared" si="6"/>
        <v>97.839160607991985</v>
      </c>
      <c r="AC6" s="91">
        <v>43808</v>
      </c>
      <c r="AD6" s="62">
        <v>1000</v>
      </c>
      <c r="AE6" s="92" t="s">
        <v>88</v>
      </c>
      <c r="AF6" s="93">
        <v>69.053854433380295</v>
      </c>
      <c r="AG6" s="64">
        <f t="shared" si="7"/>
        <v>276.21541773352118</v>
      </c>
      <c r="AH6" s="73">
        <f t="shared" si="8"/>
        <v>118.91230407273842</v>
      </c>
      <c r="AI6" s="66">
        <v>43816</v>
      </c>
      <c r="AJ6" s="67" t="s">
        <v>91</v>
      </c>
      <c r="AK6" s="74" t="s">
        <v>89</v>
      </c>
      <c r="AL6" s="69">
        <v>46.177942311411144</v>
      </c>
      <c r="AM6" s="69">
        <f t="shared" si="9"/>
        <v>184.71176924564458</v>
      </c>
      <c r="AN6" s="70">
        <f t="shared" si="10"/>
        <v>79.5194643752357</v>
      </c>
      <c r="AO6" s="61">
        <v>43816</v>
      </c>
      <c r="AP6" s="62">
        <v>1000</v>
      </c>
      <c r="AQ6" s="64" t="s">
        <v>89</v>
      </c>
      <c r="AR6" s="93">
        <v>53.912323098397167</v>
      </c>
      <c r="AS6" s="64">
        <f t="shared" si="11"/>
        <v>215.64929239358867</v>
      </c>
      <c r="AT6" s="73">
        <f t="shared" si="12"/>
        <v>92.838243573053262</v>
      </c>
      <c r="AU6" s="66">
        <v>43858</v>
      </c>
      <c r="AV6" s="67">
        <v>1000</v>
      </c>
      <c r="AW6" s="74" t="s">
        <v>90</v>
      </c>
      <c r="AX6" s="69">
        <v>58.804513436437077</v>
      </c>
      <c r="AY6" s="69">
        <f t="shared" si="13"/>
        <v>235.21805374574831</v>
      </c>
      <c r="AZ6" s="70">
        <f t="shared" si="14"/>
        <v>101.26270633233267</v>
      </c>
    </row>
    <row r="7" spans="1:53" ht="36.6">
      <c r="A7" s="171" t="s">
        <v>92</v>
      </c>
      <c r="B7" s="24" t="s">
        <v>36</v>
      </c>
      <c r="C7" s="24" t="s">
        <v>37</v>
      </c>
      <c r="D7" s="24">
        <v>1</v>
      </c>
      <c r="E7" s="25">
        <v>8606</v>
      </c>
      <c r="F7" s="26">
        <v>43802</v>
      </c>
      <c r="G7" s="27">
        <v>10000</v>
      </c>
      <c r="H7" s="27" t="s">
        <v>85</v>
      </c>
      <c r="I7" s="29">
        <v>186.34253699747154</v>
      </c>
      <c r="J7" s="30">
        <f t="shared" si="0"/>
        <v>7453.7014798988621</v>
      </c>
      <c r="K7" s="31">
        <v>43802</v>
      </c>
      <c r="L7" s="32">
        <v>10000</v>
      </c>
      <c r="M7" s="33" t="s">
        <v>85</v>
      </c>
      <c r="N7" s="34">
        <v>176.01731410393893</v>
      </c>
      <c r="O7" s="51">
        <f t="shared" si="1"/>
        <v>7040.6925641575572</v>
      </c>
      <c r="P7" s="35">
        <f t="shared" si="2"/>
        <v>94.459009166719284</v>
      </c>
      <c r="Q7" s="26">
        <v>43804</v>
      </c>
      <c r="R7" s="27">
        <v>10000</v>
      </c>
      <c r="S7" s="28" t="s">
        <v>86</v>
      </c>
      <c r="T7" s="37">
        <v>182.64928438975289</v>
      </c>
      <c r="U7" s="29">
        <f t="shared" si="3"/>
        <v>7305.9713755901157</v>
      </c>
      <c r="V7" s="38">
        <f t="shared" si="4"/>
        <v>98.01803030739633</v>
      </c>
      <c r="W7" s="31">
        <v>43804</v>
      </c>
      <c r="X7" s="32" t="s">
        <v>87</v>
      </c>
      <c r="Y7" s="39" t="s">
        <v>86</v>
      </c>
      <c r="Z7" s="34">
        <v>236.9593024026172</v>
      </c>
      <c r="AA7" s="34">
        <f t="shared" si="5"/>
        <v>9478.3720961046874</v>
      </c>
      <c r="AB7" s="35">
        <f t="shared" si="6"/>
        <v>127.16329090541063</v>
      </c>
      <c r="AC7" s="88">
        <v>43808</v>
      </c>
      <c r="AD7" s="27">
        <v>10000</v>
      </c>
      <c r="AE7" s="89" t="s">
        <v>88</v>
      </c>
      <c r="AF7" s="40">
        <v>245.29650494702199</v>
      </c>
      <c r="AG7" s="29">
        <f t="shared" si="7"/>
        <v>9811.8601978808802</v>
      </c>
      <c r="AH7" s="38">
        <f t="shared" si="8"/>
        <v>131.6374183262034</v>
      </c>
      <c r="AI7" s="31">
        <v>43816</v>
      </c>
      <c r="AJ7" s="32" t="s">
        <v>87</v>
      </c>
      <c r="AK7" s="39" t="s">
        <v>89</v>
      </c>
      <c r="AL7" s="34">
        <v>207.19211587141973</v>
      </c>
      <c r="AM7" s="34">
        <f t="shared" si="9"/>
        <v>8287.6846348567888</v>
      </c>
      <c r="AN7" s="35">
        <f t="shared" si="10"/>
        <v>111.18884566556646</v>
      </c>
      <c r="AO7" s="26">
        <v>43816</v>
      </c>
      <c r="AP7" s="27">
        <v>10000</v>
      </c>
      <c r="AQ7" s="29" t="s">
        <v>89</v>
      </c>
      <c r="AR7" s="40">
        <v>178.96080606529858</v>
      </c>
      <c r="AS7" s="29">
        <f t="shared" si="11"/>
        <v>7158.4322426119443</v>
      </c>
      <c r="AT7" s="38">
        <f t="shared" si="12"/>
        <v>96.038622715395832</v>
      </c>
      <c r="AU7" s="31">
        <v>43858</v>
      </c>
      <c r="AV7" s="32">
        <v>10000</v>
      </c>
      <c r="AW7" s="39" t="s">
        <v>90</v>
      </c>
      <c r="AX7" s="34">
        <v>215.97419087221581</v>
      </c>
      <c r="AY7" s="34">
        <f t="shared" si="13"/>
        <v>8638.9676348886333</v>
      </c>
      <c r="AZ7" s="35">
        <f t="shared" si="14"/>
        <v>115.90171216524026</v>
      </c>
    </row>
    <row r="8" spans="1:53" ht="36.6">
      <c r="A8" s="170"/>
      <c r="B8" s="41" t="s">
        <v>36</v>
      </c>
      <c r="C8" s="41" t="s">
        <v>37</v>
      </c>
      <c r="D8" s="41">
        <v>2</v>
      </c>
      <c r="E8" s="42">
        <v>1778</v>
      </c>
      <c r="F8" s="26">
        <v>43802</v>
      </c>
      <c r="G8" s="27">
        <v>10000</v>
      </c>
      <c r="H8" s="27" t="s">
        <v>85</v>
      </c>
      <c r="I8" s="46">
        <v>34.90043703280071</v>
      </c>
      <c r="J8" s="47">
        <f t="shared" si="0"/>
        <v>1396.0174813120284</v>
      </c>
      <c r="K8" s="48">
        <v>43802</v>
      </c>
      <c r="L8" s="49">
        <v>10000</v>
      </c>
      <c r="M8" s="50" t="s">
        <v>85</v>
      </c>
      <c r="N8" s="51">
        <v>37.93895851683228</v>
      </c>
      <c r="O8" s="51">
        <f t="shared" si="1"/>
        <v>1517.5583406732912</v>
      </c>
      <c r="P8" s="35">
        <f t="shared" si="2"/>
        <v>108.70625626027508</v>
      </c>
      <c r="Q8" s="43">
        <v>43804</v>
      </c>
      <c r="R8" s="44">
        <v>10000</v>
      </c>
      <c r="S8" s="45" t="s">
        <v>86</v>
      </c>
      <c r="T8" s="54">
        <v>34.13982227381662</v>
      </c>
      <c r="U8" s="46">
        <f t="shared" si="3"/>
        <v>1365.5928909526649</v>
      </c>
      <c r="V8" s="55">
        <f t="shared" si="4"/>
        <v>97.820615374331183</v>
      </c>
      <c r="W8" s="48">
        <v>43804</v>
      </c>
      <c r="X8" s="49" t="s">
        <v>87</v>
      </c>
      <c r="Y8" s="56" t="s">
        <v>86</v>
      </c>
      <c r="Z8" s="51">
        <v>38.393186534657431</v>
      </c>
      <c r="AA8" s="51">
        <f t="shared" si="5"/>
        <v>1535.7274613862974</v>
      </c>
      <c r="AB8" s="52">
        <f t="shared" si="6"/>
        <v>110.00775290743239</v>
      </c>
      <c r="AC8" s="88">
        <v>43808</v>
      </c>
      <c r="AD8" s="27">
        <v>10000</v>
      </c>
      <c r="AE8" s="89" t="s">
        <v>88</v>
      </c>
      <c r="AF8" s="57">
        <v>40.0458821741694</v>
      </c>
      <c r="AG8" s="46">
        <f t="shared" si="7"/>
        <v>1601.835286966776</v>
      </c>
      <c r="AH8" s="55">
        <f t="shared" si="8"/>
        <v>114.74321119971309</v>
      </c>
      <c r="AI8" s="48">
        <v>43808</v>
      </c>
      <c r="AJ8" s="49">
        <v>10000</v>
      </c>
      <c r="AK8" s="56" t="s">
        <v>88</v>
      </c>
      <c r="AL8" s="51">
        <v>40.0458821741694</v>
      </c>
      <c r="AM8" s="51">
        <f t="shared" si="9"/>
        <v>1601.835286966776</v>
      </c>
      <c r="AN8" s="52">
        <f t="shared" si="10"/>
        <v>114.74321119971309</v>
      </c>
      <c r="AO8" s="43">
        <v>43816</v>
      </c>
      <c r="AP8" s="44">
        <v>10000</v>
      </c>
      <c r="AQ8" s="46" t="s">
        <v>89</v>
      </c>
      <c r="AR8" s="57">
        <v>31.551872372745564</v>
      </c>
      <c r="AS8" s="46">
        <f t="shared" si="11"/>
        <v>1262.0748949098227</v>
      </c>
      <c r="AT8" s="55">
        <f t="shared" si="12"/>
        <v>90.405379001678284</v>
      </c>
      <c r="AU8" s="48">
        <v>43858</v>
      </c>
      <c r="AV8" s="49">
        <v>10000</v>
      </c>
      <c r="AW8" s="56" t="s">
        <v>90</v>
      </c>
      <c r="AX8" s="51">
        <v>33.66946528504274</v>
      </c>
      <c r="AY8" s="51">
        <f t="shared" si="13"/>
        <v>1346.7786114017094</v>
      </c>
      <c r="AZ8" s="52">
        <f t="shared" si="14"/>
        <v>96.472904489416393</v>
      </c>
    </row>
    <row r="9" spans="1:53" ht="36.6">
      <c r="A9" s="170"/>
      <c r="B9" s="41" t="s">
        <v>36</v>
      </c>
      <c r="C9" s="41" t="s">
        <v>37</v>
      </c>
      <c r="D9" s="41">
        <v>18</v>
      </c>
      <c r="E9" s="42">
        <v>147</v>
      </c>
      <c r="F9" s="26">
        <v>43802</v>
      </c>
      <c r="G9" s="44">
        <v>1000</v>
      </c>
      <c r="H9" s="27" t="s">
        <v>85</v>
      </c>
      <c r="I9" s="46">
        <v>36.772316797402119</v>
      </c>
      <c r="J9" s="47">
        <f t="shared" si="0"/>
        <v>147.08926718960848</v>
      </c>
      <c r="K9" s="48">
        <v>43802</v>
      </c>
      <c r="L9" s="49">
        <v>1000</v>
      </c>
      <c r="M9" s="50" t="s">
        <v>85</v>
      </c>
      <c r="N9" s="51">
        <v>30.507567386291285</v>
      </c>
      <c r="O9" s="51">
        <f t="shared" si="1"/>
        <v>122.03026954516514</v>
      </c>
      <c r="P9" s="35">
        <f t="shared" si="2"/>
        <v>82.963408463963233</v>
      </c>
      <c r="Q9" s="43">
        <v>43804</v>
      </c>
      <c r="R9" s="44">
        <v>1000</v>
      </c>
      <c r="S9" s="45" t="s">
        <v>86</v>
      </c>
      <c r="T9" s="54">
        <v>37.604902133840511</v>
      </c>
      <c r="U9" s="46">
        <f t="shared" si="3"/>
        <v>150.41960853536207</v>
      </c>
      <c r="V9" s="55">
        <f t="shared" si="4"/>
        <v>102.26416339504945</v>
      </c>
      <c r="W9" s="48">
        <v>43804</v>
      </c>
      <c r="X9" s="49" t="s">
        <v>91</v>
      </c>
      <c r="Y9" s="56" t="s">
        <v>86</v>
      </c>
      <c r="Z9" s="51">
        <v>36.222704668548708</v>
      </c>
      <c r="AA9" s="51">
        <f t="shared" si="5"/>
        <v>144.89081867419483</v>
      </c>
      <c r="AB9" s="52">
        <f t="shared" si="6"/>
        <v>98.505364424326288</v>
      </c>
      <c r="AC9" s="88">
        <v>43808</v>
      </c>
      <c r="AD9" s="27">
        <v>1000</v>
      </c>
      <c r="AE9" s="89" t="s">
        <v>88</v>
      </c>
      <c r="AF9" s="57">
        <v>41.246459265370198</v>
      </c>
      <c r="AG9" s="46">
        <f t="shared" si="7"/>
        <v>164.98583706148079</v>
      </c>
      <c r="AH9" s="55">
        <f t="shared" si="8"/>
        <v>112.16714870759562</v>
      </c>
      <c r="AI9" s="48">
        <v>43816</v>
      </c>
      <c r="AJ9" s="49" t="s">
        <v>91</v>
      </c>
      <c r="AK9" s="56" t="s">
        <v>89</v>
      </c>
      <c r="AL9" s="51">
        <v>34.844916272362035</v>
      </c>
      <c r="AM9" s="51">
        <f t="shared" si="9"/>
        <v>139.37966508944814</v>
      </c>
      <c r="AN9" s="52">
        <f t="shared" si="10"/>
        <v>94.758555639398139</v>
      </c>
      <c r="AO9" s="43">
        <v>43816</v>
      </c>
      <c r="AP9" s="44">
        <v>1000</v>
      </c>
      <c r="AQ9" s="46" t="s">
        <v>89</v>
      </c>
      <c r="AR9" s="57">
        <v>30.570094423295878</v>
      </c>
      <c r="AS9" s="46">
        <f t="shared" si="11"/>
        <v>122.28037769318352</v>
      </c>
      <c r="AT9" s="55">
        <f t="shared" si="12"/>
        <v>83.133446803807558</v>
      </c>
      <c r="AU9" s="48">
        <v>43858</v>
      </c>
      <c r="AV9" s="49">
        <v>1000</v>
      </c>
      <c r="AW9" s="56" t="s">
        <v>90</v>
      </c>
      <c r="AX9" s="51">
        <v>40.433416695708026</v>
      </c>
      <c r="AY9" s="51">
        <f t="shared" si="13"/>
        <v>161.7336667828321</v>
      </c>
      <c r="AZ9" s="52">
        <f t="shared" si="14"/>
        <v>109.95613063619791</v>
      </c>
    </row>
    <row r="10" spans="1:53" ht="36.6">
      <c r="A10" s="172"/>
      <c r="B10" s="58" t="s">
        <v>36</v>
      </c>
      <c r="C10" s="58" t="s">
        <v>37</v>
      </c>
      <c r="D10" s="58">
        <v>3</v>
      </c>
      <c r="E10" s="90">
        <v>71</v>
      </c>
      <c r="F10" s="91">
        <v>43802</v>
      </c>
      <c r="G10" s="62">
        <v>1000</v>
      </c>
      <c r="H10" s="62" t="s">
        <v>85</v>
      </c>
      <c r="I10" s="64">
        <v>59.066394850926152</v>
      </c>
      <c r="J10" s="65">
        <f t="shared" si="0"/>
        <v>236.26557940370461</v>
      </c>
      <c r="K10" s="66">
        <v>43804</v>
      </c>
      <c r="L10" s="67">
        <v>1000</v>
      </c>
      <c r="M10" s="68" t="s">
        <v>86</v>
      </c>
      <c r="N10" s="69">
        <v>69.220276409740137</v>
      </c>
      <c r="O10" s="69">
        <f t="shared" si="1"/>
        <v>276.88110563896055</v>
      </c>
      <c r="P10" s="70">
        <f t="shared" si="2"/>
        <v>117.19062350841068</v>
      </c>
      <c r="Q10" s="61">
        <v>43804</v>
      </c>
      <c r="R10" s="62">
        <v>1000</v>
      </c>
      <c r="S10" s="63" t="s">
        <v>86</v>
      </c>
      <c r="T10" s="72">
        <v>64.72513814017266</v>
      </c>
      <c r="U10" s="64">
        <f t="shared" si="3"/>
        <v>258.90055256069064</v>
      </c>
      <c r="V10" s="73">
        <f t="shared" si="4"/>
        <v>109.58030924949497</v>
      </c>
      <c r="W10" s="66">
        <v>43808</v>
      </c>
      <c r="X10" s="67">
        <v>1000</v>
      </c>
      <c r="Y10" s="74" t="s">
        <v>88</v>
      </c>
      <c r="Z10" s="69">
        <v>58.649899708378697</v>
      </c>
      <c r="AA10" s="69">
        <f t="shared" si="5"/>
        <v>234.59959883351479</v>
      </c>
      <c r="AB10" s="70">
        <f t="shared" si="6"/>
        <v>99.294869538595307</v>
      </c>
      <c r="AC10" s="91">
        <v>43808</v>
      </c>
      <c r="AD10" s="62">
        <v>1000</v>
      </c>
      <c r="AE10" s="92" t="s">
        <v>88</v>
      </c>
      <c r="AF10" s="93">
        <v>67.910005221878905</v>
      </c>
      <c r="AG10" s="64">
        <f t="shared" si="7"/>
        <v>271.64002088751562</v>
      </c>
      <c r="AH10" s="73">
        <f t="shared" si="8"/>
        <v>114.97232122135195</v>
      </c>
      <c r="AI10" s="66">
        <v>43816</v>
      </c>
      <c r="AJ10" s="67" t="s">
        <v>91</v>
      </c>
      <c r="AK10" s="74" t="s">
        <v>89</v>
      </c>
      <c r="AL10" s="69">
        <v>57.971872930391626</v>
      </c>
      <c r="AM10" s="69">
        <f t="shared" si="9"/>
        <v>231.88749172156651</v>
      </c>
      <c r="AN10" s="70">
        <f t="shared" si="10"/>
        <v>98.146963390440675</v>
      </c>
      <c r="AO10" s="61">
        <v>43816</v>
      </c>
      <c r="AP10" s="62">
        <v>1000</v>
      </c>
      <c r="AQ10" s="64" t="s">
        <v>89</v>
      </c>
      <c r="AR10" s="93">
        <v>54.753728577373536</v>
      </c>
      <c r="AS10" s="64">
        <f t="shared" si="11"/>
        <v>219.01491430949415</v>
      </c>
      <c r="AT10" s="73">
        <f t="shared" si="12"/>
        <v>92.698612663872453</v>
      </c>
      <c r="AU10" s="66">
        <v>43858</v>
      </c>
      <c r="AV10" s="67">
        <v>1000</v>
      </c>
      <c r="AW10" s="74" t="s">
        <v>90</v>
      </c>
      <c r="AX10" s="69">
        <v>68.700395502821152</v>
      </c>
      <c r="AY10" s="69">
        <f t="shared" si="13"/>
        <v>274.80158201128461</v>
      </c>
      <c r="AZ10" s="70">
        <f t="shared" si="14"/>
        <v>116.31045990907289</v>
      </c>
    </row>
    <row r="11" spans="1:53" ht="36.6">
      <c r="A11" s="173" t="s">
        <v>93</v>
      </c>
      <c r="B11" s="24" t="s">
        <v>36</v>
      </c>
      <c r="C11" s="24" t="s">
        <v>37</v>
      </c>
      <c r="D11" s="24">
        <v>1</v>
      </c>
      <c r="E11" s="25">
        <v>8606</v>
      </c>
      <c r="F11" s="26">
        <v>43802</v>
      </c>
      <c r="G11" s="27">
        <v>10000</v>
      </c>
      <c r="H11" s="27" t="s">
        <v>85</v>
      </c>
      <c r="I11" s="29">
        <v>176.92865873008347</v>
      </c>
      <c r="J11" s="30">
        <f t="shared" si="0"/>
        <v>7077.146349203339</v>
      </c>
      <c r="K11" s="31">
        <v>43802</v>
      </c>
      <c r="L11" s="32">
        <v>10000</v>
      </c>
      <c r="M11" s="33" t="s">
        <v>85</v>
      </c>
      <c r="N11" s="34">
        <v>171.50667923111575</v>
      </c>
      <c r="O11" s="34">
        <f t="shared" si="1"/>
        <v>6860.2671692446302</v>
      </c>
      <c r="P11" s="35">
        <f t="shared" si="2"/>
        <v>96.935499574865759</v>
      </c>
      <c r="Q11" s="26">
        <v>43804</v>
      </c>
      <c r="R11" s="27">
        <v>10000</v>
      </c>
      <c r="S11" s="28" t="s">
        <v>86</v>
      </c>
      <c r="T11" s="37">
        <v>184.57326092113942</v>
      </c>
      <c r="U11" s="29">
        <f t="shared" si="3"/>
        <v>7382.9304368455778</v>
      </c>
      <c r="V11" s="38">
        <f t="shared" si="4"/>
        <v>104.32072579192405</v>
      </c>
      <c r="W11" s="31">
        <v>43804</v>
      </c>
      <c r="X11" s="32">
        <v>10000</v>
      </c>
      <c r="Y11" s="39" t="s">
        <v>86</v>
      </c>
      <c r="Z11" s="34">
        <v>202.07981380484591</v>
      </c>
      <c r="AA11" s="34">
        <f t="shared" si="5"/>
        <v>8083.1925521938365</v>
      </c>
      <c r="AB11" s="35">
        <f t="shared" si="6"/>
        <v>114.21542177241744</v>
      </c>
      <c r="AC11" s="88">
        <v>43808</v>
      </c>
      <c r="AD11" s="27">
        <v>10000</v>
      </c>
      <c r="AE11" s="89" t="s">
        <v>88</v>
      </c>
      <c r="AF11" s="40">
        <v>217.29999446450401</v>
      </c>
      <c r="AG11" s="29">
        <f t="shared" si="7"/>
        <v>8691.9997785801606</v>
      </c>
      <c r="AH11" s="38">
        <f t="shared" si="8"/>
        <v>122.81786117873064</v>
      </c>
      <c r="AI11" s="31">
        <v>43816</v>
      </c>
      <c r="AJ11" s="32" t="s">
        <v>87</v>
      </c>
      <c r="AK11" s="39" t="s">
        <v>89</v>
      </c>
      <c r="AL11" s="34">
        <v>190.63782383204222</v>
      </c>
      <c r="AM11" s="34">
        <f t="shared" si="9"/>
        <v>7625.5129532816891</v>
      </c>
      <c r="AN11" s="35">
        <f t="shared" si="10"/>
        <v>107.7484140785089</v>
      </c>
      <c r="AO11" s="26">
        <v>43816</v>
      </c>
      <c r="AP11" s="27">
        <v>10000</v>
      </c>
      <c r="AQ11" s="29" t="s">
        <v>89</v>
      </c>
      <c r="AR11" s="40">
        <v>194.98104615144246</v>
      </c>
      <c r="AS11" s="29">
        <f t="shared" si="11"/>
        <v>7799.2418460576982</v>
      </c>
      <c r="AT11" s="38">
        <f t="shared" si="12"/>
        <v>110.20320142080493</v>
      </c>
      <c r="AU11" s="31">
        <v>43858</v>
      </c>
      <c r="AV11" s="32">
        <v>10000</v>
      </c>
      <c r="AW11" s="39" t="s">
        <v>90</v>
      </c>
      <c r="AX11" s="34">
        <v>164.53648368103802</v>
      </c>
      <c r="AY11" s="34">
        <f t="shared" si="13"/>
        <v>6581.4593472415208</v>
      </c>
      <c r="AZ11" s="35">
        <f t="shared" si="14"/>
        <v>92.995948119433521</v>
      </c>
    </row>
    <row r="12" spans="1:53" ht="36.6">
      <c r="A12" s="170"/>
      <c r="B12" s="41" t="s">
        <v>36</v>
      </c>
      <c r="C12" s="41" t="s">
        <v>37</v>
      </c>
      <c r="D12" s="41">
        <v>2</v>
      </c>
      <c r="E12" s="42">
        <v>1778</v>
      </c>
      <c r="F12" s="26">
        <v>43802</v>
      </c>
      <c r="G12" s="27">
        <v>10000</v>
      </c>
      <c r="H12" s="27" t="s">
        <v>85</v>
      </c>
      <c r="I12" s="46">
        <v>37.860911557279167</v>
      </c>
      <c r="J12" s="47">
        <f t="shared" si="0"/>
        <v>1514.4364622911667</v>
      </c>
      <c r="K12" s="48">
        <v>43802</v>
      </c>
      <c r="L12" s="49">
        <v>10000</v>
      </c>
      <c r="M12" s="50" t="s">
        <v>85</v>
      </c>
      <c r="N12" s="51">
        <v>31.949110418564882</v>
      </c>
      <c r="O12" s="51">
        <f t="shared" si="1"/>
        <v>1277.9644167425952</v>
      </c>
      <c r="P12" s="35">
        <f t="shared" si="2"/>
        <v>84.385475955140649</v>
      </c>
      <c r="Q12" s="43">
        <v>43804</v>
      </c>
      <c r="R12" s="44">
        <v>10000</v>
      </c>
      <c r="S12" s="45" t="s">
        <v>86</v>
      </c>
      <c r="T12" s="54">
        <v>43.001614657562712</v>
      </c>
      <c r="U12" s="46">
        <f t="shared" si="3"/>
        <v>1720.0645863025084</v>
      </c>
      <c r="V12" s="55">
        <f t="shared" si="4"/>
        <v>113.57786405249715</v>
      </c>
      <c r="W12" s="48">
        <v>43804</v>
      </c>
      <c r="X12" s="49">
        <v>10000</v>
      </c>
      <c r="Y12" s="56" t="s">
        <v>86</v>
      </c>
      <c r="Z12" s="51">
        <v>34.745432085710213</v>
      </c>
      <c r="AA12" s="51">
        <f t="shared" si="5"/>
        <v>1389.8172834284085</v>
      </c>
      <c r="AB12" s="52">
        <f t="shared" si="6"/>
        <v>91.771250761208961</v>
      </c>
      <c r="AC12" s="88">
        <v>43808</v>
      </c>
      <c r="AD12" s="27">
        <v>10000</v>
      </c>
      <c r="AE12" s="89" t="s">
        <v>88</v>
      </c>
      <c r="AF12" s="57">
        <v>41.862209212611297</v>
      </c>
      <c r="AG12" s="46">
        <f t="shared" si="7"/>
        <v>1674.488368504452</v>
      </c>
      <c r="AH12" s="55">
        <f t="shared" si="8"/>
        <v>110.56841341307546</v>
      </c>
      <c r="AI12" s="48">
        <v>43816</v>
      </c>
      <c r="AJ12" s="49" t="s">
        <v>87</v>
      </c>
      <c r="AK12" s="56" t="s">
        <v>89</v>
      </c>
      <c r="AL12" s="51">
        <v>36.188243502194922</v>
      </c>
      <c r="AM12" s="51">
        <f t="shared" si="9"/>
        <v>1447.5297400877969</v>
      </c>
      <c r="AN12" s="52">
        <f t="shared" si="10"/>
        <v>95.582071359920391</v>
      </c>
      <c r="AO12" s="43">
        <v>43816</v>
      </c>
      <c r="AP12" s="44">
        <v>10000</v>
      </c>
      <c r="AQ12" s="46" t="s">
        <v>89</v>
      </c>
      <c r="AR12" s="57">
        <v>32.860008384529664</v>
      </c>
      <c r="AS12" s="46">
        <f t="shared" si="11"/>
        <v>1314.4003353811866</v>
      </c>
      <c r="AT12" s="55">
        <f t="shared" si="12"/>
        <v>86.791382016294776</v>
      </c>
      <c r="AU12" s="48">
        <v>43858</v>
      </c>
      <c r="AV12" s="49">
        <v>10000</v>
      </c>
      <c r="AW12" s="56" t="s">
        <v>90</v>
      </c>
      <c r="AX12" s="51">
        <v>39.850507679127958</v>
      </c>
      <c r="AY12" s="51">
        <f t="shared" si="13"/>
        <v>1594.0203071651185</v>
      </c>
      <c r="AZ12" s="52">
        <f t="shared" si="14"/>
        <v>105.25501378602246</v>
      </c>
    </row>
    <row r="13" spans="1:53" ht="36.6">
      <c r="A13" s="170"/>
      <c r="B13" s="41" t="s">
        <v>36</v>
      </c>
      <c r="C13" s="41" t="s">
        <v>37</v>
      </c>
      <c r="D13" s="41">
        <v>18</v>
      </c>
      <c r="E13" s="42">
        <v>147</v>
      </c>
      <c r="F13" s="26">
        <v>43802</v>
      </c>
      <c r="G13" s="44">
        <v>1000</v>
      </c>
      <c r="H13" s="27" t="s">
        <v>85</v>
      </c>
      <c r="I13" s="46">
        <v>30.277257986782288</v>
      </c>
      <c r="J13" s="47">
        <f t="shared" si="0"/>
        <v>121.10903194712917</v>
      </c>
      <c r="K13" s="48">
        <v>43802</v>
      </c>
      <c r="L13" s="49">
        <v>1000</v>
      </c>
      <c r="M13" s="50" t="s">
        <v>85</v>
      </c>
      <c r="N13" s="51">
        <v>39.352120707304842</v>
      </c>
      <c r="O13" s="51">
        <f t="shared" si="1"/>
        <v>157.40848282921937</v>
      </c>
      <c r="P13" s="35">
        <f t="shared" si="2"/>
        <v>129.97253821493425</v>
      </c>
      <c r="Q13" s="43">
        <v>43804</v>
      </c>
      <c r="R13" s="44">
        <v>1000</v>
      </c>
      <c r="S13" s="45" t="s">
        <v>86</v>
      </c>
      <c r="T13" s="54">
        <v>39.957952196890417</v>
      </c>
      <c r="U13" s="46">
        <f t="shared" si="3"/>
        <v>159.83180878756167</v>
      </c>
      <c r="V13" s="55">
        <f t="shared" si="4"/>
        <v>131.97348390773791</v>
      </c>
      <c r="W13" s="48">
        <v>43808</v>
      </c>
      <c r="X13" s="49">
        <v>1000</v>
      </c>
      <c r="Y13" s="56" t="s">
        <v>88</v>
      </c>
      <c r="Z13" s="51">
        <v>38.318768882243504</v>
      </c>
      <c r="AA13" s="51">
        <f t="shared" si="5"/>
        <v>153.27507552897401</v>
      </c>
      <c r="AB13" s="52">
        <f t="shared" si="6"/>
        <v>126.55957451289603</v>
      </c>
      <c r="AC13" s="88">
        <v>43808</v>
      </c>
      <c r="AD13" s="27">
        <v>1000</v>
      </c>
      <c r="AE13" s="89" t="s">
        <v>88</v>
      </c>
      <c r="AF13" s="57">
        <v>38.884943601325602</v>
      </c>
      <c r="AG13" s="46">
        <f t="shared" si="7"/>
        <v>155.53977440530244</v>
      </c>
      <c r="AH13" s="55">
        <f t="shared" si="8"/>
        <v>128.42954146739791</v>
      </c>
      <c r="AI13" s="48">
        <v>43816</v>
      </c>
      <c r="AJ13" s="49" t="s">
        <v>91</v>
      </c>
      <c r="AK13" s="56" t="s">
        <v>89</v>
      </c>
      <c r="AL13" s="51">
        <v>25.285540405654704</v>
      </c>
      <c r="AM13" s="51">
        <f t="shared" si="9"/>
        <v>101.14216162261881</v>
      </c>
      <c r="AN13" s="52">
        <f t="shared" si="10"/>
        <v>83.513310276291364</v>
      </c>
      <c r="AO13" s="43">
        <v>43816</v>
      </c>
      <c r="AP13" s="44">
        <v>1000</v>
      </c>
      <c r="AQ13" s="46" t="s">
        <v>89</v>
      </c>
      <c r="AR13" s="57">
        <v>29.890814592670502</v>
      </c>
      <c r="AS13" s="46">
        <f t="shared" si="11"/>
        <v>119.56325837068201</v>
      </c>
      <c r="AT13" s="55">
        <f t="shared" si="12"/>
        <v>98.723651282158727</v>
      </c>
      <c r="AU13" s="48">
        <v>43858</v>
      </c>
      <c r="AV13" s="49">
        <v>1000</v>
      </c>
      <c r="AW13" s="56" t="s">
        <v>90</v>
      </c>
      <c r="AX13" s="51">
        <v>31.593838887594316</v>
      </c>
      <c r="AY13" s="51">
        <f t="shared" si="13"/>
        <v>126.37535555037726</v>
      </c>
      <c r="AZ13" s="52">
        <f t="shared" si="14"/>
        <v>104.34841524086093</v>
      </c>
    </row>
    <row r="14" spans="1:53" ht="36.6">
      <c r="A14" s="172"/>
      <c r="B14" s="58" t="s">
        <v>36</v>
      </c>
      <c r="C14" s="58" t="s">
        <v>37</v>
      </c>
      <c r="D14" s="58">
        <v>3</v>
      </c>
      <c r="E14" s="90">
        <v>71</v>
      </c>
      <c r="F14" s="61">
        <v>43802</v>
      </c>
      <c r="G14" s="62">
        <v>1000</v>
      </c>
      <c r="H14" s="62" t="s">
        <v>85</v>
      </c>
      <c r="I14" s="64">
        <v>50.856445666494167</v>
      </c>
      <c r="J14" s="65">
        <f t="shared" si="0"/>
        <v>203.42578266597667</v>
      </c>
      <c r="K14" s="66">
        <v>43804</v>
      </c>
      <c r="L14" s="67">
        <v>1000</v>
      </c>
      <c r="M14" s="68" t="s">
        <v>86</v>
      </c>
      <c r="N14" s="69">
        <v>69.648553933487534</v>
      </c>
      <c r="O14" s="69">
        <f t="shared" si="1"/>
        <v>278.59421573395014</v>
      </c>
      <c r="P14" s="70">
        <f t="shared" si="2"/>
        <v>136.9512812401953</v>
      </c>
      <c r="Q14" s="61">
        <v>43804</v>
      </c>
      <c r="R14" s="62">
        <v>1000</v>
      </c>
      <c r="S14" s="63" t="s">
        <v>86</v>
      </c>
      <c r="T14" s="72">
        <v>65.783924001898598</v>
      </c>
      <c r="U14" s="64">
        <f t="shared" si="3"/>
        <v>263.13569600759439</v>
      </c>
      <c r="V14" s="73">
        <f t="shared" si="4"/>
        <v>129.35218562715863</v>
      </c>
      <c r="W14" s="66">
        <v>43808</v>
      </c>
      <c r="X14" s="67">
        <v>1000</v>
      </c>
      <c r="Y14" s="74" t="s">
        <v>88</v>
      </c>
      <c r="Z14" s="69">
        <v>56.816417839954198</v>
      </c>
      <c r="AA14" s="69">
        <f t="shared" si="5"/>
        <v>227.26567135981679</v>
      </c>
      <c r="AB14" s="70">
        <f t="shared" si="6"/>
        <v>111.71920706481193</v>
      </c>
      <c r="AC14" s="91">
        <v>43808</v>
      </c>
      <c r="AD14" s="62">
        <v>1000</v>
      </c>
      <c r="AE14" s="92" t="s">
        <v>88</v>
      </c>
      <c r="AF14" s="93">
        <v>65.696234682504894</v>
      </c>
      <c r="AG14" s="64">
        <f t="shared" si="7"/>
        <v>262.78493873001958</v>
      </c>
      <c r="AH14" s="73">
        <f t="shared" si="8"/>
        <v>129.17976044438285</v>
      </c>
      <c r="AI14" s="66">
        <v>43816</v>
      </c>
      <c r="AJ14" s="67" t="s">
        <v>91</v>
      </c>
      <c r="AK14" s="74" t="s">
        <v>89</v>
      </c>
      <c r="AL14" s="69">
        <v>49.936557580580086</v>
      </c>
      <c r="AM14" s="69">
        <f t="shared" si="9"/>
        <v>199.74623032232034</v>
      </c>
      <c r="AN14" s="70">
        <f t="shared" si="10"/>
        <v>98.19120649534473</v>
      </c>
      <c r="AO14" s="61">
        <v>43816</v>
      </c>
      <c r="AP14" s="62">
        <v>1000</v>
      </c>
      <c r="AQ14" s="64" t="s">
        <v>94</v>
      </c>
      <c r="AR14" s="93">
        <v>54.402685181118549</v>
      </c>
      <c r="AS14" s="64">
        <f t="shared" si="11"/>
        <v>217.6107407244742</v>
      </c>
      <c r="AT14" s="73">
        <f t="shared" si="12"/>
        <v>106.97303845785817</v>
      </c>
      <c r="AU14" s="66">
        <v>43858</v>
      </c>
      <c r="AV14" s="67">
        <v>1000</v>
      </c>
      <c r="AW14" s="74" t="s">
        <v>90</v>
      </c>
      <c r="AX14" s="69">
        <v>74.267197170169112</v>
      </c>
      <c r="AY14" s="69">
        <f t="shared" si="13"/>
        <v>297.06878868067645</v>
      </c>
      <c r="AZ14" s="70">
        <f t="shared" si="14"/>
        <v>146.03300760968963</v>
      </c>
    </row>
    <row r="15" spans="1:53" ht="36.6">
      <c r="A15" s="173" t="s">
        <v>95</v>
      </c>
      <c r="B15" s="24" t="s">
        <v>36</v>
      </c>
      <c r="C15" s="24" t="s">
        <v>37</v>
      </c>
      <c r="D15" s="24">
        <v>1</v>
      </c>
      <c r="E15" s="25">
        <v>8606</v>
      </c>
      <c r="F15" s="26">
        <v>43802</v>
      </c>
      <c r="G15" s="27">
        <v>10000</v>
      </c>
      <c r="H15" s="27" t="s">
        <v>85</v>
      </c>
      <c r="I15" s="29">
        <v>220.15166988506473</v>
      </c>
      <c r="J15" s="30">
        <f t="shared" si="0"/>
        <v>8806.0667954025903</v>
      </c>
      <c r="K15" s="31">
        <v>43802</v>
      </c>
      <c r="L15" s="32">
        <v>10000</v>
      </c>
      <c r="M15" s="33" t="s">
        <v>85</v>
      </c>
      <c r="N15" s="34">
        <v>185.33469300776468</v>
      </c>
      <c r="O15" s="34">
        <f t="shared" si="1"/>
        <v>7413.3877203105876</v>
      </c>
      <c r="P15" s="35">
        <f t="shared" si="2"/>
        <v>84.185004412877234</v>
      </c>
      <c r="Q15" s="26">
        <v>43804</v>
      </c>
      <c r="R15" s="27">
        <v>10000</v>
      </c>
      <c r="S15" s="28" t="s">
        <v>86</v>
      </c>
      <c r="T15" s="37">
        <v>174.76608623852883</v>
      </c>
      <c r="U15" s="29">
        <f t="shared" si="3"/>
        <v>6990.6434495411531</v>
      </c>
      <c r="V15" s="38">
        <f t="shared" si="4"/>
        <v>79.384401821603021</v>
      </c>
      <c r="W15" s="31">
        <v>43804</v>
      </c>
      <c r="X15" s="32" t="s">
        <v>87</v>
      </c>
      <c r="Y15" s="39" t="s">
        <v>86</v>
      </c>
      <c r="Z15" s="34">
        <v>212.84893192776838</v>
      </c>
      <c r="AA15" s="34">
        <f t="shared" si="5"/>
        <v>8513.957277110736</v>
      </c>
      <c r="AB15" s="35">
        <f t="shared" si="6"/>
        <v>96.68286052015462</v>
      </c>
      <c r="AC15" s="88">
        <v>43808</v>
      </c>
      <c r="AD15" s="27">
        <v>10000</v>
      </c>
      <c r="AE15" s="89" t="s">
        <v>88</v>
      </c>
      <c r="AF15" s="40">
        <v>230.60893410866601</v>
      </c>
      <c r="AG15" s="29">
        <f t="shared" si="7"/>
        <v>9224.3573643466407</v>
      </c>
      <c r="AH15" s="38">
        <f t="shared" si="8"/>
        <v>104.75002721035945</v>
      </c>
      <c r="AI15" s="31">
        <v>43816</v>
      </c>
      <c r="AJ15" s="32" t="s">
        <v>87</v>
      </c>
      <c r="AK15" s="39" t="s">
        <v>89</v>
      </c>
      <c r="AL15" s="34">
        <v>185.59252024249759</v>
      </c>
      <c r="AM15" s="34">
        <f t="shared" si="9"/>
        <v>7423.7008096999034</v>
      </c>
      <c r="AN15" s="35">
        <f t="shared" si="10"/>
        <v>84.302117871461263</v>
      </c>
      <c r="AO15" s="26">
        <v>43816</v>
      </c>
      <c r="AP15" s="27">
        <v>10000</v>
      </c>
      <c r="AQ15" s="29" t="s">
        <v>89</v>
      </c>
      <c r="AR15" s="40">
        <v>168.28624917241748</v>
      </c>
      <c r="AS15" s="29">
        <f t="shared" si="11"/>
        <v>6731.4499668967001</v>
      </c>
      <c r="AT15" s="38">
        <f t="shared" si="12"/>
        <v>76.441050508622183</v>
      </c>
      <c r="AU15" s="31">
        <v>43858</v>
      </c>
      <c r="AV15" s="32">
        <v>10000</v>
      </c>
      <c r="AW15" s="39" t="s">
        <v>90</v>
      </c>
      <c r="AX15" s="34">
        <v>142.01964657252529</v>
      </c>
      <c r="AY15" s="34">
        <f t="shared" si="13"/>
        <v>5680.7858629010116</v>
      </c>
      <c r="AZ15" s="35">
        <f t="shared" si="14"/>
        <v>64.509911120215406</v>
      </c>
    </row>
    <row r="16" spans="1:53" ht="36.6">
      <c r="A16" s="170"/>
      <c r="B16" s="41" t="s">
        <v>36</v>
      </c>
      <c r="C16" s="41" t="s">
        <v>37</v>
      </c>
      <c r="D16" s="41">
        <v>2</v>
      </c>
      <c r="E16" s="42">
        <v>1778</v>
      </c>
      <c r="F16" s="26">
        <v>43802</v>
      </c>
      <c r="G16" s="27">
        <v>10000</v>
      </c>
      <c r="H16" s="27" t="s">
        <v>85</v>
      </c>
      <c r="I16" s="46">
        <v>43.69720513854768</v>
      </c>
      <c r="J16" s="47">
        <f t="shared" si="0"/>
        <v>1747.8882055419072</v>
      </c>
      <c r="K16" s="48">
        <v>43802</v>
      </c>
      <c r="L16" s="49">
        <v>10000</v>
      </c>
      <c r="M16" s="50" t="s">
        <v>85</v>
      </c>
      <c r="N16" s="51">
        <v>36.437433241061932</v>
      </c>
      <c r="O16" s="51">
        <f t="shared" si="1"/>
        <v>1457.4973296424773</v>
      </c>
      <c r="P16" s="35">
        <f t="shared" si="2"/>
        <v>83.386187115474115</v>
      </c>
      <c r="Q16" s="43">
        <v>43804</v>
      </c>
      <c r="R16" s="44">
        <v>10000</v>
      </c>
      <c r="S16" s="45" t="s">
        <v>86</v>
      </c>
      <c r="T16" s="54">
        <v>43.191944146859925</v>
      </c>
      <c r="U16" s="46">
        <f t="shared" si="3"/>
        <v>1727.677765874397</v>
      </c>
      <c r="V16" s="55">
        <f t="shared" si="4"/>
        <v>98.843722407220881</v>
      </c>
      <c r="W16" s="48">
        <v>43804</v>
      </c>
      <c r="X16" s="49" t="s">
        <v>87</v>
      </c>
      <c r="Y16" s="56" t="s">
        <v>86</v>
      </c>
      <c r="Z16" s="51">
        <v>35.082167774459784</v>
      </c>
      <c r="AA16" s="51">
        <f t="shared" si="5"/>
        <v>1403.2867109783913</v>
      </c>
      <c r="AB16" s="52">
        <f t="shared" si="6"/>
        <v>80.284694783630215</v>
      </c>
      <c r="AC16" s="88">
        <v>43808</v>
      </c>
      <c r="AD16" s="27">
        <v>10000</v>
      </c>
      <c r="AE16" s="89" t="s">
        <v>88</v>
      </c>
      <c r="AF16" s="57">
        <v>41.246459265370198</v>
      </c>
      <c r="AG16" s="46">
        <f t="shared" si="7"/>
        <v>1649.8583706148081</v>
      </c>
      <c r="AH16" s="55">
        <f t="shared" si="8"/>
        <v>94.391527180269151</v>
      </c>
      <c r="AI16" s="48">
        <v>43816</v>
      </c>
      <c r="AJ16" s="49" t="s">
        <v>87</v>
      </c>
      <c r="AK16" s="56" t="s">
        <v>89</v>
      </c>
      <c r="AL16" s="51">
        <v>37.148773628811021</v>
      </c>
      <c r="AM16" s="51">
        <f t="shared" si="9"/>
        <v>1485.9509451524409</v>
      </c>
      <c r="AN16" s="52">
        <f t="shared" si="10"/>
        <v>85.014072435584836</v>
      </c>
      <c r="AO16" s="43">
        <v>43816</v>
      </c>
      <c r="AP16" s="44">
        <v>10000</v>
      </c>
      <c r="AQ16" s="46" t="s">
        <v>89</v>
      </c>
      <c r="AR16" s="57">
        <v>29.762453403016721</v>
      </c>
      <c r="AS16" s="46">
        <f t="shared" si="11"/>
        <v>1190.498136120669</v>
      </c>
      <c r="AT16" s="55">
        <f t="shared" si="12"/>
        <v>68.110656754021207</v>
      </c>
      <c r="AU16" s="48">
        <v>43858</v>
      </c>
      <c r="AV16" s="49">
        <v>10000</v>
      </c>
      <c r="AW16" s="56" t="s">
        <v>90</v>
      </c>
      <c r="AX16" s="51">
        <v>40.225104640763817</v>
      </c>
      <c r="AY16" s="51">
        <f t="shared" si="13"/>
        <v>1609.0041856305527</v>
      </c>
      <c r="AZ16" s="52">
        <f t="shared" si="14"/>
        <v>92.05418175653314</v>
      </c>
      <c r="BA16" s="94"/>
    </row>
    <row r="17" spans="1:53" ht="36.6">
      <c r="A17" s="170"/>
      <c r="B17" s="41" t="s">
        <v>36</v>
      </c>
      <c r="C17" s="41" t="s">
        <v>37</v>
      </c>
      <c r="D17" s="41">
        <v>18</v>
      </c>
      <c r="E17" s="42">
        <v>147</v>
      </c>
      <c r="F17" s="26">
        <v>43802</v>
      </c>
      <c r="G17" s="44">
        <v>1000</v>
      </c>
      <c r="H17" s="27" t="s">
        <v>85</v>
      </c>
      <c r="I17" s="46">
        <v>30.964469490090771</v>
      </c>
      <c r="J17" s="47">
        <f t="shared" si="0"/>
        <v>123.85787796036308</v>
      </c>
      <c r="K17" s="48">
        <v>43802</v>
      </c>
      <c r="L17" s="49">
        <v>1000</v>
      </c>
      <c r="M17" s="50" t="s">
        <v>85</v>
      </c>
      <c r="N17" s="51">
        <v>33.368969674430147</v>
      </c>
      <c r="O17" s="51">
        <f t="shared" si="1"/>
        <v>133.47587869772059</v>
      </c>
      <c r="P17" s="35">
        <f t="shared" si="2"/>
        <v>107.76535243114327</v>
      </c>
      <c r="Q17" s="43">
        <v>43804</v>
      </c>
      <c r="R17" s="44">
        <v>1000</v>
      </c>
      <c r="S17" s="45" t="s">
        <v>86</v>
      </c>
      <c r="T17" s="54">
        <v>37.30730047499955</v>
      </c>
      <c r="U17" s="46">
        <f t="shared" si="3"/>
        <v>149.2292018999982</v>
      </c>
      <c r="V17" s="55">
        <f t="shared" si="4"/>
        <v>120.48422301224508</v>
      </c>
      <c r="W17" s="48">
        <v>43808</v>
      </c>
      <c r="X17" s="49">
        <v>1000</v>
      </c>
      <c r="Y17" s="56" t="s">
        <v>88</v>
      </c>
      <c r="Z17" s="51">
        <v>38.318768882243504</v>
      </c>
      <c r="AA17" s="51">
        <f t="shared" si="5"/>
        <v>153.27507552897401</v>
      </c>
      <c r="AB17" s="52">
        <f t="shared" si="6"/>
        <v>123.75076826201156</v>
      </c>
      <c r="AC17" s="88">
        <v>43808</v>
      </c>
      <c r="AD17" s="27">
        <v>1000</v>
      </c>
      <c r="AE17" s="89" t="s">
        <v>88</v>
      </c>
      <c r="AF17" s="57">
        <v>41.862209212611297</v>
      </c>
      <c r="AG17" s="46">
        <f t="shared" si="7"/>
        <v>167.44883685044519</v>
      </c>
      <c r="AH17" s="55">
        <f t="shared" si="8"/>
        <v>135.19433693513793</v>
      </c>
      <c r="AI17" s="48">
        <v>43816</v>
      </c>
      <c r="AJ17" s="49" t="s">
        <v>91</v>
      </c>
      <c r="AK17" s="56" t="s">
        <v>89</v>
      </c>
      <c r="AL17" s="51">
        <v>29.680580938072989</v>
      </c>
      <c r="AM17" s="51">
        <f t="shared" si="9"/>
        <v>118.72232375229196</v>
      </c>
      <c r="AN17" s="52">
        <f t="shared" si="10"/>
        <v>95.853671730340324</v>
      </c>
      <c r="AO17" s="43">
        <v>43816</v>
      </c>
      <c r="AP17" s="44">
        <v>1000</v>
      </c>
      <c r="AQ17" s="46" t="s">
        <v>89</v>
      </c>
      <c r="AR17" s="57">
        <v>26.858615508323936</v>
      </c>
      <c r="AS17" s="46">
        <f t="shared" si="11"/>
        <v>107.43446203329574</v>
      </c>
      <c r="AT17" s="55">
        <f t="shared" si="12"/>
        <v>86.74011197549892</v>
      </c>
      <c r="AU17" s="48">
        <v>43858</v>
      </c>
      <c r="AV17" s="49">
        <v>1000</v>
      </c>
      <c r="AW17" s="56" t="s">
        <v>90</v>
      </c>
      <c r="AX17" s="51">
        <v>22.599435262603215</v>
      </c>
      <c r="AY17" s="51">
        <f t="shared" si="13"/>
        <v>90.397741050412861</v>
      </c>
      <c r="AZ17" s="52">
        <f t="shared" si="14"/>
        <v>72.985055564525254</v>
      </c>
    </row>
    <row r="18" spans="1:53" ht="36.6">
      <c r="A18" s="172"/>
      <c r="B18" s="58" t="s">
        <v>36</v>
      </c>
      <c r="C18" s="58" t="s">
        <v>37</v>
      </c>
      <c r="D18" s="58">
        <v>3</v>
      </c>
      <c r="E18" s="90">
        <v>71</v>
      </c>
      <c r="F18" s="61">
        <v>43802</v>
      </c>
      <c r="G18" s="62">
        <v>1000</v>
      </c>
      <c r="H18" s="62" t="s">
        <v>85</v>
      </c>
      <c r="I18" s="64">
        <v>50.273882002258212</v>
      </c>
      <c r="J18" s="65">
        <f t="shared" si="0"/>
        <v>201.09552800903288</v>
      </c>
      <c r="K18" s="66">
        <v>43804</v>
      </c>
      <c r="L18" s="67">
        <v>1000</v>
      </c>
      <c r="M18" s="68" t="s">
        <v>86</v>
      </c>
      <c r="N18" s="69">
        <v>63.072652408906805</v>
      </c>
      <c r="O18" s="69">
        <f t="shared" si="1"/>
        <v>252.29060963562722</v>
      </c>
      <c r="P18" s="70">
        <f t="shared" si="2"/>
        <v>125.45809055698879</v>
      </c>
      <c r="Q18" s="61">
        <v>43804</v>
      </c>
      <c r="R18" s="62">
        <v>1000</v>
      </c>
      <c r="S18" s="63" t="s">
        <v>86</v>
      </c>
      <c r="T18" s="72">
        <v>59.230132638992714</v>
      </c>
      <c r="U18" s="64">
        <f t="shared" si="3"/>
        <v>236.92053055597086</v>
      </c>
      <c r="V18" s="73">
        <f t="shared" si="4"/>
        <v>117.81491756759941</v>
      </c>
      <c r="W18" s="66">
        <v>43808</v>
      </c>
      <c r="X18" s="67">
        <v>1000</v>
      </c>
      <c r="Y18" s="74" t="s">
        <v>88</v>
      </c>
      <c r="Z18" s="69">
        <v>59.594855687525801</v>
      </c>
      <c r="AA18" s="69">
        <f t="shared" si="5"/>
        <v>238.3794227501032</v>
      </c>
      <c r="AB18" s="70">
        <f t="shared" si="6"/>
        <v>118.54038978897412</v>
      </c>
      <c r="AC18" s="91">
        <v>43808</v>
      </c>
      <c r="AD18" s="62">
        <v>1000</v>
      </c>
      <c r="AE18" s="92" t="s">
        <v>88</v>
      </c>
      <c r="AF18" s="93">
        <v>61.543991813761103</v>
      </c>
      <c r="AG18" s="64">
        <f t="shared" si="7"/>
        <v>246.17596725504441</v>
      </c>
      <c r="AH18" s="73">
        <f t="shared" si="8"/>
        <v>122.41742503790864</v>
      </c>
      <c r="AI18" s="66">
        <v>43816</v>
      </c>
      <c r="AJ18" s="67" t="s">
        <v>91</v>
      </c>
      <c r="AK18" s="74" t="s">
        <v>89</v>
      </c>
      <c r="AL18" s="69">
        <v>54.190291252142401</v>
      </c>
      <c r="AM18" s="69">
        <f t="shared" si="9"/>
        <v>216.76116500856961</v>
      </c>
      <c r="AN18" s="70">
        <f t="shared" si="10"/>
        <v>107.79014687926478</v>
      </c>
      <c r="AO18" s="61">
        <v>43816</v>
      </c>
      <c r="AP18" s="62">
        <v>1000</v>
      </c>
      <c r="AQ18" s="64" t="s">
        <v>89</v>
      </c>
      <c r="AR18" s="93">
        <v>39.958572956107474</v>
      </c>
      <c r="AS18" s="64">
        <f t="shared" si="11"/>
        <v>159.8342918244299</v>
      </c>
      <c r="AT18" s="73">
        <f t="shared" si="12"/>
        <v>79.481773367556144</v>
      </c>
      <c r="AU18" s="66">
        <v>43858</v>
      </c>
      <c r="AV18" s="67">
        <v>1000</v>
      </c>
      <c r="AW18" s="74" t="s">
        <v>90</v>
      </c>
      <c r="AX18" s="69">
        <v>66.394320356617939</v>
      </c>
      <c r="AY18" s="69">
        <f t="shared" si="13"/>
        <v>265.57728142647176</v>
      </c>
      <c r="AZ18" s="70">
        <f t="shared" si="14"/>
        <v>132.06523489400644</v>
      </c>
    </row>
    <row r="19" spans="1:53" ht="36.6">
      <c r="A19" s="171" t="s">
        <v>96</v>
      </c>
      <c r="B19" s="24" t="s">
        <v>36</v>
      </c>
      <c r="C19" s="24" t="s">
        <v>37</v>
      </c>
      <c r="D19" s="24">
        <v>1</v>
      </c>
      <c r="E19" s="25">
        <v>8606</v>
      </c>
      <c r="F19" s="26">
        <v>43802</v>
      </c>
      <c r="G19" s="27">
        <v>10000</v>
      </c>
      <c r="H19" s="27" t="s">
        <v>85</v>
      </c>
      <c r="I19" s="29">
        <v>184.9678592610905</v>
      </c>
      <c r="J19" s="30">
        <f t="shared" si="0"/>
        <v>7398.7143704436203</v>
      </c>
      <c r="K19" s="31">
        <v>43802</v>
      </c>
      <c r="L19" s="32">
        <v>10000</v>
      </c>
      <c r="M19" s="33" t="s">
        <v>85</v>
      </c>
      <c r="N19" s="34">
        <v>179.42659833311365</v>
      </c>
      <c r="O19" s="34">
        <f t="shared" si="1"/>
        <v>7177.0639333245454</v>
      </c>
      <c r="P19" s="35">
        <f t="shared" si="2"/>
        <v>97.004203351807661</v>
      </c>
      <c r="Q19" s="26">
        <v>43804</v>
      </c>
      <c r="R19" s="27">
        <v>10000</v>
      </c>
      <c r="S19" s="28" t="s">
        <v>86</v>
      </c>
      <c r="T19" s="37">
        <v>164.78623011630123</v>
      </c>
      <c r="U19" s="29">
        <f t="shared" si="3"/>
        <v>6591.449204652049</v>
      </c>
      <c r="V19" s="38">
        <f t="shared" si="4"/>
        <v>89.089115684524415</v>
      </c>
      <c r="W19" s="31">
        <v>43804</v>
      </c>
      <c r="X19" s="32" t="s">
        <v>87</v>
      </c>
      <c r="Y19" s="39" t="s">
        <v>86</v>
      </c>
      <c r="Z19" s="34">
        <v>223.38579189531828</v>
      </c>
      <c r="AA19" s="34">
        <f t="shared" si="5"/>
        <v>8935.4316758127316</v>
      </c>
      <c r="AB19" s="35">
        <f t="shared" si="6"/>
        <v>120.77005853216862</v>
      </c>
      <c r="AC19" s="88">
        <v>43808</v>
      </c>
      <c r="AD19" s="27">
        <v>10000</v>
      </c>
      <c r="AE19" s="89" t="s">
        <v>88</v>
      </c>
      <c r="AF19" s="40">
        <v>223.79417529384199</v>
      </c>
      <c r="AG19" s="29">
        <f t="shared" si="7"/>
        <v>8951.76701175368</v>
      </c>
      <c r="AH19" s="38">
        <f t="shared" si="8"/>
        <v>120.99084467315286</v>
      </c>
      <c r="AI19" s="31">
        <v>43816</v>
      </c>
      <c r="AJ19" s="32" t="s">
        <v>87</v>
      </c>
      <c r="AK19" s="39" t="s">
        <v>89</v>
      </c>
      <c r="AL19" s="34">
        <v>178.30477089291674</v>
      </c>
      <c r="AM19" s="34">
        <f t="shared" si="9"/>
        <v>7132.1908357166694</v>
      </c>
      <c r="AN19" s="35">
        <f t="shared" si="10"/>
        <v>96.397704771633585</v>
      </c>
      <c r="AO19" s="26">
        <v>43816</v>
      </c>
      <c r="AP19" s="27">
        <v>10000</v>
      </c>
      <c r="AQ19" s="29" t="s">
        <v>89</v>
      </c>
      <c r="AR19" s="40">
        <v>158.21585500464658</v>
      </c>
      <c r="AS19" s="29">
        <f t="shared" si="11"/>
        <v>6328.6342001858638</v>
      </c>
      <c r="AT19" s="38">
        <f t="shared" si="12"/>
        <v>85.536944438178182</v>
      </c>
      <c r="AU19" s="31" t="s">
        <v>97</v>
      </c>
      <c r="AV19" s="31" t="s">
        <v>97</v>
      </c>
      <c r="AW19" s="31" t="s">
        <v>97</v>
      </c>
      <c r="AX19" s="31" t="s">
        <v>97</v>
      </c>
      <c r="AY19" s="31" t="s">
        <v>97</v>
      </c>
      <c r="AZ19" s="95" t="s">
        <v>97</v>
      </c>
      <c r="BA19" s="2"/>
    </row>
    <row r="20" spans="1:53" ht="36.6">
      <c r="A20" s="170"/>
      <c r="B20" s="41" t="s">
        <v>36</v>
      </c>
      <c r="C20" s="41" t="s">
        <v>37</v>
      </c>
      <c r="D20" s="41">
        <v>2</v>
      </c>
      <c r="E20" s="42">
        <v>1778</v>
      </c>
      <c r="F20" s="26">
        <v>43802</v>
      </c>
      <c r="G20" s="27">
        <v>10000</v>
      </c>
      <c r="H20" s="27" t="s">
        <v>85</v>
      </c>
      <c r="I20" s="46">
        <v>38.972232947786011</v>
      </c>
      <c r="J20" s="47">
        <f t="shared" si="0"/>
        <v>1558.8893179114405</v>
      </c>
      <c r="K20" s="48">
        <v>43802</v>
      </c>
      <c r="L20" s="49">
        <v>10000</v>
      </c>
      <c r="M20" s="50" t="s">
        <v>85</v>
      </c>
      <c r="N20" s="51">
        <v>36.003338879507979</v>
      </c>
      <c r="O20" s="51">
        <f t="shared" si="1"/>
        <v>1440.133555180319</v>
      </c>
      <c r="P20" s="35">
        <f t="shared" si="2"/>
        <v>92.38202729554736</v>
      </c>
      <c r="Q20" s="43">
        <v>43804</v>
      </c>
      <c r="R20" s="44">
        <v>10000</v>
      </c>
      <c r="S20" s="45" t="s">
        <v>86</v>
      </c>
      <c r="T20" s="54">
        <v>36.409864981408688</v>
      </c>
      <c r="U20" s="46">
        <f t="shared" si="3"/>
        <v>1456.3945992563476</v>
      </c>
      <c r="V20" s="55">
        <f t="shared" si="4"/>
        <v>93.425144589969193</v>
      </c>
      <c r="W20" s="48">
        <v>43804</v>
      </c>
      <c r="X20" s="49" t="s">
        <v>87</v>
      </c>
      <c r="Y20" s="56" t="s">
        <v>86</v>
      </c>
      <c r="Z20" s="51">
        <v>33.229316764280959</v>
      </c>
      <c r="AA20" s="51">
        <f t="shared" si="5"/>
        <v>1329.1726705712383</v>
      </c>
      <c r="AB20" s="52">
        <f t="shared" si="6"/>
        <v>85.264082273142364</v>
      </c>
      <c r="AC20" s="88">
        <v>43808</v>
      </c>
      <c r="AD20" s="27">
        <v>10000</v>
      </c>
      <c r="AE20" s="89" t="s">
        <v>88</v>
      </c>
      <c r="AF20" s="57">
        <v>38.884943601325602</v>
      </c>
      <c r="AG20" s="46">
        <f t="shared" si="7"/>
        <v>1555.3977440530241</v>
      </c>
      <c r="AH20" s="55">
        <f t="shared" si="8"/>
        <v>99.776021695812616</v>
      </c>
      <c r="AI20" s="48">
        <v>43808</v>
      </c>
      <c r="AJ20" s="49">
        <v>10000</v>
      </c>
      <c r="AK20" s="56" t="s">
        <v>88</v>
      </c>
      <c r="AL20" s="51">
        <v>35.622387802423802</v>
      </c>
      <c r="AM20" s="51">
        <f t="shared" si="9"/>
        <v>1424.8955120969522</v>
      </c>
      <c r="AN20" s="52">
        <f t="shared" si="10"/>
        <v>91.404533710320777</v>
      </c>
      <c r="AO20" s="43">
        <v>43816</v>
      </c>
      <c r="AP20" s="44">
        <v>10000</v>
      </c>
      <c r="AQ20" s="46" t="s">
        <v>89</v>
      </c>
      <c r="AR20" s="57">
        <v>29.23986425556145</v>
      </c>
      <c r="AS20" s="46">
        <f t="shared" si="11"/>
        <v>1169.5945702224581</v>
      </c>
      <c r="AT20" s="55">
        <f t="shared" si="12"/>
        <v>75.027428617539741</v>
      </c>
      <c r="AU20" s="48">
        <v>43858</v>
      </c>
      <c r="AV20" s="49">
        <v>10000</v>
      </c>
      <c r="AW20" s="56" t="s">
        <v>90</v>
      </c>
      <c r="AX20" s="51">
        <v>32.559312200154139</v>
      </c>
      <c r="AY20" s="51">
        <f t="shared" ref="AY20:AY22" si="15">AX20*AV20*4*0.001</f>
        <v>1302.3724880061654</v>
      </c>
      <c r="AZ20" s="52">
        <f t="shared" ref="AZ20:AZ22" si="16">(AY20/$J20)*100</f>
        <v>83.5448978347642</v>
      </c>
    </row>
    <row r="21" spans="1:53" ht="36.6">
      <c r="A21" s="170"/>
      <c r="B21" s="41" t="s">
        <v>36</v>
      </c>
      <c r="C21" s="41" t="s">
        <v>37</v>
      </c>
      <c r="D21" s="41">
        <v>18</v>
      </c>
      <c r="E21" s="42">
        <v>147</v>
      </c>
      <c r="F21" s="26">
        <v>43802</v>
      </c>
      <c r="G21" s="44">
        <v>1000</v>
      </c>
      <c r="H21" s="27" t="s">
        <v>85</v>
      </c>
      <c r="I21" s="46">
        <v>35.071338692821229</v>
      </c>
      <c r="J21" s="47">
        <f t="shared" si="0"/>
        <v>140.28535477128491</v>
      </c>
      <c r="K21" s="48">
        <v>43802</v>
      </c>
      <c r="L21" s="49">
        <v>1000</v>
      </c>
      <c r="M21" s="50" t="s">
        <v>85</v>
      </c>
      <c r="N21" s="51">
        <v>34.332620972700632</v>
      </c>
      <c r="O21" s="51">
        <f t="shared" si="1"/>
        <v>137.33048389080253</v>
      </c>
      <c r="P21" s="35">
        <f t="shared" si="2"/>
        <v>97.89367116382185</v>
      </c>
      <c r="Q21" s="43">
        <v>43804</v>
      </c>
      <c r="R21" s="44">
        <v>1000</v>
      </c>
      <c r="S21" s="45" t="s">
        <v>86</v>
      </c>
      <c r="T21" s="54">
        <v>40.377646621629125</v>
      </c>
      <c r="U21" s="46">
        <f t="shared" si="3"/>
        <v>161.5105864865165</v>
      </c>
      <c r="V21" s="55">
        <f t="shared" si="4"/>
        <v>115.13004101521236</v>
      </c>
      <c r="W21" s="48">
        <v>43808</v>
      </c>
      <c r="X21" s="49">
        <v>1000</v>
      </c>
      <c r="Y21" s="56" t="s">
        <v>88</v>
      </c>
      <c r="Z21" s="51">
        <v>38.884943601325602</v>
      </c>
      <c r="AA21" s="51">
        <f t="shared" si="5"/>
        <v>155.53977440530244</v>
      </c>
      <c r="AB21" s="52">
        <f t="shared" si="6"/>
        <v>110.87385041645128</v>
      </c>
      <c r="AC21" s="88">
        <v>43808</v>
      </c>
      <c r="AD21" s="27">
        <v>1000</v>
      </c>
      <c r="AE21" s="89" t="s">
        <v>88</v>
      </c>
      <c r="AF21" s="57">
        <v>33.615073529358099</v>
      </c>
      <c r="AG21" s="46">
        <f t="shared" si="7"/>
        <v>134.4602941174324</v>
      </c>
      <c r="AH21" s="55">
        <f t="shared" si="8"/>
        <v>95.847705796981131</v>
      </c>
      <c r="AI21" s="48">
        <v>43816</v>
      </c>
      <c r="AJ21" s="49" t="s">
        <v>91</v>
      </c>
      <c r="AK21" s="56" t="s">
        <v>89</v>
      </c>
      <c r="AL21" s="51">
        <v>24.878506907383009</v>
      </c>
      <c r="AM21" s="51">
        <f t="shared" si="9"/>
        <v>99.514027629532038</v>
      </c>
      <c r="AN21" s="52">
        <f t="shared" si="10"/>
        <v>70.936861365019425</v>
      </c>
      <c r="AO21" s="43">
        <v>43816</v>
      </c>
      <c r="AP21" s="44">
        <v>1000</v>
      </c>
      <c r="AQ21" s="46" t="s">
        <v>89</v>
      </c>
      <c r="AR21" s="57">
        <v>16.79947259295723</v>
      </c>
      <c r="AS21" s="46">
        <f t="shared" si="11"/>
        <v>67.197890371828919</v>
      </c>
      <c r="AT21" s="55">
        <f t="shared" si="12"/>
        <v>47.900859274573179</v>
      </c>
      <c r="AU21" s="48">
        <v>43858</v>
      </c>
      <c r="AV21" s="49">
        <v>1000</v>
      </c>
      <c r="AW21" s="56" t="s">
        <v>90</v>
      </c>
      <c r="AX21" s="51">
        <v>25.866456236971722</v>
      </c>
      <c r="AY21" s="51">
        <f t="shared" si="15"/>
        <v>103.46582494788689</v>
      </c>
      <c r="AZ21" s="52">
        <f t="shared" si="16"/>
        <v>73.753832049377522</v>
      </c>
      <c r="BA21" s="94"/>
    </row>
    <row r="22" spans="1:53" ht="36.6">
      <c r="A22" s="172"/>
      <c r="B22" s="58" t="s">
        <v>36</v>
      </c>
      <c r="C22" s="58" t="s">
        <v>37</v>
      </c>
      <c r="D22" s="58">
        <v>3</v>
      </c>
      <c r="E22" s="90">
        <v>71</v>
      </c>
      <c r="F22" s="61">
        <v>43802</v>
      </c>
      <c r="G22" s="62">
        <v>1000</v>
      </c>
      <c r="H22" s="62" t="s">
        <v>85</v>
      </c>
      <c r="I22" s="64">
        <v>56.336291239944778</v>
      </c>
      <c r="J22" s="65">
        <f t="shared" si="0"/>
        <v>225.34516495977914</v>
      </c>
      <c r="K22" s="66">
        <v>43804</v>
      </c>
      <c r="L22" s="67">
        <v>1000</v>
      </c>
      <c r="M22" s="68" t="s">
        <v>86</v>
      </c>
      <c r="N22" s="69">
        <v>68.465238515738861</v>
      </c>
      <c r="O22" s="69">
        <f t="shared" si="1"/>
        <v>273.86095406295544</v>
      </c>
      <c r="P22" s="70">
        <f t="shared" si="2"/>
        <v>121.52954518098301</v>
      </c>
      <c r="Q22" s="61">
        <v>43804</v>
      </c>
      <c r="R22" s="62">
        <v>1000</v>
      </c>
      <c r="S22" s="63" t="s">
        <v>86</v>
      </c>
      <c r="T22" s="72">
        <v>59.549119552148497</v>
      </c>
      <c r="U22" s="64">
        <f t="shared" si="3"/>
        <v>238.19647820859399</v>
      </c>
      <c r="V22" s="73">
        <f t="shared" si="4"/>
        <v>105.70294607878922</v>
      </c>
      <c r="W22" s="96">
        <v>43808</v>
      </c>
      <c r="X22" s="67">
        <v>1000</v>
      </c>
      <c r="Y22" s="74" t="s">
        <v>88</v>
      </c>
      <c r="Z22" s="69">
        <v>63.576078017910604</v>
      </c>
      <c r="AA22" s="69">
        <f t="shared" si="5"/>
        <v>254.30431207164241</v>
      </c>
      <c r="AB22" s="70">
        <f t="shared" si="6"/>
        <v>112.85101773407567</v>
      </c>
      <c r="AC22" s="91">
        <v>43808</v>
      </c>
      <c r="AD22" s="62">
        <v>1000</v>
      </c>
      <c r="AE22" s="92" t="s">
        <v>88</v>
      </c>
      <c r="AF22" s="93">
        <v>64.624811485741802</v>
      </c>
      <c r="AG22" s="64">
        <f t="shared" si="7"/>
        <v>258.49924594296721</v>
      </c>
      <c r="AH22" s="73">
        <f t="shared" si="8"/>
        <v>114.71257703226318</v>
      </c>
      <c r="AI22" s="66">
        <v>43816</v>
      </c>
      <c r="AJ22" s="67" t="s">
        <v>91</v>
      </c>
      <c r="AK22" s="74" t="s">
        <v>89</v>
      </c>
      <c r="AL22" s="69">
        <v>50.503027399969227</v>
      </c>
      <c r="AM22" s="69">
        <f t="shared" si="9"/>
        <v>202.01210959987691</v>
      </c>
      <c r="AN22" s="70">
        <f t="shared" si="10"/>
        <v>89.645637453962308</v>
      </c>
      <c r="AO22" s="61">
        <v>43816</v>
      </c>
      <c r="AP22" s="62">
        <v>1000</v>
      </c>
      <c r="AQ22" s="64" t="s">
        <v>89</v>
      </c>
      <c r="AR22" s="93">
        <v>41.435456784878603</v>
      </c>
      <c r="AS22" s="64">
        <f t="shared" si="11"/>
        <v>165.74182713951441</v>
      </c>
      <c r="AT22" s="73">
        <f t="shared" si="12"/>
        <v>73.550203382041474</v>
      </c>
      <c r="AU22" s="66">
        <v>43858</v>
      </c>
      <c r="AV22" s="67">
        <v>1000</v>
      </c>
      <c r="AW22" s="74" t="s">
        <v>90</v>
      </c>
      <c r="AX22" s="69">
        <v>41.751445065800127</v>
      </c>
      <c r="AY22" s="69">
        <f t="shared" si="15"/>
        <v>167.00578026320053</v>
      </c>
      <c r="AZ22" s="70">
        <f t="shared" si="16"/>
        <v>74.11109987339141</v>
      </c>
    </row>
    <row r="23" spans="1:53" ht="15.75" customHeight="1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</row>
    <row r="24" spans="1:53" ht="15.75" customHeight="1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</row>
    <row r="25" spans="1:53" ht="15.75" customHeight="1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</row>
    <row r="26" spans="1:53" ht="15.75" customHeight="1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</row>
    <row r="27" spans="1:53" ht="15.75" customHeight="1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</row>
    <row r="28" spans="1:53" ht="15.7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</row>
    <row r="29" spans="1:53" ht="15.75" customHeight="1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</row>
    <row r="30" spans="1:53" ht="15.75" customHeight="1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</row>
    <row r="31" spans="1:53" ht="15.75" customHeight="1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</row>
    <row r="32" spans="1:53" ht="15.75" customHeight="1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</row>
    <row r="33" spans="1:52" ht="15.7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</row>
    <row r="34" spans="1:52" ht="15.75" customHeight="1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</row>
    <row r="35" spans="1:52" ht="15.75" customHeigh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</row>
    <row r="36" spans="1:52" ht="15.75" customHeight="1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</row>
    <row r="37" spans="1:52" ht="15.75" customHeigh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</row>
    <row r="38" spans="1:52" ht="15.75" customHeigh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</row>
    <row r="39" spans="1:52" ht="15.75" customHeigh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</row>
    <row r="40" spans="1:52" ht="15.75" customHeigh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</row>
    <row r="41" spans="1:52" ht="15.75" customHeight="1">
      <c r="A41" s="83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</row>
    <row r="42" spans="1:52" ht="15.75" customHeight="1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</row>
    <row r="43" spans="1:52" ht="15.75" customHeight="1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</row>
    <row r="44" spans="1:52" ht="15.75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</row>
    <row r="45" spans="1:52" ht="15.75" customHeight="1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</row>
    <row r="46" spans="1:52" ht="15.75" customHeight="1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</row>
    <row r="47" spans="1:52" ht="15.75" customHeight="1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</row>
    <row r="48" spans="1:52" ht="15.75" customHeight="1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</row>
    <row r="49" spans="1:52" ht="15.75" customHeight="1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</row>
    <row r="50" spans="1:52" ht="15.75" customHeight="1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</row>
    <row r="51" spans="1:52" ht="15.75" customHeight="1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</row>
    <row r="52" spans="1:52" ht="15.75" customHeight="1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</row>
    <row r="53" spans="1:52" ht="15.75" customHeight="1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</row>
    <row r="54" spans="1:52" ht="15.75" customHeight="1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</row>
    <row r="55" spans="1:52" ht="15.75" customHeight="1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</row>
    <row r="56" spans="1:52" ht="15.75" customHeight="1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</row>
    <row r="57" spans="1:52" ht="15.75" customHeight="1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83"/>
    </row>
    <row r="58" spans="1:52" ht="15.75" customHeight="1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</row>
    <row r="59" spans="1:52" ht="15.75" customHeight="1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</row>
    <row r="60" spans="1:52" ht="15.75" customHeight="1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</row>
    <row r="61" spans="1:52" ht="15.75" customHeight="1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</row>
    <row r="62" spans="1:52" ht="15.75" customHeight="1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</row>
    <row r="63" spans="1:52" ht="15.7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</row>
    <row r="64" spans="1:52" ht="15.75" customHeight="1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</row>
    <row r="65" spans="1:52" ht="15.75" customHeight="1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</row>
    <row r="66" spans="1:52" ht="15.75" customHeight="1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</row>
    <row r="67" spans="1:52" ht="15.75" customHeight="1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</row>
    <row r="68" spans="1:52" ht="15.75" customHeight="1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</row>
    <row r="69" spans="1:52" ht="15.75" customHeight="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</row>
    <row r="70" spans="1:52" ht="15.75" customHeight="1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</row>
    <row r="71" spans="1:52" ht="15.75" customHeight="1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</row>
    <row r="72" spans="1:52" ht="15.75" customHeight="1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</row>
    <row r="73" spans="1:52" ht="15.75" customHeight="1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</row>
    <row r="74" spans="1:52" ht="15.75" customHeight="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</row>
    <row r="75" spans="1:52" ht="15.75" customHeight="1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</row>
    <row r="76" spans="1:52" ht="15.75" customHeight="1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</row>
    <row r="77" spans="1:52" ht="15.75" customHeight="1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AZ77" s="83"/>
    </row>
    <row r="78" spans="1:52" ht="15.75" customHeight="1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</row>
    <row r="79" spans="1:52" ht="15.75" customHeight="1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</row>
    <row r="80" spans="1:52" ht="15.75" customHeight="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</row>
    <row r="81" spans="1:52" ht="15.75" customHeight="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</row>
    <row r="82" spans="1:52" ht="15.75" customHeight="1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</row>
    <row r="83" spans="1:52" ht="15.75" customHeight="1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</row>
    <row r="84" spans="1:52" ht="15.75" customHeight="1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</row>
    <row r="85" spans="1:52" ht="15.75" customHeight="1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</row>
    <row r="86" spans="1:52" ht="15.75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</row>
    <row r="87" spans="1:52" ht="15.75" customHeight="1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</row>
    <row r="88" spans="1:52" ht="15.75" customHeight="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</row>
    <row r="89" spans="1:52" ht="15.75" customHeight="1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3"/>
      <c r="AW89" s="83"/>
      <c r="AX89" s="83"/>
      <c r="AY89" s="83"/>
      <c r="AZ89" s="83"/>
    </row>
    <row r="90" spans="1:52" ht="15.75" customHeight="1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3"/>
      <c r="AW90" s="83"/>
      <c r="AX90" s="83"/>
      <c r="AY90" s="83"/>
      <c r="AZ90" s="83"/>
    </row>
    <row r="91" spans="1:52" ht="15.75" customHeight="1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3"/>
      <c r="AV91" s="83"/>
      <c r="AW91" s="83"/>
      <c r="AX91" s="83"/>
      <c r="AY91" s="83"/>
      <c r="AZ91" s="83"/>
    </row>
    <row r="92" spans="1:52" ht="15.75" customHeight="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3"/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</row>
    <row r="93" spans="1:52" ht="15.75" customHeight="1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3"/>
      <c r="AZ93" s="83"/>
    </row>
    <row r="94" spans="1:52" ht="15.75" customHeight="1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3"/>
      <c r="AW94" s="83"/>
      <c r="AX94" s="83"/>
      <c r="AY94" s="83"/>
      <c r="AZ94" s="83"/>
    </row>
    <row r="95" spans="1:52" ht="15.75" customHeight="1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</row>
    <row r="96" spans="1:52" ht="15.75" customHeight="1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</row>
    <row r="97" spans="1:52" ht="15.75" customHeight="1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3"/>
      <c r="AV97" s="83"/>
      <c r="AW97" s="83"/>
      <c r="AX97" s="83"/>
      <c r="AY97" s="83"/>
      <c r="AZ97" s="83"/>
    </row>
    <row r="98" spans="1:52" ht="15.75" customHeight="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</row>
    <row r="99" spans="1:52" ht="15.75" customHeight="1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3"/>
      <c r="AV99" s="83"/>
      <c r="AW99" s="83"/>
      <c r="AX99" s="83"/>
      <c r="AY99" s="83"/>
      <c r="AZ99" s="83"/>
    </row>
    <row r="100" spans="1:52" ht="15.75" customHeight="1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3"/>
      <c r="AV100" s="83"/>
      <c r="AW100" s="83"/>
      <c r="AX100" s="83"/>
      <c r="AY100" s="83"/>
      <c r="AZ100" s="83"/>
    </row>
    <row r="101" spans="1:52" ht="15.75" customHeight="1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3"/>
      <c r="AV101" s="83"/>
      <c r="AW101" s="83"/>
      <c r="AX101" s="83"/>
      <c r="AY101" s="83"/>
      <c r="AZ101" s="83"/>
    </row>
    <row r="102" spans="1:52" ht="15.75" customHeight="1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  <c r="AF102" s="83"/>
      <c r="AG102" s="83"/>
      <c r="AH102" s="83"/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3"/>
      <c r="AV102" s="83"/>
      <c r="AW102" s="83"/>
      <c r="AX102" s="83"/>
      <c r="AY102" s="83"/>
      <c r="AZ102" s="83"/>
    </row>
    <row r="103" spans="1:52" ht="15.75" customHeight="1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  <c r="AF103" s="83"/>
      <c r="AG103" s="83"/>
      <c r="AH103" s="83"/>
      <c r="AI103" s="83"/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  <c r="AT103" s="83"/>
      <c r="AU103" s="83"/>
      <c r="AV103" s="83"/>
      <c r="AW103" s="83"/>
      <c r="AX103" s="83"/>
      <c r="AY103" s="83"/>
      <c r="AZ103" s="83"/>
    </row>
    <row r="104" spans="1:52" ht="15.75" customHeight="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</row>
    <row r="105" spans="1:52" ht="15.75" customHeight="1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</row>
    <row r="106" spans="1:52" ht="15.75" customHeight="1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</row>
    <row r="107" spans="1:52" ht="15.75" customHeight="1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3"/>
      <c r="AV107" s="83"/>
      <c r="AW107" s="83"/>
      <c r="AX107" s="83"/>
      <c r="AY107" s="83"/>
      <c r="AZ107" s="83"/>
    </row>
    <row r="108" spans="1:52" ht="15.75" customHeight="1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  <c r="AF108" s="83"/>
      <c r="AG108" s="83"/>
      <c r="AH108" s="83"/>
      <c r="AI108" s="83"/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3"/>
      <c r="AV108" s="83"/>
      <c r="AW108" s="83"/>
      <c r="AX108" s="83"/>
      <c r="AY108" s="83"/>
      <c r="AZ108" s="83"/>
    </row>
    <row r="109" spans="1:52" ht="15.75" customHeight="1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  <c r="AF109" s="83"/>
      <c r="AG109" s="83"/>
      <c r="AH109" s="83"/>
      <c r="AI109" s="83"/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3"/>
      <c r="AV109" s="83"/>
      <c r="AW109" s="83"/>
      <c r="AX109" s="83"/>
      <c r="AY109" s="83"/>
      <c r="AZ109" s="83"/>
    </row>
    <row r="110" spans="1:52" ht="15.75" customHeight="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3"/>
      <c r="AW110" s="83"/>
      <c r="AX110" s="83"/>
      <c r="AY110" s="83"/>
      <c r="AZ110" s="83"/>
    </row>
    <row r="111" spans="1:52" ht="15.75" customHeight="1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83"/>
      <c r="AW111" s="83"/>
      <c r="AX111" s="83"/>
      <c r="AY111" s="83"/>
      <c r="AZ111" s="83"/>
    </row>
    <row r="112" spans="1:52" ht="15.75" customHeight="1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  <c r="AF112" s="83"/>
      <c r="AG112" s="83"/>
      <c r="AH112" s="83"/>
      <c r="AI112" s="83"/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3"/>
      <c r="AV112" s="83"/>
      <c r="AW112" s="83"/>
      <c r="AX112" s="83"/>
      <c r="AY112" s="83"/>
      <c r="AZ112" s="83"/>
    </row>
    <row r="113" spans="1:52" ht="15.75" customHeight="1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  <c r="AF113" s="83"/>
      <c r="AG113" s="83"/>
      <c r="AH113" s="83"/>
      <c r="AI113" s="83"/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3"/>
      <c r="AV113" s="83"/>
      <c r="AW113" s="83"/>
      <c r="AX113" s="83"/>
      <c r="AY113" s="83"/>
      <c r="AZ113" s="83"/>
    </row>
    <row r="114" spans="1:52" ht="15.75" customHeight="1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  <c r="AF114" s="83"/>
      <c r="AG114" s="83"/>
      <c r="AH114" s="83"/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83"/>
      <c r="AW114" s="83"/>
      <c r="AX114" s="83"/>
      <c r="AY114" s="83"/>
      <c r="AZ114" s="83"/>
    </row>
    <row r="115" spans="1:52" ht="15.75" customHeight="1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</row>
    <row r="116" spans="1:52" ht="15.75" customHeight="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</row>
    <row r="117" spans="1:52" ht="15.75" customHeight="1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</row>
    <row r="118" spans="1:52" ht="15.75" customHeight="1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  <c r="AF118" s="83"/>
      <c r="AG118" s="83"/>
      <c r="AH118" s="83"/>
      <c r="AI118" s="83"/>
      <c r="AJ118" s="83"/>
      <c r="AK118" s="83"/>
      <c r="AL118" s="83"/>
      <c r="AM118" s="83"/>
      <c r="AN118" s="83"/>
      <c r="AO118" s="83"/>
      <c r="AP118" s="83"/>
      <c r="AQ118" s="83"/>
      <c r="AR118" s="83"/>
      <c r="AS118" s="83"/>
      <c r="AT118" s="83"/>
      <c r="AU118" s="83"/>
      <c r="AV118" s="83"/>
      <c r="AW118" s="83"/>
      <c r="AX118" s="83"/>
      <c r="AY118" s="83"/>
      <c r="AZ118" s="83"/>
    </row>
    <row r="119" spans="1:52" ht="15.75" customHeight="1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  <c r="AF119" s="83"/>
      <c r="AG119" s="83"/>
      <c r="AH119" s="83"/>
      <c r="AI119" s="83"/>
      <c r="AJ119" s="83"/>
      <c r="AK119" s="83"/>
      <c r="AL119" s="83"/>
      <c r="AM119" s="83"/>
      <c r="AN119" s="83"/>
      <c r="AO119" s="83"/>
      <c r="AP119" s="83"/>
      <c r="AQ119" s="83"/>
      <c r="AR119" s="83"/>
      <c r="AS119" s="83"/>
      <c r="AT119" s="83"/>
      <c r="AU119" s="83"/>
      <c r="AV119" s="83"/>
      <c r="AW119" s="83"/>
      <c r="AX119" s="83"/>
      <c r="AY119" s="83"/>
      <c r="AZ119" s="83"/>
    </row>
    <row r="120" spans="1:52" ht="15.75" customHeight="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</row>
    <row r="121" spans="1:52" ht="15.75" customHeight="1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  <c r="AF121" s="83"/>
      <c r="AG121" s="83"/>
      <c r="AH121" s="83"/>
      <c r="AI121" s="83"/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3"/>
      <c r="AV121" s="83"/>
      <c r="AW121" s="83"/>
      <c r="AX121" s="83"/>
      <c r="AY121" s="83"/>
      <c r="AZ121" s="83"/>
    </row>
    <row r="122" spans="1:52" ht="15.75" customHeight="1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  <c r="AF122" s="83"/>
      <c r="AG122" s="83"/>
      <c r="AH122" s="83"/>
      <c r="AI122" s="83"/>
      <c r="AJ122" s="83"/>
      <c r="AK122" s="83"/>
      <c r="AL122" s="83"/>
      <c r="AM122" s="83"/>
      <c r="AN122" s="83"/>
      <c r="AO122" s="83"/>
      <c r="AP122" s="83"/>
      <c r="AQ122" s="83"/>
      <c r="AR122" s="83"/>
      <c r="AS122" s="83"/>
      <c r="AT122" s="83"/>
      <c r="AU122" s="83"/>
      <c r="AV122" s="83"/>
      <c r="AW122" s="83"/>
      <c r="AX122" s="83"/>
      <c r="AY122" s="83"/>
      <c r="AZ122" s="83"/>
    </row>
    <row r="123" spans="1:52" ht="15.75" customHeight="1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  <c r="AF123" s="83"/>
      <c r="AG123" s="83"/>
      <c r="AH123" s="83"/>
      <c r="AI123" s="83"/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3"/>
      <c r="AV123" s="83"/>
      <c r="AW123" s="83"/>
      <c r="AX123" s="83"/>
      <c r="AY123" s="83"/>
      <c r="AZ123" s="83"/>
    </row>
    <row r="124" spans="1:52" ht="15.75" customHeight="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  <c r="AF124" s="83"/>
      <c r="AG124" s="83"/>
      <c r="AH124" s="83"/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83"/>
      <c r="AW124" s="83"/>
      <c r="AX124" s="83"/>
      <c r="AY124" s="83"/>
      <c r="AZ124" s="83"/>
    </row>
    <row r="125" spans="1:52" ht="15.75" customHeight="1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  <c r="AF125" s="83"/>
      <c r="AG125" s="83"/>
      <c r="AH125" s="83"/>
      <c r="AI125" s="83"/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3"/>
      <c r="AV125" s="83"/>
      <c r="AW125" s="83"/>
      <c r="AX125" s="83"/>
      <c r="AY125" s="83"/>
      <c r="AZ125" s="83"/>
    </row>
    <row r="126" spans="1:52" ht="15.75" customHeight="1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</row>
    <row r="127" spans="1:52" ht="15.75" customHeight="1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</row>
    <row r="128" spans="1:52" ht="15.75" customHeight="1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3"/>
      <c r="AW128" s="83"/>
      <c r="AX128" s="83"/>
      <c r="AY128" s="83"/>
      <c r="AZ128" s="83"/>
    </row>
    <row r="129" spans="1:52" ht="15.75" customHeight="1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  <c r="AF129" s="83"/>
      <c r="AG129" s="83"/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83"/>
      <c r="AY129" s="83"/>
      <c r="AZ129" s="83"/>
    </row>
    <row r="130" spans="1:52" ht="15.75" customHeight="1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  <c r="AF130" s="83"/>
      <c r="AG130" s="83"/>
      <c r="AH130" s="83"/>
      <c r="AI130" s="83"/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3"/>
      <c r="AV130" s="83"/>
      <c r="AW130" s="83"/>
      <c r="AX130" s="83"/>
      <c r="AY130" s="83"/>
      <c r="AZ130" s="83"/>
    </row>
    <row r="131" spans="1:52" ht="15.75" customHeight="1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  <c r="AF131" s="83"/>
      <c r="AG131" s="83"/>
      <c r="AH131" s="83"/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3"/>
      <c r="AW131" s="83"/>
      <c r="AX131" s="83"/>
      <c r="AY131" s="83"/>
      <c r="AZ131" s="83"/>
    </row>
    <row r="132" spans="1:52" ht="15.75" customHeight="1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  <c r="AF132" s="83"/>
      <c r="AG132" s="83"/>
      <c r="AH132" s="83"/>
      <c r="AI132" s="83"/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3"/>
      <c r="AV132" s="83"/>
      <c r="AW132" s="83"/>
      <c r="AX132" s="83"/>
      <c r="AY132" s="83"/>
      <c r="AZ132" s="83"/>
    </row>
    <row r="133" spans="1:52" ht="15.75" customHeight="1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  <c r="AF133" s="83"/>
      <c r="AG133" s="83"/>
      <c r="AH133" s="83"/>
      <c r="AI133" s="83"/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3"/>
      <c r="AV133" s="83"/>
      <c r="AW133" s="83"/>
      <c r="AX133" s="83"/>
      <c r="AY133" s="83"/>
      <c r="AZ133" s="83"/>
    </row>
    <row r="134" spans="1:52" ht="15.75" customHeight="1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  <c r="AF134" s="83"/>
      <c r="AG134" s="83"/>
      <c r="AH134" s="83"/>
      <c r="AI134" s="83"/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3"/>
      <c r="AV134" s="83"/>
      <c r="AW134" s="83"/>
      <c r="AX134" s="83"/>
      <c r="AY134" s="83"/>
      <c r="AZ134" s="83"/>
    </row>
    <row r="135" spans="1:52" ht="15.75" customHeight="1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  <c r="AF135" s="83"/>
      <c r="AG135" s="83"/>
      <c r="AH135" s="83"/>
      <c r="AI135" s="83"/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3"/>
      <c r="AV135" s="83"/>
      <c r="AW135" s="83"/>
      <c r="AX135" s="83"/>
      <c r="AY135" s="83"/>
      <c r="AZ135" s="83"/>
    </row>
    <row r="136" spans="1:52" ht="15.75" customHeight="1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  <c r="AF136" s="83"/>
      <c r="AG136" s="83"/>
      <c r="AH136" s="83"/>
      <c r="AI136" s="83"/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3"/>
      <c r="AV136" s="83"/>
      <c r="AW136" s="83"/>
      <c r="AX136" s="83"/>
      <c r="AY136" s="83"/>
      <c r="AZ136" s="83"/>
    </row>
    <row r="137" spans="1:52" ht="15.75" customHeight="1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  <c r="AF137" s="83"/>
      <c r="AG137" s="83"/>
      <c r="AH137" s="83"/>
      <c r="AI137" s="83"/>
      <c r="AJ137" s="83"/>
      <c r="AK137" s="83"/>
      <c r="AL137" s="83"/>
      <c r="AM137" s="83"/>
      <c r="AN137" s="83"/>
      <c r="AO137" s="83"/>
      <c r="AP137" s="83"/>
      <c r="AQ137" s="83"/>
      <c r="AR137" s="83"/>
      <c r="AS137" s="83"/>
      <c r="AT137" s="83"/>
      <c r="AU137" s="83"/>
      <c r="AV137" s="83"/>
      <c r="AW137" s="83"/>
      <c r="AX137" s="83"/>
      <c r="AY137" s="83"/>
      <c r="AZ137" s="83"/>
    </row>
    <row r="138" spans="1:52" ht="15.75" customHeight="1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  <c r="AF138" s="83"/>
      <c r="AG138" s="83"/>
      <c r="AH138" s="83"/>
      <c r="AI138" s="83"/>
      <c r="AJ138" s="83"/>
      <c r="AK138" s="83"/>
      <c r="AL138" s="83"/>
      <c r="AM138" s="83"/>
      <c r="AN138" s="83"/>
      <c r="AO138" s="83"/>
      <c r="AP138" s="83"/>
      <c r="AQ138" s="83"/>
      <c r="AR138" s="83"/>
      <c r="AS138" s="83"/>
      <c r="AT138" s="83"/>
      <c r="AU138" s="83"/>
      <c r="AV138" s="83"/>
      <c r="AW138" s="83"/>
      <c r="AX138" s="83"/>
      <c r="AY138" s="83"/>
      <c r="AZ138" s="83"/>
    </row>
    <row r="139" spans="1:52" ht="15.75" customHeight="1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  <c r="AF139" s="83"/>
      <c r="AG139" s="83"/>
      <c r="AH139" s="83"/>
      <c r="AI139" s="83"/>
      <c r="AJ139" s="83"/>
      <c r="AK139" s="83"/>
      <c r="AL139" s="83"/>
      <c r="AM139" s="83"/>
      <c r="AN139" s="83"/>
      <c r="AO139" s="83"/>
      <c r="AP139" s="83"/>
      <c r="AQ139" s="83"/>
      <c r="AR139" s="83"/>
      <c r="AS139" s="83"/>
      <c r="AT139" s="83"/>
      <c r="AU139" s="83"/>
      <c r="AV139" s="83"/>
      <c r="AW139" s="83"/>
      <c r="AX139" s="83"/>
      <c r="AY139" s="83"/>
      <c r="AZ139" s="83"/>
    </row>
    <row r="140" spans="1:52" ht="15.75" customHeight="1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  <c r="AF140" s="83"/>
      <c r="AG140" s="83"/>
      <c r="AH140" s="83"/>
      <c r="AI140" s="83"/>
      <c r="AJ140" s="83"/>
      <c r="AK140" s="83"/>
      <c r="AL140" s="83"/>
      <c r="AM140" s="83"/>
      <c r="AN140" s="83"/>
      <c r="AO140" s="83"/>
      <c r="AP140" s="83"/>
      <c r="AQ140" s="83"/>
      <c r="AR140" s="83"/>
      <c r="AS140" s="83"/>
      <c r="AT140" s="83"/>
      <c r="AU140" s="83"/>
      <c r="AV140" s="83"/>
      <c r="AW140" s="83"/>
      <c r="AX140" s="83"/>
      <c r="AY140" s="83"/>
      <c r="AZ140" s="83"/>
    </row>
    <row r="141" spans="1:52" ht="15.75" customHeight="1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  <c r="AF141" s="83"/>
      <c r="AG141" s="83"/>
      <c r="AH141" s="83"/>
      <c r="AI141" s="83"/>
      <c r="AJ141" s="83"/>
      <c r="AK141" s="83"/>
      <c r="AL141" s="83"/>
      <c r="AM141" s="83"/>
      <c r="AN141" s="83"/>
      <c r="AO141" s="83"/>
      <c r="AP141" s="83"/>
      <c r="AQ141" s="83"/>
      <c r="AR141" s="83"/>
      <c r="AS141" s="83"/>
      <c r="AT141" s="83"/>
      <c r="AU141" s="83"/>
      <c r="AV141" s="83"/>
      <c r="AW141" s="83"/>
      <c r="AX141" s="83"/>
      <c r="AY141" s="83"/>
      <c r="AZ141" s="83"/>
    </row>
    <row r="142" spans="1:52" ht="15.75" customHeight="1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  <c r="AF142" s="83"/>
      <c r="AG142" s="83"/>
      <c r="AH142" s="83"/>
      <c r="AI142" s="83"/>
      <c r="AJ142" s="83"/>
      <c r="AK142" s="83"/>
      <c r="AL142" s="83"/>
      <c r="AM142" s="83"/>
      <c r="AN142" s="83"/>
      <c r="AO142" s="83"/>
      <c r="AP142" s="83"/>
      <c r="AQ142" s="83"/>
      <c r="AR142" s="83"/>
      <c r="AS142" s="83"/>
      <c r="AT142" s="83"/>
      <c r="AU142" s="83"/>
      <c r="AV142" s="83"/>
      <c r="AW142" s="83"/>
      <c r="AX142" s="83"/>
      <c r="AY142" s="83"/>
      <c r="AZ142" s="83"/>
    </row>
    <row r="143" spans="1:52" ht="15.75" customHeight="1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  <c r="AF143" s="83"/>
      <c r="AG143" s="83"/>
      <c r="AH143" s="83"/>
      <c r="AI143" s="83"/>
      <c r="AJ143" s="83"/>
      <c r="AK143" s="83"/>
      <c r="AL143" s="83"/>
      <c r="AM143" s="83"/>
      <c r="AN143" s="83"/>
      <c r="AO143" s="83"/>
      <c r="AP143" s="83"/>
      <c r="AQ143" s="83"/>
      <c r="AR143" s="83"/>
      <c r="AS143" s="83"/>
      <c r="AT143" s="83"/>
      <c r="AU143" s="83"/>
      <c r="AV143" s="83"/>
      <c r="AW143" s="83"/>
      <c r="AX143" s="83"/>
      <c r="AY143" s="83"/>
      <c r="AZ143" s="83"/>
    </row>
    <row r="144" spans="1:52" ht="15.75" customHeight="1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  <c r="AF144" s="83"/>
      <c r="AG144" s="83"/>
      <c r="AH144" s="83"/>
      <c r="AI144" s="83"/>
      <c r="AJ144" s="83"/>
      <c r="AK144" s="83"/>
      <c r="AL144" s="83"/>
      <c r="AM144" s="83"/>
      <c r="AN144" s="83"/>
      <c r="AO144" s="83"/>
      <c r="AP144" s="83"/>
      <c r="AQ144" s="83"/>
      <c r="AR144" s="83"/>
      <c r="AS144" s="83"/>
      <c r="AT144" s="83"/>
      <c r="AU144" s="83"/>
      <c r="AV144" s="83"/>
      <c r="AW144" s="83"/>
      <c r="AX144" s="83"/>
      <c r="AY144" s="83"/>
      <c r="AZ144" s="83"/>
    </row>
    <row r="145" spans="1:52" ht="15.75" customHeight="1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  <c r="AF145" s="83"/>
      <c r="AG145" s="83"/>
      <c r="AH145" s="83"/>
      <c r="AI145" s="83"/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3"/>
      <c r="AV145" s="83"/>
      <c r="AW145" s="83"/>
      <c r="AX145" s="83"/>
      <c r="AY145" s="83"/>
      <c r="AZ145" s="83"/>
    </row>
    <row r="146" spans="1:52" ht="15.75" customHeight="1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  <c r="AF146" s="83"/>
      <c r="AG146" s="83"/>
      <c r="AH146" s="83"/>
      <c r="AI146" s="83"/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3"/>
      <c r="AW146" s="83"/>
      <c r="AX146" s="83"/>
      <c r="AY146" s="83"/>
      <c r="AZ146" s="83"/>
    </row>
    <row r="147" spans="1:52" ht="15.75" customHeight="1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  <c r="AF147" s="83"/>
      <c r="AG147" s="83"/>
      <c r="AH147" s="83"/>
      <c r="AI147" s="83"/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3"/>
      <c r="AV147" s="83"/>
      <c r="AW147" s="83"/>
      <c r="AX147" s="83"/>
      <c r="AY147" s="83"/>
      <c r="AZ147" s="83"/>
    </row>
    <row r="148" spans="1:52" ht="15.75" customHeight="1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3"/>
      <c r="AW148" s="83"/>
      <c r="AX148" s="83"/>
      <c r="AY148" s="83"/>
      <c r="AZ148" s="83"/>
    </row>
    <row r="149" spans="1:52" ht="15.75" customHeight="1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  <c r="AF149" s="83"/>
      <c r="AG149" s="83"/>
      <c r="AH149" s="83"/>
      <c r="AI149" s="83"/>
      <c r="AJ149" s="83"/>
      <c r="AK149" s="83"/>
      <c r="AL149" s="83"/>
      <c r="AM149" s="83"/>
      <c r="AN149" s="83"/>
      <c r="AO149" s="83"/>
      <c r="AP149" s="83"/>
      <c r="AQ149" s="83"/>
      <c r="AR149" s="83"/>
      <c r="AS149" s="83"/>
      <c r="AT149" s="83"/>
      <c r="AU149" s="83"/>
      <c r="AV149" s="83"/>
      <c r="AW149" s="83"/>
      <c r="AX149" s="83"/>
      <c r="AY149" s="83"/>
      <c r="AZ149" s="83"/>
    </row>
    <row r="150" spans="1:52" ht="15.75" customHeight="1">
      <c r="A150" s="83"/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  <c r="AB150" s="83"/>
      <c r="AC150" s="83"/>
      <c r="AD150" s="83"/>
      <c r="AE150" s="83"/>
      <c r="AF150" s="83"/>
      <c r="AG150" s="83"/>
      <c r="AH150" s="83"/>
      <c r="AI150" s="83"/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3"/>
      <c r="AV150" s="83"/>
      <c r="AW150" s="83"/>
      <c r="AX150" s="83"/>
      <c r="AY150" s="83"/>
      <c r="AZ150" s="83"/>
    </row>
    <row r="151" spans="1:52" ht="15.75" customHeight="1">
      <c r="A151" s="83"/>
      <c r="B151" s="83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3"/>
      <c r="AD151" s="83"/>
      <c r="AE151" s="83"/>
      <c r="AF151" s="83"/>
      <c r="AG151" s="83"/>
      <c r="AH151" s="83"/>
      <c r="AI151" s="83"/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3"/>
      <c r="AV151" s="83"/>
      <c r="AW151" s="83"/>
      <c r="AX151" s="83"/>
      <c r="AY151" s="83"/>
      <c r="AZ151" s="83"/>
    </row>
    <row r="152" spans="1:52" ht="15.75" customHeight="1">
      <c r="A152" s="83"/>
      <c r="B152" s="83"/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  <c r="AA152" s="83"/>
      <c r="AB152" s="83"/>
      <c r="AC152" s="83"/>
      <c r="AD152" s="83"/>
      <c r="AE152" s="83"/>
      <c r="AF152" s="83"/>
      <c r="AG152" s="83"/>
      <c r="AH152" s="83"/>
      <c r="AI152" s="83"/>
      <c r="AJ152" s="83"/>
      <c r="AK152" s="83"/>
      <c r="AL152" s="83"/>
      <c r="AM152" s="83"/>
      <c r="AN152" s="83"/>
      <c r="AO152" s="83"/>
      <c r="AP152" s="83"/>
      <c r="AQ152" s="83"/>
      <c r="AR152" s="83"/>
      <c r="AS152" s="83"/>
      <c r="AT152" s="83"/>
      <c r="AU152" s="83"/>
      <c r="AV152" s="83"/>
      <c r="AW152" s="83"/>
      <c r="AX152" s="83"/>
      <c r="AY152" s="83"/>
      <c r="AZ152" s="83"/>
    </row>
    <row r="153" spans="1:52" ht="15.75" customHeight="1">
      <c r="A153" s="83"/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83"/>
      <c r="AF153" s="83"/>
      <c r="AG153" s="83"/>
      <c r="AH153" s="83"/>
      <c r="AI153" s="83"/>
      <c r="AJ153" s="83"/>
      <c r="AK153" s="83"/>
      <c r="AL153" s="83"/>
      <c r="AM153" s="83"/>
      <c r="AN153" s="83"/>
      <c r="AO153" s="83"/>
      <c r="AP153" s="83"/>
      <c r="AQ153" s="83"/>
      <c r="AR153" s="83"/>
      <c r="AS153" s="83"/>
      <c r="AT153" s="83"/>
      <c r="AU153" s="83"/>
      <c r="AV153" s="83"/>
      <c r="AW153" s="83"/>
      <c r="AX153" s="83"/>
      <c r="AY153" s="83"/>
      <c r="AZ153" s="83"/>
    </row>
    <row r="154" spans="1:52" ht="15.75" customHeight="1">
      <c r="A154" s="83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  <c r="AF154" s="83"/>
      <c r="AG154" s="83"/>
      <c r="AH154" s="83"/>
      <c r="AI154" s="83"/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3"/>
      <c r="AV154" s="83"/>
      <c r="AW154" s="83"/>
      <c r="AX154" s="83"/>
      <c r="AY154" s="83"/>
      <c r="AZ154" s="83"/>
    </row>
    <row r="155" spans="1:52" ht="15.75" customHeight="1">
      <c r="A155" s="83"/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  <c r="AB155" s="83"/>
      <c r="AC155" s="83"/>
      <c r="AD155" s="83"/>
      <c r="AE155" s="83"/>
      <c r="AF155" s="83"/>
      <c r="AG155" s="83"/>
      <c r="AH155" s="83"/>
      <c r="AI155" s="83"/>
      <c r="AJ155" s="83"/>
      <c r="AK155" s="83"/>
      <c r="AL155" s="83"/>
      <c r="AM155" s="83"/>
      <c r="AN155" s="83"/>
      <c r="AO155" s="83"/>
      <c r="AP155" s="83"/>
      <c r="AQ155" s="83"/>
      <c r="AR155" s="83"/>
      <c r="AS155" s="83"/>
      <c r="AT155" s="83"/>
      <c r="AU155" s="83"/>
      <c r="AV155" s="83"/>
      <c r="AW155" s="83"/>
      <c r="AX155" s="83"/>
      <c r="AY155" s="83"/>
      <c r="AZ155" s="83"/>
    </row>
    <row r="156" spans="1:52" ht="15.75" customHeight="1">
      <c r="A156" s="83"/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  <c r="AF156" s="83"/>
      <c r="AG156" s="83"/>
      <c r="AH156" s="83"/>
      <c r="AI156" s="83"/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3"/>
      <c r="AV156" s="83"/>
      <c r="AW156" s="83"/>
      <c r="AX156" s="83"/>
      <c r="AY156" s="83"/>
      <c r="AZ156" s="83"/>
    </row>
    <row r="157" spans="1:52" ht="15.75" customHeight="1">
      <c r="A157" s="83"/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83"/>
      <c r="AF157" s="83"/>
      <c r="AG157" s="83"/>
      <c r="AH157" s="83"/>
      <c r="AI157" s="83"/>
      <c r="AJ157" s="83"/>
      <c r="AK157" s="83"/>
      <c r="AL157" s="83"/>
      <c r="AM157" s="83"/>
      <c r="AN157" s="83"/>
      <c r="AO157" s="83"/>
      <c r="AP157" s="83"/>
      <c r="AQ157" s="83"/>
      <c r="AR157" s="83"/>
      <c r="AS157" s="83"/>
      <c r="AT157" s="83"/>
      <c r="AU157" s="83"/>
      <c r="AV157" s="83"/>
      <c r="AW157" s="83"/>
      <c r="AX157" s="83"/>
      <c r="AY157" s="83"/>
      <c r="AZ157" s="83"/>
    </row>
    <row r="158" spans="1:52" ht="15.75" customHeight="1">
      <c r="A158" s="83"/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83"/>
      <c r="AF158" s="83"/>
      <c r="AG158" s="83"/>
      <c r="AH158" s="83"/>
      <c r="AI158" s="83"/>
      <c r="AJ158" s="83"/>
      <c r="AK158" s="83"/>
      <c r="AL158" s="83"/>
      <c r="AM158" s="83"/>
      <c r="AN158" s="83"/>
      <c r="AO158" s="83"/>
      <c r="AP158" s="83"/>
      <c r="AQ158" s="83"/>
      <c r="AR158" s="83"/>
      <c r="AS158" s="83"/>
      <c r="AT158" s="83"/>
      <c r="AU158" s="83"/>
      <c r="AV158" s="83"/>
      <c r="AW158" s="83"/>
      <c r="AX158" s="83"/>
      <c r="AY158" s="83"/>
      <c r="AZ158" s="83"/>
    </row>
    <row r="159" spans="1:52" ht="15.75" customHeight="1">
      <c r="A159" s="83"/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  <c r="AB159" s="83"/>
      <c r="AC159" s="83"/>
      <c r="AD159" s="83"/>
      <c r="AE159" s="83"/>
      <c r="AF159" s="83"/>
      <c r="AG159" s="83"/>
      <c r="AH159" s="83"/>
      <c r="AI159" s="83"/>
      <c r="AJ159" s="83"/>
      <c r="AK159" s="83"/>
      <c r="AL159" s="83"/>
      <c r="AM159" s="83"/>
      <c r="AN159" s="83"/>
      <c r="AO159" s="83"/>
      <c r="AP159" s="83"/>
      <c r="AQ159" s="83"/>
      <c r="AR159" s="83"/>
      <c r="AS159" s="83"/>
      <c r="AT159" s="83"/>
      <c r="AU159" s="83"/>
      <c r="AV159" s="83"/>
      <c r="AW159" s="83"/>
      <c r="AX159" s="83"/>
      <c r="AY159" s="83"/>
      <c r="AZ159" s="83"/>
    </row>
    <row r="160" spans="1:52" ht="15.75" customHeight="1">
      <c r="A160" s="83"/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  <c r="AF160" s="83"/>
      <c r="AG160" s="83"/>
      <c r="AH160" s="83"/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3"/>
      <c r="AW160" s="83"/>
      <c r="AX160" s="83"/>
      <c r="AY160" s="83"/>
      <c r="AZ160" s="83"/>
    </row>
    <row r="161" spans="1:52" ht="15.75" customHeight="1">
      <c r="A161" s="83"/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  <c r="AF161" s="83"/>
      <c r="AG161" s="83"/>
      <c r="AH161" s="83"/>
      <c r="AI161" s="83"/>
      <c r="AJ161" s="83"/>
      <c r="AK161" s="83"/>
      <c r="AL161" s="83"/>
      <c r="AM161" s="83"/>
      <c r="AN161" s="83"/>
      <c r="AO161" s="83"/>
      <c r="AP161" s="83"/>
      <c r="AQ161" s="83"/>
      <c r="AR161" s="83"/>
      <c r="AS161" s="83"/>
      <c r="AT161" s="83"/>
      <c r="AU161" s="83"/>
      <c r="AV161" s="83"/>
      <c r="AW161" s="83"/>
      <c r="AX161" s="83"/>
      <c r="AY161" s="83"/>
      <c r="AZ161" s="83"/>
    </row>
    <row r="162" spans="1:52" ht="15.75" customHeight="1">
      <c r="A162" s="83"/>
      <c r="B162" s="83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  <c r="AF162" s="83"/>
      <c r="AG162" s="83"/>
      <c r="AH162" s="83"/>
      <c r="AI162" s="83"/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3"/>
      <c r="AV162" s="83"/>
      <c r="AW162" s="83"/>
      <c r="AX162" s="83"/>
      <c r="AY162" s="83"/>
      <c r="AZ162" s="83"/>
    </row>
    <row r="163" spans="1:52" ht="15.75" customHeight="1">
      <c r="A163" s="83"/>
      <c r="B163" s="83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  <c r="AB163" s="83"/>
      <c r="AC163" s="83"/>
      <c r="AD163" s="83"/>
      <c r="AE163" s="83"/>
      <c r="AF163" s="83"/>
      <c r="AG163" s="83"/>
      <c r="AH163" s="83"/>
      <c r="AI163" s="83"/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3"/>
      <c r="AV163" s="83"/>
      <c r="AW163" s="83"/>
      <c r="AX163" s="83"/>
      <c r="AY163" s="83"/>
      <c r="AZ163" s="83"/>
    </row>
    <row r="164" spans="1:52" ht="15.75" customHeight="1">
      <c r="A164" s="83"/>
      <c r="B164" s="83"/>
      <c r="C164" s="83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83"/>
      <c r="AD164" s="83"/>
      <c r="AE164" s="83"/>
      <c r="AF164" s="83"/>
      <c r="AG164" s="83"/>
      <c r="AH164" s="83"/>
      <c r="AI164" s="83"/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3"/>
      <c r="AV164" s="83"/>
      <c r="AW164" s="83"/>
      <c r="AX164" s="83"/>
      <c r="AY164" s="83"/>
      <c r="AZ164" s="83"/>
    </row>
    <row r="165" spans="1:52" ht="15.75" customHeight="1">
      <c r="A165" s="83"/>
      <c r="B165" s="83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  <c r="AB165" s="83"/>
      <c r="AC165" s="83"/>
      <c r="AD165" s="83"/>
      <c r="AE165" s="83"/>
      <c r="AF165" s="83"/>
      <c r="AG165" s="83"/>
      <c r="AH165" s="83"/>
      <c r="AI165" s="83"/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3"/>
      <c r="AV165" s="83"/>
      <c r="AW165" s="83"/>
      <c r="AX165" s="83"/>
      <c r="AY165" s="83"/>
      <c r="AZ165" s="83"/>
    </row>
    <row r="166" spans="1:52" ht="15.75" customHeight="1">
      <c r="A166" s="83"/>
      <c r="B166" s="83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  <c r="AB166" s="83"/>
      <c r="AC166" s="83"/>
      <c r="AD166" s="83"/>
      <c r="AE166" s="83"/>
      <c r="AF166" s="83"/>
      <c r="AG166" s="83"/>
      <c r="AH166" s="83"/>
      <c r="AI166" s="83"/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3"/>
      <c r="AV166" s="83"/>
      <c r="AW166" s="83"/>
      <c r="AX166" s="83"/>
      <c r="AY166" s="83"/>
      <c r="AZ166" s="83"/>
    </row>
    <row r="167" spans="1:52" ht="15.75" customHeight="1">
      <c r="A167" s="83"/>
      <c r="B167" s="83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83"/>
      <c r="AF167" s="83"/>
      <c r="AG167" s="83"/>
      <c r="AH167" s="83"/>
      <c r="AI167" s="83"/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3"/>
      <c r="AW167" s="83"/>
      <c r="AX167" s="83"/>
      <c r="AY167" s="83"/>
      <c r="AZ167" s="83"/>
    </row>
    <row r="168" spans="1:52" ht="15.75" customHeight="1">
      <c r="A168" s="83"/>
      <c r="B168" s="83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83"/>
      <c r="AF168" s="83"/>
      <c r="AG168" s="83"/>
      <c r="AH168" s="83"/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83"/>
      <c r="AW168" s="83"/>
      <c r="AX168" s="83"/>
      <c r="AY168" s="83"/>
      <c r="AZ168" s="83"/>
    </row>
    <row r="169" spans="1:52" ht="15.75" customHeight="1">
      <c r="A169" s="83"/>
      <c r="B169" s="83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83"/>
      <c r="AF169" s="83"/>
      <c r="AG169" s="83"/>
      <c r="AH169" s="83"/>
      <c r="AI169" s="83"/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3"/>
      <c r="AV169" s="83"/>
      <c r="AW169" s="83"/>
      <c r="AX169" s="83"/>
      <c r="AY169" s="83"/>
      <c r="AZ169" s="83"/>
    </row>
    <row r="170" spans="1:52" ht="15.75" customHeight="1">
      <c r="A170" s="83"/>
      <c r="B170" s="83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  <c r="AF170" s="83"/>
      <c r="AG170" s="83"/>
      <c r="AH170" s="83"/>
      <c r="AI170" s="83"/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/>
      <c r="AV170" s="83"/>
      <c r="AW170" s="83"/>
      <c r="AX170" s="83"/>
      <c r="AY170" s="83"/>
      <c r="AZ170" s="83"/>
    </row>
    <row r="171" spans="1:52" ht="15.75" customHeight="1">
      <c r="A171" s="83"/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83"/>
      <c r="AF171" s="83"/>
      <c r="AG171" s="83"/>
      <c r="AH171" s="83"/>
      <c r="AI171" s="83"/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3"/>
      <c r="AV171" s="83"/>
      <c r="AW171" s="83"/>
      <c r="AX171" s="83"/>
      <c r="AY171" s="83"/>
      <c r="AZ171" s="83"/>
    </row>
    <row r="172" spans="1:52" ht="15.75" customHeight="1">
      <c r="A172" s="83"/>
      <c r="B172" s="83"/>
      <c r="C172" s="83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83"/>
      <c r="AF172" s="83"/>
      <c r="AG172" s="83"/>
      <c r="AH172" s="83"/>
      <c r="AI172" s="83"/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3"/>
      <c r="AV172" s="83"/>
      <c r="AW172" s="83"/>
      <c r="AX172" s="83"/>
      <c r="AY172" s="83"/>
      <c r="AZ172" s="83"/>
    </row>
    <row r="173" spans="1:52" ht="15.75" customHeight="1">
      <c r="A173" s="83"/>
      <c r="B173" s="83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83"/>
      <c r="AF173" s="83"/>
      <c r="AG173" s="83"/>
      <c r="AH173" s="83"/>
      <c r="AI173" s="83"/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3"/>
      <c r="AV173" s="83"/>
      <c r="AW173" s="83"/>
      <c r="AX173" s="83"/>
      <c r="AY173" s="83"/>
      <c r="AZ173" s="83"/>
    </row>
    <row r="174" spans="1:52" ht="15.75" customHeight="1">
      <c r="A174" s="83"/>
      <c r="B174" s="83"/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  <c r="AF174" s="83"/>
      <c r="AG174" s="83"/>
      <c r="AH174" s="83"/>
      <c r="AI174" s="83"/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3"/>
      <c r="AV174" s="83"/>
      <c r="AW174" s="83"/>
      <c r="AX174" s="83"/>
      <c r="AY174" s="83"/>
      <c r="AZ174" s="83"/>
    </row>
    <row r="175" spans="1:52" ht="15.75" customHeight="1">
      <c r="A175" s="83"/>
      <c r="B175" s="83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83"/>
      <c r="AF175" s="83"/>
      <c r="AG175" s="83"/>
      <c r="AH175" s="83"/>
      <c r="AI175" s="83"/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3"/>
      <c r="AW175" s="83"/>
      <c r="AX175" s="83"/>
      <c r="AY175" s="83"/>
      <c r="AZ175" s="83"/>
    </row>
    <row r="176" spans="1:52" ht="15.75" customHeight="1">
      <c r="A176" s="83"/>
      <c r="B176" s="83"/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  <c r="AF176" s="83"/>
      <c r="AG176" s="83"/>
      <c r="AH176" s="83"/>
      <c r="AI176" s="83"/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3"/>
      <c r="AV176" s="83"/>
      <c r="AW176" s="83"/>
      <c r="AX176" s="83"/>
      <c r="AY176" s="83"/>
      <c r="AZ176" s="83"/>
    </row>
    <row r="177" spans="1:52" ht="15.75" customHeight="1">
      <c r="A177" s="83"/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  <c r="AF177" s="83"/>
      <c r="AG177" s="83"/>
      <c r="AH177" s="83"/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3"/>
      <c r="AW177" s="83"/>
      <c r="AX177" s="83"/>
      <c r="AY177" s="83"/>
      <c r="AZ177" s="83"/>
    </row>
    <row r="178" spans="1:52" ht="15.75" customHeight="1">
      <c r="A178" s="83"/>
      <c r="B178" s="83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  <c r="AF178" s="83"/>
      <c r="AG178" s="83"/>
      <c r="AH178" s="83"/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3"/>
      <c r="AW178" s="83"/>
      <c r="AX178" s="83"/>
      <c r="AY178" s="83"/>
      <c r="AZ178" s="83"/>
    </row>
    <row r="179" spans="1:52" ht="15.75" customHeight="1">
      <c r="A179" s="83"/>
      <c r="B179" s="83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  <c r="AF179" s="83"/>
      <c r="AG179" s="83"/>
      <c r="AH179" s="83"/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3"/>
      <c r="AW179" s="83"/>
      <c r="AX179" s="83"/>
      <c r="AY179" s="83"/>
      <c r="AZ179" s="83"/>
    </row>
    <row r="180" spans="1:52" ht="15.75" customHeight="1">
      <c r="A180" s="83"/>
      <c r="B180" s="83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  <c r="AF180" s="83"/>
      <c r="AG180" s="83"/>
      <c r="AH180" s="83"/>
      <c r="AI180" s="83"/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3"/>
      <c r="AV180" s="83"/>
      <c r="AW180" s="83"/>
      <c r="AX180" s="83"/>
      <c r="AY180" s="83"/>
      <c r="AZ180" s="83"/>
    </row>
    <row r="181" spans="1:52" ht="15.75" customHeight="1">
      <c r="A181" s="83"/>
      <c r="B181" s="83"/>
      <c r="C181" s="83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83"/>
      <c r="AF181" s="83"/>
      <c r="AG181" s="83"/>
      <c r="AH181" s="83"/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3"/>
      <c r="AW181" s="83"/>
      <c r="AX181" s="83"/>
      <c r="AY181" s="83"/>
      <c r="AZ181" s="83"/>
    </row>
    <row r="182" spans="1:52" ht="15.75" customHeight="1">
      <c r="A182" s="83"/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83"/>
      <c r="AC182" s="83"/>
      <c r="AD182" s="83"/>
      <c r="AE182" s="83"/>
      <c r="AF182" s="83"/>
      <c r="AG182" s="83"/>
      <c r="AH182" s="83"/>
      <c r="AI182" s="83"/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3"/>
      <c r="AV182" s="83"/>
      <c r="AW182" s="83"/>
      <c r="AX182" s="83"/>
      <c r="AY182" s="83"/>
      <c r="AZ182" s="83"/>
    </row>
    <row r="183" spans="1:52" ht="15.75" customHeight="1">
      <c r="A183" s="83"/>
      <c r="B183" s="83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  <c r="AB183" s="83"/>
      <c r="AC183" s="83"/>
      <c r="AD183" s="83"/>
      <c r="AE183" s="83"/>
      <c r="AF183" s="83"/>
      <c r="AG183" s="83"/>
      <c r="AH183" s="83"/>
      <c r="AI183" s="83"/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3"/>
      <c r="AV183" s="83"/>
      <c r="AW183" s="83"/>
      <c r="AX183" s="83"/>
      <c r="AY183" s="83"/>
      <c r="AZ183" s="83"/>
    </row>
    <row r="184" spans="1:52" ht="15.75" customHeight="1">
      <c r="A184" s="83"/>
      <c r="B184" s="83"/>
      <c r="C184" s="83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3"/>
      <c r="AD184" s="83"/>
      <c r="AE184" s="83"/>
      <c r="AF184" s="83"/>
      <c r="AG184" s="83"/>
      <c r="AH184" s="83"/>
      <c r="AI184" s="83"/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3"/>
      <c r="AV184" s="83"/>
      <c r="AW184" s="83"/>
      <c r="AX184" s="83"/>
      <c r="AY184" s="83"/>
      <c r="AZ184" s="83"/>
    </row>
    <row r="185" spans="1:52" ht="15.75" customHeight="1">
      <c r="A185" s="83"/>
      <c r="B185" s="83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3"/>
      <c r="AF185" s="83"/>
      <c r="AG185" s="83"/>
      <c r="AH185" s="83"/>
      <c r="AI185" s="83"/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3"/>
      <c r="AW185" s="83"/>
      <c r="AX185" s="83"/>
      <c r="AY185" s="83"/>
      <c r="AZ185" s="83"/>
    </row>
    <row r="186" spans="1:52" ht="15.75" customHeight="1">
      <c r="A186" s="83"/>
      <c r="B186" s="83"/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83"/>
      <c r="AF186" s="83"/>
      <c r="AG186" s="83"/>
      <c r="AH186" s="83"/>
      <c r="AI186" s="83"/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3"/>
      <c r="AV186" s="83"/>
      <c r="AW186" s="83"/>
      <c r="AX186" s="83"/>
      <c r="AY186" s="83"/>
      <c r="AZ186" s="83"/>
    </row>
    <row r="187" spans="1:52" ht="15.75" customHeight="1">
      <c r="A187" s="83"/>
      <c r="B187" s="83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83"/>
      <c r="AF187" s="83"/>
      <c r="AG187" s="83"/>
      <c r="AH187" s="83"/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3"/>
      <c r="AW187" s="83"/>
      <c r="AX187" s="83"/>
      <c r="AY187" s="83"/>
      <c r="AZ187" s="83"/>
    </row>
    <row r="188" spans="1:52" ht="15.75" customHeight="1">
      <c r="A188" s="83"/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83"/>
      <c r="AW188" s="83"/>
      <c r="AX188" s="83"/>
      <c r="AY188" s="83"/>
      <c r="AZ188" s="83"/>
    </row>
    <row r="189" spans="1:52" ht="15.75" customHeight="1">
      <c r="A189" s="83"/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83"/>
      <c r="AD189" s="83"/>
      <c r="AE189" s="83"/>
      <c r="AF189" s="83"/>
      <c r="AG189" s="83"/>
      <c r="AH189" s="83"/>
      <c r="AI189" s="83"/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3"/>
      <c r="AV189" s="83"/>
      <c r="AW189" s="83"/>
      <c r="AX189" s="83"/>
      <c r="AY189" s="83"/>
      <c r="AZ189" s="83"/>
    </row>
    <row r="190" spans="1:52" ht="15.75" customHeight="1">
      <c r="A190" s="83"/>
      <c r="B190" s="83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  <c r="AF190" s="83"/>
      <c r="AG190" s="83"/>
      <c r="AH190" s="83"/>
      <c r="AI190" s="83"/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3"/>
      <c r="AV190" s="83"/>
      <c r="AW190" s="83"/>
      <c r="AX190" s="83"/>
      <c r="AY190" s="83"/>
      <c r="AZ190" s="83"/>
    </row>
    <row r="191" spans="1:52" ht="15.75" customHeight="1">
      <c r="A191" s="83"/>
      <c r="B191" s="83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83"/>
      <c r="AF191" s="83"/>
      <c r="AG191" s="83"/>
      <c r="AH191" s="83"/>
      <c r="AI191" s="83"/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3"/>
      <c r="AV191" s="83"/>
      <c r="AW191" s="83"/>
      <c r="AX191" s="83"/>
      <c r="AY191" s="83"/>
      <c r="AZ191" s="83"/>
    </row>
    <row r="192" spans="1:52" ht="15.75" customHeight="1">
      <c r="A192" s="83"/>
      <c r="B192" s="83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  <c r="AB192" s="83"/>
      <c r="AC192" s="83"/>
      <c r="AD192" s="83"/>
      <c r="AE192" s="83"/>
      <c r="AF192" s="83"/>
      <c r="AG192" s="83"/>
      <c r="AH192" s="83"/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/>
      <c r="AV192" s="83"/>
      <c r="AW192" s="83"/>
      <c r="AX192" s="83"/>
      <c r="AY192" s="83"/>
      <c r="AZ192" s="83"/>
    </row>
    <row r="193" spans="1:52" ht="15.75" customHeight="1">
      <c r="A193" s="83"/>
      <c r="B193" s="83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  <c r="AF193" s="83"/>
      <c r="AG193" s="83"/>
      <c r="AH193" s="83"/>
      <c r="AI193" s="83"/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3"/>
      <c r="AV193" s="83"/>
      <c r="AW193" s="83"/>
      <c r="AX193" s="83"/>
      <c r="AY193" s="83"/>
      <c r="AZ193" s="83"/>
    </row>
    <row r="194" spans="1:52" ht="15.75" customHeight="1">
      <c r="A194" s="83"/>
      <c r="B194" s="83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  <c r="AF194" s="83"/>
      <c r="AG194" s="83"/>
      <c r="AH194" s="83"/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3"/>
      <c r="AW194" s="83"/>
      <c r="AX194" s="83"/>
      <c r="AY194" s="83"/>
      <c r="AZ194" s="83"/>
    </row>
    <row r="195" spans="1:52" ht="15.75" customHeight="1">
      <c r="A195" s="83"/>
      <c r="B195" s="83"/>
      <c r="C195" s="83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  <c r="AF195" s="83"/>
      <c r="AG195" s="83"/>
      <c r="AH195" s="83"/>
      <c r="AI195" s="83"/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3"/>
      <c r="AV195" s="83"/>
      <c r="AW195" s="83"/>
      <c r="AX195" s="83"/>
      <c r="AY195" s="83"/>
      <c r="AZ195" s="83"/>
    </row>
    <row r="196" spans="1:52" ht="15.75" customHeight="1">
      <c r="A196" s="83"/>
      <c r="B196" s="83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  <c r="AF196" s="83"/>
      <c r="AG196" s="83"/>
      <c r="AH196" s="83"/>
      <c r="AI196" s="83"/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3"/>
      <c r="AV196" s="83"/>
      <c r="AW196" s="83"/>
      <c r="AX196" s="83"/>
      <c r="AY196" s="83"/>
      <c r="AZ196" s="83"/>
    </row>
    <row r="197" spans="1:52" ht="15.75" customHeight="1">
      <c r="A197" s="83"/>
      <c r="B197" s="83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  <c r="AB197" s="83"/>
      <c r="AC197" s="83"/>
      <c r="AD197" s="83"/>
      <c r="AE197" s="83"/>
      <c r="AF197" s="83"/>
      <c r="AG197" s="83"/>
      <c r="AH197" s="83"/>
      <c r="AI197" s="83"/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3"/>
      <c r="AV197" s="83"/>
      <c r="AW197" s="83"/>
      <c r="AX197" s="83"/>
      <c r="AY197" s="83"/>
      <c r="AZ197" s="83"/>
    </row>
    <row r="198" spans="1:52" ht="15.75" customHeight="1">
      <c r="A198" s="83"/>
      <c r="B198" s="83"/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  <c r="AA198" s="83"/>
      <c r="AB198" s="83"/>
      <c r="AC198" s="83"/>
      <c r="AD198" s="83"/>
      <c r="AE198" s="83"/>
      <c r="AF198" s="83"/>
      <c r="AG198" s="83"/>
      <c r="AH198" s="83"/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3"/>
      <c r="AW198" s="83"/>
      <c r="AX198" s="83"/>
      <c r="AY198" s="83"/>
      <c r="AZ198" s="83"/>
    </row>
    <row r="199" spans="1:52" ht="15.75" customHeight="1">
      <c r="A199" s="83"/>
      <c r="B199" s="83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  <c r="AB199" s="83"/>
      <c r="AC199" s="83"/>
      <c r="AD199" s="83"/>
      <c r="AE199" s="83"/>
      <c r="AF199" s="83"/>
      <c r="AG199" s="83"/>
      <c r="AH199" s="83"/>
      <c r="AI199" s="83"/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3"/>
      <c r="AV199" s="83"/>
      <c r="AW199" s="83"/>
      <c r="AX199" s="83"/>
      <c r="AY199" s="83"/>
      <c r="AZ199" s="83"/>
    </row>
    <row r="200" spans="1:52" ht="15.75" customHeight="1">
      <c r="A200" s="83"/>
      <c r="B200" s="83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  <c r="AA200" s="83"/>
      <c r="AB200" s="83"/>
      <c r="AC200" s="83"/>
      <c r="AD200" s="83"/>
      <c r="AE200" s="83"/>
      <c r="AF200" s="83"/>
      <c r="AG200" s="83"/>
      <c r="AH200" s="83"/>
      <c r="AI200" s="83"/>
      <c r="AJ200" s="83"/>
      <c r="AK200" s="83"/>
      <c r="AL200" s="83"/>
      <c r="AM200" s="83"/>
      <c r="AN200" s="83"/>
      <c r="AO200" s="83"/>
      <c r="AP200" s="83"/>
      <c r="AQ200" s="83"/>
      <c r="AR200" s="83"/>
      <c r="AS200" s="83"/>
      <c r="AT200" s="83"/>
      <c r="AU200" s="83"/>
      <c r="AV200" s="83"/>
      <c r="AW200" s="83"/>
      <c r="AX200" s="83"/>
      <c r="AY200" s="83"/>
      <c r="AZ200" s="83"/>
    </row>
    <row r="201" spans="1:52" ht="15.75" customHeight="1">
      <c r="A201" s="83"/>
      <c r="B201" s="83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  <c r="AB201" s="83"/>
      <c r="AC201" s="83"/>
      <c r="AD201" s="83"/>
      <c r="AE201" s="83"/>
      <c r="AF201" s="83"/>
      <c r="AG201" s="83"/>
      <c r="AH201" s="83"/>
      <c r="AI201" s="83"/>
      <c r="AJ201" s="83"/>
      <c r="AK201" s="83"/>
      <c r="AL201" s="83"/>
      <c r="AM201" s="83"/>
      <c r="AN201" s="83"/>
      <c r="AO201" s="83"/>
      <c r="AP201" s="83"/>
      <c r="AQ201" s="83"/>
      <c r="AR201" s="83"/>
      <c r="AS201" s="83"/>
      <c r="AT201" s="83"/>
      <c r="AU201" s="83"/>
      <c r="AV201" s="83"/>
      <c r="AW201" s="83"/>
      <c r="AX201" s="83"/>
      <c r="AY201" s="83"/>
      <c r="AZ201" s="83"/>
    </row>
    <row r="202" spans="1:52" ht="15.75" customHeight="1">
      <c r="A202" s="83"/>
      <c r="B202" s="83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  <c r="AA202" s="83"/>
      <c r="AB202" s="83"/>
      <c r="AC202" s="83"/>
      <c r="AD202" s="83"/>
      <c r="AE202" s="83"/>
      <c r="AF202" s="83"/>
      <c r="AG202" s="83"/>
      <c r="AH202" s="83"/>
      <c r="AI202" s="83"/>
      <c r="AJ202" s="83"/>
      <c r="AK202" s="83"/>
      <c r="AL202" s="83"/>
      <c r="AM202" s="83"/>
      <c r="AN202" s="83"/>
      <c r="AO202" s="83"/>
      <c r="AP202" s="83"/>
      <c r="AQ202" s="83"/>
      <c r="AR202" s="83"/>
      <c r="AS202" s="83"/>
      <c r="AT202" s="83"/>
      <c r="AU202" s="83"/>
      <c r="AV202" s="83"/>
      <c r="AW202" s="83"/>
      <c r="AX202" s="83"/>
      <c r="AY202" s="83"/>
      <c r="AZ202" s="83"/>
    </row>
    <row r="203" spans="1:52" ht="15.75" customHeight="1">
      <c r="A203" s="83"/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83"/>
      <c r="AF203" s="83"/>
      <c r="AG203" s="83"/>
      <c r="AH203" s="83"/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3"/>
      <c r="AW203" s="83"/>
      <c r="AX203" s="83"/>
      <c r="AY203" s="83"/>
      <c r="AZ203" s="83"/>
    </row>
    <row r="204" spans="1:52" ht="15.75" customHeight="1">
      <c r="A204" s="83"/>
      <c r="B204" s="83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83"/>
      <c r="AF204" s="83"/>
      <c r="AG204" s="83"/>
      <c r="AH204" s="83"/>
      <c r="AI204" s="83"/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3"/>
      <c r="AV204" s="83"/>
      <c r="AW204" s="83"/>
      <c r="AX204" s="83"/>
      <c r="AY204" s="83"/>
      <c r="AZ204" s="83"/>
    </row>
    <row r="205" spans="1:52" ht="15.75" customHeight="1">
      <c r="A205" s="83"/>
      <c r="B205" s="83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  <c r="AB205" s="83"/>
      <c r="AC205" s="83"/>
      <c r="AD205" s="83"/>
      <c r="AE205" s="83"/>
      <c r="AF205" s="83"/>
      <c r="AG205" s="83"/>
      <c r="AH205" s="83"/>
      <c r="AI205" s="83"/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3"/>
      <c r="AV205" s="83"/>
      <c r="AW205" s="83"/>
      <c r="AX205" s="83"/>
      <c r="AY205" s="83"/>
      <c r="AZ205" s="83"/>
    </row>
    <row r="206" spans="1:52" ht="15.75" customHeight="1">
      <c r="A206" s="83"/>
      <c r="B206" s="83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  <c r="AB206" s="83"/>
      <c r="AC206" s="83"/>
      <c r="AD206" s="83"/>
      <c r="AE206" s="83"/>
      <c r="AF206" s="83"/>
      <c r="AG206" s="83"/>
      <c r="AH206" s="83"/>
      <c r="AI206" s="83"/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3"/>
      <c r="AV206" s="83"/>
      <c r="AW206" s="83"/>
      <c r="AX206" s="83"/>
      <c r="AY206" s="83"/>
      <c r="AZ206" s="83"/>
    </row>
    <row r="207" spans="1:52" ht="15.75" customHeight="1">
      <c r="A207" s="83"/>
      <c r="B207" s="83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83"/>
      <c r="AF207" s="83"/>
      <c r="AG207" s="83"/>
      <c r="AH207" s="83"/>
      <c r="AI207" s="83"/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3"/>
      <c r="AV207" s="83"/>
      <c r="AW207" s="83"/>
      <c r="AX207" s="83"/>
      <c r="AY207" s="83"/>
      <c r="AZ207" s="83"/>
    </row>
    <row r="208" spans="1:52" ht="15.75" customHeight="1">
      <c r="A208" s="83"/>
      <c r="B208" s="83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  <c r="AB208" s="83"/>
      <c r="AC208" s="83"/>
      <c r="AD208" s="83"/>
      <c r="AE208" s="83"/>
      <c r="AF208" s="83"/>
      <c r="AG208" s="83"/>
      <c r="AH208" s="83"/>
      <c r="AI208" s="83"/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3"/>
      <c r="AV208" s="83"/>
      <c r="AW208" s="83"/>
      <c r="AX208" s="83"/>
      <c r="AY208" s="83"/>
      <c r="AZ208" s="83"/>
    </row>
    <row r="209" spans="1:52" ht="15.75" customHeight="1">
      <c r="A209" s="83"/>
      <c r="B209" s="83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83"/>
      <c r="AF209" s="83"/>
      <c r="AG209" s="83"/>
      <c r="AH209" s="83"/>
      <c r="AI209" s="83"/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3"/>
      <c r="AV209" s="83"/>
      <c r="AW209" s="83"/>
      <c r="AX209" s="83"/>
      <c r="AY209" s="83"/>
      <c r="AZ209" s="83"/>
    </row>
    <row r="210" spans="1:52" ht="15.75" customHeight="1">
      <c r="A210" s="83"/>
      <c r="B210" s="83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  <c r="AA210" s="83"/>
      <c r="AB210" s="83"/>
      <c r="AC210" s="83"/>
      <c r="AD210" s="83"/>
      <c r="AE210" s="83"/>
      <c r="AF210" s="83"/>
      <c r="AG210" s="83"/>
      <c r="AH210" s="83"/>
      <c r="AI210" s="83"/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3"/>
      <c r="AV210" s="83"/>
      <c r="AW210" s="83"/>
      <c r="AX210" s="83"/>
      <c r="AY210" s="83"/>
      <c r="AZ210" s="83"/>
    </row>
    <row r="211" spans="1:52" ht="15.75" customHeight="1">
      <c r="A211" s="83"/>
      <c r="B211" s="83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  <c r="AB211" s="83"/>
      <c r="AC211" s="83"/>
      <c r="AD211" s="83"/>
      <c r="AE211" s="83"/>
      <c r="AF211" s="83"/>
      <c r="AG211" s="83"/>
      <c r="AH211" s="83"/>
      <c r="AI211" s="83"/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3"/>
      <c r="AV211" s="83"/>
      <c r="AW211" s="83"/>
      <c r="AX211" s="83"/>
      <c r="AY211" s="83"/>
      <c r="AZ211" s="83"/>
    </row>
    <row r="212" spans="1:52" ht="15.75" customHeight="1">
      <c r="A212" s="83"/>
      <c r="B212" s="83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  <c r="AB212" s="83"/>
      <c r="AC212" s="83"/>
      <c r="AD212" s="83"/>
      <c r="AE212" s="83"/>
      <c r="AF212" s="83"/>
      <c r="AG212" s="83"/>
      <c r="AH212" s="83"/>
      <c r="AI212" s="83"/>
      <c r="AJ212" s="83"/>
      <c r="AK212" s="83"/>
      <c r="AL212" s="83"/>
      <c r="AM212" s="83"/>
      <c r="AN212" s="83"/>
      <c r="AO212" s="83"/>
      <c r="AP212" s="83"/>
      <c r="AQ212" s="83"/>
      <c r="AR212" s="83"/>
      <c r="AS212" s="83"/>
      <c r="AT212" s="83"/>
      <c r="AU212" s="83"/>
      <c r="AV212" s="83"/>
      <c r="AW212" s="83"/>
      <c r="AX212" s="83"/>
      <c r="AY212" s="83"/>
      <c r="AZ212" s="83"/>
    </row>
    <row r="213" spans="1:52" ht="15.75" customHeight="1">
      <c r="A213" s="83"/>
      <c r="B213" s="83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3"/>
      <c r="AE213" s="83"/>
      <c r="AF213" s="83"/>
      <c r="AG213" s="83"/>
      <c r="AH213" s="83"/>
      <c r="AI213" s="83"/>
      <c r="AJ213" s="83"/>
      <c r="AK213" s="83"/>
      <c r="AL213" s="83"/>
      <c r="AM213" s="83"/>
      <c r="AN213" s="83"/>
      <c r="AO213" s="83"/>
      <c r="AP213" s="83"/>
      <c r="AQ213" s="83"/>
      <c r="AR213" s="83"/>
      <c r="AS213" s="83"/>
      <c r="AT213" s="83"/>
      <c r="AU213" s="83"/>
      <c r="AV213" s="83"/>
      <c r="AW213" s="83"/>
      <c r="AX213" s="83"/>
      <c r="AY213" s="83"/>
      <c r="AZ213" s="83"/>
    </row>
    <row r="214" spans="1:52" ht="15.75" customHeight="1">
      <c r="A214" s="83"/>
      <c r="B214" s="83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  <c r="AB214" s="83"/>
      <c r="AC214" s="83"/>
      <c r="AD214" s="83"/>
      <c r="AE214" s="83"/>
      <c r="AF214" s="83"/>
      <c r="AG214" s="83"/>
      <c r="AH214" s="83"/>
      <c r="AI214" s="83"/>
      <c r="AJ214" s="83"/>
      <c r="AK214" s="83"/>
      <c r="AL214" s="83"/>
      <c r="AM214" s="83"/>
      <c r="AN214" s="83"/>
      <c r="AO214" s="83"/>
      <c r="AP214" s="83"/>
      <c r="AQ214" s="83"/>
      <c r="AR214" s="83"/>
      <c r="AS214" s="83"/>
      <c r="AT214" s="83"/>
      <c r="AU214" s="83"/>
      <c r="AV214" s="83"/>
      <c r="AW214" s="83"/>
      <c r="AX214" s="83"/>
      <c r="AY214" s="83"/>
      <c r="AZ214" s="83"/>
    </row>
    <row r="215" spans="1:52" ht="15.75" customHeight="1">
      <c r="A215" s="83"/>
      <c r="B215" s="83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  <c r="AB215" s="83"/>
      <c r="AC215" s="83"/>
      <c r="AD215" s="83"/>
      <c r="AE215" s="83"/>
      <c r="AF215" s="83"/>
      <c r="AG215" s="83"/>
      <c r="AH215" s="83"/>
      <c r="AI215" s="83"/>
      <c r="AJ215" s="83"/>
      <c r="AK215" s="83"/>
      <c r="AL215" s="83"/>
      <c r="AM215" s="83"/>
      <c r="AN215" s="83"/>
      <c r="AO215" s="83"/>
      <c r="AP215" s="83"/>
      <c r="AQ215" s="83"/>
      <c r="AR215" s="83"/>
      <c r="AS215" s="83"/>
      <c r="AT215" s="83"/>
      <c r="AU215" s="83"/>
      <c r="AV215" s="83"/>
      <c r="AW215" s="83"/>
      <c r="AX215" s="83"/>
      <c r="AY215" s="83"/>
      <c r="AZ215" s="83"/>
    </row>
    <row r="216" spans="1:52" ht="15.75" customHeight="1">
      <c r="A216" s="83"/>
      <c r="B216" s="83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  <c r="AA216" s="83"/>
      <c r="AB216" s="83"/>
      <c r="AC216" s="83"/>
      <c r="AD216" s="83"/>
      <c r="AE216" s="83"/>
      <c r="AF216" s="83"/>
      <c r="AG216" s="83"/>
      <c r="AH216" s="83"/>
      <c r="AI216" s="83"/>
      <c r="AJ216" s="83"/>
      <c r="AK216" s="83"/>
      <c r="AL216" s="83"/>
      <c r="AM216" s="83"/>
      <c r="AN216" s="83"/>
      <c r="AO216" s="83"/>
      <c r="AP216" s="83"/>
      <c r="AQ216" s="83"/>
      <c r="AR216" s="83"/>
      <c r="AS216" s="83"/>
      <c r="AT216" s="83"/>
      <c r="AU216" s="83"/>
      <c r="AV216" s="83"/>
      <c r="AW216" s="83"/>
      <c r="AX216" s="83"/>
      <c r="AY216" s="83"/>
      <c r="AZ216" s="83"/>
    </row>
    <row r="217" spans="1:52" ht="15.75" customHeight="1">
      <c r="A217" s="83"/>
      <c r="B217" s="83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  <c r="AA217" s="83"/>
      <c r="AB217" s="83"/>
      <c r="AC217" s="83"/>
      <c r="AD217" s="83"/>
      <c r="AE217" s="83"/>
      <c r="AF217" s="83"/>
      <c r="AG217" s="83"/>
      <c r="AH217" s="83"/>
      <c r="AI217" s="83"/>
      <c r="AJ217" s="83"/>
      <c r="AK217" s="83"/>
      <c r="AL217" s="83"/>
      <c r="AM217" s="83"/>
      <c r="AN217" s="83"/>
      <c r="AO217" s="83"/>
      <c r="AP217" s="83"/>
      <c r="AQ217" s="83"/>
      <c r="AR217" s="83"/>
      <c r="AS217" s="83"/>
      <c r="AT217" s="83"/>
      <c r="AU217" s="83"/>
      <c r="AV217" s="83"/>
      <c r="AW217" s="83"/>
      <c r="AX217" s="83"/>
      <c r="AY217" s="83"/>
      <c r="AZ217" s="83"/>
    </row>
    <row r="218" spans="1:52" ht="15.75" customHeight="1">
      <c r="A218" s="83"/>
      <c r="B218" s="83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83"/>
      <c r="AF218" s="83"/>
      <c r="AG218" s="83"/>
      <c r="AH218" s="83"/>
      <c r="AI218" s="83"/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3"/>
      <c r="AV218" s="83"/>
      <c r="AW218" s="83"/>
      <c r="AX218" s="83"/>
      <c r="AY218" s="83"/>
      <c r="AZ218" s="83"/>
    </row>
    <row r="219" spans="1:52" ht="15.75" customHeight="1">
      <c r="A219" s="83"/>
      <c r="B219" s="83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  <c r="AB219" s="83"/>
      <c r="AC219" s="83"/>
      <c r="AD219" s="83"/>
      <c r="AE219" s="83"/>
      <c r="AF219" s="83"/>
      <c r="AG219" s="83"/>
      <c r="AH219" s="83"/>
      <c r="AI219" s="83"/>
      <c r="AJ219" s="83"/>
      <c r="AK219" s="83"/>
      <c r="AL219" s="83"/>
      <c r="AM219" s="83"/>
      <c r="AN219" s="83"/>
      <c r="AO219" s="83"/>
      <c r="AP219" s="83"/>
      <c r="AQ219" s="83"/>
      <c r="AR219" s="83"/>
      <c r="AS219" s="83"/>
      <c r="AT219" s="83"/>
      <c r="AU219" s="83"/>
      <c r="AV219" s="83"/>
      <c r="AW219" s="83"/>
      <c r="AX219" s="83"/>
      <c r="AY219" s="83"/>
      <c r="AZ219" s="83"/>
    </row>
    <row r="220" spans="1:52" ht="15.75" customHeight="1">
      <c r="A220" s="83"/>
      <c r="B220" s="83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  <c r="AA220" s="83"/>
      <c r="AB220" s="83"/>
      <c r="AC220" s="83"/>
      <c r="AD220" s="83"/>
      <c r="AE220" s="83"/>
      <c r="AF220" s="83"/>
      <c r="AG220" s="83"/>
      <c r="AH220" s="83"/>
      <c r="AI220" s="83"/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3"/>
      <c r="AV220" s="83"/>
      <c r="AW220" s="83"/>
      <c r="AX220" s="83"/>
      <c r="AY220" s="83"/>
      <c r="AZ220" s="83"/>
    </row>
    <row r="221" spans="1:52" ht="15.75" customHeight="1">
      <c r="A221" s="83"/>
      <c r="B221" s="83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  <c r="AA221" s="83"/>
      <c r="AB221" s="83"/>
      <c r="AC221" s="83"/>
      <c r="AD221" s="83"/>
      <c r="AE221" s="83"/>
      <c r="AF221" s="83"/>
      <c r="AG221" s="83"/>
      <c r="AH221" s="83"/>
      <c r="AI221" s="83"/>
      <c r="AJ221" s="83"/>
      <c r="AK221" s="83"/>
      <c r="AL221" s="83"/>
      <c r="AM221" s="83"/>
      <c r="AN221" s="83"/>
      <c r="AO221" s="83"/>
      <c r="AP221" s="83"/>
      <c r="AQ221" s="83"/>
      <c r="AR221" s="83"/>
      <c r="AS221" s="83"/>
      <c r="AT221" s="83"/>
      <c r="AU221" s="83"/>
      <c r="AV221" s="83"/>
      <c r="AW221" s="83"/>
      <c r="AX221" s="83"/>
      <c r="AY221" s="83"/>
      <c r="AZ221" s="83"/>
    </row>
    <row r="222" spans="1:52" ht="15.75" customHeight="1">
      <c r="A222" s="83"/>
      <c r="B222" s="83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  <c r="AA222" s="83"/>
      <c r="AB222" s="83"/>
      <c r="AC222" s="83"/>
      <c r="AD222" s="83"/>
      <c r="AE222" s="83"/>
      <c r="AF222" s="83"/>
      <c r="AG222" s="83"/>
      <c r="AH222" s="83"/>
      <c r="AI222" s="83"/>
      <c r="AJ222" s="83"/>
      <c r="AK222" s="83"/>
      <c r="AL222" s="83"/>
      <c r="AM222" s="83"/>
      <c r="AN222" s="83"/>
      <c r="AO222" s="83"/>
      <c r="AP222" s="83"/>
      <c r="AQ222" s="83"/>
      <c r="AR222" s="83"/>
      <c r="AS222" s="83"/>
      <c r="AT222" s="83"/>
      <c r="AU222" s="83"/>
      <c r="AV222" s="83"/>
      <c r="AW222" s="83"/>
      <c r="AX222" s="83"/>
      <c r="AY222" s="83"/>
      <c r="AZ222" s="83"/>
    </row>
    <row r="223" spans="1:52" ht="15.75" customHeight="1"/>
    <row r="224" spans="1:5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3:A6"/>
    <mergeCell ref="A7:A10"/>
    <mergeCell ref="A11:A14"/>
    <mergeCell ref="A15:A18"/>
    <mergeCell ref="A19:A22"/>
  </mergeCells>
  <pageMargins left="0.7" right="0.7" top="0.75" bottom="0.75" header="0" footer="0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4.44140625" defaultRowHeight="15" customHeight="1"/>
  <cols>
    <col min="1" max="1" width="14.83203125" customWidth="1"/>
    <col min="2" max="2" width="13.71875" customWidth="1"/>
    <col min="3" max="3" width="13.109375" customWidth="1"/>
    <col min="4" max="4" width="14.27734375" customWidth="1"/>
    <col min="5" max="17" width="13.109375" customWidth="1"/>
    <col min="18" max="18" width="10.83203125" customWidth="1"/>
    <col min="19" max="26" width="8.71875" customWidth="1"/>
  </cols>
  <sheetData>
    <row r="1" spans="1:26" ht="30.6">
      <c r="A1" s="6" t="s">
        <v>98</v>
      </c>
      <c r="B1" s="2"/>
      <c r="C1" s="2"/>
      <c r="D1" s="2"/>
      <c r="E1" s="97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80.7">
      <c r="A2" s="17" t="s">
        <v>3</v>
      </c>
      <c r="B2" s="17" t="s">
        <v>4</v>
      </c>
      <c r="C2" s="17" t="s">
        <v>99</v>
      </c>
      <c r="D2" s="17" t="s">
        <v>100</v>
      </c>
      <c r="E2" s="18" t="s">
        <v>101</v>
      </c>
      <c r="F2" s="98" t="s">
        <v>102</v>
      </c>
      <c r="G2" s="98" t="s">
        <v>103</v>
      </c>
      <c r="H2" s="98" t="s">
        <v>104</v>
      </c>
      <c r="I2" s="98" t="s">
        <v>105</v>
      </c>
      <c r="J2" s="98" t="s">
        <v>106</v>
      </c>
      <c r="K2" s="98" t="s">
        <v>107</v>
      </c>
      <c r="L2" s="99" t="s">
        <v>108</v>
      </c>
      <c r="M2" s="100" t="s">
        <v>109</v>
      </c>
      <c r="N2" s="100" t="s">
        <v>110</v>
      </c>
      <c r="O2" s="100" t="s">
        <v>104</v>
      </c>
      <c r="P2" s="100" t="s">
        <v>105</v>
      </c>
      <c r="Q2" s="100" t="s">
        <v>111</v>
      </c>
      <c r="R2" s="100" t="s">
        <v>112</v>
      </c>
      <c r="S2" s="101" t="s">
        <v>113</v>
      </c>
      <c r="T2" s="2"/>
      <c r="U2" s="2"/>
      <c r="V2" s="2"/>
      <c r="W2" s="2"/>
      <c r="X2" s="2"/>
      <c r="Y2" s="2"/>
      <c r="Z2" s="2"/>
    </row>
    <row r="3" spans="1:26" ht="36.6">
      <c r="A3" s="24" t="s">
        <v>36</v>
      </c>
      <c r="B3" s="24" t="s">
        <v>37</v>
      </c>
      <c r="C3" s="102">
        <v>14</v>
      </c>
      <c r="D3" s="103">
        <v>42703</v>
      </c>
      <c r="E3" s="104">
        <v>689</v>
      </c>
      <c r="F3" s="105">
        <v>43837</v>
      </c>
      <c r="G3" s="106">
        <v>37.799999999999997</v>
      </c>
      <c r="H3" s="107">
        <v>5000</v>
      </c>
      <c r="I3" s="108" t="s">
        <v>114</v>
      </c>
      <c r="J3" s="109">
        <v>45.987622951127719</v>
      </c>
      <c r="K3" s="110">
        <f t="shared" ref="K3:K6" si="0">J3*H3*4*0.001</f>
        <v>919.75245902255438</v>
      </c>
      <c r="L3" s="111">
        <f t="shared" ref="L3:L6" si="1">(K3/$E3)*100</f>
        <v>133.49092293505868</v>
      </c>
      <c r="M3" s="112">
        <v>44042</v>
      </c>
      <c r="N3" s="113">
        <v>45</v>
      </c>
      <c r="O3" s="114">
        <v>5000</v>
      </c>
      <c r="P3" s="115" t="s">
        <v>38</v>
      </c>
      <c r="Q3" s="116">
        <v>40.457390583102502</v>
      </c>
      <c r="R3" s="117">
        <f t="shared" ref="R3:R6" si="2">Q3*O3*4*0.001</f>
        <v>809.14781166205012</v>
      </c>
      <c r="S3" s="118">
        <f t="shared" ref="S3:S6" si="3">(R3/$E3)*100</f>
        <v>117.43799878984763</v>
      </c>
      <c r="T3" s="2"/>
      <c r="U3" s="119"/>
      <c r="V3" s="2"/>
      <c r="W3" s="2"/>
      <c r="X3" s="2"/>
      <c r="Y3" s="2"/>
      <c r="Z3" s="2"/>
    </row>
    <row r="4" spans="1:26" ht="36.6">
      <c r="A4" s="41" t="s">
        <v>36</v>
      </c>
      <c r="B4" s="41" t="s">
        <v>37</v>
      </c>
      <c r="C4" s="120">
        <v>15</v>
      </c>
      <c r="D4" s="121">
        <v>42703</v>
      </c>
      <c r="E4" s="122">
        <v>1187</v>
      </c>
      <c r="F4" s="123">
        <v>43837</v>
      </c>
      <c r="G4" s="124">
        <v>37.799999999999997</v>
      </c>
      <c r="H4" s="125">
        <v>5000</v>
      </c>
      <c r="I4" s="126" t="s">
        <v>114</v>
      </c>
      <c r="J4" s="127">
        <v>82.854804667282139</v>
      </c>
      <c r="K4" s="128">
        <f t="shared" si="0"/>
        <v>1657.0960933456429</v>
      </c>
      <c r="L4" s="129">
        <f t="shared" si="1"/>
        <v>139.60371468792275</v>
      </c>
      <c r="M4" s="130">
        <v>44042</v>
      </c>
      <c r="N4" s="131">
        <v>45</v>
      </c>
      <c r="O4" s="132">
        <v>5000</v>
      </c>
      <c r="P4" s="133" t="s">
        <v>38</v>
      </c>
      <c r="Q4" s="134">
        <v>58.061575391317447</v>
      </c>
      <c r="R4" s="135">
        <f t="shared" si="2"/>
        <v>1161.2315078263491</v>
      </c>
      <c r="S4" s="136">
        <f t="shared" si="3"/>
        <v>97.829107651756459</v>
      </c>
      <c r="T4" s="137"/>
      <c r="U4" s="119"/>
      <c r="V4" s="2"/>
      <c r="W4" s="2"/>
      <c r="X4" s="2"/>
      <c r="Y4" s="2"/>
      <c r="Z4" s="2"/>
    </row>
    <row r="5" spans="1:26" ht="36.6">
      <c r="A5" s="41" t="s">
        <v>36</v>
      </c>
      <c r="B5" s="41" t="s">
        <v>37</v>
      </c>
      <c r="C5" s="120">
        <v>16</v>
      </c>
      <c r="D5" s="121">
        <v>42703</v>
      </c>
      <c r="E5" s="122">
        <v>234</v>
      </c>
      <c r="F5" s="123">
        <v>43837</v>
      </c>
      <c r="G5" s="124">
        <v>37.799999999999997</v>
      </c>
      <c r="H5" s="125">
        <v>1000</v>
      </c>
      <c r="I5" s="126" t="s">
        <v>114</v>
      </c>
      <c r="J5" s="127">
        <v>61.368939285472493</v>
      </c>
      <c r="K5" s="128">
        <f t="shared" si="0"/>
        <v>245.47575714188997</v>
      </c>
      <c r="L5" s="129">
        <f t="shared" si="1"/>
        <v>104.90416971875641</v>
      </c>
      <c r="M5" s="130">
        <v>44042</v>
      </c>
      <c r="N5" s="131">
        <v>45</v>
      </c>
      <c r="O5" s="132">
        <v>1000</v>
      </c>
      <c r="P5" s="133" t="s">
        <v>38</v>
      </c>
      <c r="Q5" s="134">
        <v>62.752796522085902</v>
      </c>
      <c r="R5" s="135">
        <f t="shared" si="2"/>
        <v>251.01118608834363</v>
      </c>
      <c r="S5" s="136">
        <f t="shared" si="3"/>
        <v>107.26973764459129</v>
      </c>
      <c r="T5" s="2"/>
      <c r="U5" s="119"/>
      <c r="V5" s="2"/>
      <c r="W5" s="2"/>
      <c r="X5" s="2"/>
      <c r="Y5" s="2"/>
      <c r="Z5" s="2"/>
    </row>
    <row r="6" spans="1:26" ht="36.6">
      <c r="A6" s="58" t="s">
        <v>36</v>
      </c>
      <c r="B6" s="58" t="s">
        <v>37</v>
      </c>
      <c r="C6" s="59">
        <v>17</v>
      </c>
      <c r="D6" s="138">
        <v>42703</v>
      </c>
      <c r="E6" s="139">
        <v>260</v>
      </c>
      <c r="F6" s="140">
        <v>43837</v>
      </c>
      <c r="G6" s="141">
        <v>37.799999999999997</v>
      </c>
      <c r="H6" s="142">
        <v>1000</v>
      </c>
      <c r="I6" s="143" t="s">
        <v>114</v>
      </c>
      <c r="J6" s="144">
        <v>81.95017998987916</v>
      </c>
      <c r="K6" s="145">
        <f t="shared" si="0"/>
        <v>327.80071995951664</v>
      </c>
      <c r="L6" s="146">
        <f t="shared" si="1"/>
        <v>126.07719998442948</v>
      </c>
      <c r="M6" s="147">
        <v>44042</v>
      </c>
      <c r="N6" s="148">
        <v>45</v>
      </c>
      <c r="O6" s="149">
        <v>1000</v>
      </c>
      <c r="P6" s="150" t="s">
        <v>38</v>
      </c>
      <c r="Q6" s="151">
        <v>116.2241282902978</v>
      </c>
      <c r="R6" s="152">
        <f t="shared" si="2"/>
        <v>464.89651316119119</v>
      </c>
      <c r="S6" s="153">
        <f t="shared" si="3"/>
        <v>178.80635121584277</v>
      </c>
      <c r="T6" s="2"/>
      <c r="U6" s="119"/>
      <c r="V6" s="2"/>
      <c r="W6" s="2"/>
      <c r="X6" s="2"/>
      <c r="Y6" s="2"/>
      <c r="Z6" s="2"/>
    </row>
    <row r="7" spans="1:26" ht="12.75" customHeight="1">
      <c r="A7" s="2"/>
      <c r="B7" s="154"/>
      <c r="C7" s="154"/>
      <c r="D7" s="154"/>
      <c r="E7" s="154"/>
      <c r="F7" s="154"/>
      <c r="G7" s="154"/>
      <c r="H7" s="154"/>
      <c r="I7" s="154"/>
      <c r="J7" s="155"/>
      <c r="K7" s="156" t="s">
        <v>43</v>
      </c>
      <c r="L7" s="156">
        <f>AVERAGE(L3:L6)</f>
        <v>126.01900183154183</v>
      </c>
      <c r="M7" s="154"/>
      <c r="N7" s="154"/>
      <c r="O7" s="154"/>
      <c r="P7" s="154"/>
      <c r="Q7" s="154"/>
      <c r="R7" s="157" t="s">
        <v>43</v>
      </c>
      <c r="S7" s="157">
        <f>AVERAGE(S3:S6)</f>
        <v>125.33579882550954</v>
      </c>
      <c r="T7" s="2"/>
      <c r="U7" s="158"/>
      <c r="V7" s="2"/>
      <c r="W7" s="2"/>
      <c r="X7" s="2"/>
      <c r="Y7" s="2"/>
      <c r="Z7" s="2"/>
    </row>
    <row r="8" spans="1:26" ht="12.75" customHeight="1">
      <c r="A8" s="2"/>
      <c r="B8" s="154"/>
      <c r="C8" s="154"/>
      <c r="D8" s="154"/>
      <c r="E8" s="154"/>
      <c r="F8" s="154"/>
      <c r="G8" s="154"/>
      <c r="H8" s="154"/>
      <c r="I8" s="154"/>
      <c r="J8" s="159"/>
      <c r="K8" s="160" t="s">
        <v>44</v>
      </c>
      <c r="L8" s="161">
        <f>_xlfn.STDEV.S(L3:L6)/SQRT(4)</f>
        <v>7.5620408981505358</v>
      </c>
      <c r="M8" s="154"/>
      <c r="N8" s="154"/>
      <c r="O8" s="154"/>
      <c r="P8" s="154"/>
      <c r="Q8" s="154"/>
      <c r="R8" s="157" t="s">
        <v>44</v>
      </c>
      <c r="S8" s="158">
        <f>_xlfn.STDEV.S(S3:S6)/SQRT(4)</f>
        <v>18.267630397900483</v>
      </c>
      <c r="T8" s="2"/>
      <c r="U8" s="158"/>
      <c r="V8" s="2"/>
      <c r="W8" s="2"/>
      <c r="X8" s="2"/>
      <c r="Y8" s="2"/>
      <c r="Z8" s="2"/>
    </row>
    <row r="9" spans="1:26" ht="12.75" customHeight="1">
      <c r="A9" s="2"/>
      <c r="B9" s="154"/>
      <c r="C9" s="154"/>
      <c r="D9" s="154"/>
      <c r="E9" s="154"/>
      <c r="F9" s="154"/>
      <c r="G9" s="154"/>
      <c r="H9" s="154"/>
      <c r="I9" s="154"/>
      <c r="J9" s="159"/>
      <c r="K9" s="154"/>
      <c r="L9" s="154"/>
      <c r="M9" s="154"/>
      <c r="N9" s="154"/>
      <c r="O9" s="154"/>
      <c r="P9" s="154"/>
      <c r="Q9" s="154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2"/>
      <c r="B10" s="154"/>
      <c r="C10" s="154"/>
      <c r="D10" s="154"/>
      <c r="E10" s="154"/>
      <c r="F10" s="154"/>
      <c r="G10" s="154"/>
      <c r="H10" s="154"/>
      <c r="I10" s="154"/>
      <c r="J10" s="159"/>
      <c r="K10" s="154"/>
      <c r="L10" s="159"/>
      <c r="M10" s="159"/>
      <c r="N10" s="159"/>
      <c r="O10" s="159"/>
      <c r="P10" s="159"/>
      <c r="Q10" s="159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2"/>
      <c r="B11" s="154"/>
      <c r="C11" s="154"/>
      <c r="D11" s="154"/>
      <c r="E11" s="154"/>
      <c r="F11" s="154"/>
      <c r="G11" s="154"/>
      <c r="H11" s="154"/>
      <c r="I11" s="154"/>
      <c r="J11" s="159"/>
      <c r="K11" s="154"/>
      <c r="L11" s="154"/>
      <c r="M11" s="154"/>
      <c r="N11" s="154"/>
      <c r="O11" s="154"/>
      <c r="P11" s="154"/>
      <c r="Q11" s="154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162"/>
      <c r="B12" s="163"/>
      <c r="C12" s="163"/>
      <c r="D12" s="163"/>
      <c r="E12" s="163"/>
      <c r="F12" s="163"/>
      <c r="G12" s="163"/>
      <c r="H12" s="163"/>
      <c r="I12" s="163"/>
      <c r="J12" s="164"/>
      <c r="K12" s="163"/>
      <c r="L12" s="163"/>
      <c r="M12" s="163"/>
      <c r="N12" s="163"/>
      <c r="O12" s="163"/>
      <c r="P12" s="163"/>
      <c r="Q12" s="163"/>
      <c r="R12" s="162"/>
      <c r="S12" s="162"/>
      <c r="T12" s="162"/>
      <c r="U12" s="162"/>
      <c r="V12" s="162"/>
      <c r="W12" s="162"/>
      <c r="X12" s="162"/>
      <c r="Y12" s="162"/>
      <c r="Z12" s="162"/>
    </row>
    <row r="13" spans="1:26" ht="12.75" customHeight="1">
      <c r="A13" s="2"/>
      <c r="B13" s="165"/>
      <c r="C13" s="165"/>
      <c r="D13" s="165"/>
      <c r="E13" s="165"/>
      <c r="F13" s="154"/>
      <c r="G13" s="154"/>
      <c r="H13" s="154"/>
      <c r="I13" s="154"/>
      <c r="J13" s="159"/>
      <c r="K13" s="154"/>
      <c r="L13" s="154"/>
      <c r="M13" s="154"/>
      <c r="N13" s="154"/>
      <c r="O13" s="154"/>
      <c r="P13" s="154"/>
      <c r="Q13" s="154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2"/>
      <c r="B14" s="165"/>
      <c r="C14" s="165"/>
      <c r="D14" s="165"/>
      <c r="E14" s="165"/>
      <c r="F14" s="154"/>
      <c r="G14" s="154"/>
      <c r="H14" s="154"/>
      <c r="I14" s="154"/>
      <c r="J14" s="159"/>
      <c r="K14" s="154"/>
      <c r="L14" s="154"/>
      <c r="M14" s="154"/>
      <c r="N14" s="154"/>
      <c r="O14" s="154"/>
      <c r="P14" s="154"/>
      <c r="Q14" s="154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2"/>
      <c r="B15" s="165"/>
      <c r="C15" s="165"/>
      <c r="D15" s="165"/>
      <c r="E15" s="165"/>
      <c r="F15" s="154"/>
      <c r="G15" s="154"/>
      <c r="H15" s="154"/>
      <c r="I15" s="154"/>
      <c r="J15" s="159"/>
      <c r="K15" s="154"/>
      <c r="L15" s="154"/>
      <c r="M15" s="154"/>
      <c r="N15" s="154"/>
      <c r="O15" s="154"/>
      <c r="P15" s="154"/>
      <c r="Q15" s="154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>
      <c r="A16" s="2"/>
      <c r="B16" s="165"/>
      <c r="C16" s="165"/>
      <c r="D16" s="165"/>
      <c r="E16" s="165"/>
      <c r="F16" s="154"/>
      <c r="G16" s="154"/>
      <c r="H16" s="154"/>
      <c r="I16" s="154"/>
      <c r="J16" s="159"/>
      <c r="K16" s="154"/>
      <c r="L16" s="154"/>
      <c r="M16" s="154"/>
      <c r="N16" s="154"/>
      <c r="O16" s="154"/>
      <c r="P16" s="154"/>
      <c r="Q16" s="154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2"/>
      <c r="B17" s="155"/>
      <c r="C17" s="155"/>
      <c r="D17" s="155"/>
      <c r="E17" s="165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2"/>
      <c r="B18" s="155"/>
      <c r="C18" s="155"/>
      <c r="D18" s="155"/>
      <c r="E18" s="155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166"/>
      <c r="B19" s="167"/>
      <c r="C19" s="167"/>
      <c r="D19" s="167"/>
      <c r="E19" s="167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6"/>
      <c r="S19" s="166"/>
      <c r="T19" s="166"/>
      <c r="U19" s="166"/>
      <c r="V19" s="166"/>
      <c r="W19" s="166"/>
      <c r="X19" s="166"/>
      <c r="Y19" s="166"/>
      <c r="Z19" s="166"/>
    </row>
    <row r="20" spans="1:26" ht="12.75" customHeight="1">
      <c r="A20" s="166"/>
      <c r="B20" s="167"/>
      <c r="C20" s="167"/>
      <c r="D20" s="167"/>
      <c r="E20" s="167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6"/>
      <c r="S20" s="166"/>
      <c r="T20" s="166"/>
      <c r="U20" s="166"/>
      <c r="V20" s="166"/>
      <c r="W20" s="166"/>
      <c r="X20" s="166"/>
      <c r="Y20" s="166"/>
      <c r="Z20" s="166"/>
    </row>
    <row r="21" spans="1:26" ht="12.75" customHeight="1">
      <c r="A21" s="2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2"/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2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2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2"/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2"/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2"/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2"/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2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2"/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2"/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2"/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2"/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2"/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2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2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2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2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2"/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2"/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2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2"/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2"/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2"/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2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2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2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2"/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2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2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2"/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2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2"/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2"/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2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2"/>
      <c r="B56" s="154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2"/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2"/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2"/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2"/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2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2"/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2"/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2"/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2"/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2"/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2"/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2"/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2"/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2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2"/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2"/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"/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2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2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2"/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2"/>
      <c r="B77" s="154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2"/>
      <c r="B78" s="154"/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2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2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2"/>
      <c r="B83" s="154"/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2"/>
      <c r="B84" s="154"/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2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2"/>
      <c r="B86" s="154"/>
      <c r="C86" s="154"/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2"/>
      <c r="B87" s="154"/>
      <c r="C87" s="154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2"/>
      <c r="B88" s="154"/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"/>
      <c r="B89" s="154"/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"/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2"/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2"/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2"/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2"/>
      <c r="B94" s="154"/>
      <c r="C94" s="154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2"/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2"/>
      <c r="B96" s="154"/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2"/>
      <c r="B97" s="154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2"/>
      <c r="B98" s="154"/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"/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2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2"/>
      <c r="B101" s="154"/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2"/>
      <c r="B102" s="154"/>
      <c r="C102" s="154"/>
      <c r="D102" s="154"/>
      <c r="E102" s="154"/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2"/>
      <c r="B103" s="154"/>
      <c r="C103" s="154"/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2"/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"/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2"/>
      <c r="B106" s="154"/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2"/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"/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2"/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"/>
      <c r="B110" s="154"/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154"/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154"/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154"/>
      <c r="C115" s="154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154"/>
      <c r="C116" s="154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"/>
      <c r="B117" s="154"/>
      <c r="C117" s="154"/>
      <c r="D117" s="154"/>
      <c r="E117" s="154"/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154"/>
      <c r="C118" s="154"/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154"/>
      <c r="C119" s="154"/>
      <c r="D119" s="154"/>
      <c r="E119" s="154"/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  <c r="L120" s="154"/>
      <c r="M120" s="154"/>
      <c r="N120" s="154"/>
      <c r="O120" s="154"/>
      <c r="P120" s="154"/>
      <c r="Q120" s="154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154"/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154"/>
      <c r="C122" s="154"/>
      <c r="D122" s="154"/>
      <c r="E122" s="154"/>
      <c r="F122" s="154"/>
      <c r="G122" s="154"/>
      <c r="H122" s="154"/>
      <c r="I122" s="154"/>
      <c r="J122" s="154"/>
      <c r="K122" s="154"/>
      <c r="L122" s="154"/>
      <c r="M122" s="154"/>
      <c r="N122" s="154"/>
      <c r="O122" s="154"/>
      <c r="P122" s="154"/>
      <c r="Q122" s="154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154"/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154"/>
      <c r="C124" s="154"/>
      <c r="D124" s="154"/>
      <c r="E124" s="154"/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154"/>
      <c r="C125" s="154"/>
      <c r="D125" s="154"/>
      <c r="E125" s="154"/>
      <c r="F125" s="154"/>
      <c r="G125" s="154"/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154"/>
      <c r="C126" s="154"/>
      <c r="D126" s="154"/>
      <c r="E126" s="154"/>
      <c r="F126" s="154"/>
      <c r="G126" s="154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154"/>
      <c r="C128" s="154"/>
      <c r="D128" s="154"/>
      <c r="E128" s="154"/>
      <c r="F128" s="154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154"/>
      <c r="C129" s="154"/>
      <c r="D129" s="154"/>
      <c r="E129" s="154"/>
      <c r="F129" s="154"/>
      <c r="G129" s="154"/>
      <c r="H129" s="154"/>
      <c r="I129" s="154"/>
      <c r="J129" s="154"/>
      <c r="K129" s="154"/>
      <c r="L129" s="154"/>
      <c r="M129" s="154"/>
      <c r="N129" s="154"/>
      <c r="O129" s="154"/>
      <c r="P129" s="154"/>
      <c r="Q129" s="154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154"/>
      <c r="C130" s="154"/>
      <c r="D130" s="154"/>
      <c r="E130" s="154"/>
      <c r="F130" s="154"/>
      <c r="G130" s="154"/>
      <c r="H130" s="154"/>
      <c r="I130" s="154"/>
      <c r="J130" s="154"/>
      <c r="K130" s="154"/>
      <c r="L130" s="154"/>
      <c r="M130" s="154"/>
      <c r="N130" s="154"/>
      <c r="O130" s="154"/>
      <c r="P130" s="154"/>
      <c r="Q130" s="154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154"/>
      <c r="C131" s="154"/>
      <c r="D131" s="154"/>
      <c r="E131" s="154"/>
      <c r="F131" s="154"/>
      <c r="G131" s="154"/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154"/>
      <c r="C132" s="154"/>
      <c r="D132" s="154"/>
      <c r="E132" s="154"/>
      <c r="F132" s="154"/>
      <c r="G132" s="154"/>
      <c r="H132" s="154"/>
      <c r="I132" s="154"/>
      <c r="J132" s="154"/>
      <c r="K132" s="154"/>
      <c r="L132" s="154"/>
      <c r="M132" s="154"/>
      <c r="N132" s="154"/>
      <c r="O132" s="154"/>
      <c r="P132" s="154"/>
      <c r="Q132" s="154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154"/>
      <c r="C133" s="154"/>
      <c r="D133" s="154"/>
      <c r="E133" s="154"/>
      <c r="F133" s="154"/>
      <c r="G133" s="154"/>
      <c r="H133" s="154"/>
      <c r="I133" s="154"/>
      <c r="J133" s="154"/>
      <c r="K133" s="154"/>
      <c r="L133" s="154"/>
      <c r="M133" s="154"/>
      <c r="N133" s="154"/>
      <c r="O133" s="154"/>
      <c r="P133" s="154"/>
      <c r="Q133" s="154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154"/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154"/>
      <c r="C135" s="154"/>
      <c r="D135" s="154"/>
      <c r="E135" s="154"/>
      <c r="F135" s="154"/>
      <c r="G135" s="154"/>
      <c r="H135" s="154"/>
      <c r="I135" s="154"/>
      <c r="J135" s="154"/>
      <c r="K135" s="154"/>
      <c r="L135" s="154"/>
      <c r="M135" s="154"/>
      <c r="N135" s="154"/>
      <c r="O135" s="154"/>
      <c r="P135" s="154"/>
      <c r="Q135" s="154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154"/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154"/>
      <c r="C137" s="154"/>
      <c r="D137" s="154"/>
      <c r="E137" s="154"/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154"/>
      <c r="C138" s="154"/>
      <c r="D138" s="154"/>
      <c r="E138" s="154"/>
      <c r="F138" s="154"/>
      <c r="G138" s="154"/>
      <c r="H138" s="154"/>
      <c r="I138" s="154"/>
      <c r="J138" s="154"/>
      <c r="K138" s="154"/>
      <c r="L138" s="154"/>
      <c r="M138" s="154"/>
      <c r="N138" s="154"/>
      <c r="O138" s="154"/>
      <c r="P138" s="154"/>
      <c r="Q138" s="154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154"/>
      <c r="C139" s="154"/>
      <c r="D139" s="154"/>
      <c r="E139" s="154"/>
      <c r="F139" s="154"/>
      <c r="G139" s="154"/>
      <c r="H139" s="154"/>
      <c r="I139" s="154"/>
      <c r="J139" s="154"/>
      <c r="K139" s="154"/>
      <c r="L139" s="154"/>
      <c r="M139" s="154"/>
      <c r="N139" s="154"/>
      <c r="O139" s="154"/>
      <c r="P139" s="154"/>
      <c r="Q139" s="154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154"/>
      <c r="C140" s="154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154"/>
      <c r="Q140" s="154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154"/>
      <c r="C141" s="154"/>
      <c r="D141" s="154"/>
      <c r="E141" s="154"/>
      <c r="F141" s="154"/>
      <c r="G141" s="154"/>
      <c r="H141" s="154"/>
      <c r="I141" s="154"/>
      <c r="J141" s="154"/>
      <c r="K141" s="154"/>
      <c r="L141" s="154"/>
      <c r="M141" s="154"/>
      <c r="N141" s="154"/>
      <c r="O141" s="154"/>
      <c r="P141" s="154"/>
      <c r="Q141" s="154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154"/>
      <c r="C142" s="154"/>
      <c r="D142" s="154"/>
      <c r="E142" s="154"/>
      <c r="F142" s="154"/>
      <c r="G142" s="154"/>
      <c r="H142" s="154"/>
      <c r="I142" s="154"/>
      <c r="J142" s="154"/>
      <c r="K142" s="154"/>
      <c r="L142" s="154"/>
      <c r="M142" s="154"/>
      <c r="N142" s="154"/>
      <c r="O142" s="154"/>
      <c r="P142" s="154"/>
      <c r="Q142" s="154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154"/>
      <c r="C143" s="154"/>
      <c r="D143" s="154"/>
      <c r="E143" s="154"/>
      <c r="F143" s="154"/>
      <c r="G143" s="154"/>
      <c r="H143" s="154"/>
      <c r="I143" s="154"/>
      <c r="J143" s="154"/>
      <c r="K143" s="154"/>
      <c r="L143" s="154"/>
      <c r="M143" s="154"/>
      <c r="N143" s="154"/>
      <c r="O143" s="154"/>
      <c r="P143" s="154"/>
      <c r="Q143" s="154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154"/>
      <c r="C144" s="154"/>
      <c r="D144" s="154"/>
      <c r="E144" s="154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  <c r="L145" s="154"/>
      <c r="M145" s="154"/>
      <c r="N145" s="154"/>
      <c r="O145" s="154"/>
      <c r="P145" s="154"/>
      <c r="Q145" s="154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154"/>
      <c r="C146" s="154"/>
      <c r="D146" s="154"/>
      <c r="E146" s="154"/>
      <c r="F146" s="154"/>
      <c r="G146" s="154"/>
      <c r="H146" s="154"/>
      <c r="I146" s="154"/>
      <c r="J146" s="154"/>
      <c r="K146" s="154"/>
      <c r="L146" s="154"/>
      <c r="M146" s="154"/>
      <c r="N146" s="154"/>
      <c r="O146" s="154"/>
      <c r="P146" s="154"/>
      <c r="Q146" s="154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154"/>
      <c r="C147" s="154"/>
      <c r="D147" s="154"/>
      <c r="E147" s="154"/>
      <c r="F147" s="154"/>
      <c r="G147" s="154"/>
      <c r="H147" s="154"/>
      <c r="I147" s="154"/>
      <c r="J147" s="154"/>
      <c r="K147" s="154"/>
      <c r="L147" s="154"/>
      <c r="M147" s="154"/>
      <c r="N147" s="154"/>
      <c r="O147" s="154"/>
      <c r="P147" s="154"/>
      <c r="Q147" s="154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154"/>
      <c r="C148" s="154"/>
      <c r="D148" s="154"/>
      <c r="E148" s="154"/>
      <c r="F148" s="154"/>
      <c r="G148" s="154"/>
      <c r="H148" s="154"/>
      <c r="I148" s="154"/>
      <c r="J148" s="154"/>
      <c r="K148" s="154"/>
      <c r="L148" s="154"/>
      <c r="M148" s="154"/>
      <c r="N148" s="154"/>
      <c r="O148" s="154"/>
      <c r="P148" s="154"/>
      <c r="Q148" s="154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154"/>
      <c r="C149" s="154"/>
      <c r="D149" s="154"/>
      <c r="E149" s="154"/>
      <c r="F149" s="154"/>
      <c r="G149" s="154"/>
      <c r="H149" s="154"/>
      <c r="I149" s="154"/>
      <c r="J149" s="154"/>
      <c r="K149" s="154"/>
      <c r="L149" s="154"/>
      <c r="M149" s="154"/>
      <c r="N149" s="154"/>
      <c r="O149" s="154"/>
      <c r="P149" s="154"/>
      <c r="Q149" s="154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154"/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154"/>
      <c r="C152" s="154"/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154"/>
      <c r="C153" s="154"/>
      <c r="D153" s="154"/>
      <c r="E153" s="154"/>
      <c r="F153" s="154"/>
      <c r="G153" s="154"/>
      <c r="H153" s="154"/>
      <c r="I153" s="154"/>
      <c r="J153" s="154"/>
      <c r="K153" s="154"/>
      <c r="L153" s="154"/>
      <c r="M153" s="154"/>
      <c r="N153" s="154"/>
      <c r="O153" s="154"/>
      <c r="P153" s="154"/>
      <c r="Q153" s="154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154"/>
      <c r="C154" s="154"/>
      <c r="D154" s="154"/>
      <c r="E154" s="154"/>
      <c r="F154" s="154"/>
      <c r="G154" s="154"/>
      <c r="H154" s="154"/>
      <c r="I154" s="154"/>
      <c r="J154" s="154"/>
      <c r="K154" s="154"/>
      <c r="L154" s="154"/>
      <c r="M154" s="154"/>
      <c r="N154" s="154"/>
      <c r="O154" s="154"/>
      <c r="P154" s="154"/>
      <c r="Q154" s="154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154"/>
      <c r="C155" s="154"/>
      <c r="D155" s="154"/>
      <c r="E155" s="154"/>
      <c r="F155" s="154"/>
      <c r="G155" s="154"/>
      <c r="H155" s="154"/>
      <c r="I155" s="154"/>
      <c r="J155" s="154"/>
      <c r="K155" s="154"/>
      <c r="L155" s="154"/>
      <c r="M155" s="154"/>
      <c r="N155" s="154"/>
      <c r="O155" s="154"/>
      <c r="P155" s="154"/>
      <c r="Q155" s="154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154"/>
      <c r="C156" s="154"/>
      <c r="D156" s="154"/>
      <c r="E156" s="154"/>
      <c r="F156" s="154"/>
      <c r="G156" s="154"/>
      <c r="H156" s="154"/>
      <c r="I156" s="154"/>
      <c r="J156" s="154"/>
      <c r="K156" s="154"/>
      <c r="L156" s="154"/>
      <c r="M156" s="154"/>
      <c r="N156" s="154"/>
      <c r="O156" s="154"/>
      <c r="P156" s="154"/>
      <c r="Q156" s="154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154"/>
      <c r="C158" s="154"/>
      <c r="D158" s="154"/>
      <c r="E158" s="154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154"/>
      <c r="C159" s="154"/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154"/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154"/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154"/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  <c r="L163" s="154"/>
      <c r="M163" s="154"/>
      <c r="N163" s="154"/>
      <c r="O163" s="154"/>
      <c r="P163" s="154"/>
      <c r="Q163" s="154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154"/>
      <c r="C164" s="154"/>
      <c r="D164" s="154"/>
      <c r="E164" s="154"/>
      <c r="F164" s="154"/>
      <c r="G164" s="154"/>
      <c r="H164" s="154"/>
      <c r="I164" s="154"/>
      <c r="J164" s="154"/>
      <c r="K164" s="154"/>
      <c r="L164" s="154"/>
      <c r="M164" s="154"/>
      <c r="N164" s="154"/>
      <c r="O164" s="154"/>
      <c r="P164" s="154"/>
      <c r="Q164" s="154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154"/>
      <c r="C165" s="154"/>
      <c r="D165" s="154"/>
      <c r="E165" s="154"/>
      <c r="F165" s="154"/>
      <c r="G165" s="154"/>
      <c r="H165" s="154"/>
      <c r="I165" s="154"/>
      <c r="J165" s="154"/>
      <c r="K165" s="154"/>
      <c r="L165" s="154"/>
      <c r="M165" s="154"/>
      <c r="N165" s="154"/>
      <c r="O165" s="154"/>
      <c r="P165" s="154"/>
      <c r="Q165" s="154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154"/>
      <c r="C166" s="154"/>
      <c r="D166" s="154"/>
      <c r="E166" s="154"/>
      <c r="F166" s="154"/>
      <c r="G166" s="154"/>
      <c r="H166" s="154"/>
      <c r="I166" s="154"/>
      <c r="J166" s="154"/>
      <c r="K166" s="154"/>
      <c r="L166" s="154"/>
      <c r="M166" s="154"/>
      <c r="N166" s="154"/>
      <c r="O166" s="154"/>
      <c r="P166" s="154"/>
      <c r="Q166" s="154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154"/>
      <c r="C167" s="154"/>
      <c r="D167" s="154"/>
      <c r="E167" s="154"/>
      <c r="F167" s="154"/>
      <c r="G167" s="154"/>
      <c r="H167" s="154"/>
      <c r="I167" s="154"/>
      <c r="J167" s="154"/>
      <c r="K167" s="154"/>
      <c r="L167" s="154"/>
      <c r="M167" s="154"/>
      <c r="N167" s="154"/>
      <c r="O167" s="154"/>
      <c r="P167" s="154"/>
      <c r="Q167" s="154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154"/>
      <c r="C168" s="154"/>
      <c r="D168" s="154"/>
      <c r="E168" s="154"/>
      <c r="F168" s="154"/>
      <c r="G168" s="154"/>
      <c r="H168" s="154"/>
      <c r="I168" s="154"/>
      <c r="J168" s="154"/>
      <c r="K168" s="154"/>
      <c r="L168" s="154"/>
      <c r="M168" s="154"/>
      <c r="N168" s="154"/>
      <c r="O168" s="154"/>
      <c r="P168" s="154"/>
      <c r="Q168" s="154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154"/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154"/>
      <c r="C170" s="154"/>
      <c r="D170" s="154"/>
      <c r="E170" s="154"/>
      <c r="F170" s="154"/>
      <c r="G170" s="154"/>
      <c r="H170" s="154"/>
      <c r="I170" s="154"/>
      <c r="J170" s="154"/>
      <c r="K170" s="154"/>
      <c r="L170" s="154"/>
      <c r="M170" s="154"/>
      <c r="N170" s="154"/>
      <c r="O170" s="154"/>
      <c r="P170" s="154"/>
      <c r="Q170" s="154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154"/>
      <c r="C171" s="154"/>
      <c r="D171" s="154"/>
      <c r="E171" s="154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154"/>
      <c r="C172" s="154"/>
      <c r="D172" s="154"/>
      <c r="E172" s="154"/>
      <c r="F172" s="154"/>
      <c r="G172" s="154"/>
      <c r="H172" s="154"/>
      <c r="I172" s="154"/>
      <c r="J172" s="154"/>
      <c r="K172" s="154"/>
      <c r="L172" s="154"/>
      <c r="M172" s="154"/>
      <c r="N172" s="154"/>
      <c r="O172" s="154"/>
      <c r="P172" s="154"/>
      <c r="Q172" s="154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  <c r="O173" s="154"/>
      <c r="P173" s="154"/>
      <c r="Q173" s="154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154"/>
      <c r="C174" s="154"/>
      <c r="D174" s="154"/>
      <c r="E174" s="154"/>
      <c r="F174" s="154"/>
      <c r="G174" s="154"/>
      <c r="H174" s="154"/>
      <c r="I174" s="154"/>
      <c r="J174" s="154"/>
      <c r="K174" s="154"/>
      <c r="L174" s="154"/>
      <c r="M174" s="154"/>
      <c r="N174" s="154"/>
      <c r="O174" s="154"/>
      <c r="P174" s="154"/>
      <c r="Q174" s="154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154"/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154"/>
      <c r="C176" s="154"/>
      <c r="D176" s="154"/>
      <c r="E176" s="154"/>
      <c r="F176" s="154"/>
      <c r="G176" s="154"/>
      <c r="H176" s="154"/>
      <c r="I176" s="154"/>
      <c r="J176" s="154"/>
      <c r="K176" s="154"/>
      <c r="L176" s="154"/>
      <c r="M176" s="154"/>
      <c r="N176" s="154"/>
      <c r="O176" s="154"/>
      <c r="P176" s="154"/>
      <c r="Q176" s="154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154"/>
      <c r="C177" s="154"/>
      <c r="D177" s="154"/>
      <c r="E177" s="154"/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154"/>
      <c r="C178" s="154"/>
      <c r="D178" s="154"/>
      <c r="E178" s="154"/>
      <c r="F178" s="154"/>
      <c r="G178" s="154"/>
      <c r="H178" s="154"/>
      <c r="I178" s="154"/>
      <c r="J178" s="154"/>
      <c r="K178" s="154"/>
      <c r="L178" s="154"/>
      <c r="M178" s="154"/>
      <c r="N178" s="154"/>
      <c r="O178" s="154"/>
      <c r="P178" s="154"/>
      <c r="Q178" s="154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154"/>
      <c r="C179" s="154"/>
      <c r="D179" s="154"/>
      <c r="E179" s="154"/>
      <c r="F179" s="154"/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154"/>
      <c r="C180" s="154"/>
      <c r="D180" s="154"/>
      <c r="E180" s="154"/>
      <c r="F180" s="154"/>
      <c r="G180" s="154"/>
      <c r="H180" s="154"/>
      <c r="I180" s="154"/>
      <c r="J180" s="154"/>
      <c r="K180" s="154"/>
      <c r="L180" s="154"/>
      <c r="M180" s="154"/>
      <c r="N180" s="154"/>
      <c r="O180" s="154"/>
      <c r="P180" s="154"/>
      <c r="Q180" s="154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154"/>
      <c r="C181" s="154"/>
      <c r="D181" s="154"/>
      <c r="E181" s="154"/>
      <c r="F181" s="154"/>
      <c r="G181" s="154"/>
      <c r="H181" s="154"/>
      <c r="I181" s="154"/>
      <c r="J181" s="154"/>
      <c r="K181" s="154"/>
      <c r="L181" s="154"/>
      <c r="M181" s="154"/>
      <c r="N181" s="154"/>
      <c r="O181" s="154"/>
      <c r="P181" s="154"/>
      <c r="Q181" s="154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154"/>
      <c r="C182" s="154"/>
      <c r="D182" s="154"/>
      <c r="E182" s="154"/>
      <c r="F182" s="154"/>
      <c r="G182" s="154"/>
      <c r="H182" s="154"/>
      <c r="I182" s="154"/>
      <c r="J182" s="154"/>
      <c r="K182" s="154"/>
      <c r="L182" s="154"/>
      <c r="M182" s="154"/>
      <c r="N182" s="154"/>
      <c r="O182" s="154"/>
      <c r="P182" s="154"/>
      <c r="Q182" s="154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154"/>
      <c r="C183" s="154"/>
      <c r="D183" s="154"/>
      <c r="E183" s="154"/>
      <c r="F183" s="154"/>
      <c r="G183" s="154"/>
      <c r="H183" s="154"/>
      <c r="I183" s="154"/>
      <c r="J183" s="154"/>
      <c r="K183" s="154"/>
      <c r="L183" s="154"/>
      <c r="M183" s="154"/>
      <c r="N183" s="154"/>
      <c r="O183" s="154"/>
      <c r="P183" s="154"/>
      <c r="Q183" s="154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154"/>
      <c r="C184" s="154"/>
      <c r="D184" s="154"/>
      <c r="E184" s="154"/>
      <c r="F184" s="154"/>
      <c r="G184" s="154"/>
      <c r="H184" s="154"/>
      <c r="I184" s="154"/>
      <c r="J184" s="154"/>
      <c r="K184" s="154"/>
      <c r="L184" s="154"/>
      <c r="M184" s="154"/>
      <c r="N184" s="154"/>
      <c r="O184" s="154"/>
      <c r="P184" s="154"/>
      <c r="Q184" s="154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154"/>
      <c r="C185" s="154"/>
      <c r="D185" s="154"/>
      <c r="E185" s="154"/>
      <c r="F185" s="154"/>
      <c r="G185" s="154"/>
      <c r="H185" s="154"/>
      <c r="I185" s="154"/>
      <c r="J185" s="154"/>
      <c r="K185" s="154"/>
      <c r="L185" s="154"/>
      <c r="M185" s="154"/>
      <c r="N185" s="154"/>
      <c r="O185" s="154"/>
      <c r="P185" s="154"/>
      <c r="Q185" s="154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154"/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  <c r="O186" s="154"/>
      <c r="P186" s="154"/>
      <c r="Q186" s="154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154"/>
      <c r="C187" s="154"/>
      <c r="D187" s="154"/>
      <c r="E187" s="154"/>
      <c r="F187" s="154"/>
      <c r="G187" s="154"/>
      <c r="H187" s="154"/>
      <c r="I187" s="154"/>
      <c r="J187" s="154"/>
      <c r="K187" s="154"/>
      <c r="L187" s="154"/>
      <c r="M187" s="154"/>
      <c r="N187" s="154"/>
      <c r="O187" s="154"/>
      <c r="P187" s="154"/>
      <c r="Q187" s="154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154"/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  <c r="O188" s="154"/>
      <c r="P188" s="154"/>
      <c r="Q188" s="154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154"/>
      <c r="C189" s="154"/>
      <c r="D189" s="154"/>
      <c r="E189" s="154"/>
      <c r="F189" s="154"/>
      <c r="G189" s="154"/>
      <c r="H189" s="154"/>
      <c r="I189" s="154"/>
      <c r="J189" s="154"/>
      <c r="K189" s="154"/>
      <c r="L189" s="154"/>
      <c r="M189" s="154"/>
      <c r="N189" s="154"/>
      <c r="O189" s="154"/>
      <c r="P189" s="154"/>
      <c r="Q189" s="154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154"/>
      <c r="C190" s="154"/>
      <c r="D190" s="154"/>
      <c r="E190" s="154"/>
      <c r="F190" s="154"/>
      <c r="G190" s="154"/>
      <c r="H190" s="154"/>
      <c r="I190" s="154"/>
      <c r="J190" s="154"/>
      <c r="K190" s="154"/>
      <c r="L190" s="154"/>
      <c r="M190" s="154"/>
      <c r="N190" s="154"/>
      <c r="O190" s="154"/>
      <c r="P190" s="154"/>
      <c r="Q190" s="154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154"/>
      <c r="C191" s="154"/>
      <c r="D191" s="154"/>
      <c r="E191" s="154"/>
      <c r="F191" s="154"/>
      <c r="G191" s="154"/>
      <c r="H191" s="154"/>
      <c r="I191" s="154"/>
      <c r="J191" s="154"/>
      <c r="K191" s="154"/>
      <c r="L191" s="154"/>
      <c r="M191" s="154"/>
      <c r="N191" s="154"/>
      <c r="O191" s="154"/>
      <c r="P191" s="154"/>
      <c r="Q191" s="154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154"/>
      <c r="C192" s="154"/>
      <c r="D192" s="154"/>
      <c r="E192" s="154"/>
      <c r="F192" s="154"/>
      <c r="G192" s="154"/>
      <c r="H192" s="154"/>
      <c r="I192" s="154"/>
      <c r="J192" s="154"/>
      <c r="K192" s="154"/>
      <c r="L192" s="154"/>
      <c r="M192" s="154"/>
      <c r="N192" s="154"/>
      <c r="O192" s="154"/>
      <c r="P192" s="154"/>
      <c r="Q192" s="154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154"/>
      <c r="C193" s="154"/>
      <c r="D193" s="154"/>
      <c r="E193" s="154"/>
      <c r="F193" s="154"/>
      <c r="G193" s="154"/>
      <c r="H193" s="154"/>
      <c r="I193" s="154"/>
      <c r="J193" s="154"/>
      <c r="K193" s="154"/>
      <c r="L193" s="154"/>
      <c r="M193" s="154"/>
      <c r="N193" s="154"/>
      <c r="O193" s="154"/>
      <c r="P193" s="154"/>
      <c r="Q193" s="154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154"/>
      <c r="C194" s="154"/>
      <c r="D194" s="154"/>
      <c r="E194" s="154"/>
      <c r="F194" s="154"/>
      <c r="G194" s="154"/>
      <c r="H194" s="154"/>
      <c r="I194" s="154"/>
      <c r="J194" s="154"/>
      <c r="K194" s="154"/>
      <c r="L194" s="154"/>
      <c r="M194" s="154"/>
      <c r="N194" s="154"/>
      <c r="O194" s="154"/>
      <c r="P194" s="154"/>
      <c r="Q194" s="154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154"/>
      <c r="C195" s="154"/>
      <c r="D195" s="154"/>
      <c r="E195" s="154"/>
      <c r="F195" s="154"/>
      <c r="G195" s="154"/>
      <c r="H195" s="154"/>
      <c r="I195" s="154"/>
      <c r="J195" s="154"/>
      <c r="K195" s="154"/>
      <c r="L195" s="154"/>
      <c r="M195" s="154"/>
      <c r="N195" s="154"/>
      <c r="O195" s="154"/>
      <c r="P195" s="154"/>
      <c r="Q195" s="154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154"/>
      <c r="C196" s="154"/>
      <c r="D196" s="154"/>
      <c r="E196" s="154"/>
      <c r="F196" s="154"/>
      <c r="G196" s="154"/>
      <c r="H196" s="154"/>
      <c r="I196" s="154"/>
      <c r="J196" s="154"/>
      <c r="K196" s="154"/>
      <c r="L196" s="154"/>
      <c r="M196" s="154"/>
      <c r="N196" s="154"/>
      <c r="O196" s="154"/>
      <c r="P196" s="154"/>
      <c r="Q196" s="154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154"/>
      <c r="C197" s="154"/>
      <c r="D197" s="154"/>
      <c r="E197" s="154"/>
      <c r="F197" s="154"/>
      <c r="G197" s="154"/>
      <c r="H197" s="154"/>
      <c r="I197" s="154"/>
      <c r="J197" s="154"/>
      <c r="K197" s="154"/>
      <c r="L197" s="154"/>
      <c r="M197" s="154"/>
      <c r="N197" s="154"/>
      <c r="O197" s="154"/>
      <c r="P197" s="154"/>
      <c r="Q197" s="154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  <c r="L198" s="154"/>
      <c r="M198" s="154"/>
      <c r="N198" s="154"/>
      <c r="O198" s="154"/>
      <c r="P198" s="154"/>
      <c r="Q198" s="154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154"/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  <c r="O199" s="154"/>
      <c r="P199" s="154"/>
      <c r="Q199" s="154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154"/>
      <c r="C200" s="154"/>
      <c r="D200" s="154"/>
      <c r="E200" s="154"/>
      <c r="F200" s="154"/>
      <c r="G200" s="154"/>
      <c r="H200" s="154"/>
      <c r="I200" s="154"/>
      <c r="J200" s="154"/>
      <c r="K200" s="154"/>
      <c r="L200" s="154"/>
      <c r="M200" s="154"/>
      <c r="N200" s="154"/>
      <c r="O200" s="154"/>
      <c r="P200" s="154"/>
      <c r="Q200" s="154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154"/>
      <c r="C201" s="154"/>
      <c r="D201" s="154"/>
      <c r="E201" s="154"/>
      <c r="F201" s="154"/>
      <c r="G201" s="154"/>
      <c r="H201" s="154"/>
      <c r="I201" s="154"/>
      <c r="J201" s="154"/>
      <c r="K201" s="154"/>
      <c r="L201" s="154"/>
      <c r="M201" s="154"/>
      <c r="N201" s="154"/>
      <c r="O201" s="154"/>
      <c r="P201" s="154"/>
      <c r="Q201" s="154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154"/>
      <c r="C202" s="154"/>
      <c r="D202" s="154"/>
      <c r="E202" s="154"/>
      <c r="F202" s="154"/>
      <c r="G202" s="154"/>
      <c r="H202" s="154"/>
      <c r="I202" s="154"/>
      <c r="J202" s="154"/>
      <c r="K202" s="154"/>
      <c r="L202" s="154"/>
      <c r="M202" s="154"/>
      <c r="N202" s="154"/>
      <c r="O202" s="154"/>
      <c r="P202" s="154"/>
      <c r="Q202" s="154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154"/>
      <c r="C203" s="154"/>
      <c r="D203" s="154"/>
      <c r="E203" s="154"/>
      <c r="F203" s="154"/>
      <c r="G203" s="154"/>
      <c r="H203" s="154"/>
      <c r="I203" s="154"/>
      <c r="J203" s="154"/>
      <c r="K203" s="154"/>
      <c r="L203" s="154"/>
      <c r="M203" s="154"/>
      <c r="N203" s="154"/>
      <c r="O203" s="154"/>
      <c r="P203" s="154"/>
      <c r="Q203" s="154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154"/>
      <c r="C204" s="154"/>
      <c r="D204" s="154"/>
      <c r="E204" s="154"/>
      <c r="F204" s="154"/>
      <c r="G204" s="154"/>
      <c r="H204" s="154"/>
      <c r="I204" s="154"/>
      <c r="J204" s="154"/>
      <c r="K204" s="154"/>
      <c r="L204" s="154"/>
      <c r="M204" s="154"/>
      <c r="N204" s="154"/>
      <c r="O204" s="154"/>
      <c r="P204" s="154"/>
      <c r="Q204" s="154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154"/>
      <c r="C205" s="154"/>
      <c r="D205" s="154"/>
      <c r="E205" s="154"/>
      <c r="F205" s="154"/>
      <c r="G205" s="154"/>
      <c r="H205" s="154"/>
      <c r="I205" s="154"/>
      <c r="J205" s="154"/>
      <c r="K205" s="154"/>
      <c r="L205" s="154"/>
      <c r="M205" s="154"/>
      <c r="N205" s="154"/>
      <c r="O205" s="154"/>
      <c r="P205" s="154"/>
      <c r="Q205" s="154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154"/>
      <c r="C206" s="154"/>
      <c r="D206" s="154"/>
      <c r="E206" s="154"/>
      <c r="F206" s="154"/>
      <c r="G206" s="154"/>
      <c r="H206" s="154"/>
      <c r="I206" s="154"/>
      <c r="J206" s="154"/>
      <c r="K206" s="154"/>
      <c r="L206" s="154"/>
      <c r="M206" s="154"/>
      <c r="N206" s="154"/>
      <c r="O206" s="154"/>
      <c r="P206" s="154"/>
      <c r="Q206" s="154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154"/>
      <c r="C207" s="154"/>
      <c r="D207" s="154"/>
      <c r="E207" s="154"/>
      <c r="F207" s="154"/>
      <c r="G207" s="154"/>
      <c r="H207" s="154"/>
      <c r="I207" s="154"/>
      <c r="J207" s="154"/>
      <c r="K207" s="154"/>
      <c r="L207" s="154"/>
      <c r="M207" s="154"/>
      <c r="N207" s="154"/>
      <c r="O207" s="154"/>
      <c r="P207" s="154"/>
      <c r="Q207" s="154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154"/>
      <c r="C208" s="154"/>
      <c r="D208" s="154"/>
      <c r="E208" s="154"/>
      <c r="F208" s="154"/>
      <c r="G208" s="154"/>
      <c r="H208" s="154"/>
      <c r="I208" s="154"/>
      <c r="J208" s="154"/>
      <c r="K208" s="154"/>
      <c r="L208" s="154"/>
      <c r="M208" s="154"/>
      <c r="N208" s="154"/>
      <c r="O208" s="154"/>
      <c r="P208" s="154"/>
      <c r="Q208" s="154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154"/>
      <c r="C209" s="154"/>
      <c r="D209" s="154"/>
      <c r="E209" s="154"/>
      <c r="F209" s="154"/>
      <c r="G209" s="154"/>
      <c r="H209" s="154"/>
      <c r="I209" s="154"/>
      <c r="J209" s="154"/>
      <c r="K209" s="154"/>
      <c r="L209" s="154"/>
      <c r="M209" s="154"/>
      <c r="N209" s="154"/>
      <c r="O209" s="154"/>
      <c r="P209" s="154"/>
      <c r="Q209" s="154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154"/>
      <c r="C210" s="154"/>
      <c r="D210" s="154"/>
      <c r="E210" s="154"/>
      <c r="F210" s="154"/>
      <c r="G210" s="154"/>
      <c r="H210" s="154"/>
      <c r="I210" s="154"/>
      <c r="J210" s="154"/>
      <c r="K210" s="154"/>
      <c r="L210" s="154"/>
      <c r="M210" s="154"/>
      <c r="N210" s="154"/>
      <c r="O210" s="154"/>
      <c r="P210" s="154"/>
      <c r="Q210" s="154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154"/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  <c r="O211" s="154"/>
      <c r="P211" s="154"/>
      <c r="Q211" s="154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154"/>
      <c r="C212" s="154"/>
      <c r="D212" s="154"/>
      <c r="E212" s="154"/>
      <c r="F212" s="154"/>
      <c r="G212" s="154"/>
      <c r="H212" s="154"/>
      <c r="I212" s="154"/>
      <c r="J212" s="154"/>
      <c r="K212" s="154"/>
      <c r="L212" s="154"/>
      <c r="M212" s="154"/>
      <c r="N212" s="154"/>
      <c r="O212" s="154"/>
      <c r="P212" s="154"/>
      <c r="Q212" s="154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154"/>
      <c r="C213" s="154"/>
      <c r="D213" s="154"/>
      <c r="E213" s="154"/>
      <c r="F213" s="154"/>
      <c r="G213" s="154"/>
      <c r="H213" s="154"/>
      <c r="I213" s="154"/>
      <c r="J213" s="154"/>
      <c r="K213" s="154"/>
      <c r="L213" s="154"/>
      <c r="M213" s="154"/>
      <c r="N213" s="154"/>
      <c r="O213" s="154"/>
      <c r="P213" s="154"/>
      <c r="Q213" s="154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154"/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  <c r="O214" s="154"/>
      <c r="P214" s="154"/>
      <c r="Q214" s="154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154"/>
      <c r="C215" s="154"/>
      <c r="D215" s="154"/>
      <c r="E215" s="154"/>
      <c r="F215" s="154"/>
      <c r="G215" s="154"/>
      <c r="H215" s="154"/>
      <c r="I215" s="154"/>
      <c r="J215" s="154"/>
      <c r="K215" s="154"/>
      <c r="L215" s="154"/>
      <c r="M215" s="154"/>
      <c r="N215" s="154"/>
      <c r="O215" s="154"/>
      <c r="P215" s="154"/>
      <c r="Q215" s="154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154"/>
      <c r="C216" s="154"/>
      <c r="D216" s="154"/>
      <c r="E216" s="154"/>
      <c r="F216" s="154"/>
      <c r="G216" s="154"/>
      <c r="H216" s="154"/>
      <c r="I216" s="154"/>
      <c r="J216" s="154"/>
      <c r="K216" s="154"/>
      <c r="L216" s="154"/>
      <c r="M216" s="154"/>
      <c r="N216" s="154"/>
      <c r="O216" s="154"/>
      <c r="P216" s="154"/>
      <c r="Q216" s="154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154"/>
      <c r="C217" s="154"/>
      <c r="D217" s="154"/>
      <c r="E217" s="154"/>
      <c r="F217" s="154"/>
      <c r="G217" s="154"/>
      <c r="H217" s="154"/>
      <c r="I217" s="154"/>
      <c r="J217" s="154"/>
      <c r="K217" s="154"/>
      <c r="L217" s="154"/>
      <c r="M217" s="154"/>
      <c r="N217" s="154"/>
      <c r="O217" s="154"/>
      <c r="P217" s="154"/>
      <c r="Q217" s="154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154"/>
      <c r="C218" s="154"/>
      <c r="D218" s="154"/>
      <c r="E218" s="154"/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  <c r="P218" s="154"/>
      <c r="Q218" s="154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154"/>
      <c r="C219" s="154"/>
      <c r="D219" s="154"/>
      <c r="E219" s="154"/>
      <c r="F219" s="154"/>
      <c r="G219" s="154"/>
      <c r="H219" s="154"/>
      <c r="I219" s="154"/>
      <c r="J219" s="154"/>
      <c r="K219" s="154"/>
      <c r="L219" s="154"/>
      <c r="M219" s="154"/>
      <c r="N219" s="154"/>
      <c r="O219" s="154"/>
      <c r="P219" s="154"/>
      <c r="Q219" s="154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154"/>
      <c r="C220" s="154"/>
      <c r="D220" s="154"/>
      <c r="E220" s="154"/>
      <c r="F220" s="154"/>
      <c r="G220" s="154"/>
      <c r="H220" s="154"/>
      <c r="I220" s="154"/>
      <c r="J220" s="154"/>
      <c r="K220" s="154"/>
      <c r="L220" s="154"/>
      <c r="M220" s="154"/>
      <c r="N220" s="154"/>
      <c r="O220" s="154"/>
      <c r="P220" s="154"/>
      <c r="Q220" s="154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conditionalFormatting sqref="J3">
    <cfRule type="expression" dxfId="1" priority="1" stopIfTrue="1">
      <formula>OR(ISTEXT($J3),$J3&lt;lmin,$J3&gt;lmax)</formula>
    </cfRule>
  </conditionalFormatting>
  <conditionalFormatting sqref="J4:J6">
    <cfRule type="expression" dxfId="0" priority="2" stopIfTrue="1">
      <formula>OR(ISTEXT($J4),$J4&lt;lmin,$J4&gt;lmax)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Definitions</vt:lpstr>
      <vt:lpstr>Extract group</vt:lpstr>
      <vt:lpstr>Treatment group (0-8wk)</vt:lpstr>
      <vt:lpstr>Frozen Treatment (&gt;8wk)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Iversen</dc:creator>
  <cp:lastModifiedBy>Emily.Bowers</cp:lastModifiedBy>
  <dcterms:created xsi:type="dcterms:W3CDTF">2021-02-09T00:49:10Z</dcterms:created>
  <dcterms:modified xsi:type="dcterms:W3CDTF">2021-07-26T23:27:38Z</dcterms:modified>
</cp:coreProperties>
</file>