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DPI\Desktop\"/>
    </mc:Choice>
  </mc:AlternateContent>
  <xr:revisionPtr revIDLastSave="0" documentId="8_{E6FB2D17-B4E8-4A55-A146-A596A93D2E61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30VCZSUX016-Alignment-Descript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</calcChain>
</file>

<file path=xl/sharedStrings.xml><?xml version="1.0" encoding="utf-8"?>
<sst xmlns="http://schemas.openxmlformats.org/spreadsheetml/2006/main" count="310" uniqueCount="120">
  <si>
    <t>Description</t>
  </si>
  <si>
    <t>Scientific Name</t>
  </si>
  <si>
    <t>Taxid</t>
  </si>
  <si>
    <t>E value</t>
  </si>
  <si>
    <t xml:space="preserve">Accession  </t>
  </si>
  <si>
    <t>hypothetical protein [Vibrio sp. 05-20-BW147]</t>
  </si>
  <si>
    <t>NA</t>
  </si>
  <si>
    <t>hypothetical protein [Vibrio cholerae]</t>
  </si>
  <si>
    <t>Vibrio cholerae</t>
  </si>
  <si>
    <t>hypothetical protein VFL11327_03089 [Vibrio fluvialis]</t>
  </si>
  <si>
    <t>Vibrio fluvialis</t>
  </si>
  <si>
    <t>hypothetical protein [Vibrio parahaemolyticus]</t>
  </si>
  <si>
    <t>Vibrio parahaemolyticus</t>
  </si>
  <si>
    <t>hypothetical protein [Vibrio metoecus]</t>
  </si>
  <si>
    <t>Vibrio metoecus</t>
  </si>
  <si>
    <t>hypothetical protein [Vibrio metschnikovii]</t>
  </si>
  <si>
    <t>Vibrio metschnikovii</t>
  </si>
  <si>
    <t>hypothetical protein FPW41_12585 [Vibrio cholerae]</t>
  </si>
  <si>
    <t>hypothetical protein [Vibrio comitans]</t>
  </si>
  <si>
    <t>Vibrio comitans</t>
  </si>
  <si>
    <t>hypothetical protein [Vibrio breoganii]</t>
  </si>
  <si>
    <t>Vibrio breoganii</t>
  </si>
  <si>
    <t>hypothetical protein A130_05955 [Vibrio genomosp. F6 str. FF-238]</t>
  </si>
  <si>
    <t>hypothetical protein [Vibrio genomosp. F6]</t>
  </si>
  <si>
    <t>hypothetical protein DS893_08460 [Vibrionales bacterium C3R12]</t>
  </si>
  <si>
    <t>hypothetical protein [Vibrio sp. 03-59-1]</t>
  </si>
  <si>
    <t>hypothetical protein [Vibrio plantisponsor]</t>
  </si>
  <si>
    <t>Vibrio plantisponsor</t>
  </si>
  <si>
    <t>hypothetical protein [Psychromonas ossibalaenae]</t>
  </si>
  <si>
    <t>Psychromonas ossibalaenae</t>
  </si>
  <si>
    <t>hypothetical protein [Psychromonas aquimarina]</t>
  </si>
  <si>
    <t>Psychromonas aquimarina</t>
  </si>
  <si>
    <t>hypothetical protein AWH66_2013480 [Vibrio barjaei]</t>
  </si>
  <si>
    <t>Vibrio barjaei</t>
  </si>
  <si>
    <t>hypothetical protein [Vibrio barjaei]</t>
  </si>
  <si>
    <t>hypothetical protein [Vibrio mediterranei]</t>
  </si>
  <si>
    <t>Vibrio mediterranei</t>
  </si>
  <si>
    <t>hypothetical protein [Grimontia sedimenti]</t>
  </si>
  <si>
    <t>Grimontia sedimenti</t>
  </si>
  <si>
    <t>hypothetical protein [Enterovibrio norvegicus]</t>
  </si>
  <si>
    <t>Enterovibrio norvegicus</t>
  </si>
  <si>
    <t>filamentous phage phiLf adsorption protein III [Grimontia indica]</t>
  </si>
  <si>
    <t>Grimontia indica</t>
  </si>
  <si>
    <t>hypothetical protein [Grimontia indica]</t>
  </si>
  <si>
    <t>exo-beta-1,3-glucanase [Porticoccaceae bacterium]</t>
  </si>
  <si>
    <t>Porticoccaceae bacterium</t>
  </si>
  <si>
    <t>hypothetical protein [Enterovibrio calviensis]</t>
  </si>
  <si>
    <t>Enterovibrio calviensis</t>
  </si>
  <si>
    <t>hypothetical protein [Grimontia celer]</t>
  </si>
  <si>
    <t>Grimontia celer</t>
  </si>
  <si>
    <t>family 16 glycosylhydrolase [Halothermothrix orenii]</t>
  </si>
  <si>
    <t>Halothermothrix orenii</t>
  </si>
  <si>
    <t>hypothetical protein [Enterovibrio baiacu]</t>
  </si>
  <si>
    <t>Enterovibrio baiacu</t>
  </si>
  <si>
    <t>hypothetical protein [Porticoccaceae bacterium]</t>
  </si>
  <si>
    <t>hypothetical protein [Veronia nyctiphanis]</t>
  </si>
  <si>
    <t>Veronia nyctiphanis</t>
  </si>
  <si>
    <t>hypothetical protein A1OW_17465 [Enterovibrio norvegicus]</t>
  </si>
  <si>
    <t>hypothetical protein AAY55_10550 [Vibrio metoecus]</t>
  </si>
  <si>
    <t>exo-beta-1,3-glucanase [bacterium]</t>
  </si>
  <si>
    <t>bacterium</t>
  </si>
  <si>
    <t>exo-beta-1,3-glucanase [Flavobacteriaceae bacterium]</t>
  </si>
  <si>
    <t>Flavobacteriaceae bacterium</t>
  </si>
  <si>
    <t>hypothetical protein [Enterovibrio coralii]</t>
  </si>
  <si>
    <t>Enterovibrio coralii</t>
  </si>
  <si>
    <t>hypothetical protein [Enterovibrio sp. NIFS-20-8]</t>
  </si>
  <si>
    <t>glycosyl hydrolase family 17 protein [Mariniblastus fucicola]</t>
  </si>
  <si>
    <t>Mariniblastus fucicola</t>
  </si>
  <si>
    <t>hypothetical protein [Bacteroidales bacterium]</t>
  </si>
  <si>
    <t>Bacteroidales bacterium</t>
  </si>
  <si>
    <t>glycosyl hydrolase family 17 protein [Psychroflexus torquis]</t>
  </si>
  <si>
    <t>Psychroflexus torquis</t>
  </si>
  <si>
    <t>hypothetical protein [Catenovulum sediminis]</t>
  </si>
  <si>
    <t>Catenovulum sediminis</t>
  </si>
  <si>
    <t>exo-beta-1,3-glucanase [Bacteroidetes bacterium]</t>
  </si>
  <si>
    <t>Bacteroidetes bacterium</t>
  </si>
  <si>
    <t>hypothetical protein [Vibrio sp. V28_P6S34P95]</t>
  </si>
  <si>
    <t>hypothetical protein [Portibacter sp. 10MBP4-2-1]</t>
  </si>
  <si>
    <t>exo-beta-1,3-glucanase [Bacteroidia bacterium]</t>
  </si>
  <si>
    <t>Bacteroidia bacterium</t>
  </si>
  <si>
    <t>exo-beta-1,3-glucanase [Luminiphilus sp.]</t>
  </si>
  <si>
    <t>unnamed protein product [Arenibacter sp. 6A1]</t>
  </si>
  <si>
    <t>TPA: exo-beta-1,3-glucanase [Porticoccaceae bacterium]</t>
  </si>
  <si>
    <t>Exo-beta-1,3-glucanase, GH17 family [Arenibacter nanhaiticus]</t>
  </si>
  <si>
    <t>Arenibacter nanhaiticus</t>
  </si>
  <si>
    <t>exo-beta-1,3-glucanase [Cellvibrionales bacterium]</t>
  </si>
  <si>
    <t>Cellvibrionales bacterium</t>
  </si>
  <si>
    <t>hypothetical protein [Grimontia sp. AD028]</t>
  </si>
  <si>
    <t>Exo-beta-1,3-glucanase [marine gamma proteobacterium HTCC2207] [gamma proteobacterium HTCC2207]</t>
  </si>
  <si>
    <t>gamma proteobacterium HTCC2207</t>
  </si>
  <si>
    <t>exo-beta-1,3-glucanase [Halieaceae bacterium]</t>
  </si>
  <si>
    <t>Halieaceae bacterium</t>
  </si>
  <si>
    <t>glycosyl hydrolase family 17 protein [Grimontia marina]</t>
  </si>
  <si>
    <t>Grimontia marina</t>
  </si>
  <si>
    <t>exo-beta-1,3-glucanase [gamma proteobacterium HIMB55]</t>
  </si>
  <si>
    <t>Glycosyl hydrolases family 17 [Grimontia marina]</t>
  </si>
  <si>
    <t>exo-beta-1,3-glucanase [Proteobacteria bacterium]</t>
  </si>
  <si>
    <t>Proteobacteria bacterium</t>
  </si>
  <si>
    <t>exo-beta-1,3-glucanase [SAR92 bacterium BACL26 MAG-121220-bin70]</t>
  </si>
  <si>
    <t>exo-beta-1,3-glucanase [Gammaproteobacteria bacterium]</t>
  </si>
  <si>
    <t>Gammaproteobacteria bacterium</t>
  </si>
  <si>
    <t>TPA: exo-beta-1,3-glucanase [Halieaceae bacterium]</t>
  </si>
  <si>
    <t xml:space="preserve">		</t>
  </si>
  <si>
    <t>Common 
Name</t>
    <phoneticPr fontId="18"/>
  </si>
  <si>
    <t>Query 
Cover</t>
    <phoneticPr fontId="18"/>
  </si>
  <si>
    <t>Per. 
ident</t>
    <phoneticPr fontId="18"/>
  </si>
  <si>
    <t>Acc. 
Len</t>
    <phoneticPr fontId="18"/>
  </si>
  <si>
    <t>SAR92 bacterium BACL26 MAG-121220-bin70</t>
    <phoneticPr fontId="18"/>
  </si>
  <si>
    <t>gamma proteobacterium HIMB55</t>
    <phoneticPr fontId="18"/>
  </si>
  <si>
    <r>
      <t xml:space="preserve">Grimontia sp. </t>
    </r>
    <r>
      <rPr>
        <sz val="11"/>
        <color theme="1"/>
        <rFont val="Times New Roman"/>
        <family val="1"/>
      </rPr>
      <t>AD028</t>
    </r>
    <phoneticPr fontId="18"/>
  </si>
  <si>
    <r>
      <t xml:space="preserve">Arenibacter sp. </t>
    </r>
    <r>
      <rPr>
        <sz val="11"/>
        <color theme="1"/>
        <rFont val="Times New Roman"/>
        <family val="1"/>
      </rPr>
      <t>6A1</t>
    </r>
    <phoneticPr fontId="18"/>
  </si>
  <si>
    <r>
      <t xml:space="preserve">Luminiphilus </t>
    </r>
    <r>
      <rPr>
        <sz val="11"/>
        <color theme="1"/>
        <rFont val="Times New Roman"/>
        <family val="1"/>
      </rPr>
      <t>sp.</t>
    </r>
    <phoneticPr fontId="18"/>
  </si>
  <si>
    <r>
      <t xml:space="preserve">Portibacter sp. </t>
    </r>
    <r>
      <rPr>
        <sz val="11"/>
        <color theme="1"/>
        <rFont val="Times New Roman"/>
        <family val="1"/>
      </rPr>
      <t>10MBP4-2-1</t>
    </r>
    <phoneticPr fontId="18"/>
  </si>
  <si>
    <r>
      <t>Vibrio sp. V28_</t>
    </r>
    <r>
      <rPr>
        <sz val="11"/>
        <color theme="1"/>
        <rFont val="Times New Roman"/>
        <family val="1"/>
      </rPr>
      <t>P6S34P95</t>
    </r>
    <phoneticPr fontId="18"/>
  </si>
  <si>
    <r>
      <t xml:space="preserve">Enterovibrio sp. </t>
    </r>
    <r>
      <rPr>
        <sz val="11"/>
        <color theme="1"/>
        <rFont val="Times New Roman"/>
        <family val="1"/>
      </rPr>
      <t>NIFS-20-8</t>
    </r>
    <phoneticPr fontId="18"/>
  </si>
  <si>
    <r>
      <t>Vibrio sp.</t>
    </r>
    <r>
      <rPr>
        <sz val="11"/>
        <color theme="1"/>
        <rFont val="Times New Roman"/>
        <family val="1"/>
      </rPr>
      <t xml:space="preserve"> 03-59-1</t>
    </r>
    <phoneticPr fontId="18"/>
  </si>
  <si>
    <r>
      <t xml:space="preserve">Vibrio genomosp. </t>
    </r>
    <r>
      <rPr>
        <sz val="11"/>
        <color theme="1"/>
        <rFont val="Times New Roman"/>
        <family val="1"/>
      </rPr>
      <t>F6</t>
    </r>
    <phoneticPr fontId="18"/>
  </si>
  <si>
    <r>
      <t xml:space="preserve">Vibrionales bacterium </t>
    </r>
    <r>
      <rPr>
        <sz val="11"/>
        <color theme="1"/>
        <rFont val="Times New Roman"/>
        <family val="1"/>
      </rPr>
      <t>C3R12</t>
    </r>
    <phoneticPr fontId="18"/>
  </si>
  <si>
    <r>
      <t xml:space="preserve">Vibrio genomosp. </t>
    </r>
    <r>
      <rPr>
        <sz val="11"/>
        <color theme="1"/>
        <rFont val="Times New Roman"/>
        <family val="1"/>
      </rPr>
      <t>F6 str. FF-238</t>
    </r>
    <phoneticPr fontId="18"/>
  </si>
  <si>
    <r>
      <t xml:space="preserve">Vibrio sp. </t>
    </r>
    <r>
      <rPr>
        <sz val="11"/>
        <color theme="1"/>
        <rFont val="Times New Roman"/>
        <family val="1"/>
      </rPr>
      <t>05-20-BW147</t>
    </r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</si>
</sst>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Times New Roman"/>
      <family val="2"/>
      <charset val="128"/>
    </font>
    <font>
      <sz val="11"/>
      <color theme="1"/>
      <name val="Times New Roman"/>
      <family val="2"/>
      <charset val="128"/>
    </font>
    <font>
      <sz val="18"/>
      <color theme="3"/>
      <name val="Calibri Light"/>
      <family val="2"/>
      <charset val="128"/>
      <scheme val="major"/>
    </font>
    <font>
      <b/>
      <sz val="15"/>
      <color theme="3"/>
      <name val="Times New Roman"/>
      <family val="2"/>
      <charset val="128"/>
    </font>
    <font>
      <b/>
      <sz val="13"/>
      <color theme="3"/>
      <name val="Times New Roman"/>
      <family val="2"/>
      <charset val="128"/>
    </font>
    <font>
      <b/>
      <sz val="11"/>
      <color theme="3"/>
      <name val="Times New Roman"/>
      <family val="2"/>
      <charset val="128"/>
    </font>
    <font>
      <sz val="11"/>
      <color rgb="FF006100"/>
      <name val="Times New Roman"/>
      <family val="2"/>
      <charset val="128"/>
    </font>
    <font>
      <sz val="11"/>
      <color rgb="FF9C0006"/>
      <name val="Times New Roman"/>
      <family val="2"/>
      <charset val="128"/>
    </font>
    <font>
      <sz val="11"/>
      <color rgb="FF9C5700"/>
      <name val="Times New Roman"/>
      <family val="2"/>
      <charset val="128"/>
    </font>
    <font>
      <sz val="11"/>
      <color rgb="FF3F3F76"/>
      <name val="Times New Roman"/>
      <family val="2"/>
      <charset val="128"/>
    </font>
    <font>
      <b/>
      <sz val="11"/>
      <color rgb="FF3F3F3F"/>
      <name val="Times New Roman"/>
      <family val="2"/>
      <charset val="128"/>
    </font>
    <font>
      <b/>
      <sz val="11"/>
      <color rgb="FFFA7D00"/>
      <name val="Times New Roman"/>
      <family val="2"/>
      <charset val="128"/>
    </font>
    <font>
      <sz val="11"/>
      <color rgb="FFFA7D00"/>
      <name val="Times New Roman"/>
      <family val="2"/>
      <charset val="128"/>
    </font>
    <font>
      <b/>
      <sz val="11"/>
      <color theme="0"/>
      <name val="Times New Roman"/>
      <family val="2"/>
      <charset val="128"/>
    </font>
    <font>
      <sz val="11"/>
      <color rgb="FFFF0000"/>
      <name val="Times New Roman"/>
      <family val="2"/>
      <charset val="128"/>
    </font>
    <font>
      <i/>
      <sz val="11"/>
      <color rgb="FF7F7F7F"/>
      <name val="Times New Roman"/>
      <family val="2"/>
      <charset val="128"/>
    </font>
    <font>
      <b/>
      <sz val="11"/>
      <color theme="1"/>
      <name val="Times New Roman"/>
      <family val="2"/>
      <charset val="128"/>
    </font>
    <font>
      <sz val="11"/>
      <color theme="0"/>
      <name val="Times New Roman"/>
      <family val="2"/>
      <charset val="128"/>
    </font>
    <font>
      <sz val="6"/>
      <name val="Times New Roman"/>
      <family val="2"/>
      <charset val="128"/>
    </font>
    <font>
      <i/>
      <sz val="11"/>
      <color theme="1"/>
      <name val="Times New Roman"/>
      <family val="1"/>
    </font>
    <font>
      <sz val="11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 applyAlignment="1">
      <alignment horizontal="righ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5"/>
  <sheetViews>
    <sheetView tabSelected="1" topLeftCell="A37" zoomScale="85" zoomScaleNormal="85" workbookViewId="0">
      <selection activeCell="B13" sqref="B13"/>
    </sheetView>
  </sheetViews>
  <sheetFormatPr defaultRowHeight="14"/>
  <cols>
    <col min="1" max="1" width="56.453125" customWidth="1"/>
    <col min="2" max="2" width="40.90625" customWidth="1"/>
    <col min="3" max="3" width="9" customWidth="1"/>
    <col min="4" max="4" width="8.54296875" customWidth="1"/>
    <col min="5" max="5" width="8.08984375" customWidth="1"/>
    <col min="6" max="6" width="8.54296875" style="2" customWidth="1"/>
    <col min="7" max="8" width="8" customWidth="1"/>
    <col min="9" max="9" width="18.36328125" customWidth="1"/>
  </cols>
  <sheetData>
    <row r="1" spans="1:9" s="3" customFormat="1" ht="28">
      <c r="A1" s="3" t="s">
        <v>0</v>
      </c>
      <c r="B1" s="3" t="s">
        <v>1</v>
      </c>
      <c r="C1" s="4" t="s">
        <v>103</v>
      </c>
      <c r="D1" s="3" t="s">
        <v>2</v>
      </c>
      <c r="E1" s="4" t="s">
        <v>104</v>
      </c>
      <c r="F1" s="5" t="s">
        <v>3</v>
      </c>
      <c r="G1" s="4" t="s">
        <v>105</v>
      </c>
      <c r="H1" s="4" t="s">
        <v>106</v>
      </c>
      <c r="I1" s="3" t="s">
        <v>4</v>
      </c>
    </row>
    <row r="2" spans="1:9">
      <c r="A2" t="s">
        <v>5</v>
      </c>
      <c r="B2" s="6" t="s">
        <v>119</v>
      </c>
      <c r="C2" s="3" t="s">
        <v>6</v>
      </c>
      <c r="D2">
        <v>2575834</v>
      </c>
      <c r="E2" s="1">
        <v>1</v>
      </c>
      <c r="F2" s="2">
        <v>2E-107</v>
      </c>
      <c r="G2">
        <v>100</v>
      </c>
      <c r="H2">
        <v>615</v>
      </c>
      <c r="I2" s="8" t="str">
        <f>HYPERLINK("https://www.ncbi.nlm.nih.gov/protein/WP_176299161.1?report=genbank&amp;log$=prottop&amp;blast_rank=1&amp;RID=30VCZSUX016","WP_176299161.1")</f>
        <v>WP_176299161.1</v>
      </c>
    </row>
    <row r="3" spans="1:9">
      <c r="A3" t="s">
        <v>7</v>
      </c>
      <c r="B3" s="6" t="s">
        <v>8</v>
      </c>
      <c r="C3" s="3" t="s">
        <v>6</v>
      </c>
      <c r="D3">
        <v>666</v>
      </c>
      <c r="E3" s="1">
        <v>1</v>
      </c>
      <c r="F3" s="2">
        <v>4E-107</v>
      </c>
      <c r="G3">
        <v>99.5</v>
      </c>
      <c r="H3">
        <v>615</v>
      </c>
      <c r="I3" s="8" t="str">
        <f>HYPERLINK("https://www.ncbi.nlm.nih.gov/protein/WP_148548983.1?report=genbank&amp;log$=prottop&amp;blast_rank=2&amp;RID=30VCZSUX016","WP_148548983.1")</f>
        <v>WP_148548983.1</v>
      </c>
    </row>
    <row r="4" spans="1:9">
      <c r="A4" t="s">
        <v>9</v>
      </c>
      <c r="B4" s="6" t="s">
        <v>10</v>
      </c>
      <c r="C4" s="3" t="s">
        <v>6</v>
      </c>
      <c r="D4">
        <v>676</v>
      </c>
      <c r="E4" s="1">
        <v>1</v>
      </c>
      <c r="F4" s="2">
        <v>4.9999999999999997E-107</v>
      </c>
      <c r="G4">
        <v>99.5</v>
      </c>
      <c r="H4">
        <v>615</v>
      </c>
      <c r="I4" s="8" t="str">
        <f>HYPERLINK("https://www.ncbi.nlm.nih.gov/protein/OJI56698.1?report=genbank&amp;log$=prottop&amp;blast_rank=3&amp;RID=30VCZSUX016","OJI56698.1")</f>
        <v>OJI56698.1</v>
      </c>
    </row>
    <row r="5" spans="1:9">
      <c r="A5" t="s">
        <v>11</v>
      </c>
      <c r="B5" s="6" t="s">
        <v>12</v>
      </c>
      <c r="C5" s="3" t="s">
        <v>6</v>
      </c>
      <c r="D5">
        <v>670</v>
      </c>
      <c r="E5" s="1">
        <v>1</v>
      </c>
      <c r="F5" s="2">
        <v>5.9999999999999994E-107</v>
      </c>
      <c r="G5">
        <v>99.5</v>
      </c>
      <c r="H5">
        <v>615</v>
      </c>
      <c r="I5" s="8" t="str">
        <f>HYPERLINK("https://www.ncbi.nlm.nih.gov/protein/EGR5523004.1?report=genbank&amp;log$=prottop&amp;blast_rank=4&amp;RID=30VCZSUX016","EGR5523004.1")</f>
        <v>EGR5523004.1</v>
      </c>
    </row>
    <row r="6" spans="1:9">
      <c r="A6" t="s">
        <v>7</v>
      </c>
      <c r="B6" s="6" t="s">
        <v>8</v>
      </c>
      <c r="C6" s="3" t="s">
        <v>6</v>
      </c>
      <c r="D6">
        <v>666</v>
      </c>
      <c r="E6" s="1">
        <v>1</v>
      </c>
      <c r="F6" s="2">
        <v>7.9999999999999995E-106</v>
      </c>
      <c r="G6">
        <v>98.49</v>
      </c>
      <c r="H6">
        <v>615</v>
      </c>
      <c r="I6" s="8" t="str">
        <f>HYPERLINK("https://www.ncbi.nlm.nih.gov/protein/WP_149608452.1?report=genbank&amp;log$=prottop&amp;blast_rank=5&amp;RID=30VCZSUX016","WP_149608452.1")</f>
        <v>WP_149608452.1</v>
      </c>
    </row>
    <row r="7" spans="1:9">
      <c r="A7" t="s">
        <v>7</v>
      </c>
      <c r="B7" s="6" t="s">
        <v>8</v>
      </c>
      <c r="C7" s="3" t="s">
        <v>6</v>
      </c>
      <c r="D7">
        <v>666</v>
      </c>
      <c r="E7" s="1">
        <v>1</v>
      </c>
      <c r="F7" s="2">
        <v>7.9999999999999997E-105</v>
      </c>
      <c r="G7">
        <v>96.48</v>
      </c>
      <c r="H7">
        <v>484</v>
      </c>
      <c r="I7" s="8" t="str">
        <f>HYPERLINK("https://www.ncbi.nlm.nih.gov/protein/WP_234405274.1?report=genbank&amp;log$=prottop&amp;blast_rank=6&amp;RID=30VCZSUX016","WP_234405274.1")</f>
        <v>WP_234405274.1</v>
      </c>
    </row>
    <row r="8" spans="1:9">
      <c r="A8" t="s">
        <v>7</v>
      </c>
      <c r="B8" s="6" t="s">
        <v>8</v>
      </c>
      <c r="C8" s="3" t="s">
        <v>6</v>
      </c>
      <c r="D8">
        <v>666</v>
      </c>
      <c r="E8" s="1">
        <v>1</v>
      </c>
      <c r="F8" s="2">
        <v>9.9999999999999996E-104</v>
      </c>
      <c r="G8">
        <v>96.98</v>
      </c>
      <c r="H8">
        <v>615</v>
      </c>
      <c r="I8" s="8" t="str">
        <f>HYPERLINK("https://www.ncbi.nlm.nih.gov/protein/WP_189016521.1?report=genbank&amp;log$=prottop&amp;blast_rank=7&amp;RID=30VCZSUX016","WP_189016521.1")</f>
        <v>WP_189016521.1</v>
      </c>
    </row>
    <row r="9" spans="1:9">
      <c r="A9" t="s">
        <v>7</v>
      </c>
      <c r="B9" s="6" t="s">
        <v>8</v>
      </c>
      <c r="C9" s="3" t="s">
        <v>6</v>
      </c>
      <c r="D9">
        <v>666</v>
      </c>
      <c r="E9" s="1">
        <v>1</v>
      </c>
      <c r="F9" s="2">
        <v>1.9999999999999999E-103</v>
      </c>
      <c r="G9">
        <v>96.48</v>
      </c>
      <c r="H9">
        <v>615</v>
      </c>
      <c r="I9" s="8" t="str">
        <f>HYPERLINK("https://www.ncbi.nlm.nih.gov/protein/EHP5028833.1?report=genbank&amp;log$=prottop&amp;blast_rank=8&amp;RID=30VCZSUX016","EHP5028833.1")</f>
        <v>EHP5028833.1</v>
      </c>
    </row>
    <row r="10" spans="1:9">
      <c r="A10" t="s">
        <v>7</v>
      </c>
      <c r="B10" s="6" t="s">
        <v>8</v>
      </c>
      <c r="C10" s="3" t="s">
        <v>6</v>
      </c>
      <c r="D10">
        <v>666</v>
      </c>
      <c r="E10" s="1">
        <v>1</v>
      </c>
      <c r="F10" s="2">
        <v>1.9999999999999999E-103</v>
      </c>
      <c r="G10">
        <v>96.48</v>
      </c>
      <c r="H10">
        <v>615</v>
      </c>
      <c r="I10" s="8" t="str">
        <f>HYPERLINK("https://www.ncbi.nlm.nih.gov/protein/WP_148500626.1?report=genbank&amp;log$=prottop&amp;blast_rank=9&amp;RID=30VCZSUX016","WP_148500626.1")</f>
        <v>WP_148500626.1</v>
      </c>
    </row>
    <row r="11" spans="1:9">
      <c r="A11" t="s">
        <v>13</v>
      </c>
      <c r="B11" s="6" t="s">
        <v>14</v>
      </c>
      <c r="C11" s="3" t="s">
        <v>6</v>
      </c>
      <c r="D11">
        <v>1481663</v>
      </c>
      <c r="E11" s="1">
        <v>1</v>
      </c>
      <c r="F11" s="2">
        <v>1.9999999999999999E-103</v>
      </c>
      <c r="G11">
        <v>95.98</v>
      </c>
      <c r="H11">
        <v>615</v>
      </c>
      <c r="I11" s="8" t="str">
        <f>HYPERLINK("https://www.ncbi.nlm.nih.gov/protein/WP_095475539.1?report=genbank&amp;log$=prottop&amp;blast_rank=10&amp;RID=30VCZSUX016","WP_095475539.1")</f>
        <v>WP_095475539.1</v>
      </c>
    </row>
    <row r="12" spans="1:9">
      <c r="A12" t="s">
        <v>7</v>
      </c>
      <c r="B12" s="6" t="s">
        <v>8</v>
      </c>
      <c r="C12" s="3" t="s">
        <v>6</v>
      </c>
      <c r="D12">
        <v>666</v>
      </c>
      <c r="E12" s="1">
        <v>1</v>
      </c>
      <c r="F12" s="2">
        <v>1.9999999999999999E-103</v>
      </c>
      <c r="G12">
        <v>96.48</v>
      </c>
      <c r="H12">
        <v>615</v>
      </c>
      <c r="I12" s="8" t="str">
        <f>HYPERLINK("https://www.ncbi.nlm.nih.gov/protein/WP_088128152.1?report=genbank&amp;log$=prottop&amp;blast_rank=11&amp;RID=30VCZSUX016","WP_088128152.1")</f>
        <v>WP_088128152.1</v>
      </c>
    </row>
    <row r="13" spans="1:9">
      <c r="A13" t="s">
        <v>7</v>
      </c>
      <c r="B13" s="6" t="s">
        <v>8</v>
      </c>
      <c r="C13" s="3" t="s">
        <v>6</v>
      </c>
      <c r="D13">
        <v>666</v>
      </c>
      <c r="E13" s="1">
        <v>1</v>
      </c>
      <c r="F13" s="2">
        <v>1.9999999999999999E-103</v>
      </c>
      <c r="G13">
        <v>96.48</v>
      </c>
      <c r="H13">
        <v>615</v>
      </c>
      <c r="I13" s="8" t="str">
        <f>HYPERLINK("https://www.ncbi.nlm.nih.gov/protein/WP_149144580.1?report=genbank&amp;log$=prottop&amp;blast_rank=12&amp;RID=30VCZSUX016","WP_149144580.1")</f>
        <v>WP_149144580.1</v>
      </c>
    </row>
    <row r="14" spans="1:9">
      <c r="A14" t="s">
        <v>7</v>
      </c>
      <c r="B14" s="6" t="s">
        <v>8</v>
      </c>
      <c r="C14" s="3" t="s">
        <v>6</v>
      </c>
      <c r="D14">
        <v>666</v>
      </c>
      <c r="E14" s="1">
        <v>1</v>
      </c>
      <c r="F14" s="2">
        <v>7.9999999999999997E-103</v>
      </c>
      <c r="G14">
        <v>95.98</v>
      </c>
      <c r="H14">
        <v>615</v>
      </c>
      <c r="I14" s="8" t="str">
        <f>HYPERLINK("https://www.ncbi.nlm.nih.gov/protein/WP_148529505.1?report=genbank&amp;log$=prottop&amp;blast_rank=13&amp;RID=30VCZSUX016","WP_148529505.1")</f>
        <v>WP_148529505.1</v>
      </c>
    </row>
    <row r="15" spans="1:9">
      <c r="A15" t="s">
        <v>15</v>
      </c>
      <c r="B15" s="6" t="s">
        <v>16</v>
      </c>
      <c r="C15" s="3" t="s">
        <v>6</v>
      </c>
      <c r="D15">
        <v>28172</v>
      </c>
      <c r="E15" s="1">
        <v>1</v>
      </c>
      <c r="F15" s="2">
        <v>3E-102</v>
      </c>
      <c r="G15">
        <v>96.48</v>
      </c>
      <c r="H15">
        <v>615</v>
      </c>
      <c r="I15" s="8" t="str">
        <f>HYPERLINK("https://www.ncbi.nlm.nih.gov/protein/WP_217544501.1?report=genbank&amp;log$=prottop&amp;blast_rank=14&amp;RID=30VCZSUX016","WP_217544501.1")</f>
        <v>WP_217544501.1</v>
      </c>
    </row>
    <row r="16" spans="1:9">
      <c r="A16" t="s">
        <v>7</v>
      </c>
      <c r="B16" s="6" t="s">
        <v>8</v>
      </c>
      <c r="C16" s="3" t="s">
        <v>6</v>
      </c>
      <c r="D16">
        <v>666</v>
      </c>
      <c r="E16" s="1">
        <v>1</v>
      </c>
      <c r="F16" s="2">
        <v>2.0000000000000001E-101</v>
      </c>
      <c r="G16">
        <v>94.97</v>
      </c>
      <c r="H16">
        <v>615</v>
      </c>
      <c r="I16" s="8" t="str">
        <f>HYPERLINK("https://www.ncbi.nlm.nih.gov/protein/WP_175249608.1?report=genbank&amp;log$=prottop&amp;blast_rank=15&amp;RID=30VCZSUX016","WP_175249608.1")</f>
        <v>WP_175249608.1</v>
      </c>
    </row>
    <row r="17" spans="1:9">
      <c r="A17" t="s">
        <v>15</v>
      </c>
      <c r="B17" s="6" t="s">
        <v>16</v>
      </c>
      <c r="C17" s="3" t="s">
        <v>6</v>
      </c>
      <c r="D17">
        <v>28172</v>
      </c>
      <c r="E17" s="1">
        <v>1</v>
      </c>
      <c r="F17" s="2">
        <v>6.9999999999999999E-101</v>
      </c>
      <c r="G17">
        <v>95.48</v>
      </c>
      <c r="H17">
        <v>615</v>
      </c>
      <c r="I17" s="8" t="str">
        <f>HYPERLINK("https://www.ncbi.nlm.nih.gov/protein/WP_217555709.1?report=genbank&amp;log$=prottop&amp;blast_rank=16&amp;RID=30VCZSUX016","WP_217555709.1")</f>
        <v>WP_217555709.1</v>
      </c>
    </row>
    <row r="18" spans="1:9">
      <c r="A18" t="s">
        <v>15</v>
      </c>
      <c r="B18" s="6" t="s">
        <v>16</v>
      </c>
      <c r="C18" s="3" t="s">
        <v>6</v>
      </c>
      <c r="D18">
        <v>28172</v>
      </c>
      <c r="E18" s="1">
        <v>1</v>
      </c>
      <c r="F18" s="2">
        <v>8.9999999999999997E-101</v>
      </c>
      <c r="G18">
        <v>95.48</v>
      </c>
      <c r="H18">
        <v>615</v>
      </c>
      <c r="I18" s="8" t="str">
        <f>HYPERLINK("https://www.ncbi.nlm.nih.gov/protein/WP_217518803.1?report=genbank&amp;log$=prottop&amp;blast_rank=17&amp;RID=30VCZSUX016","WP_217518803.1")</f>
        <v>WP_217518803.1</v>
      </c>
    </row>
    <row r="19" spans="1:9">
      <c r="A19" t="s">
        <v>7</v>
      </c>
      <c r="B19" s="6" t="s">
        <v>8</v>
      </c>
      <c r="C19" s="3" t="s">
        <v>6</v>
      </c>
      <c r="D19">
        <v>666</v>
      </c>
      <c r="E19" s="1">
        <v>1</v>
      </c>
      <c r="F19" s="2">
        <v>2E-100</v>
      </c>
      <c r="G19">
        <v>94.47</v>
      </c>
      <c r="H19">
        <v>615</v>
      </c>
      <c r="I19" s="8" t="str">
        <f>HYPERLINK("https://www.ncbi.nlm.nih.gov/protein/WP_102787511.1?report=genbank&amp;log$=prottop&amp;blast_rank=18&amp;RID=30VCZSUX016","WP_102787511.1")</f>
        <v>WP_102787511.1</v>
      </c>
    </row>
    <row r="20" spans="1:9">
      <c r="A20" t="s">
        <v>7</v>
      </c>
      <c r="B20" s="6" t="s">
        <v>8</v>
      </c>
      <c r="C20" s="3" t="s">
        <v>6</v>
      </c>
      <c r="D20">
        <v>666</v>
      </c>
      <c r="E20" s="1">
        <v>1</v>
      </c>
      <c r="F20" s="2">
        <v>2E-100</v>
      </c>
      <c r="G20">
        <v>93.97</v>
      </c>
      <c r="H20">
        <v>615</v>
      </c>
      <c r="I20" s="8" t="str">
        <f>HYPERLINK("https://www.ncbi.nlm.nih.gov/protein/EIJ0934187.1?report=genbank&amp;log$=prottop&amp;blast_rank=19&amp;RID=30VCZSUX016","EIJ0934187.1")</f>
        <v>EIJ0934187.1</v>
      </c>
    </row>
    <row r="21" spans="1:9">
      <c r="A21" t="s">
        <v>7</v>
      </c>
      <c r="B21" s="6" t="s">
        <v>8</v>
      </c>
      <c r="C21" s="3" t="s">
        <v>6</v>
      </c>
      <c r="D21">
        <v>666</v>
      </c>
      <c r="E21" s="1">
        <v>1</v>
      </c>
      <c r="F21" s="2">
        <v>3.0000000000000001E-100</v>
      </c>
      <c r="G21">
        <v>93.97</v>
      </c>
      <c r="H21">
        <v>615</v>
      </c>
      <c r="I21" s="8" t="str">
        <f>HYPERLINK("https://www.ncbi.nlm.nih.gov/protein/EGQ9611655.1?report=genbank&amp;log$=prottop&amp;blast_rank=20&amp;RID=30VCZSUX016","EGQ9611655.1")</f>
        <v>EGQ9611655.1</v>
      </c>
    </row>
    <row r="22" spans="1:9">
      <c r="A22" t="s">
        <v>17</v>
      </c>
      <c r="B22" s="6" t="s">
        <v>8</v>
      </c>
      <c r="C22" s="3" t="s">
        <v>6</v>
      </c>
      <c r="D22">
        <v>666</v>
      </c>
      <c r="E22" s="1">
        <v>0.51</v>
      </c>
      <c r="F22" s="2">
        <v>7.0000000000000001E-65</v>
      </c>
      <c r="G22">
        <v>98.04</v>
      </c>
      <c r="H22">
        <v>107</v>
      </c>
      <c r="I22" s="8" t="str">
        <f>HYPERLINK("https://www.ncbi.nlm.nih.gov/protein/TVN34287.1?report=genbank&amp;log$=prottop&amp;blast_rank=21&amp;RID=30VCZSUX016","TVN34287.1")</f>
        <v>TVN34287.1</v>
      </c>
    </row>
    <row r="23" spans="1:9">
      <c r="A23" t="s">
        <v>13</v>
      </c>
      <c r="B23" s="6" t="s">
        <v>14</v>
      </c>
      <c r="C23" s="3" t="s">
        <v>6</v>
      </c>
      <c r="D23">
        <v>1481663</v>
      </c>
      <c r="E23" s="1">
        <v>0.51</v>
      </c>
      <c r="F23" s="2">
        <v>3.0000000000000001E-64</v>
      </c>
      <c r="G23">
        <v>97.06</v>
      </c>
      <c r="H23">
        <v>132</v>
      </c>
      <c r="I23" s="8" t="str">
        <f>HYPERLINK("https://www.ncbi.nlm.nih.gov/protein/WP_229600250.1?report=genbank&amp;log$=prottop&amp;blast_rank=22&amp;RID=30VCZSUX016","WP_229600250.1")</f>
        <v>WP_229600250.1</v>
      </c>
    </row>
    <row r="24" spans="1:9">
      <c r="A24" t="s">
        <v>18</v>
      </c>
      <c r="B24" s="6" t="s">
        <v>19</v>
      </c>
      <c r="C24" s="3" t="s">
        <v>6</v>
      </c>
      <c r="D24">
        <v>413401</v>
      </c>
      <c r="E24" s="1">
        <v>1</v>
      </c>
      <c r="F24" s="2">
        <v>8.0000000000000003E-61</v>
      </c>
      <c r="G24">
        <v>65.5</v>
      </c>
      <c r="H24">
        <v>616</v>
      </c>
      <c r="I24" s="8" t="str">
        <f>HYPERLINK("https://www.ncbi.nlm.nih.gov/protein/WP_141270953.1?report=genbank&amp;log$=prottop&amp;blast_rank=23&amp;RID=30VCZSUX016","WP_141270953.1")</f>
        <v>WP_141270953.1</v>
      </c>
    </row>
    <row r="25" spans="1:9">
      <c r="A25" t="s">
        <v>20</v>
      </c>
      <c r="B25" s="6" t="s">
        <v>21</v>
      </c>
      <c r="C25" s="3" t="s">
        <v>6</v>
      </c>
      <c r="D25">
        <v>553239</v>
      </c>
      <c r="E25" s="1">
        <v>1</v>
      </c>
      <c r="F25" s="2">
        <v>3.0000000000000002E-60</v>
      </c>
      <c r="G25">
        <v>65.5</v>
      </c>
      <c r="H25">
        <v>616</v>
      </c>
      <c r="I25" s="8" t="str">
        <f>HYPERLINK("https://www.ncbi.nlm.nih.gov/protein/WP_102549623.1?report=genbank&amp;log$=prottop&amp;blast_rank=24&amp;RID=30VCZSUX016","WP_102549623.1")</f>
        <v>WP_102549623.1</v>
      </c>
    </row>
    <row r="26" spans="1:9">
      <c r="A26" t="s">
        <v>20</v>
      </c>
      <c r="B26" s="6" t="s">
        <v>21</v>
      </c>
      <c r="C26" s="3" t="s">
        <v>6</v>
      </c>
      <c r="D26">
        <v>553239</v>
      </c>
      <c r="E26" s="1">
        <v>1</v>
      </c>
      <c r="F26" s="2">
        <v>3.9999999999999999E-60</v>
      </c>
      <c r="G26">
        <v>65.5</v>
      </c>
      <c r="H26">
        <v>616</v>
      </c>
      <c r="I26" s="8" t="str">
        <f>HYPERLINK("https://www.ncbi.nlm.nih.gov/protein/WP_102366780.1?report=genbank&amp;log$=prottop&amp;blast_rank=25&amp;RID=30VCZSUX016","WP_102366780.1")</f>
        <v>WP_102366780.1</v>
      </c>
    </row>
    <row r="27" spans="1:9">
      <c r="A27" t="s">
        <v>20</v>
      </c>
      <c r="B27" s="6" t="s">
        <v>21</v>
      </c>
      <c r="C27" s="3" t="s">
        <v>6</v>
      </c>
      <c r="D27">
        <v>553239</v>
      </c>
      <c r="E27" s="1">
        <v>1</v>
      </c>
      <c r="F27" s="2">
        <v>3.9999999999999999E-60</v>
      </c>
      <c r="G27">
        <v>65.5</v>
      </c>
      <c r="H27">
        <v>616</v>
      </c>
      <c r="I27" s="8" t="str">
        <f>HYPERLINK("https://www.ncbi.nlm.nih.gov/protein/WP_102448952.1?report=genbank&amp;log$=prottop&amp;blast_rank=26&amp;RID=30VCZSUX016","WP_102448952.1")</f>
        <v>WP_102448952.1</v>
      </c>
    </row>
    <row r="28" spans="1:9">
      <c r="A28" t="s">
        <v>20</v>
      </c>
      <c r="B28" s="6" t="s">
        <v>21</v>
      </c>
      <c r="C28" s="3" t="s">
        <v>6</v>
      </c>
      <c r="D28">
        <v>553239</v>
      </c>
      <c r="E28" s="1">
        <v>1</v>
      </c>
      <c r="F28" s="2">
        <v>2.0000000000000001E-59</v>
      </c>
      <c r="G28">
        <v>65.5</v>
      </c>
      <c r="H28">
        <v>616</v>
      </c>
      <c r="I28" s="8" t="str">
        <f>HYPERLINK("https://www.ncbi.nlm.nih.gov/protein/WP_102321771.1?report=genbank&amp;log$=prottop&amp;blast_rank=27&amp;RID=30VCZSUX016","WP_102321771.1")</f>
        <v>WP_102321771.1</v>
      </c>
    </row>
    <row r="29" spans="1:9">
      <c r="A29" t="s">
        <v>22</v>
      </c>
      <c r="B29" s="6" t="s">
        <v>118</v>
      </c>
      <c r="C29" s="3" t="s">
        <v>6</v>
      </c>
      <c r="D29">
        <v>1191298</v>
      </c>
      <c r="E29" s="1">
        <v>1</v>
      </c>
      <c r="F29" s="2">
        <v>5E-56</v>
      </c>
      <c r="G29">
        <v>65.5</v>
      </c>
      <c r="H29">
        <v>617</v>
      </c>
      <c r="I29" s="8" t="str">
        <f>HYPERLINK("https://www.ncbi.nlm.nih.gov/protein/OEE75228.1?report=genbank&amp;log$=prottop&amp;blast_rank=28&amp;RID=30VCZSUX016","OEE75228.1")</f>
        <v>OEE75228.1</v>
      </c>
    </row>
    <row r="30" spans="1:9">
      <c r="A30" t="s">
        <v>23</v>
      </c>
      <c r="B30" s="6" t="s">
        <v>116</v>
      </c>
      <c r="C30" s="3" t="s">
        <v>6</v>
      </c>
      <c r="D30">
        <v>723172</v>
      </c>
      <c r="E30" s="1">
        <v>1</v>
      </c>
      <c r="F30" s="2">
        <v>5E-56</v>
      </c>
      <c r="G30">
        <v>65.5</v>
      </c>
      <c r="H30">
        <v>616</v>
      </c>
      <c r="I30" s="8" t="str">
        <f>HYPERLINK("https://www.ncbi.nlm.nih.gov/protein/WP_017052038.1?report=genbank&amp;log$=prottop&amp;blast_rank=29&amp;RID=30VCZSUX016","WP_017052038.1")</f>
        <v>WP_017052038.1</v>
      </c>
    </row>
    <row r="31" spans="1:9">
      <c r="A31" t="s">
        <v>24</v>
      </c>
      <c r="B31" s="6" t="s">
        <v>117</v>
      </c>
      <c r="C31" s="3" t="s">
        <v>6</v>
      </c>
      <c r="D31">
        <v>2267228</v>
      </c>
      <c r="E31" s="1">
        <v>1</v>
      </c>
      <c r="F31" s="2">
        <v>9.0000000000000001E-56</v>
      </c>
      <c r="G31">
        <v>64.5</v>
      </c>
      <c r="H31">
        <v>616</v>
      </c>
      <c r="I31" s="8" t="str">
        <f>HYPERLINK("https://www.ncbi.nlm.nih.gov/protein/RBW65661.1?report=genbank&amp;log$=prottop&amp;blast_rank=30&amp;RID=30VCZSUX016","RBW65661.1")</f>
        <v>RBW65661.1</v>
      </c>
    </row>
    <row r="32" spans="1:9">
      <c r="A32" t="s">
        <v>23</v>
      </c>
      <c r="B32" s="6" t="s">
        <v>116</v>
      </c>
      <c r="C32" s="3" t="s">
        <v>6</v>
      </c>
      <c r="D32">
        <v>723172</v>
      </c>
      <c r="E32" s="1">
        <v>1</v>
      </c>
      <c r="F32" s="2">
        <v>2E-55</v>
      </c>
      <c r="G32">
        <v>65</v>
      </c>
      <c r="H32">
        <v>616</v>
      </c>
      <c r="I32" s="8" t="str">
        <f>HYPERLINK("https://www.ncbi.nlm.nih.gov/protein/WP_136994871.1?report=genbank&amp;log$=prottop&amp;blast_rank=31&amp;RID=30VCZSUX016","WP_136994871.1")</f>
        <v>WP_136994871.1</v>
      </c>
    </row>
    <row r="33" spans="1:9">
      <c r="A33" t="s">
        <v>25</v>
      </c>
      <c r="B33" s="6" t="s">
        <v>115</v>
      </c>
      <c r="C33" s="3" t="s">
        <v>6</v>
      </c>
      <c r="D33">
        <v>2607607</v>
      </c>
      <c r="E33" s="1">
        <v>1</v>
      </c>
      <c r="F33" s="2">
        <v>3.0000000000000002E-55</v>
      </c>
      <c r="G33">
        <v>64.5</v>
      </c>
      <c r="H33">
        <v>616</v>
      </c>
      <c r="I33" s="8" t="str">
        <f>HYPERLINK("https://www.ncbi.nlm.nih.gov/protein/WP_171755692.1?report=genbank&amp;log$=prottop&amp;blast_rank=32&amp;RID=30VCZSUX016","WP_171755692.1")</f>
        <v>WP_171755692.1</v>
      </c>
    </row>
    <row r="34" spans="1:9">
      <c r="A34" t="s">
        <v>26</v>
      </c>
      <c r="B34" s="6" t="s">
        <v>27</v>
      </c>
      <c r="C34" s="3" t="s">
        <v>6</v>
      </c>
      <c r="D34">
        <v>664643</v>
      </c>
      <c r="E34" s="1">
        <v>0.51</v>
      </c>
      <c r="F34" s="2">
        <v>1E-52</v>
      </c>
      <c r="G34">
        <v>82.35</v>
      </c>
      <c r="H34">
        <v>110</v>
      </c>
      <c r="I34" s="8" t="str">
        <f>HYPERLINK("https://www.ncbi.nlm.nih.gov/protein/WP_240956651.1?report=genbank&amp;log$=prottop&amp;blast_rank=33&amp;RID=30VCZSUX016","WP_240956651.1")</f>
        <v>WP_240956651.1</v>
      </c>
    </row>
    <row r="35" spans="1:9">
      <c r="A35" t="s">
        <v>28</v>
      </c>
      <c r="B35" s="6" t="s">
        <v>29</v>
      </c>
      <c r="C35" s="3" t="s">
        <v>6</v>
      </c>
      <c r="D35">
        <v>444922</v>
      </c>
      <c r="E35" s="1">
        <v>1</v>
      </c>
      <c r="F35" s="2">
        <v>2E-52</v>
      </c>
      <c r="G35">
        <v>61.31</v>
      </c>
      <c r="H35">
        <v>618</v>
      </c>
      <c r="I35" s="8" t="str">
        <f>HYPERLINK("https://www.ncbi.nlm.nih.gov/protein/WP_019616536.1?report=genbank&amp;log$=prottop&amp;blast_rank=34&amp;RID=30VCZSUX016","WP_019616536.1")</f>
        <v>WP_019616536.1</v>
      </c>
    </row>
    <row r="36" spans="1:9">
      <c r="A36" t="s">
        <v>30</v>
      </c>
      <c r="B36" s="6" t="s">
        <v>31</v>
      </c>
      <c r="C36" s="3" t="s">
        <v>6</v>
      </c>
      <c r="D36">
        <v>444919</v>
      </c>
      <c r="E36" s="1">
        <v>1</v>
      </c>
      <c r="F36" s="2">
        <v>1E-51</v>
      </c>
      <c r="G36">
        <v>60.3</v>
      </c>
      <c r="H36">
        <v>624</v>
      </c>
      <c r="I36" s="8" t="str">
        <f>HYPERLINK("https://www.ncbi.nlm.nih.gov/protein/WP_028864411.1?report=genbank&amp;log$=prottop&amp;blast_rank=35&amp;RID=30VCZSUX016","WP_028864411.1")</f>
        <v>WP_028864411.1</v>
      </c>
    </row>
    <row r="37" spans="1:9">
      <c r="A37" t="s">
        <v>32</v>
      </c>
      <c r="B37" s="6" t="s">
        <v>33</v>
      </c>
      <c r="C37" s="3" t="s">
        <v>6</v>
      </c>
      <c r="D37">
        <v>1676683</v>
      </c>
      <c r="E37" s="1">
        <v>1</v>
      </c>
      <c r="F37" s="2">
        <v>9.9999999999999998E-46</v>
      </c>
      <c r="G37">
        <v>52</v>
      </c>
      <c r="H37">
        <v>614</v>
      </c>
      <c r="I37" s="8" t="str">
        <f>HYPERLINK("https://www.ncbi.nlm.nih.gov/protein/OIN26642.1?report=genbank&amp;log$=prottop&amp;blast_rank=36&amp;RID=30VCZSUX016","OIN26642.1")</f>
        <v>OIN26642.1</v>
      </c>
    </row>
    <row r="38" spans="1:9">
      <c r="A38" t="s">
        <v>34</v>
      </c>
      <c r="B38" s="6" t="s">
        <v>33</v>
      </c>
      <c r="C38" s="3" t="s">
        <v>6</v>
      </c>
      <c r="D38">
        <v>1676683</v>
      </c>
      <c r="E38" s="1">
        <v>1</v>
      </c>
      <c r="F38" s="2">
        <v>9.9999999999999998E-46</v>
      </c>
      <c r="G38">
        <v>52</v>
      </c>
      <c r="H38">
        <v>609</v>
      </c>
      <c r="I38" s="8" t="str">
        <f>HYPERLINK("https://www.ncbi.nlm.nih.gov/protein/WP_240495616.1?report=genbank&amp;log$=prottop&amp;blast_rank=37&amp;RID=30VCZSUX016","WP_240495616.1")</f>
        <v>WP_240495616.1</v>
      </c>
    </row>
    <row r="39" spans="1:9">
      <c r="A39" t="s">
        <v>35</v>
      </c>
      <c r="B39" s="6" t="s">
        <v>36</v>
      </c>
      <c r="C39" s="3" t="s">
        <v>6</v>
      </c>
      <c r="D39">
        <v>689</v>
      </c>
      <c r="E39" s="1">
        <v>1</v>
      </c>
      <c r="F39" s="2">
        <v>2E-45</v>
      </c>
      <c r="G39">
        <v>52</v>
      </c>
      <c r="H39">
        <v>609</v>
      </c>
      <c r="I39" s="8" t="str">
        <f>HYPERLINK("https://www.ncbi.nlm.nih.gov/protein/WP_239913382.1?report=genbank&amp;log$=prottop&amp;blast_rank=38&amp;RID=30VCZSUX016","WP_239913382.1")</f>
        <v>WP_239913382.1</v>
      </c>
    </row>
    <row r="40" spans="1:9">
      <c r="A40" t="s">
        <v>35</v>
      </c>
      <c r="B40" s="6" t="s">
        <v>36</v>
      </c>
      <c r="C40" s="3" t="s">
        <v>6</v>
      </c>
      <c r="D40">
        <v>689</v>
      </c>
      <c r="E40" s="1">
        <v>1</v>
      </c>
      <c r="F40" s="2">
        <v>2E-45</v>
      </c>
      <c r="G40">
        <v>52</v>
      </c>
      <c r="H40">
        <v>614</v>
      </c>
      <c r="I40" s="8" t="str">
        <f>HYPERLINK("https://www.ncbi.nlm.nih.gov/protein/WP_096442569.1?report=genbank&amp;log$=prottop&amp;blast_rank=39&amp;RID=30VCZSUX016","WP_096442569.1")</f>
        <v>WP_096442569.1</v>
      </c>
    </row>
    <row r="41" spans="1:9">
      <c r="A41" t="s">
        <v>37</v>
      </c>
      <c r="B41" s="6" t="s">
        <v>38</v>
      </c>
      <c r="C41" s="3" t="s">
        <v>6</v>
      </c>
      <c r="D41">
        <v>2711294</v>
      </c>
      <c r="E41" s="1">
        <v>1</v>
      </c>
      <c r="F41" s="2">
        <v>9.9999999999999993E-40</v>
      </c>
      <c r="G41">
        <v>53.4</v>
      </c>
      <c r="H41">
        <v>1772</v>
      </c>
      <c r="I41" s="8" t="str">
        <f>HYPERLINK("https://www.ncbi.nlm.nih.gov/protein/WP_235956433.1?report=genbank&amp;log$=prottop&amp;blast_rank=40&amp;RID=30VCZSUX016","WP_235956433.1")</f>
        <v>WP_235956433.1</v>
      </c>
    </row>
    <row r="42" spans="1:9">
      <c r="A42" t="s">
        <v>39</v>
      </c>
      <c r="B42" s="6" t="s">
        <v>40</v>
      </c>
      <c r="C42" s="3" t="s">
        <v>6</v>
      </c>
      <c r="D42">
        <v>188144</v>
      </c>
      <c r="E42" s="1">
        <v>1</v>
      </c>
      <c r="F42" s="2">
        <v>3.9999999999999997E-39</v>
      </c>
      <c r="G42">
        <v>53.88</v>
      </c>
      <c r="H42">
        <v>1740</v>
      </c>
      <c r="I42" s="8" t="str">
        <f>HYPERLINK("https://www.ncbi.nlm.nih.gov/protein/WP_050998962.1?report=genbank&amp;log$=prottop&amp;blast_rank=41&amp;RID=30VCZSUX016","WP_050998962.1")</f>
        <v>WP_050998962.1</v>
      </c>
    </row>
    <row r="43" spans="1:9">
      <c r="A43" t="s">
        <v>39</v>
      </c>
      <c r="B43" s="6" t="s">
        <v>40</v>
      </c>
      <c r="C43" s="3" t="s">
        <v>6</v>
      </c>
      <c r="D43">
        <v>188144</v>
      </c>
      <c r="E43" s="1">
        <v>1</v>
      </c>
      <c r="F43" s="2">
        <v>4.9999999999999998E-39</v>
      </c>
      <c r="G43">
        <v>53.88</v>
      </c>
      <c r="H43">
        <v>1081</v>
      </c>
      <c r="I43" s="8" t="str">
        <f>HYPERLINK("https://www.ncbi.nlm.nih.gov/protein/WP_050999815.1?report=genbank&amp;log$=prottop&amp;blast_rank=42&amp;RID=30VCZSUX016","WP_050999815.1")</f>
        <v>WP_050999815.1</v>
      </c>
    </row>
    <row r="44" spans="1:9">
      <c r="A44" t="s">
        <v>39</v>
      </c>
      <c r="B44" s="6" t="s">
        <v>40</v>
      </c>
      <c r="C44" s="3" t="s">
        <v>6</v>
      </c>
      <c r="D44">
        <v>188144</v>
      </c>
      <c r="E44" s="1">
        <v>1</v>
      </c>
      <c r="F44" s="2">
        <v>7.9999999999999994E-39</v>
      </c>
      <c r="G44">
        <v>53.88</v>
      </c>
      <c r="H44">
        <v>1841</v>
      </c>
      <c r="I44" s="8" t="str">
        <f>HYPERLINK("https://www.ncbi.nlm.nih.gov/protein/WP_050979882.1?report=genbank&amp;log$=prottop&amp;blast_rank=43&amp;RID=30VCZSUX016","WP_050979882.1")</f>
        <v>WP_050979882.1</v>
      </c>
    </row>
    <row r="45" spans="1:9">
      <c r="A45" t="s">
        <v>41</v>
      </c>
      <c r="B45" s="6" t="s">
        <v>42</v>
      </c>
      <c r="C45" s="3" t="s">
        <v>6</v>
      </c>
      <c r="D45">
        <v>1056512</v>
      </c>
      <c r="E45" s="1">
        <v>1</v>
      </c>
      <c r="F45" s="2">
        <v>9.0000000000000002E-39</v>
      </c>
      <c r="G45">
        <v>51.98</v>
      </c>
      <c r="H45">
        <v>1993</v>
      </c>
      <c r="I45" s="8" t="str">
        <f>HYPERLINK("https://www.ncbi.nlm.nih.gov/protein/EOD77896.1?report=genbank&amp;log$=prottop&amp;blast_rank=44&amp;RID=30VCZSUX016","EOD77896.1")</f>
        <v>EOD77896.1</v>
      </c>
    </row>
    <row r="46" spans="1:9">
      <c r="A46" t="s">
        <v>43</v>
      </c>
      <c r="B46" s="6" t="s">
        <v>42</v>
      </c>
      <c r="C46" s="3" t="s">
        <v>6</v>
      </c>
      <c r="D46">
        <v>1056512</v>
      </c>
      <c r="E46" s="1">
        <v>1</v>
      </c>
      <c r="F46" s="2">
        <v>9.9999999999999996E-39</v>
      </c>
      <c r="G46">
        <v>51.98</v>
      </c>
      <c r="H46">
        <v>2408</v>
      </c>
      <c r="I46" s="8" t="str">
        <f>HYPERLINK("https://www.ncbi.nlm.nih.gov/protein/WP_152442406.1?report=genbank&amp;log$=prottop&amp;blast_rank=45&amp;RID=30VCZSUX016","WP_152442406.1")</f>
        <v>WP_152442406.1</v>
      </c>
    </row>
    <row r="47" spans="1:9">
      <c r="A47" t="s">
        <v>7</v>
      </c>
      <c r="B47" s="6" t="s">
        <v>8</v>
      </c>
      <c r="C47" s="3" t="s">
        <v>6</v>
      </c>
      <c r="D47">
        <v>666</v>
      </c>
      <c r="E47" s="1">
        <v>0.32</v>
      </c>
      <c r="F47" s="2">
        <v>4.9999999999999999E-29</v>
      </c>
      <c r="G47">
        <v>93.85</v>
      </c>
      <c r="H47">
        <v>494</v>
      </c>
      <c r="I47" s="8" t="str">
        <f>HYPERLINK("https://www.ncbi.nlm.nih.gov/protein/WP_144396466.1?report=genbank&amp;log$=prottop&amp;blast_rank=46&amp;RID=30VCZSUX016","WP_144396466.1")</f>
        <v>WP_144396466.1</v>
      </c>
    </row>
    <row r="48" spans="1:9">
      <c r="A48" t="s">
        <v>44</v>
      </c>
      <c r="B48" s="6" t="s">
        <v>45</v>
      </c>
      <c r="C48" s="3" t="s">
        <v>6</v>
      </c>
      <c r="D48">
        <v>2026782</v>
      </c>
      <c r="E48" s="1">
        <v>1</v>
      </c>
      <c r="F48" s="2">
        <v>8.9999999999999996E-28</v>
      </c>
      <c r="G48">
        <v>35.56</v>
      </c>
      <c r="H48">
        <v>273</v>
      </c>
      <c r="I48" s="8" t="str">
        <f>HYPERLINK("https://www.ncbi.nlm.nih.gov/protein/MBT7374735.1?report=genbank&amp;log$=prottop&amp;blast_rank=47&amp;RID=30VCZSUX016","MBT7374735.1")</f>
        <v>MBT7374735.1</v>
      </c>
    </row>
    <row r="49" spans="1:9">
      <c r="A49" t="s">
        <v>46</v>
      </c>
      <c r="B49" s="6" t="s">
        <v>47</v>
      </c>
      <c r="C49" s="3" t="s">
        <v>6</v>
      </c>
      <c r="D49">
        <v>91359</v>
      </c>
      <c r="E49" s="1">
        <v>0.51</v>
      </c>
      <c r="F49" s="2">
        <v>6.0000000000000002E-27</v>
      </c>
      <c r="G49">
        <v>57.14</v>
      </c>
      <c r="H49">
        <v>1731</v>
      </c>
      <c r="I49" s="8" t="str">
        <f>HYPERLINK("https://www.ncbi.nlm.nih.gov/protein/WP_051563822.1?report=genbank&amp;log$=prottop&amp;blast_rank=48&amp;RID=30VCZSUX016","WP_051563822.1")</f>
        <v>WP_051563822.1</v>
      </c>
    </row>
    <row r="50" spans="1:9">
      <c r="A50" t="s">
        <v>48</v>
      </c>
      <c r="B50" s="6" t="s">
        <v>49</v>
      </c>
      <c r="C50" s="3" t="s">
        <v>6</v>
      </c>
      <c r="D50">
        <v>1796497</v>
      </c>
      <c r="E50" s="1">
        <v>0.78</v>
      </c>
      <c r="F50" s="2">
        <v>4.0000000000000002E-26</v>
      </c>
      <c r="G50">
        <v>52.83</v>
      </c>
      <c r="H50">
        <v>2240</v>
      </c>
      <c r="I50" s="8" t="str">
        <f>HYPERLINK("https://www.ncbi.nlm.nih.gov/protein/WP_062664935.1?report=genbank&amp;log$=prottop&amp;blast_rank=49&amp;RID=30VCZSUX016","WP_062664935.1")</f>
        <v>WP_062664935.1</v>
      </c>
    </row>
    <row r="51" spans="1:9">
      <c r="A51" t="s">
        <v>44</v>
      </c>
      <c r="B51" s="6" t="s">
        <v>45</v>
      </c>
      <c r="C51" s="3" t="s">
        <v>6</v>
      </c>
      <c r="D51">
        <v>2026782</v>
      </c>
      <c r="E51" s="1">
        <v>0.51</v>
      </c>
      <c r="F51" s="2">
        <v>7.0000000000000004E-25</v>
      </c>
      <c r="G51">
        <v>52.43</v>
      </c>
      <c r="H51">
        <v>576</v>
      </c>
      <c r="I51" s="8" t="str">
        <f>HYPERLINK("https://www.ncbi.nlm.nih.gov/protein/MBK14616.1?report=genbank&amp;log$=prottop&amp;blast_rank=50&amp;RID=30VCZSUX016","MBK14616.1")</f>
        <v>MBK14616.1</v>
      </c>
    </row>
    <row r="52" spans="1:9">
      <c r="A52" t="s">
        <v>50</v>
      </c>
      <c r="B52" s="6" t="s">
        <v>51</v>
      </c>
      <c r="C52" s="3" t="s">
        <v>6</v>
      </c>
      <c r="D52">
        <v>31909</v>
      </c>
      <c r="E52" s="1">
        <v>0.51</v>
      </c>
      <c r="F52" s="2">
        <v>9.0000000000000002E-25</v>
      </c>
      <c r="G52">
        <v>52.88</v>
      </c>
      <c r="H52">
        <v>1290</v>
      </c>
      <c r="I52" s="8" t="str">
        <f>HYPERLINK("https://www.ncbi.nlm.nih.gov/protein/WP_012635370.1?report=genbank&amp;log$=prottop&amp;blast_rank=51&amp;RID=30VCZSUX016","WP_012635370.1")</f>
        <v>WP_012635370.1</v>
      </c>
    </row>
    <row r="53" spans="1:9">
      <c r="A53" t="s">
        <v>52</v>
      </c>
      <c r="B53" s="6" t="s">
        <v>53</v>
      </c>
      <c r="C53" s="3" t="s">
        <v>6</v>
      </c>
      <c r="D53">
        <v>2491023</v>
      </c>
      <c r="E53" s="1">
        <v>0.78</v>
      </c>
      <c r="F53" s="2">
        <v>5.9999999999999999E-24</v>
      </c>
      <c r="G53">
        <v>53.12</v>
      </c>
      <c r="H53">
        <v>1806</v>
      </c>
      <c r="I53" s="8" t="str">
        <f>HYPERLINK("https://www.ncbi.nlm.nih.gov/protein/WP_205685946.1?report=genbank&amp;log$=prottop&amp;blast_rank=52&amp;RID=30VCZSUX016","WP_205685946.1")</f>
        <v>WP_205685946.1</v>
      </c>
    </row>
    <row r="54" spans="1:9">
      <c r="A54" t="s">
        <v>26</v>
      </c>
      <c r="B54" s="6" t="s">
        <v>27</v>
      </c>
      <c r="C54" s="3" t="s">
        <v>6</v>
      </c>
      <c r="D54">
        <v>664643</v>
      </c>
      <c r="E54" s="1">
        <v>0.31</v>
      </c>
      <c r="F54" s="2">
        <v>9.9999999999999996E-24</v>
      </c>
      <c r="G54">
        <v>79.37</v>
      </c>
      <c r="H54">
        <v>108</v>
      </c>
      <c r="I54" s="8" t="str">
        <f>HYPERLINK("https://www.ncbi.nlm.nih.gov/protein/WP_240956652.1?report=genbank&amp;log$=prottop&amp;blast_rank=53&amp;RID=30VCZSUX016","WP_240956652.1")</f>
        <v>WP_240956652.1</v>
      </c>
    </row>
    <row r="55" spans="1:9">
      <c r="A55" t="s">
        <v>54</v>
      </c>
      <c r="B55" s="6" t="s">
        <v>45</v>
      </c>
      <c r="C55" s="3" t="s">
        <v>6</v>
      </c>
      <c r="D55">
        <v>2026782</v>
      </c>
      <c r="E55" s="1">
        <v>0.51</v>
      </c>
      <c r="F55" s="2">
        <v>2.9999999999999999E-22</v>
      </c>
      <c r="G55">
        <v>47.57</v>
      </c>
      <c r="H55">
        <v>1977</v>
      </c>
      <c r="I55" s="8" t="str">
        <f>HYPERLINK("https://www.ncbi.nlm.nih.gov/protein/MAH72860.1?report=genbank&amp;log$=prottop&amp;blast_rank=54&amp;RID=30VCZSUX016","MAH72860.1")</f>
        <v>MAH72860.1</v>
      </c>
    </row>
    <row r="56" spans="1:9">
      <c r="A56" t="s">
        <v>55</v>
      </c>
      <c r="B56" s="6" t="s">
        <v>56</v>
      </c>
      <c r="C56" s="3" t="s">
        <v>6</v>
      </c>
      <c r="D56">
        <v>1278244</v>
      </c>
      <c r="E56" s="1">
        <v>1</v>
      </c>
      <c r="F56" s="2">
        <v>2E-19</v>
      </c>
      <c r="G56">
        <v>38.83</v>
      </c>
      <c r="H56">
        <v>757</v>
      </c>
      <c r="I56" s="8" t="str">
        <f>HYPERLINK("https://www.ncbi.nlm.nih.gov/protein/WP_201746231.1?report=genbank&amp;log$=prottop&amp;blast_rank=55&amp;RID=30VCZSUX016","WP_201746231.1")</f>
        <v>WP_201746231.1</v>
      </c>
    </row>
    <row r="57" spans="1:9">
      <c r="A57" t="s">
        <v>39</v>
      </c>
      <c r="B57" s="6" t="s">
        <v>40</v>
      </c>
      <c r="C57" s="3" t="s">
        <v>6</v>
      </c>
      <c r="D57">
        <v>188144</v>
      </c>
      <c r="E57" s="1">
        <v>0.51</v>
      </c>
      <c r="F57" s="2">
        <v>2.9999999999999999E-19</v>
      </c>
      <c r="G57">
        <v>46.55</v>
      </c>
      <c r="H57">
        <v>2478</v>
      </c>
      <c r="I57" s="8" t="str">
        <f>HYPERLINK("https://www.ncbi.nlm.nih.gov/protein/WP_074925384.1?report=genbank&amp;log$=prottop&amp;blast_rank=56&amp;RID=30VCZSUX016","WP_074925384.1")</f>
        <v>WP_074925384.1</v>
      </c>
    </row>
    <row r="58" spans="1:9">
      <c r="A58" t="s">
        <v>39</v>
      </c>
      <c r="B58" s="6" t="s">
        <v>40</v>
      </c>
      <c r="C58" s="3" t="s">
        <v>6</v>
      </c>
      <c r="D58">
        <v>188144</v>
      </c>
      <c r="E58" s="1">
        <v>0.51</v>
      </c>
      <c r="F58" s="2">
        <v>2.9999999999999999E-19</v>
      </c>
      <c r="G58">
        <v>46.55</v>
      </c>
      <c r="H58">
        <v>2446</v>
      </c>
      <c r="I58" s="8" t="str">
        <f>HYPERLINK("https://www.ncbi.nlm.nih.gov/protein/WP_017015280.1?report=genbank&amp;log$=prottop&amp;blast_rank=57&amp;RID=30VCZSUX016","WP_017015280.1")</f>
        <v>WP_017015280.1</v>
      </c>
    </row>
    <row r="59" spans="1:9">
      <c r="A59" t="s">
        <v>39</v>
      </c>
      <c r="B59" s="6" t="s">
        <v>40</v>
      </c>
      <c r="C59" s="3" t="s">
        <v>6</v>
      </c>
      <c r="D59">
        <v>188144</v>
      </c>
      <c r="E59" s="1">
        <v>0.51</v>
      </c>
      <c r="F59" s="2">
        <v>5.0000000000000004E-19</v>
      </c>
      <c r="G59">
        <v>46.55</v>
      </c>
      <c r="H59">
        <v>1069</v>
      </c>
      <c r="I59" s="8" t="str">
        <f>HYPERLINK("https://www.ncbi.nlm.nih.gov/protein/WP_017017055.1?report=genbank&amp;log$=prottop&amp;blast_rank=58&amp;RID=30VCZSUX016","WP_017017055.1")</f>
        <v>WP_017017055.1</v>
      </c>
    </row>
    <row r="60" spans="1:9">
      <c r="A60" t="s">
        <v>57</v>
      </c>
      <c r="B60" s="6" t="s">
        <v>40</v>
      </c>
      <c r="C60" s="3" t="s">
        <v>6</v>
      </c>
      <c r="D60">
        <v>188144</v>
      </c>
      <c r="E60" s="1">
        <v>0.51</v>
      </c>
      <c r="F60" s="2">
        <v>5.0000000000000004E-19</v>
      </c>
      <c r="G60">
        <v>46.55</v>
      </c>
      <c r="H60">
        <v>1070</v>
      </c>
      <c r="I60" s="8" t="str">
        <f>HYPERLINK("https://www.ncbi.nlm.nih.gov/protein/OEF64197.1?report=genbank&amp;log$=prottop&amp;blast_rank=59&amp;RID=30VCZSUX016","OEF64197.1")</f>
        <v>OEF64197.1</v>
      </c>
    </row>
    <row r="61" spans="1:9">
      <c r="A61" t="s">
        <v>58</v>
      </c>
      <c r="B61" s="6" t="s">
        <v>14</v>
      </c>
      <c r="C61" s="3" t="s">
        <v>6</v>
      </c>
      <c r="D61">
        <v>1481663</v>
      </c>
      <c r="E61" s="1">
        <v>0.24</v>
      </c>
      <c r="F61" s="2">
        <v>2.9999999999999998E-18</v>
      </c>
      <c r="G61">
        <v>95.83</v>
      </c>
      <c r="H61">
        <v>428</v>
      </c>
      <c r="I61" s="8" t="str">
        <f>HYPERLINK("https://www.ncbi.nlm.nih.gov/protein/KQA23397.1?report=genbank&amp;log$=prottop&amp;blast_rank=60&amp;RID=30VCZSUX016","KQA23397.1")</f>
        <v>KQA23397.1</v>
      </c>
    </row>
    <row r="62" spans="1:9">
      <c r="A62" t="s">
        <v>13</v>
      </c>
      <c r="B62" s="6" t="s">
        <v>14</v>
      </c>
      <c r="C62" s="3" t="s">
        <v>6</v>
      </c>
      <c r="D62">
        <v>1481663</v>
      </c>
      <c r="E62" s="1">
        <v>0.24</v>
      </c>
      <c r="F62" s="2">
        <v>2.9999999999999998E-18</v>
      </c>
      <c r="G62">
        <v>95.83</v>
      </c>
      <c r="H62">
        <v>469</v>
      </c>
      <c r="I62" s="8" t="str">
        <f>HYPERLINK("https://www.ncbi.nlm.nih.gov/protein/WP_229600249.1?report=genbank&amp;log$=prottop&amp;blast_rank=61&amp;RID=30VCZSUX016","WP_229600249.1")</f>
        <v>WP_229600249.1</v>
      </c>
    </row>
    <row r="63" spans="1:9">
      <c r="A63" t="s">
        <v>59</v>
      </c>
      <c r="B63" s="6" t="s">
        <v>60</v>
      </c>
      <c r="C63" s="3" t="s">
        <v>6</v>
      </c>
      <c r="D63">
        <v>1869227</v>
      </c>
      <c r="E63" s="1">
        <v>1</v>
      </c>
      <c r="F63" s="2">
        <v>1.0000000000000001E-17</v>
      </c>
      <c r="G63">
        <v>35.11</v>
      </c>
      <c r="H63">
        <v>609</v>
      </c>
      <c r="I63" s="8" t="str">
        <f>HYPERLINK("https://www.ncbi.nlm.nih.gov/protein/MCB2154808.1?report=genbank&amp;log$=prottop&amp;blast_rank=62&amp;RID=30VCZSUX016","MCB2154808.1")</f>
        <v>MCB2154808.1</v>
      </c>
    </row>
    <row r="64" spans="1:9">
      <c r="A64" t="s">
        <v>61</v>
      </c>
      <c r="B64" s="6" t="s">
        <v>62</v>
      </c>
      <c r="C64" s="3" t="s">
        <v>6</v>
      </c>
      <c r="D64">
        <v>1871037</v>
      </c>
      <c r="E64" s="1">
        <v>0.5</v>
      </c>
      <c r="F64" s="2">
        <v>2.0000000000000001E-17</v>
      </c>
      <c r="G64">
        <v>44.12</v>
      </c>
      <c r="H64">
        <v>147</v>
      </c>
      <c r="I64" s="8" t="str">
        <f>HYPERLINK("https://www.ncbi.nlm.nih.gov/protein/NNL15613.1?report=genbank&amp;log$=prottop&amp;blast_rank=63&amp;RID=30VCZSUX016","NNL15613.1")</f>
        <v>NNL15613.1</v>
      </c>
    </row>
    <row r="65" spans="1:9">
      <c r="A65" t="s">
        <v>63</v>
      </c>
      <c r="B65" s="6" t="s">
        <v>64</v>
      </c>
      <c r="C65" s="3" t="s">
        <v>6</v>
      </c>
      <c r="D65">
        <v>294935</v>
      </c>
      <c r="E65" s="1">
        <v>0.5</v>
      </c>
      <c r="F65" s="2">
        <v>3.0000000000000001E-17</v>
      </c>
      <c r="G65">
        <v>45.45</v>
      </c>
      <c r="H65">
        <v>1810</v>
      </c>
      <c r="I65" s="8" t="str">
        <f>HYPERLINK("https://www.ncbi.nlm.nih.gov/protein/WP_067412120.1?report=genbank&amp;log$=prottop&amp;blast_rank=64&amp;RID=30VCZSUX016","WP_067412120.1")</f>
        <v>WP_067412120.1</v>
      </c>
    </row>
    <row r="66" spans="1:9">
      <c r="A66" t="s">
        <v>65</v>
      </c>
      <c r="B66" s="6" t="s">
        <v>114</v>
      </c>
      <c r="C66" s="3" t="s">
        <v>6</v>
      </c>
      <c r="D66">
        <v>2853805</v>
      </c>
      <c r="E66" s="1">
        <v>0.51</v>
      </c>
      <c r="F66" s="2">
        <v>5.0000000000000004E-16</v>
      </c>
      <c r="G66">
        <v>43.14</v>
      </c>
      <c r="H66">
        <v>1770</v>
      </c>
      <c r="I66" s="8" t="str">
        <f>HYPERLINK("https://www.ncbi.nlm.nih.gov/protein/WP_218356518.1?report=genbank&amp;log$=prottop&amp;blast_rank=65&amp;RID=30VCZSUX016","WP_218356518.1")</f>
        <v>WP_218356518.1</v>
      </c>
    </row>
    <row r="67" spans="1:9">
      <c r="A67" t="s">
        <v>66</v>
      </c>
      <c r="B67" s="6" t="s">
        <v>67</v>
      </c>
      <c r="C67" s="3" t="s">
        <v>6</v>
      </c>
      <c r="D67">
        <v>980251</v>
      </c>
      <c r="E67" s="1">
        <v>0.5</v>
      </c>
      <c r="F67" s="2">
        <v>2.0000000000000002E-15</v>
      </c>
      <c r="G67">
        <v>40.380000000000003</v>
      </c>
      <c r="H67">
        <v>607</v>
      </c>
      <c r="I67" s="8" t="str">
        <f>HYPERLINK("https://www.ncbi.nlm.nih.gov/protein/WP_075084713.1?report=genbank&amp;log$=prottop&amp;blast_rank=66&amp;RID=30VCZSUX016","WP_075084713.1")</f>
        <v>WP_075084713.1</v>
      </c>
    </row>
    <row r="68" spans="1:9">
      <c r="A68" t="s">
        <v>39</v>
      </c>
      <c r="B68" s="6" t="s">
        <v>40</v>
      </c>
      <c r="C68" s="3" t="s">
        <v>6</v>
      </c>
      <c r="D68">
        <v>188144</v>
      </c>
      <c r="E68" s="1">
        <v>0.49</v>
      </c>
      <c r="F68" s="2">
        <v>2.0000000000000002E-15</v>
      </c>
      <c r="G68">
        <v>43.59</v>
      </c>
      <c r="H68">
        <v>1509</v>
      </c>
      <c r="I68" s="8" t="str">
        <f>HYPERLINK("https://www.ncbi.nlm.nih.gov/protein/MCC4800325.1?report=genbank&amp;log$=prottop&amp;blast_rank=67&amp;RID=30VCZSUX016","MCC4800325.1")</f>
        <v>MCC4800325.1</v>
      </c>
    </row>
    <row r="69" spans="1:9">
      <c r="A69" t="s">
        <v>39</v>
      </c>
      <c r="B69" s="6" t="s">
        <v>40</v>
      </c>
      <c r="C69" s="3" t="s">
        <v>6</v>
      </c>
      <c r="D69">
        <v>188144</v>
      </c>
      <c r="E69" s="1">
        <v>0.49</v>
      </c>
      <c r="F69" s="2">
        <v>2.0000000000000002E-15</v>
      </c>
      <c r="G69">
        <v>43.59</v>
      </c>
      <c r="H69">
        <v>1504</v>
      </c>
      <c r="I69" s="8" t="str">
        <f>HYPERLINK("https://www.ncbi.nlm.nih.gov/protein/WP_137088394.1?report=genbank&amp;log$=prottop&amp;blast_rank=68&amp;RID=30VCZSUX016","WP_137088394.1")</f>
        <v>WP_137088394.1</v>
      </c>
    </row>
    <row r="70" spans="1:9">
      <c r="A70" t="s">
        <v>39</v>
      </c>
      <c r="B70" s="6" t="s">
        <v>40</v>
      </c>
      <c r="C70" s="3" t="s">
        <v>6</v>
      </c>
      <c r="D70">
        <v>188144</v>
      </c>
      <c r="E70" s="1">
        <v>0.49</v>
      </c>
      <c r="F70" s="2">
        <v>2.0000000000000002E-15</v>
      </c>
      <c r="G70">
        <v>43.59</v>
      </c>
      <c r="H70">
        <v>1507</v>
      </c>
      <c r="I70" s="8" t="str">
        <f>HYPERLINK("https://www.ncbi.nlm.nih.gov/protein/WP_102315487.1?report=genbank&amp;log$=prottop&amp;blast_rank=69&amp;RID=30VCZSUX016","WP_102315487.1")</f>
        <v>WP_102315487.1</v>
      </c>
    </row>
    <row r="71" spans="1:9">
      <c r="A71" t="s">
        <v>39</v>
      </c>
      <c r="B71" s="6" t="s">
        <v>40</v>
      </c>
      <c r="C71" s="3" t="s">
        <v>6</v>
      </c>
      <c r="D71">
        <v>188144</v>
      </c>
      <c r="E71" s="1">
        <v>0.49</v>
      </c>
      <c r="F71" s="2">
        <v>2.0000000000000002E-15</v>
      </c>
      <c r="G71">
        <v>43.59</v>
      </c>
      <c r="H71">
        <v>1508</v>
      </c>
      <c r="I71" s="8" t="str">
        <f>HYPERLINK("https://www.ncbi.nlm.nih.gov/protein/WP_229491932.1?report=genbank&amp;log$=prottop&amp;blast_rank=70&amp;RID=30VCZSUX016","WP_229491932.1")</f>
        <v>WP_229491932.1</v>
      </c>
    </row>
    <row r="72" spans="1:9">
      <c r="A72" t="s">
        <v>39</v>
      </c>
      <c r="B72" s="6" t="s">
        <v>40</v>
      </c>
      <c r="C72" s="3" t="s">
        <v>6</v>
      </c>
      <c r="D72">
        <v>188144</v>
      </c>
      <c r="E72" s="1">
        <v>0.49</v>
      </c>
      <c r="F72" s="2">
        <v>2.0000000000000002E-15</v>
      </c>
      <c r="G72">
        <v>43.59</v>
      </c>
      <c r="H72">
        <v>1509</v>
      </c>
      <c r="I72" s="8" t="str">
        <f>HYPERLINK("https://www.ncbi.nlm.nih.gov/protein/WP_102309479.1?report=genbank&amp;log$=prottop&amp;blast_rank=71&amp;RID=30VCZSUX016","WP_102309479.1")</f>
        <v>WP_102309479.1</v>
      </c>
    </row>
    <row r="73" spans="1:9">
      <c r="A73" t="s">
        <v>39</v>
      </c>
      <c r="B73" s="6" t="s">
        <v>40</v>
      </c>
      <c r="C73" s="3" t="s">
        <v>6</v>
      </c>
      <c r="D73">
        <v>188144</v>
      </c>
      <c r="E73" s="1">
        <v>0.49</v>
      </c>
      <c r="F73" s="2">
        <v>2.0000000000000002E-15</v>
      </c>
      <c r="G73">
        <v>43.59</v>
      </c>
      <c r="H73">
        <v>1503</v>
      </c>
      <c r="I73" s="8" t="str">
        <f>HYPERLINK("https://www.ncbi.nlm.nih.gov/protein/WP_137071350.1?report=genbank&amp;log$=prottop&amp;blast_rank=72&amp;RID=30VCZSUX016","WP_137071350.1")</f>
        <v>WP_137071350.1</v>
      </c>
    </row>
    <row r="74" spans="1:9">
      <c r="A74" t="s">
        <v>68</v>
      </c>
      <c r="B74" s="6" t="s">
        <v>69</v>
      </c>
      <c r="C74" s="3" t="s">
        <v>6</v>
      </c>
      <c r="D74">
        <v>2030927</v>
      </c>
      <c r="E74" s="1">
        <v>1</v>
      </c>
      <c r="F74" s="2">
        <v>4.0000000000000003E-15</v>
      </c>
      <c r="G74">
        <v>31.11</v>
      </c>
      <c r="H74">
        <v>602</v>
      </c>
      <c r="I74" s="8" t="str">
        <f>HYPERLINK("https://www.ncbi.nlm.nih.gov/protein/MCF8370042.1?report=genbank&amp;log$=prottop&amp;blast_rank=73&amp;RID=30VCZSUX016","MCF8370042.1")</f>
        <v>MCF8370042.1</v>
      </c>
    </row>
    <row r="75" spans="1:9">
      <c r="A75" t="s">
        <v>70</v>
      </c>
      <c r="B75" s="6" t="s">
        <v>71</v>
      </c>
      <c r="C75" s="3" t="s">
        <v>6</v>
      </c>
      <c r="D75">
        <v>57029</v>
      </c>
      <c r="E75" s="1">
        <v>0.99</v>
      </c>
      <c r="F75" s="2">
        <v>4E-14</v>
      </c>
      <c r="G75">
        <v>31.25</v>
      </c>
      <c r="H75">
        <v>445</v>
      </c>
      <c r="I75" s="8" t="str">
        <f>HYPERLINK("https://www.ncbi.nlm.nih.gov/protein/WP_051007953.1?report=genbank&amp;log$=prottop&amp;blast_rank=74&amp;RID=30VCZSUX016","WP_051007953.1")</f>
        <v>WP_051007953.1</v>
      </c>
    </row>
    <row r="76" spans="1:9">
      <c r="A76" t="s">
        <v>72</v>
      </c>
      <c r="B76" s="6" t="s">
        <v>73</v>
      </c>
      <c r="C76" s="3" t="s">
        <v>6</v>
      </c>
      <c r="D76">
        <v>1740262</v>
      </c>
      <c r="E76" s="1">
        <v>0.51</v>
      </c>
      <c r="F76" s="2">
        <v>1E-13</v>
      </c>
      <c r="G76">
        <v>40.78</v>
      </c>
      <c r="H76">
        <v>395</v>
      </c>
      <c r="I76" s="8" t="str">
        <f>HYPERLINK("https://www.ncbi.nlm.nih.gov/protein/WP_185976685.1?report=genbank&amp;log$=prottop&amp;blast_rank=75&amp;RID=30VCZSUX016","WP_185976685.1")</f>
        <v>WP_185976685.1</v>
      </c>
    </row>
    <row r="77" spans="1:9">
      <c r="A77" t="s">
        <v>74</v>
      </c>
      <c r="B77" s="6" t="s">
        <v>75</v>
      </c>
      <c r="C77" s="3" t="s">
        <v>6</v>
      </c>
      <c r="D77">
        <v>1898104</v>
      </c>
      <c r="E77" s="1">
        <v>0.51</v>
      </c>
      <c r="F77" s="2">
        <v>2.9999999999999998E-13</v>
      </c>
      <c r="G77">
        <v>36.89</v>
      </c>
      <c r="H77">
        <v>606</v>
      </c>
      <c r="I77" s="8" t="str">
        <f>HYPERLINK("https://www.ncbi.nlm.nih.gov/protein/MBT3208064.1?report=genbank&amp;log$=prottop&amp;blast_rank=76&amp;RID=30VCZSUX016","MBT3208064.1")</f>
        <v>MBT3208064.1</v>
      </c>
    </row>
    <row r="78" spans="1:9">
      <c r="A78" t="s">
        <v>76</v>
      </c>
      <c r="B78" s="6" t="s">
        <v>113</v>
      </c>
      <c r="C78" s="3" t="s">
        <v>6</v>
      </c>
      <c r="D78">
        <v>1938680</v>
      </c>
      <c r="E78" s="1">
        <v>0.18</v>
      </c>
      <c r="F78" s="2">
        <v>9.9999999999999998E-13</v>
      </c>
      <c r="G78">
        <v>94.44</v>
      </c>
      <c r="H78">
        <v>45</v>
      </c>
      <c r="I78" s="8" t="str">
        <f>HYPERLINK("https://www.ncbi.nlm.nih.gov/protein/NAW69408.1?report=genbank&amp;log$=prottop&amp;blast_rank=77&amp;RID=30VCZSUX016","NAW69408.1")</f>
        <v>NAW69408.1</v>
      </c>
    </row>
    <row r="79" spans="1:9">
      <c r="A79" t="s">
        <v>77</v>
      </c>
      <c r="B79" s="6" t="s">
        <v>112</v>
      </c>
      <c r="C79" s="3" t="s">
        <v>6</v>
      </c>
      <c r="D79">
        <v>2898660</v>
      </c>
      <c r="E79" s="1">
        <v>0.5</v>
      </c>
      <c r="F79" s="2">
        <v>2E-12</v>
      </c>
      <c r="G79">
        <v>39.22</v>
      </c>
      <c r="H79">
        <v>604</v>
      </c>
      <c r="I79" s="8" t="str">
        <f>HYPERLINK("https://www.ncbi.nlm.nih.gov/protein/WP_235295804.1?report=genbank&amp;log$=prottop&amp;blast_rank=78&amp;RID=30VCZSUX016","WP_235295804.1")</f>
        <v>WP_235295804.1</v>
      </c>
    </row>
    <row r="80" spans="1:9">
      <c r="A80" t="s">
        <v>78</v>
      </c>
      <c r="B80" s="6" t="s">
        <v>79</v>
      </c>
      <c r="C80" s="3" t="s">
        <v>6</v>
      </c>
      <c r="D80">
        <v>2044936</v>
      </c>
      <c r="E80" s="1">
        <v>0.51</v>
      </c>
      <c r="F80" s="2">
        <v>3.9999999999999999E-12</v>
      </c>
      <c r="G80">
        <v>40.78</v>
      </c>
      <c r="H80">
        <v>604</v>
      </c>
      <c r="I80" s="8" t="str">
        <f>HYPERLINK("https://www.ncbi.nlm.nih.gov/protein/MBT8266847.1?report=genbank&amp;log$=prottop&amp;blast_rank=79&amp;RID=30VCZSUX016","MBT8266847.1")</f>
        <v>MBT8266847.1</v>
      </c>
    </row>
    <row r="81" spans="1:9">
      <c r="A81" t="s">
        <v>80</v>
      </c>
      <c r="B81" s="6" t="s">
        <v>111</v>
      </c>
      <c r="C81" s="3" t="s">
        <v>6</v>
      </c>
      <c r="D81">
        <v>2590574</v>
      </c>
      <c r="E81" s="1">
        <v>0.51</v>
      </c>
      <c r="F81" s="2">
        <v>6.0000000000000003E-12</v>
      </c>
      <c r="G81">
        <v>41.75</v>
      </c>
      <c r="H81">
        <v>606</v>
      </c>
      <c r="I81" s="8" t="str">
        <f>HYPERLINK("https://www.ncbi.nlm.nih.gov/protein/MBL6907869.1?report=genbank&amp;log$=prottop&amp;blast_rank=80&amp;RID=30VCZSUX016","MBL6907869.1")</f>
        <v>MBL6907869.1</v>
      </c>
    </row>
    <row r="82" spans="1:9">
      <c r="A82" t="s">
        <v>81</v>
      </c>
      <c r="B82" s="6" t="s">
        <v>110</v>
      </c>
      <c r="C82" s="3" t="s">
        <v>6</v>
      </c>
      <c r="D82">
        <v>2720391</v>
      </c>
      <c r="E82" s="1">
        <v>0.51</v>
      </c>
      <c r="F82" s="2">
        <v>7.9999999999999998E-12</v>
      </c>
      <c r="G82">
        <v>36.54</v>
      </c>
      <c r="H82">
        <v>606</v>
      </c>
      <c r="I82" s="8" t="str">
        <f>HYPERLINK("https://www.ncbi.nlm.nih.gov/protein/WP_168469457.1?report=genbank&amp;log$=prottop&amp;blast_rank=81&amp;RID=30VCZSUX016","WP_168469457.1")</f>
        <v>WP_168469457.1</v>
      </c>
    </row>
    <row r="83" spans="1:9">
      <c r="A83" t="s">
        <v>44</v>
      </c>
      <c r="B83" s="6" t="s">
        <v>45</v>
      </c>
      <c r="C83" s="3" t="s">
        <v>6</v>
      </c>
      <c r="D83">
        <v>2026782</v>
      </c>
      <c r="E83" s="1">
        <v>1</v>
      </c>
      <c r="F83" s="2">
        <v>1.9999999999999999E-11</v>
      </c>
      <c r="G83">
        <v>28.89</v>
      </c>
      <c r="H83">
        <v>625</v>
      </c>
      <c r="I83" s="8" t="str">
        <f>HYPERLINK("https://www.ncbi.nlm.nih.gov/protein/MBT5106668.1?report=genbank&amp;log$=prottop&amp;blast_rank=82&amp;RID=30VCZSUX016","MBT5106668.1")</f>
        <v>MBT5106668.1</v>
      </c>
    </row>
    <row r="84" spans="1:9">
      <c r="A84" t="s">
        <v>82</v>
      </c>
      <c r="B84" s="6" t="s">
        <v>45</v>
      </c>
      <c r="C84" s="3" t="s">
        <v>6</v>
      </c>
      <c r="D84">
        <v>2026782</v>
      </c>
      <c r="E84" s="1">
        <v>0.51</v>
      </c>
      <c r="F84" s="2">
        <v>3.9999999999999998E-11</v>
      </c>
      <c r="G84">
        <v>36.89</v>
      </c>
      <c r="H84">
        <v>600</v>
      </c>
      <c r="I84" s="8" t="str">
        <f>HYPERLINK("https://www.ncbi.nlm.nih.gov/protein/HIG67186.1?report=genbank&amp;log$=prottop&amp;blast_rank=83&amp;RID=30VCZSUX016","HIG67186.1")</f>
        <v>HIG67186.1</v>
      </c>
    </row>
    <row r="85" spans="1:9">
      <c r="A85" t="s">
        <v>83</v>
      </c>
      <c r="B85" s="6" t="s">
        <v>84</v>
      </c>
      <c r="C85" s="3" t="s">
        <v>6</v>
      </c>
      <c r="D85">
        <v>558155</v>
      </c>
      <c r="E85" s="1">
        <v>0.51</v>
      </c>
      <c r="F85" s="2">
        <v>3.9999999999999998E-11</v>
      </c>
      <c r="G85">
        <v>33.979999999999997</v>
      </c>
      <c r="H85">
        <v>628</v>
      </c>
      <c r="I85" s="8" t="str">
        <f>HYPERLINK("https://www.ncbi.nlm.nih.gov/protein/SHJ61232.1?report=genbank&amp;log$=prottop&amp;blast_rank=84&amp;RID=30VCZSUX016","SHJ61232.1")</f>
        <v>SHJ61232.1</v>
      </c>
    </row>
    <row r="86" spans="1:9">
      <c r="A86" t="s">
        <v>85</v>
      </c>
      <c r="B86" s="6" t="s">
        <v>86</v>
      </c>
      <c r="C86" s="3" t="s">
        <v>6</v>
      </c>
      <c r="D86">
        <v>2026722</v>
      </c>
      <c r="E86" s="1">
        <v>1</v>
      </c>
      <c r="F86" s="2">
        <v>3.9999999999999998E-11</v>
      </c>
      <c r="G86">
        <v>31.28</v>
      </c>
      <c r="H86">
        <v>613</v>
      </c>
      <c r="I86" s="8" t="str">
        <f>HYPERLINK("https://www.ncbi.nlm.nih.gov/protein/MBT5293977.1?report=genbank&amp;log$=prottop&amp;blast_rank=85&amp;RID=30VCZSUX016","MBT5293977.1")</f>
        <v>MBT5293977.1</v>
      </c>
    </row>
    <row r="87" spans="1:9">
      <c r="A87" t="s">
        <v>87</v>
      </c>
      <c r="B87" s="6" t="s">
        <v>109</v>
      </c>
      <c r="C87" s="3" t="s">
        <v>6</v>
      </c>
      <c r="D87">
        <v>1581149</v>
      </c>
      <c r="E87" s="1">
        <v>0.51</v>
      </c>
      <c r="F87" s="2">
        <v>5.0000000000000002E-11</v>
      </c>
      <c r="G87">
        <v>40.19</v>
      </c>
      <c r="H87">
        <v>1407</v>
      </c>
      <c r="I87" s="8" t="str">
        <f>HYPERLINK("https://www.ncbi.nlm.nih.gov/protein/WP_052737560.1?report=genbank&amp;log$=prottop&amp;blast_rank=86&amp;RID=30VCZSUX016","WP_052737560.1")</f>
        <v>WP_052737560.1</v>
      </c>
    </row>
    <row r="88" spans="1:9">
      <c r="A88" t="s">
        <v>88</v>
      </c>
      <c r="B88" s="7" t="s">
        <v>89</v>
      </c>
      <c r="C88" s="3" t="s">
        <v>6</v>
      </c>
      <c r="D88">
        <v>314287</v>
      </c>
      <c r="E88" s="1">
        <v>1</v>
      </c>
      <c r="F88" s="2">
        <v>7.9999999999999995E-11</v>
      </c>
      <c r="G88">
        <v>28.44</v>
      </c>
      <c r="H88">
        <v>625</v>
      </c>
      <c r="I88" s="8" t="str">
        <f>HYPERLINK("https://www.ncbi.nlm.nih.gov/protein/EAS48103.1?report=genbank&amp;log$=prottop&amp;blast_rank=87&amp;RID=30VCZSUX016","EAS48103.1")</f>
        <v>EAS48103.1</v>
      </c>
    </row>
    <row r="89" spans="1:9">
      <c r="A89" t="s">
        <v>39</v>
      </c>
      <c r="B89" s="6" t="s">
        <v>40</v>
      </c>
      <c r="C89" s="3" t="s">
        <v>6</v>
      </c>
      <c r="D89">
        <v>188144</v>
      </c>
      <c r="E89" s="1">
        <v>0.51</v>
      </c>
      <c r="F89" s="2">
        <v>8.9999999999999999E-11</v>
      </c>
      <c r="G89">
        <v>44.55</v>
      </c>
      <c r="H89">
        <v>1467</v>
      </c>
      <c r="I89" s="8" t="str">
        <f>HYPERLINK("https://www.ncbi.nlm.nih.gov/protein/WP_102395854.1?report=genbank&amp;log$=prottop&amp;blast_rank=88&amp;RID=30VCZSUX016","WP_102395854.1")</f>
        <v>WP_102395854.1</v>
      </c>
    </row>
    <row r="90" spans="1:9">
      <c r="A90" t="s">
        <v>39</v>
      </c>
      <c r="B90" s="6" t="s">
        <v>40</v>
      </c>
      <c r="C90" s="3" t="s">
        <v>6</v>
      </c>
      <c r="D90">
        <v>188144</v>
      </c>
      <c r="E90" s="1">
        <v>0.51</v>
      </c>
      <c r="F90" s="2">
        <v>1E-10</v>
      </c>
      <c r="G90">
        <v>44.55</v>
      </c>
      <c r="H90">
        <v>1467</v>
      </c>
      <c r="I90" s="8" t="str">
        <f>HYPERLINK("https://www.ncbi.nlm.nih.gov/protein/WP_102316700.1?report=genbank&amp;log$=prottop&amp;blast_rank=89&amp;RID=30VCZSUX016","WP_102316700.1")</f>
        <v>WP_102316700.1</v>
      </c>
    </row>
    <row r="91" spans="1:9">
      <c r="A91" t="s">
        <v>90</v>
      </c>
      <c r="B91" s="6" t="s">
        <v>91</v>
      </c>
      <c r="C91" s="3" t="s">
        <v>6</v>
      </c>
      <c r="D91">
        <v>2026743</v>
      </c>
      <c r="E91" s="1">
        <v>0.48</v>
      </c>
      <c r="F91" s="2">
        <v>1E-10</v>
      </c>
      <c r="G91">
        <v>42.86</v>
      </c>
      <c r="H91">
        <v>601</v>
      </c>
      <c r="I91" s="8" t="str">
        <f>HYPERLINK("https://www.ncbi.nlm.nih.gov/protein/MBT5556733.1?report=genbank&amp;log$=prottop&amp;blast_rank=90&amp;RID=30VCZSUX016","MBT5556733.1")</f>
        <v>MBT5556733.1</v>
      </c>
    </row>
    <row r="92" spans="1:9">
      <c r="A92" t="s">
        <v>92</v>
      </c>
      <c r="B92" s="6" t="s">
        <v>93</v>
      </c>
      <c r="C92" s="3" t="s">
        <v>6</v>
      </c>
      <c r="D92">
        <v>646534</v>
      </c>
      <c r="E92" s="1">
        <v>0.51</v>
      </c>
      <c r="F92" s="2">
        <v>3E-10</v>
      </c>
      <c r="G92">
        <v>36.61</v>
      </c>
      <c r="H92">
        <v>1321</v>
      </c>
      <c r="I92" s="8" t="str">
        <f>HYPERLINK("https://www.ncbi.nlm.nih.gov/protein/WP_198159521.1?report=genbank&amp;log$=prottop&amp;blast_rank=91&amp;RID=30VCZSUX016","WP_198159521.1")</f>
        <v>WP_198159521.1</v>
      </c>
    </row>
    <row r="93" spans="1:9">
      <c r="A93" t="s">
        <v>94</v>
      </c>
      <c r="B93" s="7" t="s">
        <v>108</v>
      </c>
      <c r="C93" s="3" t="s">
        <v>6</v>
      </c>
      <c r="D93">
        <v>745014</v>
      </c>
      <c r="E93" s="1">
        <v>0.51</v>
      </c>
      <c r="F93" s="2">
        <v>3E-10</v>
      </c>
      <c r="G93">
        <v>39.81</v>
      </c>
      <c r="H93">
        <v>622</v>
      </c>
      <c r="I93" s="8" t="str">
        <f>HYPERLINK("https://www.ncbi.nlm.nih.gov/protein/EHQ58324.1?report=genbank&amp;log$=prottop&amp;blast_rank=92&amp;RID=30VCZSUX016","EHQ58324.1")</f>
        <v>EHQ58324.1</v>
      </c>
    </row>
    <row r="94" spans="1:9">
      <c r="A94" t="s">
        <v>95</v>
      </c>
      <c r="B94" s="6" t="s">
        <v>93</v>
      </c>
      <c r="C94" s="3" t="s">
        <v>6</v>
      </c>
      <c r="D94">
        <v>646534</v>
      </c>
      <c r="E94" s="1">
        <v>0.51</v>
      </c>
      <c r="F94" s="2">
        <v>3E-10</v>
      </c>
      <c r="G94">
        <v>36.61</v>
      </c>
      <c r="H94">
        <v>1378</v>
      </c>
      <c r="I94" s="8" t="str">
        <f>HYPERLINK("https://www.ncbi.nlm.nih.gov/protein/CZF84389.1?report=genbank&amp;log$=prottop&amp;blast_rank=93&amp;RID=30VCZSUX016","CZF84389.1")</f>
        <v>CZF84389.1</v>
      </c>
    </row>
    <row r="95" spans="1:9">
      <c r="A95" t="s">
        <v>96</v>
      </c>
      <c r="B95" s="6" t="s">
        <v>97</v>
      </c>
      <c r="C95" s="3" t="s">
        <v>6</v>
      </c>
      <c r="D95">
        <v>1977087</v>
      </c>
      <c r="E95" s="1">
        <v>0.51</v>
      </c>
      <c r="F95" s="2">
        <v>4.0000000000000001E-10</v>
      </c>
      <c r="G95">
        <v>39.81</v>
      </c>
      <c r="H95">
        <v>622</v>
      </c>
      <c r="I95" s="8" t="str">
        <f>HYPERLINK("https://www.ncbi.nlm.nih.gov/protein/REJ71500.1?report=genbank&amp;log$=prottop&amp;blast_rank=94&amp;RID=30VCZSUX016","REJ71500.1")</f>
        <v>REJ71500.1</v>
      </c>
    </row>
    <row r="96" spans="1:9">
      <c r="A96" t="s">
        <v>98</v>
      </c>
      <c r="B96" s="7" t="s">
        <v>107</v>
      </c>
      <c r="C96" s="3" t="s">
        <v>6</v>
      </c>
      <c r="D96">
        <v>1655626</v>
      </c>
      <c r="E96" s="1">
        <v>0.51</v>
      </c>
      <c r="F96" s="2">
        <v>4.0000000000000001E-10</v>
      </c>
      <c r="G96">
        <v>36.89</v>
      </c>
      <c r="H96">
        <v>595</v>
      </c>
      <c r="I96" s="8" t="str">
        <f>HYPERLINK("https://www.ncbi.nlm.nih.gov/protein/KRO94150.1?report=genbank&amp;log$=prottop&amp;blast_rank=95&amp;RID=30VCZSUX016","KRO94150.1")</f>
        <v>KRO94150.1</v>
      </c>
    </row>
    <row r="97" spans="1:9">
      <c r="A97" t="s">
        <v>99</v>
      </c>
      <c r="B97" s="6" t="s">
        <v>100</v>
      </c>
      <c r="C97" s="3" t="s">
        <v>6</v>
      </c>
      <c r="D97">
        <v>1913989</v>
      </c>
      <c r="E97" s="1">
        <v>0.51</v>
      </c>
      <c r="F97" s="2">
        <v>1.0000000000000001E-9</v>
      </c>
      <c r="G97">
        <v>37.86</v>
      </c>
      <c r="H97">
        <v>585</v>
      </c>
      <c r="I97" s="8" t="str">
        <f>HYPERLINK("https://www.ncbi.nlm.nih.gov/protein/NCG07818.1?report=genbank&amp;log$=prottop&amp;blast_rank=96&amp;RID=30VCZSUX016","NCG07818.1")</f>
        <v>NCG07818.1</v>
      </c>
    </row>
    <row r="98" spans="1:9">
      <c r="A98" t="s">
        <v>44</v>
      </c>
      <c r="B98" s="6" t="s">
        <v>45</v>
      </c>
      <c r="C98" s="3" t="s">
        <v>6</v>
      </c>
      <c r="D98">
        <v>2026782</v>
      </c>
      <c r="E98" s="1">
        <v>1</v>
      </c>
      <c r="F98" s="2">
        <v>4.0000000000000002E-9</v>
      </c>
      <c r="G98">
        <v>27.56</v>
      </c>
      <c r="H98">
        <v>625</v>
      </c>
      <c r="I98" s="8" t="str">
        <f>HYPERLINK("https://www.ncbi.nlm.nih.gov/protein/MAE02914.1?report=genbank&amp;log$=prottop&amp;blast_rank=97&amp;RID=30VCZSUX016","MAE02914.1")</f>
        <v>MAE02914.1</v>
      </c>
    </row>
    <row r="99" spans="1:9">
      <c r="A99" t="s">
        <v>101</v>
      </c>
      <c r="B99" s="6" t="s">
        <v>91</v>
      </c>
      <c r="C99" s="3" t="s">
        <v>6</v>
      </c>
      <c r="D99">
        <v>2026743</v>
      </c>
      <c r="E99" s="1">
        <v>0.51</v>
      </c>
      <c r="F99" s="2">
        <v>5.0000000000000001E-9</v>
      </c>
      <c r="G99">
        <v>36.89</v>
      </c>
      <c r="H99">
        <v>619</v>
      </c>
      <c r="I99" s="8" t="str">
        <f>HYPERLINK("https://www.ncbi.nlm.nih.gov/protein/HCG94424.1?report=genbank&amp;log$=prottop&amp;blast_rank=98&amp;RID=30VCZSUX016","HCG94424.1")</f>
        <v>HCG94424.1</v>
      </c>
    </row>
    <row r="100" spans="1:9">
      <c r="A100" t="s">
        <v>44</v>
      </c>
      <c r="B100" s="6" t="s">
        <v>45</v>
      </c>
      <c r="C100" s="3" t="s">
        <v>6</v>
      </c>
      <c r="D100">
        <v>2026782</v>
      </c>
      <c r="E100" s="1">
        <v>1</v>
      </c>
      <c r="F100" s="2">
        <v>6.9999999999999998E-9</v>
      </c>
      <c r="G100">
        <v>29.33</v>
      </c>
      <c r="H100">
        <v>612</v>
      </c>
      <c r="I100" s="8" t="str">
        <f>HYPERLINK("https://www.ncbi.nlm.nih.gov/protein/MBT6105827.1?report=genbank&amp;log$=prottop&amp;blast_rank=99&amp;RID=30VCZSUX016","MBT6105827.1")</f>
        <v>MBT6105827.1</v>
      </c>
    </row>
    <row r="101" spans="1:9">
      <c r="A101" t="s">
        <v>44</v>
      </c>
      <c r="B101" s="6" t="s">
        <v>45</v>
      </c>
      <c r="C101" s="3" t="s">
        <v>6</v>
      </c>
      <c r="D101">
        <v>2026782</v>
      </c>
      <c r="E101" s="1">
        <v>1</v>
      </c>
      <c r="F101" s="2">
        <v>6.9999999999999998E-9</v>
      </c>
      <c r="G101">
        <v>29.33</v>
      </c>
      <c r="H101">
        <v>612</v>
      </c>
      <c r="I101" s="8" t="str">
        <f>HYPERLINK("https://www.ncbi.nlm.nih.gov/protein/MBT6319262.1?report=genbank&amp;log$=prottop&amp;blast_rank=100&amp;RID=30VCZSUX016","MBT6319262.1")</f>
        <v>MBT6319262.1</v>
      </c>
    </row>
    <row r="105" spans="1:9">
      <c r="A105" t="s">
        <v>102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30VCZSUX016-Alignment-Descripti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Yuya Kumagai</dc:creator>
  <cp:lastModifiedBy>MDPI</cp:lastModifiedBy>
  <dcterms:created xsi:type="dcterms:W3CDTF">2022-03-15T10:56:02Z</dcterms:created>
  <dcterms:modified xsi:type="dcterms:W3CDTF">2022-04-01T02:21:05Z</dcterms:modified>
</cp:coreProperties>
</file>