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206767\Desktop\Manuscrit bioinfo\Modifications Reviewers (ASAFind, Resolution 1 et 4B)\"/>
    </mc:Choice>
  </mc:AlternateContent>
  <bookViews>
    <workbookView xWindow="-105" yWindow="-105" windowWidth="23250" windowHeight="12570" firstSheet="1" activeTab="2"/>
  </bookViews>
  <sheets>
    <sheet name="S1-Global screening" sheetId="1" r:id="rId1"/>
    <sheet name="S2-Prot-param results" sheetId="3" r:id="rId2"/>
    <sheet name="S3-Sub-cellular prediction" sheetId="2" r:id="rId3"/>
    <sheet name="S4-Post-translation modif" sheetId="7" r:id="rId4"/>
    <sheet name="S5-Transcriptomic regulation" sheetId="4" r:id="rId5"/>
    <sheet name="S6-Ramachandran analysis" sheetId="8" r:id="rId6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5" i="8" l="1"/>
  <c r="I16" i="8"/>
  <c r="I17" i="8"/>
  <c r="I14" i="8"/>
  <c r="I3" i="8"/>
  <c r="E4" i="8"/>
  <c r="E3" i="8"/>
  <c r="F15" i="8"/>
  <c r="G15" i="8"/>
  <c r="H15" i="8"/>
  <c r="E17" i="8" l="1"/>
  <c r="E16" i="8"/>
  <c r="D14" i="8"/>
  <c r="C14" i="8"/>
  <c r="E14" i="8" s="1"/>
  <c r="H14" i="8" s="1"/>
  <c r="B14" i="8"/>
  <c r="F4" i="8"/>
  <c r="E5" i="8"/>
  <c r="G5" i="8" s="1"/>
  <c r="E6" i="8"/>
  <c r="F6" i="8" s="1"/>
  <c r="E7" i="8"/>
  <c r="G7" i="8" s="1"/>
  <c r="E8" i="8"/>
  <c r="F8" i="8" s="1"/>
  <c r="E9" i="8"/>
  <c r="G9" i="8" s="1"/>
  <c r="E10" i="8"/>
  <c r="F10" i="8" s="1"/>
  <c r="E11" i="8"/>
  <c r="G11" i="8" s="1"/>
  <c r="H3" i="8"/>
  <c r="F16" i="8" l="1"/>
  <c r="G16" i="8"/>
  <c r="F17" i="8"/>
  <c r="G17" i="8"/>
  <c r="F14" i="8"/>
  <c r="F3" i="8"/>
  <c r="G3" i="8"/>
  <c r="G8" i="8"/>
  <c r="G4" i="8"/>
  <c r="I4" i="8" s="1"/>
  <c r="G14" i="8"/>
  <c r="H16" i="8"/>
  <c r="H17" i="8"/>
  <c r="I8" i="8"/>
  <c r="G10" i="8"/>
  <c r="I10" i="8" s="1"/>
  <c r="G6" i="8"/>
  <c r="I6" i="8" s="1"/>
  <c r="H9" i="8"/>
  <c r="F9" i="8"/>
  <c r="I9" i="8" s="1"/>
  <c r="H7" i="8"/>
  <c r="F7" i="8"/>
  <c r="I7" i="8" s="1"/>
  <c r="H5" i="8"/>
  <c r="F5" i="8"/>
  <c r="I5" i="8" s="1"/>
  <c r="H11" i="8"/>
  <c r="F11" i="8"/>
  <c r="I11" i="8" s="1"/>
  <c r="H10" i="8"/>
  <c r="H8" i="8"/>
  <c r="H6" i="8"/>
  <c r="H4" i="8"/>
  <c r="N3" i="1" l="1"/>
  <c r="U5" i="4" l="1"/>
  <c r="V5" i="4"/>
  <c r="U6" i="4"/>
  <c r="V6" i="4"/>
  <c r="U7" i="4"/>
  <c r="V7" i="4"/>
  <c r="U8" i="4"/>
  <c r="V8" i="4"/>
  <c r="U9" i="4"/>
  <c r="V9" i="4"/>
  <c r="U10" i="4"/>
  <c r="V10" i="4"/>
  <c r="U11" i="4"/>
  <c r="V11" i="4"/>
  <c r="U12" i="4"/>
  <c r="V12" i="4"/>
  <c r="U13" i="4"/>
  <c r="V13" i="4"/>
  <c r="U14" i="4"/>
  <c r="V14" i="4"/>
  <c r="U15" i="4"/>
  <c r="V15" i="4"/>
  <c r="U16" i="4"/>
  <c r="V16" i="4"/>
  <c r="U17" i="4"/>
  <c r="V17" i="4"/>
  <c r="U18" i="4"/>
  <c r="V18" i="4"/>
  <c r="U19" i="4"/>
  <c r="V19" i="4"/>
  <c r="U20" i="4"/>
  <c r="V20" i="4"/>
  <c r="U21" i="4"/>
  <c r="V21" i="4"/>
  <c r="U22" i="4"/>
  <c r="V22" i="4"/>
  <c r="U23" i="4"/>
  <c r="V23" i="4"/>
  <c r="U24" i="4"/>
  <c r="V24" i="4"/>
  <c r="U25" i="4"/>
  <c r="V25" i="4"/>
  <c r="U26" i="4"/>
  <c r="V26" i="4"/>
  <c r="U27" i="4"/>
  <c r="V27" i="4"/>
  <c r="U28" i="4"/>
  <c r="V28" i="4"/>
  <c r="U29" i="4"/>
  <c r="V29" i="4"/>
  <c r="U30" i="4"/>
  <c r="V30" i="4"/>
  <c r="U31" i="4"/>
  <c r="V31" i="4"/>
  <c r="U32" i="4"/>
  <c r="V32" i="4"/>
  <c r="U33" i="4"/>
  <c r="V33" i="4"/>
  <c r="U34" i="4"/>
  <c r="V34" i="4"/>
  <c r="U35" i="4"/>
  <c r="V35" i="4"/>
  <c r="U36" i="4"/>
  <c r="V36" i="4"/>
  <c r="U37" i="4"/>
  <c r="V37" i="4"/>
  <c r="U38" i="4"/>
  <c r="V38" i="4"/>
  <c r="U39" i="4"/>
  <c r="V39" i="4"/>
  <c r="U40" i="4"/>
  <c r="V40" i="4"/>
  <c r="U41" i="4"/>
  <c r="V41" i="4"/>
  <c r="U42" i="4"/>
  <c r="V42" i="4"/>
  <c r="U43" i="4"/>
  <c r="V43" i="4"/>
  <c r="U44" i="4"/>
  <c r="V44" i="4"/>
  <c r="U45" i="4"/>
  <c r="V45" i="4"/>
  <c r="U46" i="4"/>
  <c r="V46" i="4"/>
  <c r="U47" i="4"/>
  <c r="V47" i="4"/>
  <c r="U48" i="4"/>
  <c r="V48" i="4"/>
  <c r="U49" i="4"/>
  <c r="V49" i="4"/>
  <c r="U50" i="4"/>
  <c r="V50" i="4"/>
  <c r="U51" i="4"/>
  <c r="V51" i="4"/>
  <c r="U52" i="4"/>
  <c r="V52" i="4"/>
  <c r="U53" i="4"/>
  <c r="V53" i="4"/>
  <c r="U54" i="4"/>
  <c r="V54" i="4"/>
  <c r="U55" i="4"/>
  <c r="V55" i="4"/>
  <c r="U56" i="4"/>
  <c r="V56" i="4"/>
  <c r="U57" i="4"/>
  <c r="V57" i="4"/>
  <c r="U58" i="4"/>
  <c r="V58" i="4"/>
  <c r="U59" i="4"/>
  <c r="V59" i="4"/>
  <c r="U60" i="4"/>
  <c r="V60" i="4"/>
  <c r="U61" i="4"/>
  <c r="V61" i="4"/>
  <c r="U62" i="4"/>
  <c r="V62" i="4"/>
  <c r="U63" i="4"/>
  <c r="V63" i="4"/>
  <c r="V4" i="4"/>
  <c r="U4" i="4"/>
  <c r="W4" i="4" s="1"/>
  <c r="W63" i="4" l="1"/>
  <c r="W62" i="4"/>
  <c r="W61" i="4"/>
  <c r="W60" i="4"/>
  <c r="W59" i="4"/>
  <c r="W58" i="4"/>
  <c r="W57" i="4"/>
  <c r="W56" i="4"/>
  <c r="W55" i="4"/>
  <c r="W54" i="4"/>
  <c r="W53" i="4"/>
  <c r="W52" i="4"/>
  <c r="W51" i="4"/>
  <c r="W50" i="4"/>
  <c r="W49" i="4"/>
  <c r="W48" i="4"/>
  <c r="W47" i="4"/>
  <c r="W46" i="4"/>
  <c r="W45" i="4"/>
  <c r="W44" i="4"/>
  <c r="W43" i="4"/>
  <c r="W42" i="4"/>
  <c r="W41" i="4"/>
  <c r="W40" i="4"/>
  <c r="W39" i="4"/>
  <c r="W38" i="4"/>
  <c r="W37" i="4"/>
  <c r="W36" i="4"/>
  <c r="W35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N12" i="1"/>
  <c r="N11" i="1"/>
  <c r="N10" i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<sst xmlns="http://schemas.openxmlformats.org/spreadsheetml/2006/main" count="2313" uniqueCount="867">
  <si>
    <t>AA Sequence</t>
  </si>
  <si>
    <t>Phatr3_EG00138</t>
  </si>
  <si>
    <t>Phatr3_EG00400</t>
  </si>
  <si>
    <t>Phatr3_EG00401</t>
  </si>
  <si>
    <t>Phatr3_EG00683</t>
  </si>
  <si>
    <t>Phatr3_EG00718</t>
  </si>
  <si>
    <t>Phatr3_EG00720</t>
  </si>
  <si>
    <t>Phatr3_EG00849</t>
  </si>
  <si>
    <t>Phatr3_EG00883</t>
  </si>
  <si>
    <t>Phatr3_EG01026</t>
  </si>
  <si>
    <t>Phatr3_EG01099</t>
  </si>
  <si>
    <t>Phatr3_EG01129</t>
  </si>
  <si>
    <t>Phatr3_EG01289</t>
  </si>
  <si>
    <t>Phatr3_EG01333</t>
  </si>
  <si>
    <t>Phatr3_EG01520</t>
  </si>
  <si>
    <t>Phatr3_EG01544</t>
  </si>
  <si>
    <t>Phatr3_EG01547</t>
  </si>
  <si>
    <t>Phatr3_EG01635</t>
  </si>
  <si>
    <t>Phatr3_EG01853</t>
  </si>
  <si>
    <t>Phatr3_EG01919</t>
  </si>
  <si>
    <t>Phatr3_EG01971</t>
  </si>
  <si>
    <t>Phatr3_EG01987</t>
  </si>
  <si>
    <t>Phatr3_EG02140</t>
  </si>
  <si>
    <t>Phatr3_EG02201</t>
  </si>
  <si>
    <t>Phatr3_EG02225</t>
  </si>
  <si>
    <t>Phatr3_EG02230</t>
  </si>
  <si>
    <t>Phatr3_EG02330</t>
  </si>
  <si>
    <t>Phatr3_EG02408</t>
  </si>
  <si>
    <t>Phatr3_EG02542</t>
  </si>
  <si>
    <t>Phatr3_EG02610</t>
  </si>
  <si>
    <t>Phatr3_J10362</t>
  </si>
  <si>
    <t>Phatr3_J10718</t>
  </si>
  <si>
    <t>Phatr3_J11048</t>
  </si>
  <si>
    <t>Phatr3_J11336</t>
  </si>
  <si>
    <t>Phatr3_J12431</t>
  </si>
  <si>
    <t>Phatr3_J14054</t>
  </si>
  <si>
    <t>Phatr3_J15323</t>
  </si>
  <si>
    <t>Phatr3_J18481</t>
  </si>
  <si>
    <t>Phatr3_J1971</t>
  </si>
  <si>
    <t>Phatr3_J21275</t>
  </si>
  <si>
    <t>Phatr3_J21912</t>
  </si>
  <si>
    <t>Phatr3_J25619</t>
  </si>
  <si>
    <t>Phatr3_J28215</t>
  </si>
  <si>
    <t>Phatr3_J31492</t>
  </si>
  <si>
    <t>Phatr3_J32129</t>
  </si>
  <si>
    <t>Phatr3_J32176</t>
  </si>
  <si>
    <t>Phatr3_J32902</t>
  </si>
  <si>
    <t>Phatr3_J33720</t>
  </si>
  <si>
    <t>Phatr3_J33738</t>
  </si>
  <si>
    <t>Phatr3_J33845</t>
  </si>
  <si>
    <t>Phatr3_J34489</t>
  </si>
  <si>
    <t>Phatr3_J34884</t>
  </si>
  <si>
    <t>Phatr3_J34949</t>
  </si>
  <si>
    <t>Phatr3_J35061</t>
  </si>
  <si>
    <t>Phatr3_J35081</t>
  </si>
  <si>
    <t>Phatr3_J35224</t>
  </si>
  <si>
    <t>Phatr3_J35562</t>
  </si>
  <si>
    <t>Phatr3_J35564</t>
  </si>
  <si>
    <t>Phatr3_J36381</t>
  </si>
  <si>
    <t>Phatr3_J37009</t>
  </si>
  <si>
    <t>Phatr3_J37087</t>
  </si>
  <si>
    <t>Phatr3_J37441</t>
  </si>
  <si>
    <t>Phatr3_J37595</t>
  </si>
  <si>
    <t>Phatr3_J37711</t>
  </si>
  <si>
    <t>Phatr3_J37756</t>
  </si>
  <si>
    <t>Phatr3_J38196</t>
  </si>
  <si>
    <t>Phatr3_J38924</t>
  </si>
  <si>
    <t>Phatr3_J40695</t>
  </si>
  <si>
    <t>Phatr3_J40919</t>
  </si>
  <si>
    <t>Phatr3_J40938</t>
  </si>
  <si>
    <t>Phatr3_J41254</t>
  </si>
  <si>
    <t>Phatr3_J41624</t>
  </si>
  <si>
    <t>Phatr3_J42422</t>
  </si>
  <si>
    <t>Phatr3_J42481</t>
  </si>
  <si>
    <t>Phatr3_J42683</t>
  </si>
  <si>
    <t>Phatr3_J42756</t>
  </si>
  <si>
    <t>Phatr3_J42896</t>
  </si>
  <si>
    <t>Phatr3_J43025</t>
  </si>
  <si>
    <t>Phatr3_J43118</t>
  </si>
  <si>
    <t>Phatr3_J43213</t>
  </si>
  <si>
    <t>Phatr3_J43295</t>
  </si>
  <si>
    <t>Phatr3_J43352</t>
  </si>
  <si>
    <t>Phatr3_J43450</t>
  </si>
  <si>
    <t>Phatr3_J43463</t>
  </si>
  <si>
    <t>Phatr3_J43541</t>
  </si>
  <si>
    <t>Phatr3_J43665</t>
  </si>
  <si>
    <t>Phatr3_J43678</t>
  </si>
  <si>
    <t>Phatr3_J43856</t>
  </si>
  <si>
    <t>Phatr3_J44005</t>
  </si>
  <si>
    <t>Phatr3_J44028</t>
  </si>
  <si>
    <t>Phatr3_J44063</t>
  </si>
  <si>
    <t>Phatr3_J44066</t>
  </si>
  <si>
    <t>Phatr3_J44074</t>
  </si>
  <si>
    <t>Phatr3_J44153</t>
  </si>
  <si>
    <t>Phatr3_J44208</t>
  </si>
  <si>
    <t>Phatr3_J44231</t>
  </si>
  <si>
    <t>Phatr3_J44260</t>
  </si>
  <si>
    <t>Phatr3_J44530</t>
  </si>
  <si>
    <t>Phatr3_J44593</t>
  </si>
  <si>
    <t>Phatr3_J44931</t>
  </si>
  <si>
    <t>Phatr3_J44989</t>
  </si>
  <si>
    <t>Phatr3_J45168</t>
  </si>
  <si>
    <t>Phatr3_J45518</t>
  </si>
  <si>
    <t>Phatr3_J45579</t>
  </si>
  <si>
    <t>Phatr3_J45583</t>
  </si>
  <si>
    <t>Phatr3_J45633</t>
  </si>
  <si>
    <t>Phatr3_J45660</t>
  </si>
  <si>
    <t>Phatr3_J45728</t>
  </si>
  <si>
    <t>Phatr3_J45778</t>
  </si>
  <si>
    <t>Phatr3_J45895</t>
  </si>
  <si>
    <t>Phatr3_J45940</t>
  </si>
  <si>
    <t>Phatr3_J45964</t>
  </si>
  <si>
    <t>Phatr3_J46006</t>
  </si>
  <si>
    <t>Phatr3_J46193</t>
  </si>
  <si>
    <t>Phatr3_J46378</t>
  </si>
  <si>
    <t>Phatr3_J46400</t>
  </si>
  <si>
    <t>Phatr3_J46456</t>
  </si>
  <si>
    <t>Phatr3_J46511</t>
  </si>
  <si>
    <t>Phatr3_J46570</t>
  </si>
  <si>
    <t>Phatr3_J46753</t>
  </si>
  <si>
    <t>Phatr3_J46908</t>
  </si>
  <si>
    <t>Phatr3_J47043</t>
  </si>
  <si>
    <t>Phatr3_J47050</t>
  </si>
  <si>
    <t>Phatr3_J47387</t>
  </si>
  <si>
    <t>Phatr3_J47445</t>
  </si>
  <si>
    <t>Phatr3_J47524</t>
  </si>
  <si>
    <t>Phatr3_J47576</t>
  </si>
  <si>
    <t>Phatr3_J47614</t>
  </si>
  <si>
    <t>Phatr3_J47663</t>
  </si>
  <si>
    <t>Phatr3_J47870</t>
  </si>
  <si>
    <t>Phatr3_J47934</t>
  </si>
  <si>
    <t>Phatr3_J48040</t>
  </si>
  <si>
    <t>Phatr3_J48133</t>
  </si>
  <si>
    <t>Phatr3_J48221</t>
  </si>
  <si>
    <t>Phatr3_J48226</t>
  </si>
  <si>
    <t>Phatr3_J48227</t>
  </si>
  <si>
    <t>Phatr3_J48445</t>
  </si>
  <si>
    <t>Phatr3_J48456</t>
  </si>
  <si>
    <t>Phatr3_J48463</t>
  </si>
  <si>
    <t>Phatr3_J48799</t>
  </si>
  <si>
    <t>Phatr3_J48861</t>
  </si>
  <si>
    <t>Phatr3_J49119</t>
  </si>
  <si>
    <t>Phatr3_J49142</t>
  </si>
  <si>
    <t>Phatr3_J49144</t>
  </si>
  <si>
    <t>Phatr3_J49386</t>
  </si>
  <si>
    <t>Phatr3_J49570</t>
  </si>
  <si>
    <t>Phatr3_J49771</t>
  </si>
  <si>
    <t>Phatr3_J49795</t>
  </si>
  <si>
    <t>Phatr3_J49810</t>
  </si>
  <si>
    <t>Phatr3_J49958</t>
  </si>
  <si>
    <t>Phatr3_J50268</t>
  </si>
  <si>
    <t>Phatr3_J50397</t>
  </si>
  <si>
    <t>Phatr3_J50641</t>
  </si>
  <si>
    <t>Phatr3_J52268</t>
  </si>
  <si>
    <t>Phatr3_J54974</t>
  </si>
  <si>
    <t>Phatr3_J8407</t>
  </si>
  <si>
    <t>Phatr3_Jdraft453</t>
  </si>
  <si>
    <t>Phatr3_Jdraft1000</t>
  </si>
  <si>
    <t>Phatr3_Jdraft1197</t>
  </si>
  <si>
    <t>Phatr3_Jdraft1252</t>
  </si>
  <si>
    <t>Phatr3_Jdraft1464</t>
  </si>
  <si>
    <t>Phatr3_Jdraft1611</t>
  </si>
  <si>
    <t>Phatr3_Jdraft1784</t>
  </si>
  <si>
    <t>Annotation Rastogi 2018</t>
  </si>
  <si>
    <t>Alpha/beta hydrolase family;</t>
  </si>
  <si>
    <t>GDSL-like Lipase/Acylhydrolase family</t>
  </si>
  <si>
    <t>Lipase (class 3);</t>
  </si>
  <si>
    <t>Patatin-like phospholipase</t>
  </si>
  <si>
    <t>GDSL-like Lipase/Acylhydrolase family;</t>
  </si>
  <si>
    <t>Partial alpha/beta-hydrolase lipase region;</t>
  </si>
  <si>
    <t>Patatin-like phospholipase;</t>
  </si>
  <si>
    <t>Phosphatidylinositol-specific phospholipase C, Y domain;</t>
  </si>
  <si>
    <t>Lipase (class 3)</t>
  </si>
  <si>
    <t>Patatin like phospholipase; L domain</t>
  </si>
  <si>
    <t>Lipase (class 3);Integrase core domain;Reverse transcriptase (RNA-dependent DNA polymerase);Glucosidase II beta subunit-like;RNase H;</t>
  </si>
  <si>
    <t>Phosphatidylinositol-specific phospholipase C, X domain;</t>
  </si>
  <si>
    <t>Alpha/beta hydrolase family | Chlamydia CHLPS protein (DUF818);</t>
  </si>
  <si>
    <t>Polyketide cyclase / dehydrase and lipid transport;Alpha/beta hydrolase family;</t>
  </si>
  <si>
    <t>PT repeat;GDSL-like Lipase/Acylhydrolase family;Carbohydrate binding domain;</t>
  </si>
  <si>
    <t>NmrA-like family;GDSL-like Lipase/Acylhydrolase family;</t>
  </si>
  <si>
    <t>GDSL-like Lipase/Acylhydrolase family;GDSL-like Lipase/Acylhydrolase;</t>
  </si>
  <si>
    <t>Polyketide cyclase / dehydrase and lipid transport;Alpha/beta hydrolase family;Thiamine pyrophosphate enzyme, C-terminal TPP binding domain;Enolase C-terminal domain-like;Mandelate racemase / muconate lactonizing enzyme, N-terminal domain;</t>
  </si>
  <si>
    <t>DNA photolyase;Alpha/beta hydrolase family;</t>
  </si>
  <si>
    <t>PLD-like domain;C2 domain;Phospholipase D C terminal ;Phospholipase D Active site motif;</t>
  </si>
  <si>
    <t>GDSL-like Lipase/Acylhydrolase;</t>
  </si>
  <si>
    <t>Patatin-like phospholipase;Domain of unknown function (DUF3336);</t>
  </si>
  <si>
    <t>Lipid-droplet associated hydrolase;</t>
  </si>
  <si>
    <t>Lipase maturation factor;</t>
  </si>
  <si>
    <t>Phospholipase/Carboxylesterase;</t>
  </si>
  <si>
    <t>Phospholipase_D-nuclease N-terminal;</t>
  </si>
  <si>
    <t>Alpha/beta hydrolase family | Serine hydrolase;</t>
  </si>
  <si>
    <t>Phospholipase C isoform Delta</t>
  </si>
  <si>
    <t>Bacterial virulence factor lipase N-terminal;Alpha/beta hydrolase family;</t>
  </si>
  <si>
    <t>Secretory lipase ;</t>
  </si>
  <si>
    <t>alpha/beta hydrolase fold;</t>
  </si>
  <si>
    <t>Protein of unknown function (DUF4551);GDSL-like Lipase/Acylhydrolase family;</t>
  </si>
  <si>
    <t>Diacylglycerol acyltransferase ;Alpha/beta hydrolase family;</t>
  </si>
  <si>
    <t>PGAP1-like protein;DDHD domain;</t>
  </si>
  <si>
    <t>Carboxylesterase family;Carboxylesterase family;</t>
  </si>
  <si>
    <t>EF hand;Patatin-like phospholipase;Domain of unknown function (DUF3336);</t>
  </si>
  <si>
    <t>Carbohydrate binding domain;GDSL-like Lipase/Acylhydrolase family;</t>
  </si>
  <si>
    <t>Phospholipase D domaine protein</t>
  </si>
  <si>
    <t>CBS domain;</t>
  </si>
  <si>
    <t>GDSL-like Lipase/Acylhydrolase family;GDSL-like Lipase/Acylhydrolase family;</t>
  </si>
  <si>
    <t>Phospholipase D Active site motif;PLD-like domain;</t>
  </si>
  <si>
    <t>Phosphoinositide-specific phospholipase C, efhand-like;</t>
  </si>
  <si>
    <t>Domain of unknown function (DUF3336);Patatin-like phospholipase;</t>
  </si>
  <si>
    <t>Phosphoinositide-specific phospholipase C, efhand-like;Phosphatidylinositol-specific phospholipase C, X domain;Meiotic cell cortex C-terminal pleckstrin homology;Phosphatidylinositol-specific phospholipase C, Y domain;C2 domain;</t>
  </si>
  <si>
    <t>Lipase (class 3);FYVE zinc finger;FYVE zinc finger;</t>
  </si>
  <si>
    <t>Phosphoinositide-specific phospholipase C, efhand-like;C2 domain;Phosphatidylinositol-specific phospholipase C, Y domain;Phosphatidylinositol-specific phospholipase C, X domain;EF hand;</t>
  </si>
  <si>
    <t>MGDYWWGEQPLQNNEQHGPQMFACRTWSAELAASQLGSSIPIPHQLQRNLDQHIKQLDSP
TSALLNPSEFMSLSYSIFQGSSRLKYLTKDDNAGRDLFEKYAHLSRTAVALIFLLRQDLD
AAHEVVLGVTPYNVVGATYAATHPESRWMDEHPLSASDDYVHSLIHVQEGSLIGEGDHEG
WENAKYWAAGGPKNLASPYNHAVFQALAIYAQRQSPDCLKRGLVVDALNSKICVEHSILT
DGGMNRIVSVPAGCWDPFCFINLQRDFENLHTKLRDEIRDLLRYQYILLMRYLLRQHQGL
PCTGRHLLEEGLTE</t>
  </si>
  <si>
    <t>MAQGRRDSGNMTCTRPWKVSVVSIAGLVCLFIPYLYLQDVSDQRFISSTRSPALCAAKTH
SESRSPDCNLTNRASAVHNSGNAWTAPTYQSLCEYIGSRSAHSLWTQHADQVLKESRLPA
DLQFTQHDMMLEMLNLISPRLPNSQLAMTRDWNTVQRVLQLVWERFQFLQQSTHSDGTTH
SLNEPRVVRILVVGGSVTAGHKCYTLKGTNERNCAWAARLETLLNGLAGGVLVQVRNSAI
GATNTETGQAIWDYEILPDEAKNPDILINAYSTNDSNQSKGQRGKIFDTAQSFVRSVLNP
KSCSKRPLLVWLEDHFGRTVDKIKLASVLSQEVQVLANYYGFSFVSLSNVVRDWVYGDNH
GALFSPKWYSPEGGFTPELHPGQGMHIATMWIMAYNFLNLATTHCSVGDWTSQNQNNLAQ
TSAGLSFMHPFNTSDQVKIPDSHYYQPMPSSLPPIVTNDLSLLNVTDKWRSDARDLEKDP
KVCSPNRTARCIFSWVNGIDWRETSATIQEKFAPFVVEQGKWRVIDDTGRRKFGWVPAEK
GSKLLFEFQNLTQPVRTVTLFPMKSYGEKWRNSNARFRFLSKSSKSIEWLELTSLDISGL
HSTTTSEIYTIPVHMPSEISANSNLRISMTLTNGTTYKLMGLAICS</t>
  </si>
  <si>
    <t>MMNEGRLDEGKMSCARAWKVSIVLTAAVACLSILHSSFYNVSSDRFFSSTKSTSFREAKT
TPASRSDDSKLAKSGSALVDSGSVMMATTYKSMCVHIGSQSAFSLWKLHAAQILKASQLP
ADPQFAQHDMMLEMLNKISPRLPHSHQSLTRAWKTVEHVLSVAWERYQYLQHIKNPVTST
LQRKEPPLVRIVVVGGSVTLGHKCSAINDVKEISCSWVARLETLLNGLAGGALVQVHNSA
IGASTSETGQAIWDHEILPDEAKNPDILINAYSTNDSHPSRGTRDKKSAMAQSFVRSILT
PLTCSKPPLLIWLDDYIGNVAQGIKEMTLLSQEVQVLANYYGFSFVSFANVVRDWVYGDN
HGTLFTPPWYSADGQFVTEVHPGQGMHIATMWIMAYNFLNLATTHCSVVNWSSQTNHNSA
GSSFMHPFNTSDQIKIPESTYYQPVPSSLPPALTDALTLKDVTDMWRNDARALEKNPKVC
SPNRTSRCIFSWVSGLEWQESIATIQKKFAPFVVEQGKWRVIDDTGRRKFGWVPAEKGSK
LLFEFRNLTQTVRTVTLFPMKSYGEKWRNSNARFRFLSKSNEAMDWLELTSLEIPGLHST
TTSEIYTIPVHMPSEIPANSNLRISMTMTNGTTYKLMGLTVCS</t>
  </si>
  <si>
    <t>MCRSCYPSSQYSFSRNASIVIGGAVATGAAVVLLELGMEVVIDVVTPVGAAVMVAVGMVV
IPLGGAEAGVGVRGS</t>
  </si>
  <si>
    <t>MDAVAVTSSSRSDVPSVGHQHSFVSQKKWETTTRNGRFLGLWCVALSSLFSSTESFHFRF
VPERRRVNHIARNYRALDEIPPAVSDPIPVTTSNAPEDVLLDSSVPHLVTSSSPTSPKTW
RKKVHRSSATRARKEAETDTVSNVHELRRKVLDEKCPFREIDIRLDVQDVSSTELLSHDV
VQVLVQRFHDKSTPKNRQDQHYVALSIEGGGMRGAVSAGMAAAIACLGLTDSFDAIYGSS
AGSVIGAYMVSRQMCMDVYVDVLTAAKKRFVCTRRMFGALAVTGMDWFLPSGFPKFATNA
NPGMNISFVLDGVMDHDHGIRPLDLARFLENDRKQPLRIASSYVKNGQLGTKSFGTDDFA
TARRADGTRTGVYPCLEASMTVPGATGPPVPIHHNNETLPYFDAFCFEPLPYRSAVADGA
THVLCLCSRPEGFQPKSKPGVYELGVAPLYFYSHGEPQVAQFFERGGQQYIYAEDLLTLE
EGKRAGVNGRGPILVPPPRVLYGVDDCIQDTKEASRRENWNKAHLLPLKVPIGTPELPTL
QQDRDAVLQAVRGGFASAFDLLAPAIGLDVKIRGKEVACMVFPDECLYDDTILEKQLRVY
GDAIGEVSTEPEQRRLLHDLLGPFRILRLRRRRNSAGRLNSFATSRKVNHFGNSKGIHRI
GQRHKYSVAKAAASDHSDPLTLLDILPGFQSGRMAHLAAALRLREKGGSGI</t>
  </si>
  <si>
    <t>MKYEGRRHADDRVHRRCVDPSLPGVAGKRPRSPAHGTNSHTHTGTAIGNNWRWEILLVAV
LLLLIFLLVVVAILVPTGRTWFVTPSTRILPHIIPPLHVQQASSIPLQSTHVTNVTLRDF
LLDSRGFHLAMAPAFFGFYGYFGVLDAWRDVLGPSVLTSAVIRSVAGASAGAMAAVLLAA
GIPPRQAARYCDGLTISQIGDFPGLGAVFRGRRVERLMRDFLVSQRPTLSRPALGYSWNS
SGPLLEDAEIPVAVSAFDLATMRGVLLTKGSMARAARASATFPLLFQPIAWTHDETDYML
IDGGIADTAGTAGLSAHWNTSVTRRVVNLQVGSFWGAPPGPASLPVAVDSPTDMGGDHRH
QPPPTVVSISIQNLPHCGPWALSNGPIAVEAAYQAMRASLDVPLYRGTEPNHYELHIDTS
YFWKKAN</t>
  </si>
  <si>
    <t>MVSRSGLQDRRGFDVSLKISMVLIAVGLIAMPTYNWLVGLLVAMSSGIAFITLERVSAPP
ANSPREFAIFHRRQPRRRPVLACLGDSLTHGNCSASITPEIPSKLCIKLGMELPKYGSTF
ADPVWVVNCGQNGITSETILKERMNAALGVYPDYMMIMIGTNDVRAMYKKSWGKDISRIN
TLSQVPTMALLERNLTEILHFIDQSSPNVKIALCTLPPMGEDLKAKSNDLIREANQIIER
VGANYGERCTVIPVFSCFEAILEKKRKGGLPVDAFFPLSIIMNLLFHNLGIFFSWDRLST
MVGNKILTDGLHLNETGAYEVVDQIVDWLVKSNVAKAIAVKS</t>
  </si>
  <si>
    <t>MKVVRYKGEIVSLCYFVLCYSTGHGAFTESTHNIDSPVIATIGAHSNIRQTEEEEAGFSP
IKAMASGRRACGLYIWNAPSALLYKWTNHLLQDCIYEGKGGRKFVRFQPNSILQLLYPHV
ARYSPDSCLICGGSFNDHLALWWSKHLYTPFDLWLDRVNKAAEVEDPEKSSHRTMRSKGS
QTWGRESALKFCFHGRYVLETSLLTEGVPRKSDQQKLVRRAVTERYPTSTIMERRMARGS
KVSYMVPALTSEGKESPFILRFVRGIALNAMDSLVYLEEKEDVVVN</t>
  </si>
  <si>
    <t>MKSSIAIPATSDPLVEHPVRRMQILWIGYILLPSALVAWFLTKKLLAVFAAMLTVPLLAF
LQGFFGMLSYRCFYGDSPLPLSPSHGVVLVHPEDRRDHNRIPLHQRSTAESRSFTPARTE
KNSNIAKSQVSGLGSERSSTATVSLLLQQAAEEPPLRLLVLGDSLAVGVGQASSCTPVLP
EVIAKTLSKRLGGRVVYWTCHGAPGASTGWIVRELERGVNYLNNRPNGTAVRDSVVEEEG
ETTESFPGRVEVHSSCSESEDSSSDESSESHSIRGAVQGDASLSKTSLALWKDRLAQQRL
LFDTQVLGPYDIAVAVTGSNDLKSTFFPFLLKEEDAETWKQSQDRGGYSQELLRLLEQLG
GRMHLRFQDLKDSVESATDTMLEKVGETLDRIAPGTGFHVQNSYRESSRTRKLSDESSSS
AITEDLKPKNNFAKHPAHFPLVVLPGMPARALPAFQHYPLQWLSVPMVDIMDVHKRNLAV
SHPGDVLFVPAFAVSELDKYVEQRGSIWEEACQEETVLAIRDVHRHKCRQMEKIMHKFHE
RRDPLGQGACRNRPVGSLSRILRGPPPSHWKAFSLDKTHPNERGYDFWGRHIGNAIFDEW
QRTHNNLHRGSSRKKLE</t>
  </si>
  <si>
    <t>MLDKNRKSNYSSTPEGFLTFQSYLTFACIMRKFRNTDSIVSAEDWFASGDRVHFDPNHKR
IVSKADANTVTVFEKVIKPTSMRKDSVRWITFLPGFPDGSYGFAKIERELNGASNTNMHI
GDIGDNSPQLYIEYVGQGDSDTPKSYCYSTVERANLVEAQWRAKGVEQTVLVTFDYSSLV
MLELLQRQKERVQGNGSAYPRIDHVLSVNGGYFVDGHSHPFTTTPLLKSPIGRLGSRMAQ
RSNLVVDQMLKPLWSKEYRARELTRQELRETVKAIRMHKGAAFMSAAAGFVDEHEQNSER
WNLHDIYVDFCKDHGITFHIVGSAKDRFEHNQIQLVRERLAPYYPQVKTETIPGGHLSLS
EQPSRIVEMIQSLARRGTTDQAVRSWTTVDPATQSHPWSSMDQPPPQTRKYPWSTVRQ</t>
  </si>
  <si>
    <t>MNSDFHFLEDVLNTVEAGKRLLEQSGAAPCGQGHGQPHAHNKRLRTSAIDEANHAVEEHP
ILRAAATTPAFASSMPIRAEKNTMGFSGHAVQHVHPKWRSFQRQAQRRGTSIMFMPHGMQ
RHKDNKSYCKKEVLHWFIEWCIHGDVVQHQENTCTDSSEVKTLRTAPQRISLVAAETTTL
DAILKVLPLPQKESLDGYVILLKRIPSPSNQPKYVQLDKASTLSAALQGMTVIEYPILEL
VPTGRLDEFSLVIQAMQKKGNT</t>
  </si>
  <si>
    <t>MNEIKKRKKQDKELAKDLIAPAQIEDLKKICDVFENIAVYLLKIRGTTGVLLAYLICEGK
EIPKGDMLPMY</t>
  </si>
  <si>
    <t>MQPGLAFLLSLLVCAFRFRPATAQWDGCNDPQFPDRLVKIGEPTDVCLQIGNAANNSWTA
GVQYTRVVFSPEADKYSRFHVPNSYQNLVPFSDDSIFDEANITLGVVSQNALSFLRVYYD
RQMTRIYPFLTAIINVDAGRVTGIAWDDACVFCGGGECDEITFDFNGIPQTRATSGQPTG
GCFVPEETCNTIVGNSGTECDIILYVVWTGTDVDGKAFQSSASRFSAFPAQEIRDRLSRN
LPQGISGVTGTREL</t>
  </si>
  <si>
    <t>MAFVLRQQISSAYFCHAYKVAACSCSSFVPTRRFKRCHLAPSRPLAGKADPTTESSQSAT
HHDRAADVLQRTSRDASTAGSSSGWTRRWRRAASSVLSAGGLVASTAAALATDRTQYQQQ
WKPSVAALRKYLETSGIDSELAKAWNTRLLDNLVILARIQKLTWADLDRRDTAPRSASLK
GIPSNEEALRYMKYATAVYGESMIRAAEMDIYGRLDDRISPLTKTRIGEHVGIPEDDIVL
MDVDYYGADSNHLRHFVAVDRGHQTVILTIRGTFSVSEVFLDVAAFSRPFCGGEAHSEMA
NMAEKIWDAAGPTVLELLRQNEGYTLVLTGHSLGAGTACLLNVLCQQNDRELVEGRSVKC
FAYSAPPVFAPLSLIEESVSTCTNYVHENDCISFLSVDSIRHLIACIHAIGSHTEQLSWS
SRMKLVTGWTAPDVTLIDVVKQANSKRLDPKPGAPLLAIAAGSVVWLRANDGGHTYNKKI
CDPAALAVMGVWVNPDMLLHHFPPRYEHALHNLE</t>
  </si>
  <si>
    <t>MPISNSSHLAGHNTVPIGSTKYQNNALAGFDPFFSTKTKHPVAARSTHLSGSVTPPCQPE
ESRDGEGSPDNRPFTPPDMASELRVLAMELSKLSSSNSSSQLEPQTLTTIRHDNQKVIPK
NTSPVKKEKGTFLPWQRKTNRKTDYFATATSTSKGLRTQNKQPATATRGRSTGASIKANP
TSPLLQELWDVQKEFDKTAKVKDSLAIPSLAKPRPTSFLTGMETIRTPEYEAAEWQVSIP
AKTEFQVCIRLSQYLETYQKEECLLNLNDLTGASRMELASFARGSYGSLTGKIADCHRPI
VESLLECGSDIQQICGFLTSDVSNSDPSSRREVLIVERQRQFLCVFRGTNTEQLGKAPKD
TNVTILKDTGIHVSVFIDRYKALCEIEGKLFTLIDQLVEENPFYDVVFSGHGYAAGLATL
ASYRYASARPELRIGSLVSASPKVGLDDFRKSVNSLSNLKVFRLECGHSKFHSSSSHACH
VGHSIRIHPSKHTVSAYRFSTWQGGLALPFKREKDVSSYAAALESLGSVWIADFHREDGA
GVRGTDNEVRLMV</t>
  </si>
  <si>
    <t>MSGKSVIKQRLRALFTSFAGSDFTHIGHDLGGVLSNLVPVLIRDGDGIKEGCDESHGGGS
VLKELPGVVEVHPRRGVDAQKGQRRRDGFDPTGSTRDTGE</t>
  </si>
  <si>
    <t>MSPFNAQVFQRFKSFSVNRRVLSSTLIAAFFLTITSFQHSDENALLEGTEKEKSEGKHSK
KDDSIYDMTVDLTEKAEDAWKRILTDDSTSSTSKSVHDADQKKTVALRPAAVGNKLMAMF
EAAENSIGFTEETKSGPEKQHKEKPSFSAMAKDFLGLIAGGDSKQDYLKDIVEKARQPSD
EGEVVDTHSFQSLFRMLDNYKDHIESVAEKYMGSLDFSHLSPSALFYYLEGQDEVKNPSW
KRRMHRFYPGINIKEVEDLNNILSLAYLSYADSVEDIREGLHRQQEPYELVYAEVRSEPG
KPANFVAVKRDQSSFNPFLEVLIVIRGTKSVADALTGLLCDEVEYRGGKAHSFILGSGQH
IADTHTGLLEELLEKSGKFNIKLTLTGHSLGAGAAAIAGMELRDHPKFDVNVIGFGCPAL
LSKKLAEQASYILTVINDCDIVPRLSGIHLANLLLDIMEFDWVPFAKRDIDHAIEELARR
QPVLFTKDVTQHIRGVVEPLLDDLPIEQNPVERIKPELYPPGRCVHLYRDGSGISGNIVP
NVFFSEIDVSRTMIEDHLYHSGYEKVFLELMRSHKDDHHFRFDSTKSE</t>
  </si>
  <si>
    <t>MHTQKKLKTSAAAMTYNTLCEYVGSQSAISLWTQYADRILQESRLSVDLDFSQRNMMLEM
LDMISPRLPDSLQATTRDWATVKRILEQGWDRYQYLQQIKTFDQASYTADEPRIIQVLVV
GGSVTQGNNCFAIKGGHGRHCAWATRLESLVNGLAGGLLIKVHNRALGGVNTKIGQAIWE
YGTSPDDDFYPDIVINGHSTNDAGLTTRKGGRDAVSEMAQSFVRSVMSEKSCSKRPLLIW
LDDYLGNTVNKIKEITILSQEIQVLASYYGFSFVSFANVVRDWVYGDTHGTLFSPQWYSE
DGNFVGELHPGQGMHLATSWIMAYHMLNLATRHCSIEAWGKQALVRQDESRKTSGHTTIE
ENAYYQPSPTGLPPMLTNNLRLEEVTKAWQADAEDRESSLGPCSQGNASQCVFSWINGLA
SNETSSSIQNVFAPFLKRQGKWSIGKVSNRHKFGWVPAEQGSELLLEFRNLTQPVGKVTL
FPMKSYGEKWSNSNAKIRFLSKADGATTWSELTSVDVSGVHKRSTSETYVVGVEMPSRVP
AHSTFRMSMKLTSGGTFKLMGLTVCG</t>
  </si>
  <si>
    <t>MSRRRLSWTWRLVVIAASVVTWGCADDWHRSGLPNHLSSPYAVSAASLRLYEHRNGTDND
IALPRDPRIHRNSLVRESRTTRLVTSDTDTDQAPSYNEPLFPATTRLQSLKDKTATLEEQ
KKPLALEFEDTEFDDYTDHHEQRELMDPNTEDPSSLRLESPLSYRYYGRNQARTHSAGSI
PFILLGPNVDHWKITGQELAARGFSVMACERTKGGSDGGNRESSNSAIDETLDAEIGTNL
VLELMDALRWNKAVLVGCDSESVLAIQAAVHLAPERIVGFVLCGNLESAQEFAAQFDDSA
SRNSKTQALAIDRFLARYLECPYTVVWDGDAPINPANGATPGVGTSSSIMSMMDTATIDP
FHGHRSLVVGGGTAPHRRRPKLFAWILTRFVEEKIAPAVSVTQAPRAGGGMIMPPHQTNG
HEATETDTPKWHFPLAFRLNEFLTPESRVVVGRMIASVLLYGTAMKVAIVQYENVRDGIF
MVSSIRQRAIRIVGSVLGFFVGQGTRRDPSNTVAGHRLVSQAEPSPIFEADQDEVEKKQL
ETLEEHAKEKEDAFLDEPTADEKAIDGPKKTEQSVPHPSEQFRPIFFLDHVIA</t>
  </si>
  <si>
    <t>MIESLDEEARASTAAISAPVLEQIENEAPVNYFESSTVTVIGRETTSGSRPWYKSRWFWV
GMLLVALLLISLAIGISLTDDRKKKNLSPSAAHGNPGSVTATVDYEIRFLTFRTDIGRLT
DPSTLLDPDSPQSQALDWLVYQDRTVFPDDSRKLVQRFAIMVLFYACNGKDWQSFSPSLD
QQNSVDECNNFGIVCNDRGSIIILDLKAERLTGRIPEEIGLLKELTVLDLSRNFLEGPIP
GNAVGKLTKLGKSIGCAFCFD</t>
  </si>
  <si>
    <t>MVNSSNTDYLNHITSLNSSVAPSPPSSHTSAIADTGCTGHYITVNCPHTHKLPARPSLAV
RVPNGAVLRSSHIATLALPGFSPSACQAHIFPGLTSHPLISIGQLCDDGCTATFSATRLE
IHRDTTLLLSGTRAPTTGLWHLDLTPAKPPATAHALVPNTPLADRIAFVHASLFSPAIST
WCQALDSGHLATFPELSSRQVRKYPPRSPAMVKGHLDQQRANLRSTKLPPVGSPITTAPP
AAAVPDLDPPDAHPVTRTHHVFAAHQRVTGQIYTDQPGRFLTPSSSGHNDMLVLYDYDSN
AIHVELMKNKSGPEILAAYKRAHALFTQRGLRPQLQRLDNEASAALQSFMTSEHVDFQLA
PPHLHRRNAAERAIRTFKNHFIAGLCTTNPDFPLHLWDRLLPQALITLNLLRRSRINPKL
SAHAQLHGAFDYNRTPLAPPGTRVLVHVKPSVRETWAPHAVEGWYLGPALHHYRCHRVWV
TETRAERVADTLSWFPTRIPMPAASSTDRALAAARDLVHALQNPSPSSPFAPLDATQHQA
LTDLATLFATVATPTDDVPAPAPVPPVRPPAPATPLAQVRFAVPLVTAEHAPALPRVPIP
APALPRVPTMATYHSRTGNPGRRRRKARKQPATPTLVPAHPHNTRTRPFLVPASANAVVD
PATGASLEYRHLRSGPDAPDWIHAAANEIGRLTQGNPPHSTTGSQTMHFIAHTALPPGRK
ATYLRIVASIRPQKAEPKRIRFTVGGNLVQYPGKVSTPTADITTAKILFNSVLSTPAAKF
MCIDIKDFYLGTPMARYEYMRIPVPDIPPTIMAHYQLAPLIHNNSVTVEIRKGMYGLPQA
GILAHDRLVEHLAAHGYVKTKHTAGLFRHVTRPIQFTLVVDDFGVKYTGTEHAQHLIDTL
QALYTITIDWDGTRYLGLTLTWDYERRTLDMSMPDYIDQALTRFQRSPPVTPQHAPHPWT
PPTYGVATQLTPVPDTTEPLNASDKTHLQEIIGTLLYYARAVDSTILVALGTLASAQSTA
TQATLHAAEHLLDYCATHPHATVRFRASDMCLHIHSDASYLSESKARSRAAGHFFLSRRP
NDPNAAPAPTAPDPPNNGAIHTHSSIMSVVLSSATEAELGALFYNAKDATAFRVTLDELG
HTQPPTPIQTDNACASGIANETIKQRRSKAIDMRFYWVKDRVEQKQFIIYWRPGLTNLAD
YFSKHHSPAHHRKMRSHYLLEQSPTNDKATSHLQRGCVDPTPTELSALAYLPEPNGTGFD
ILEVFIDEPDQALIASKDGYCFAAFRGTTLTKEDWKQNLILGNEDICTTTGSQERCCSTR
RGFFQAYDTTYKDMLIKSLRSCASACKNKDECVVLTGHSQGGAVAAVAGVALADLNPYVI
TFGQPPTIDAPCAAITSERWYRYVNSKDSELLSFGIVYDPIPFAPGLGADSFGHMIMISG
DNSGVAYIGLDAQDFFGPLNVKGFEAHSMIGAEGSKYPGYLDRIVAIMEYYAEKGTYPVR
TTGYLPNSLCTEAKECETGECVKETGLSWARCVGTQCDEDMDCPETGRCDSGICVPKLGS
CQPCDEDSDCESDHCTWHFVCTNMEGLIDNECGCSVNSDCKSGRCEGWAPPICEARLGDG
ATCNEDSDCLSNDCSWSFRCRGGDKNLAIATTISAKQIVMNARSIDIAAKAHPTRVSEPT
SNSKVKIGGVFGIVALAVIGFAAIKCSDH</t>
  </si>
  <si>
    <t>LLTTMTLIHKPKGELHDFAQLRSPEAARGKIIVLAKTPKNLVDQKETAISILTAKAGITA
IKVERPRLPIAPLMKAPTTQTTASTNPKSLKGEGIKMPKILPGVVEGRCNQYAQTAQEAM
EVGNRVAVCFTRYNQAKATVFEASQRFECARGRKQVLVQHLHFLQL</t>
  </si>
  <si>
    <t>MSIRILQLCLQHSVLIDPKEELSDSVSTTLPLAKASLVVSILSHSHQQENALVTPLLRSD
HHHELSLQANSEASGHVAEADIEGEEVGGTSMSSTYHDPRFIRNPVIRGLLLRLLRMQSA
ADSLPHLVQMIVSNGKITTVSFVALYLVCLVLWLPFWLLALLVTEWGVYALSVAGGYFIG
RCIIRMIAFPGASRKVSTDIEKEFAKYSVRMLQSGVQSFAEVASIMSANPNHPQRVSVLK
GYTLPSLWSRAKTYRNRVLGVYLEVLLHIYQQAPESSTGAQRGFTKYGNNVLSGDIGNIA
GLSAQAQNDGLGLIEQLKTVLALVDTLEEQAHTFLEGRAAVVTPNDLPEDARRTAQHLLA
RSQELTNFVSSLKPPSDSSNEDIEDESEEDLTVDAVRRKLERQHGSTREAIKKGIASVIP
LLDPPPHNSIFSFDLQRGCMLSRYRGARQLWVRRPSGGMLDVLHFPARDRCADTQRNSKA
LLYCNPNAGLVEVAAGMSLVGGNVPSNEGNEQASDGSWVDFYTSVGIDVYVFNYAGYGRS
FGSTTCLKGNSAIDSYTPGILPRLIRIIRSTFLTFTPNPDTLRDDGFAVAVHLLKEVGIK
QLIIHGESIGGMAASSTARRVSHEPELQDKLALLICDRTFCNLEAVAQRLVGGWTGNAIR
MLAPFWSTDVAGDFFATNCPKIVANDAADAIISNEASLKSGISLWKELHRGIASTKGIGW
MTEAPLQYRMADWENVCVNDSKYVTAPGVLRSQAPTWPHDKHISVEEAFHFAACCKRIGK
YAKAFRKGSEGGDLSGLHPGSRRALMEAWQSLACLDGLTGAPLGVAVKQGFDTTVAWLCS
FLIFGAQSIVAVAERRTEGDVGLREQLAIVPSDFDSRPAGFAAAEEGGMVHPKPLPEVIE
SLLSFQESGDPSLRDLSHEFQFVVGVLKYLQGRLSASTSIEAAQKSRKLQVFKEGVGFLL
NLHCGHNNPFSKEEQLQLKGLLDRAIGVKGGGLV</t>
  </si>
  <si>
    <t>MLPNATILEFDIAYKLYRPSSLSSRQAAPIVALHGGPSVPSNYLLPLVRIVPYRSILFYD
QLGCGTSDEPKADDGIYSVGNAVGDLEVLLKHLGVRRFHLYGQSFGGILAYEFLKRQASK
EVDDGIAGEGCRSVILSSTPTNVMQIEDEARSLVEKLDSPDLFRETHQRRISPMPQALTD
AYAYAGTAWRGTGAIADYKATPPSANSRKLRSALVLRGEHDFVTERGLDQLLPLRQKMKL
LRRNRKIKESTTASSSSDDLTAVVGPRPPPLHIASPTASKRTTGFRRRSNNNSLSATVST
SLLPFRRVESSWSVASTVSNSEDFVEDDACYCENGATLITPDAASTRDPNTASRFADPVE
QHQQQLVMYEPTNPDSLTDAFGVWAQSLGSLVQSSEMATFLTTSSRVVSCAGDLALQTAL
LPVTLPMHVMCTTVDFMANVVSSTTGALMHHATVRLHSSAERTITITDAVAANPRSDDNG
TKAKPSVADQNQEHNMGEGLVHGIFGLSDLVFGLADHVTKEVGSIMVHMVAPVLGASTGE
GAAGRESDLVTIAPLTKAVSSTNGKVVSHLSDDDNFLERLRLDFSDVPSHSSEQVTDPSN
TAVVAKGHSRFLLRVEDIGFEQKIGTVAYIDLQEKDHQLITAALERLVMAGLTLIANHPT
VRMSHPYDTNTLSDIAWKMEGSTSKLLRKMVQLSTLERLQVLQKETLVWSGKYKIDADGT
NRKAPFYLARGVVPKSPRDFLHLLWDNSRTGEYNTFCLGRKTLLTIADDILLKSPANGPV
YGIKVVQSETRVPFTSLSVHVNCLMHVSELAAPDDGYVIVSRSLDSGPSGTHVEEPTSNV
ASKVSRPKNEILWGINVLRAVPNHPDRVDLTSVSQVGSSLVPKFLAGKIAMMGLQEFFDN
VRNPKTI</t>
  </si>
  <si>
    <t>LRSSFAGIRTMTSKFLFSVLALNHAFASASPDFLMIGNSYYFTKQFGKALTQHLQDAQGA
NGNDKDLRQWLYLDPKPFEWVILQEQSQTPGFYGYSSFTTSLNAAVGLNEMISDVGAKTV
FYQTWGRRDGDSRNAWLFPDFSTMQDRLDEGYGRYKAATKNSKLAPVGPAFRIIYDTLIE
AEIDPLKSESAFHSLYSSDGSHPSVTGSYLAACVLYSTMTGKDPQGLSYRPSGVSEAQQA
MLQNVAAHTVRDAPLVKALIAPTVFAPPDNEVTDAPTNSPVKTSGPSQAPVKTSTPTQTP
VETDAPTLAPVKTDDPSHSPVRQPQPVPVAGPSWDKRCDQMVSDSDFESGLESWTAQGAG
KIESVSPGYKSDKALASTGRLRYWNGIGLGISRRNYNGCVEAGSKWEVSLQVRLVNPETG
KGVSCDRNPTRFTPADKRGSGFCPAVTLYLRDGSWRLGKFTLRDYTSSWNPSEFNELRSV
FEFPAGSSQWNADIRNFIIKIDQADYDLEMIQKRNKRRSNNKDHAKQGAPADATNPNGTT
GPAIVQRIRHADARTRHAALCALLHTCNFASGAKCFHRSVLQAVRDSIMDVDLECALAAV
AILTTTLQQEDSSSKMDPTVSAGWLVLLHGRLQSCATEVDQKDPKMSLPWLNLASCCLQC
ACVLVETNSLALERLVPESGLRTSELRDAFWPNVSSWLSQALQQAAGEEASVGTTEVSRV
HSEHWETIAIWAARIFHSCWDDEEADGSLIQSWYRDQRQDAQATFQVLHRAAISRTHSIP
VPCRLHAVGALLSVGKNPITLSSGTSFSARQEDVKFAKEDTWEPMLLDACMGVLRESLQW
HESTASQLVQKLAYAHEAWKAQAQDAELEKSIISLQRRKNEPARQIARRLQQQPDNVDDS
EQCEKGRGKLPVDRQDKETVYYEAEATWNQHIRGLQLALEITANLTSDAGAASYCHEDTV
MTEDESSATSLDYQLTTSLLRHDVPMQLWRLLRPLTDYTLQVDSASLALVAETCGDLQSK
AALCLGHVLANIPSWAPPDSLWTDLQTAVKRTTAMEGRQGLCACMVVYLRSRGYPSLQTL
QPSDLQFLRSLILGHDYTPSDTVPRDAVCMMGLLLCSHQTHSAEVNEVFARTLLETNVNS
GTSAILLAEILNTFMDVYGTDAHPAVFDNLNVLGFFQKSIPALKQKISIASSCSATRPED
LEVWKEAATNAARFPNQIKSNTTNIAMMEDMKKERHSMWFGVAAFSTIALVAMTTDIPDG
QDLGDQTKELKWSVSAASVVVGLSALAWFAHFTKDRFAGTPVEGGLALIALGFWAACLPT
IMKPGHQIAINRFGGIQNPNLYFFSWGAFLATLAVFVGFMKDVYKLGMPNKDTNFSTGRW
ATLMATSFVLMASSSRLWKNSIKDVCDDDDDLDICKRTKLAVSIGTISGFISLVWMVVGP
KMPKFIDNILSVFILAMWCFGVAYITFDEGPGTEIGNIFFSTWGSFAISALLCSDGVHSL
LGMYTNEENTEEGESNKPAEDKPVVEQANAPLDEENQVVTE</t>
  </si>
  <si>
    <t>MFDLSNVIRSKGHEAGLIFVTNIEVVGSRVIAKLLDAGHPRVRVGLPKGSDQADVLSAQG
AQVIEFTWEDESTYAAALDGVKTVFCALPHHEGWSRHFPAFFKASRAAHVNHFVKLSFYH
ALTATRAHIMQGFHVALPENNEFNKVPLIKMHGDCDEMLIRSKTDFTILFASHLMSDPLV
YQGKNLKAAHPKFYGASAGKQVNYVSPNDVAEMAVRVLVNPDAHRRVGYTLVGPASIQDA
EVADAIGNVLNKPVKYMDLSSEEFKKGQTEEGEPDWMVSDLAALEKMKSSGIESTFVSHD
IEALCGHPAESIDEYLQNHDTMSPSEVILVDMDAVQVLLVGDSDIERWPPALWPCVETSS
VSISGQSGATVEQVVPYAEAAISQKVESASRSVLVFCAGGNDISKGIDVDESSKTFEGLL
NTVMDRRPDLHVIVLGPKFEPWMEDDRDARRAYITMSERFHRECKIHRVMRHITFVDCLT
MFCGESAEKPGGLHGGQANADPVFFHLDQLHLNDKGYRVWKQVVEQRIQEILELPVL</t>
  </si>
  <si>
    <t>MRTSRYGCWFLAIVGLSTVTNALVATSPPRKLSALADPTFVTPDVSLLTEQACIETAERM
QRVVVPVSPSIQSDGAVGVSYVHWMASPNEKSPQRLPVVLIHGFDSSCLEYRRFGSKLAA
QGFDTYAVDLLGWGFTQLENVNDFSASAKVETLNSWISTVIGENKPFCIAGASLGGAAAI
EVAAGNENCQALVLLDAQGFVDGIGPMAAMPKAIAKLGVQVLKSVPLRSSANQMSYFDKI
TYATDEAVVVGRLHCTREGWSDALVNFMQSGGFAPSTKVPTITAPALVLWGREDGILDGK
EFANRFLETLPDARLTWIEECGHVPHLEKPEETATAINEFLRGIPVRGSAIVEESSKSAL
SSQWIGVAGIGATALAALAADFLPAMVQGSHRHFVMLVGWFLLTLPLIEGSTLFTDTFLS
ATRSSTSRNIAAFGLPPSFAKRLASLSQRHPAAPVLSSSDDEDGNPSRGGNDVGSDRRKR
MRDRVKEIARNVVAKPIAYAAPMPQAVAAVLKDATMKAVDMAVDEVMNGRNSKAASSSST
STRNLLLDATTLINEAFEPVEKSLGEMEEALKQARKSLREAKVSATDSLGVVQAAAIAQA
EGTSAAITAAEEAASRKVIADIYTSGNDINVTALTFEDIDYGTSEMAPPFLDEDQCLVPG
EPVVRVEKAPENSRRIFAGIDIMASVDTVWDVLTDYEHLQNVVPNLVVNEVMALYNGKTP
EEIMIDSSALEEIQCKQYADQMKGSLLRQVGGAKVAGINFSARTTLEVREWPQGLPDFAH
FSDEIWEGKSRKERAKENAKVKLQRYKFPRPFAVSKLPTRDISMQSIKEDDGEFRMYQGV
WRMQPLPGCAPPGKQAMRLTYAVEVSPRAYLPVQLVEGRIVRDLCTNLGAIRDFVEREH</t>
  </si>
  <si>
    <t>MQTGDEEDSDLTDLLQNQMGGSNTTSGTETARFNLDHLTQGKMSLSPRNTSSKKAAFLDV
ASSYISMLCHYYPGLCGFFVFLGIAATLALLSNLFFNPTENLGVIKHDHSNIKSVYDVKM
GQIDHWCLKGDNDSCRCEDPLNPISRADHKSWVQAFKANRRLVKEFQDPIKAATLDVAFL
GESVIEEMDGRWMGRNRSAGLGNIGKTFKAHFSKQKGGTLEGVALGIAGDTAPNVLWRLM
HGEMTDYFNPKVWWIGLGMNDLSRMQCSEEVVVLGILRVVEEILEKKPNARIVINSLLPM
VSARSGAYPIISDYQDSLAANSTVTRKKRSGTANAAFTVPVENRLLKSKDKEKEVVRPKR
APTEEEKDAAAQEEEEARDKAARRKRKKIVRKQKDPVNPIMKDRQRIKKYTPGTLHLRQN
KIPLWNSVRAINAQLRKFAGKQDRVSFFDATDIFATREDGQRYVLQSDRISARGHPTNRG
YMLWEDAIVKRLDDVLTKMRRDQPDLFSIPTFQNDDDSMDITQETGDGYSAEGDDFEDDA
FGYQEDDFIAENREVDSENTGSSEFAPPKDGGVPDSMDDERSDDV</t>
  </si>
  <si>
    <t>MKRFFGMFAPQKDDNLQKKNSDTTSMKDEEMSPFVTCQRDHAWPSLYTEVDEMLESSVLV
YALAELRSLARQGKLTVQSERALALPITHSEVLKVVQGNQHELADSKFGKEFYIDLLQTI
SDRNMMAGSPLEHSEGKVQNATAATIVAFDDETEKEELVYMIEVDHVRERVTVCFRGSVT
PLDWATNLEMYMKEIPNRMKANASQVPTVRVHNGFHDYLFEPSNRGAKGPNGEDLSEYQE
ILQEHVLPVIHKHHDYKVYVTGHSLGGALATLFAFELTCEPEATVPKPVTLINFACPYVG
DSSFRLAHQMLESQGRLRHLRVTNHKDLITTFPKVAFRWNVFDRRAHVGSLFKHVGINLR
IFEGSKTFKLCYPKVTDGFFSGAWDGATRGWSQAIFSNIIWNPLNYWTLHTLREYNKRME
VNNSGLHALFLNDVYAQPDIVGNLVPQK</t>
  </si>
  <si>
    <t>MPPSDSSATVLSSVLPWCWRAGAVTVGIVAVAGGILYAKQDSLLYFPEIGGIPKRPRDNP
RGYRSPDERNIPFDNLRIPCADGVHIHAWFLPFLSDQDTLSSTHNNNNNNTPTLIFFHGN
AGNIGLRLPNALQMVQNLQAHVLLVEYRGYGDSDPVPPTETGLRRDAEAALHYLLRRAQE
PTAATYRIDPQRIFVFGRSLGGAVALHLADYAQRQQIRLAGVVVENTFTSIADMVDQLMP
FLTPIKPFVLKIGWDSTTLVPSLTAPLLYLAGSADELVPPSHMQRLYRASKSSRLAKMHV
VDGGTHNETWLQGGAAYWHQFRSFLAAASATSVPGNGTPASTVSQSAATEHATVPSMIPT
MSNRFVDLAKEAVTGQGVPVSPNSQRNKKIE</t>
  </si>
  <si>
    <t>MRPSKQQSTKSKWTEPQVPGPSSPLQRRSNEIASSFEIKVFNPWIKNRHVQTIGGYLLRD
TCCYLPRQGTVAYLFNAILRSKASKREGNASEFWDFRERIETPDGDWFHADIKKASGAAL
NAPTVVVCHGLESNSASPVSTGMAKAYANEGMNCVCLNFRGCSGTPNDRLGGYHLGFTDD
LKQFLSILKERSGGRVYLSGYSLGGNVVLKCLGELGEDALYKYNVYGAAVLCAPLDQKRN
ADILASEPIYTSNLLKSLQKRAQNQLELFCDNDASTIRFDYKRAMDASNITEFDDAFIAP
IYGFDSAWDYYDKTSAIFFLESIAVPTFILNAKDDPFMNPDVWPVEKTINGGGRAPIKMA
RTDYGGHLGYAFHLVDANDERLLDETPAWPATEMATFLGHIEAHPLVD</t>
  </si>
  <si>
    <t>MPIRDAECFLYPFTKEEQRLGLPSLQQIGTNRGASGIDGIISSAFGFSESIQSPTTLVIG
DLATLHDVSSLHSLATDMARSYNQARAKKRSPLTTIVVNNDGGGIFSFLPIAQHGNDVAF
DEFFGTPTNSFSFEKGAEAFGLTFDRATDYSSFRKVYTTSQQTSKHRLIEARVAGRAANV
AIHRGVTKRVETLIGALLKEKAQKTTDSERLSIKQYSVQNSESKAPKNRRTLVLLHGWMG
EKTDWDEVADELVKRLGQNWTVISVDLPGHGSSPFGMSSDIQAVKAMLRYNTPTNEFDYS
INGIAATVLTSLREHHNLESIDAIGGYSLGGRVALAMKAISLANEASSNPIIHSESRTIL
LSTFPGAYINESRGSVVPEAKRKIWETSKVGQGEWDENDRERIERDDRLARKLSSIWLRT
CLQRPKCSNSQWTDVLNRWYDMPLWGRLSQKGEPYHLLQSRRAASLSRRGRDIAEVLACC
SPPRNKETETERNFPKFTLYVAGELDKKYSDIGKSFAKRDEVQYIEISDAGHALLTEVPN
TIANIFVDALTTEINAASLAHGDSQEMERQESDKVFAVAAEAPPTIDRRQPLLIEKGRSA
DLGTTRGETPNVGIAELNFEGFSIDLVDKNSDSRGIAGVGWDKEADAKRICAQRQGFILE
MKSESNEVAIGEVSPLRGLHSESLEDARKQLSVLQSYLVATDDSGHLFSSIPAESVLSLR
GELSSYLDKLAFDAGAERLLASVRFGLETAMLNVAAQAVRLPLHQALLTYANMDSSLSPD
SIKMVRVSGFVSRGSISKIREGGRRYESLKVKVGYQNLMDDSNAMFNAFQYLGSNKGGKS
TKIRVDANRAWNDTEAMEFASALDGIELHAINKIEFIEEPLLKHMDDTDEWSLEGQVESL
ERWFHHTGIMYALDESVSDLVQSHEGLIHSILPELEEAFKEGNRGCRAVVLKPALVGVER
SAQIARLVRSKLGLGVIFSSSFDSGIGLTYTAMLGALSDSHPSRSPPLAHGVGTFEQVGR
DTLSPPFDSYVNEQGQLNIASLARAFYGLSLNDISESLNVQQEIVPARSVADTKEESYEA
STSTSSSGKEISVVVTLPLPFSAEIACSRFTDLPQQPRWSPWITSVEYQGTESQWKVNVR
GISLTWKAISQVVEDPWPGISWESVSGLTNRGIVEFVPDSETSCLMNVRMAIVPPRILQP
LFRGTSVFIEDFLRDKLLKWSLEMFRDVVKGDLALERGDVELGDALFGAVEGKASAIEAT
LNTSPGVNGDDKV</t>
  </si>
  <si>
    <t>MRLAVVVQILTLGFGVRSVTAWGVSAPRRQSIDDDSTCHRWRPSLPRQQLSLSRPFPQYP
FPLNPSSSTLSAINTNDEIESASASSSLDVVLFGVGDLRLDDHVGLARALEHCRNSRNGH
LLPLLVLDHQAILHNIPGAVAHTVDTARLLASAVRDLHYQLETTLGLVLHNVPNRATAAN
QDLSLTATIREVIETYMIGAHREGINPNGLDVRVHVHDLGLVDNILGYGAYHHLQSELGD
DSTATTTSFELVPWNSNLRDDPWEDVKSLPNTFPAFETRYVSLLANAPVSMPTNALAGKY
NGIVIPSLQHLPNERDLVNRFVDIFGLDRNQIQEEVNTGLYQTHWGGLDPASATTSTVRQ
RLETYGGEACRERDDIWFAHEDFVGRNCPANERSLEHASMLWQLRGENKPSDDAKRRVWN
SNNWLAGESMVRYLSAPLLLGTVSPRRVWHTSSYESAIFVSPLKRLVEGREWHRLLAARN
ILTEEAYRNDTTKSGDITKSATMSSTYYRYWRYHGFLCRYAILSEEDKEGVVLVHGFGAS
GSQWNKAMMELKLCVAASTKAGPSTTTASQGLAPDLIGFGEAEKPALSYSGYMWDAQVLD
FVKERAMAVHGCTSFVTGGNSIGGFTSMSLAASDAADVDGRSLSSSGAPGTQRCTGLVLM
NSAGPVKTLEEASAETTTTSIAVATVKGRLPICKPPARPVARLFGNVLLGYLRPRIQSIC
KNLYPTNPAAVDESLCTGIFRDSLDPGAINVMMAGAKLPPPRSANELLKADFGGAATVEN
VEILEAFFDGPVLVAQGVLDPLNDSTDRMNRFGALRAGIMKDPINAGHCPHDELPGAVAQ
SISNWMVATRTERMLRVPSIPKTARVRK</t>
  </si>
  <si>
    <t>MSFRANDRNKMKSSSSQSTTSHDDLVAELPAYQVEGDAVLLHGYLHVQIVRAKELRDFDC
MIGCRKASTALRCCDNVSDPYVTVHAGDHRLIKTSVMTNRLNPHWKESFVVPISHHVEAL
EFRVKDSDFNGAMNLLGKTFLSISDILKLNKEGKPRRTGIHKVVHLDGKPRHGSFEYFVE
YVPAEMMKDGVAVPGTYFKPKQGNKVKLYINADDRGSEKGTPEVTYGANNDQVWKPNRLW
KDIYESICQANELIYIAGWAVDYEQSFLRGEEREQALDSDKYSPYIGDLLKAKAEEGVTV
NVLVWDDQTSNGFNGEGMMATKDEELRQFFKGTKVNLHLAPMLGGESNPYFEQIRNSMCF
THHQKIVICDEKSELVGYVAARVNLPQFFAVGGIDLTYGRFDNSEYSLFRTLASDHKGDF
HNGCHILKSGDTLGPRQPWHDIHLCVRGPAAQDLLQNFEERWRRQAISDADQLVDRAKKE
IVAKSLDQDHGGVWSTQLFRSIDARTASFDPELMSHFSSPSFDEIKGVKFLNSGKKSTSH
RKLRRKFWKISVEYDRRFVSDSADGFVFPRTLDQKKGRAIDHSAHDAMVYHIRRAHHTVY
IESQYFLSSSHIWSEDTATKCYNLIAAELTWKICQKIEARERFAAYIVIPMWPEGVPESG
SVQEILRWQRLTIESMYRRVCKAIQRQKDLARQSGSQFDMEATDYLNFYCLANRETEDGS
EAQGVPRPQSIEETLSKSRRHLIYVHSKLMIVDDAVALIGSANINQRSLDGTRDSEIVQG
VWQPDHLATNKSIAVGDIHGFRLHCWSHLTGKMEDIFRDPSNLDCVRRLNTIAKENWKIF
SQEQVAEMNSYLVSYPIRVDADGKLSGIEGDVFPDTKAQILGSKSFLPEYLTT</t>
  </si>
  <si>
    <t>MGNEQSSDGEPDTNRFLEEGFNLESPDADVRINYGTSAPNCQPKHTAEREQAGAAESLPD
YGPIPESVPRLDGAIRDDPQRLAGTSHEAMPLSPKHRRDSGDTSMGDDHKRQHTSVPPPS
QPTLPSRPAPQEPVPPKKLSYLQMAKLGYQELVNAIIRPPRADYKMEALGPPAFTFCDRR
FTRTDFTLRTKRGYNLECSHWEPVERVMDRIPVVIYMHGNSSARVEVIPQLSYLLSLGLA
VFAFDFAGSGKSDGEYVSLGYYEREDLSCIVAHLRATNVVSTIALWGRSMGAATALMFGD
RDPSIACMILDSPFADLTQLCEEMVEKAREQGIIVPGVVVGVAIRMLQSSVKKQAGFNLR
SITPIAHAGKCFIPALFVAGEHDDFIKPHHSEAIHAKYAGDKNIIIVEGDHNSPRPKFMF
DSASIFLQTCLQIPSQWALDVPVSMNLMCPPWYLELHRQRTAARQRAQQQQQQQQQRGSR
QVSNRPPPPSIEVGIPLGPVLLTASDTGSSHEIDTDCDADTDVSHGFDHEELGMTAERQR
FIQASLFKMLGQADDEEEEKKKIQSRRRFPLVWERRQERRIQPITLIDAPAWKHPQR</t>
  </si>
  <si>
    <t>MKILKMSFSHARRLASTFLLLTFAGAASVRTDAFLAGLQPKLIRFVYGRSLEVLRSAPGA
TLANQRVQLLTQASSSVETETAYKHLNERPFGVQRRYETFLWNLSDTKQYRINYRCEGPL
DGDPILLVHGFGASVNHFRYNIPLLVKEGYRVYAIDLLGFGASDKPKDEAYSIELFVQLL
TDFIQDKYTESKPWVIAGNSIGGLCSLSVAEKIPHMIQAVVLFNTSRGMSVFRYEDVPRV
FRPVLRFFQKVVLGPKNGPRFFKNFKTRENVQKILISQGVYRDPKNVNDELLEILLGPSD
DEGAEDVFLAVFAGPPGPLPETILPKLSCPILAVWGGKDPWAPVSGGPYLSGSMFGQLTK
DFTLEVLPEAGHCPHDECPEAVHEKLVPFLDAAKIRYKPPPRSLDDASLQVGDGKKSGM</t>
  </si>
  <si>
    <t>MIKRKKAVKIDSEAYVIAHSVPYFFLRKRRTHANSFSHQIVTTNKFVSVNSTSSSVSTML
SNTFRLRPSIVLFGDSITEQAFGVDGNVGWASLLAAAYSRRADVLNRGFSGYNTSHAVEL
LPRVFTGPLDSPPLFATVFFGANDAALPGEPQHVPPDDYERNIETIVAHLRRSLLPVRAG
EHRTPKNPIGSESTATANVSSPAVPIVILVTPPPVLESAWADFLQTRADTTGETRGSDRD
NTTTRLYGERLQRVGIKLSCPVLDCWNLLGGDSEDRGRYLSDGLHLNPAGNRAVFQGLMN
LLAREHPEVLPMQDGDGKCGTEGIPVEEALWKELCSG</t>
  </si>
  <si>
    <t>MSSGADNRQSTSSELHTHRLPRNAELEEVFAKVWEELVKIACDHLPILQDVTMQIVDTVF
VPKVIAKQLMLLVALETGMMTARQITSIIQSVLTNFSSRSRLIRQLESEQQQASVQDEWM
DLAERIDSIQGNDVWRSDPSCPLYEQERISARIDELVHLMRRRDIFELMFVLRASIGRNK
FGLLHEGLFSKALAGTKVLVETYHNVVCAALDFCCDAPVSPDEDPIPTDARLAFFNETRH
AYGRTALLLSGGAALGFYHTGVVKTLMENRLMPRVIGGSSAGSLVCAMIATRTDEECVHD
MFNAQGTDAPGHSGQLPLNFFRPLQTGNINAAKVDATPNKQLGGIREVYYNTAGFFHDAK
RTLQGLVPIPLRHFSAVLYDIVTGNRRPQDMLMNDTEHFRACVRACVGNFTFQEAFDRTG
RILNIVVTPKNNSDPPRLLNYLTAPHVMVWSAAVASSSLPGVFEANRLVVKEADGWERYE
SGGAPQHFSDGSMEQDLPMQQLSEMFNVNHFLISQANPHAVMFANYQQKNSVWSNPVTGF
VDSILTFLRDQVRTWLLHLVACVGARSITPMFQTQRGIGTTFLTQEYEGRSCDISLIPWL
GHRGLFSALLHIIYNPREAEFREWIQAAERETWRHIPAIKSHIAEEVTLDRCVQRLRKRL
VQESWEKHTSGVEQETMGGRVPSFFTSTSLVNLSGLNVSDQPAVEGLHGYNRNSGSDVRK
VVASPMNIVPDINIHSGWGGQGLRGNRSSGNLQRSISDGSGLFIDDEEPTSQQQAGEETE
MPLRGHLARNSHRTKSENSSLQTPGYVKSTSMAKFYYRKTGDYNVPELRKTTSDPLIERE
GESDSSSTDGTAPRLSHQRRKSKSHTELNWTSSPLN</t>
  </si>
  <si>
    <t>LDRETEVLRRPKVVLRRREKESCSKEQLRLDFGDYKIDVVERGQSVIGLQGSISLLRTPI
MGDTVSTLLFQPPAPSKLKEHKIVWLNTSRGSQIPAFFISYKTQRGAESCRSLSADELRD
SQPENGITLLYSHANAEDLGSIYPWCKFLSKMLQVNIFAYDYTGYGMSHNQGPPSEKHCY
ADIESAYAFLRKDLRIPAQNIVLYGRSLGSGPSCHLAAQTALLHKENAEYGAHDGPVGGL
ILHAPFLSVFRVVADTGCTVYGDKFPNIDVLPMVKTPTILVHGTSDQIVPFHHSERLYDA
IPLIYRAKPLYIEGMSHNNVHAQVRSMFVERLSEYLDDLVRPHVMAERCPLARLSISQNH
ILKVVNKSEDDT</t>
  </si>
  <si>
    <t>MDFSSVDVATYTPVILLHGLLGSKRNFSTVAQSLAVQLEKKRRIVGLDLRNHGDNHHDWR
EEMNYRNMASDVLHWMDSHNMPSAILVGHSMGGKVAQAIALLEPQRVEGLCVLDIAPVTY
TADEPHWKAVQDIVHVLQTIELKSGVTKRSVDEQLRVDIPDPALRAFCLTNIDFTTGRWK
IHLDAIASQLERLAGFDVDDSLQYEGDTFIIHGQQSRFVRHAYMDTIRSYFPNHMLTTIR
GAGHWVHAEAPEDTTALLKRFLDR</t>
  </si>
  <si>
    <t>MSRPFIGDHRGAYDILFFAIACILSFAYSFPVVPNVSPATGLANQFYTWKEDQSIRFQCV
GPEDGEPVVLVHGLFVNSDHWRKSLKALGDGGYRVFALDLWGCGYSDKPAATSQAAQLCN
GENGRFNAGTANILLNIELGTATGGDKTRTCNVELRHPLGSPYNFYTWSDLISDFCRDIV
LNDVDKHKAVTLVSNSIGTISSLQAVLDNPSLYKGVFVVCPNFRELHSAEIPLPSFSMPV
IRGVQSLLRTYGQTAFDALAKPDTVKQILKEPYAVTEAVDDTLVQVLLDPLLTEGASQVV
FDTLSYSAGPLPEQQLSVFPMDKPVWICYGTADPWTPGPRVEALKRFPVVESVEALTDIG
HCPHDEAPELVHPLLFRFLERLNTGNTKKAQTESMVK</t>
  </si>
  <si>
    <t>MCCCCPPAISALFCLWAKSGCSKGTVAGALTFFPPEPPLYRFERHDAEGRVLRDNQEADD
IRAVNQSVDEEVGDLQLPESSEPLDAKTDGQTKEKMKSPIEQLTQQAGERKIRARERQKR
DAKDAVHNVSFKLLLDPRLQVPPHDDSLIEAVKIPSARGVYLAAVLYRMSPPSRPADRKT
IIYSHGNATDIGAMFPIQVVMAHSLDCNVLSYDYSGYGESGGVPDEHATYRDMEAVYEYV
LEHLAGNAPSNVILYGQSVGSGPCCYLAATENDLGGMILHSPFTSGMRVLTPSRLLSCLD
IYPNIDRIKKVSCPVMVIHGRLDQEVDVSHGMDIHNAVPEECRRDPWWVSDRGHNDIIEG
PGKLSQYVRRLRRFLNSLDT</t>
  </si>
  <si>
    <t>MSLVAQQLETHKRLQAARQELWRLYLPNFLCPYREFVLDPSLQFWTIVVTLALPKRWDFS
ISRISQTLFIRPTLATLRFFSKDPDGEDLLVTAGKELLHPVAPRPLHFQPPSDIQSALSG
VAAFVLSVVADVIGAFMDPVKMKKWFSAMSAFRAYLQASGVGAELEESLIKPLWRGRLLD
NLKILNDCQEILDEDRTKLANDLDSEVSSEDLVVGCSMMRFATAAYGVEMVRSAIDREAN
YEHVNSERKAIAFHCNIPTEDVKYIYIQPGDEMHTMRHFIAVDEKTKSVVLAIRGTLSIS
GALADMQAMDFDFCGGKAHMGIAEQANLLWQKTGQRLRRIASAYSEEYRIIFTGHSLGGG
AACLLHVKVHTENLLPTRQVYCYGFAPPPTYCKGSTPSPGLEMAVKNCVCFVHDNDCVPL
LSVASIRRLACLMDAVDNCTENLWFTTRFRIFWEFVKVPGDIVKTVCSVKHDSKAVVGES
AMVIPARCIVWMKKTLSGRFEALACSSKAMASMNIFVCQDMIADHMPEQYEDALDSLVAR
RFQEQL</t>
  </si>
  <si>
    <t>MKTPDHEIKLRDRIRDIVTDSETGLIDFIKGQILATSLFYTKIPQTLGKEEHHASVGRCI
VYPIFGEERGRRGGSSSMGRHSNRWNMLRRILRSPALYLTLGIYLGGHLRLLKPLFDTLE
ELEATSRNIAKEMEHRVDQFSEKLQNCHRDAPVASSTLASVWKKSFSEKREADQQASNPV
CQKFDGSPFGPPSANSLWLMFRDRIHASSRLTKDSTFTQSKMIDELINLVSPRLVNSVKS
VVRDWTRVDEILMKAMERYQFLEAENNDNEFPTSLDAPPPVRILVMGGSVTRGTNCAISI
PGVTRFDCAWPSRLEQLLNRLFFNDKNIVEVKVVGIGGSNSATGTVILKDELLRKDARNP
DILIHSYATNDMHVLTMEQAKNSNITLHSRVFGMSQAFVRETLKANPCTKEPLLLWMDDY
LGNEQRDILAISELSQGIHVLANYYGFTFLSYADMVRDWVYGDTRETLFSPSGWYQKGVF
AREVHPGAGAHLTMAYVVAFNLLNLITTYCALETNVLPLPLQAVNKQISAARRFDKKEEF
GLIGKPAPLPKGIPPQLSRGLSLEHISDLWHESSHELGAPNPDSPPPDCRDKCIFSWVSG
MDMEQNDPVWVNKLFAPFILKSTDWKLAEGHKKIGYIPIGPIGSTLSLEFKDVGQPIQSV
SLFTMKSYGPKWKDSEVRVTISARSEQSREWDTVGIRDLVGAHEKKTSEMYMEIFSFAEV
QKNGSVRIDMALSSGITFKLLGLTICS</t>
  </si>
  <si>
    <t>MLILSTFSTAFNAPPYRVYASPFQRVRTGPFSVGSAKQTTSLSRRSKGTSRRRRSATHLK
VLVDNVLIEPLTTRSTFLVRILFLRAMAFVSAVAFTVAWRQNKALVGDRGIAPAKILLDK
AQERGKMKRQRRLDCREQTSSTTRATITDVTVASRLRRIFQWKKLPRRIGEAIDENPLLV
NCRERLWDRSDSMDHPAISLLWLAKDRTSLNPWLDGIAIAGILLSIVVFGLGAANVPIVL
ALWICQRSLMTVGGPFYAFGWEPLLAEVLFHTLFLVPFWSLNPIAKVPVPVLVQWTVRWM
LFRIMLGAGLIKLRSGDAKWKDLTAMNYFYETQPVPNPLSRHFHRMPGWWHKQEVLVNHF
VELIAPWLLILPGLPVQLRRLGGTIQLIFQSILICSGNFSFLNWLTMIPAIMCLDDALVG
RMFSPAMQQAAVFAVATSRPSILRQIVSVTFFGVILQLSRPVVRNLMSTKQIMNSCYDPL
QLINTYGAFGTVEEERLEFVISAATSFDDDWIEYDFKVKRGNVNEKPRWISPYHYRIDWQ
MWVASTLHTIERSPWLYSFMIRLLQQDPDVLNLLRRNPFPDVQYQPKYIRIDMYKYKFHD
GKPMEKSPPYWDRVFVRQVYPRQGAASLDSLQAEIGIA</t>
  </si>
  <si>
    <t>MVQLVKTCFLIFIGQQLADAFGAKEHRKLRNLTCISTKTIRQDSEMLRDAKRPHLIFPGG
GIFFYWQAGAVTFLRDNGYDLASTSSTGASAGALTATLTTNDVDFYEATDLALRIAKDAG
VWDRNRGLQGIWGPMIYDWLDEILPADAAARSNKRGLSLLVTKIPSLGTEKICAFDSRKD
LIECNMASVHLPWFLDDRHYIDGSFLASQRDYHSRRKSSSTLVFDYKEDPFHRSRSLIDA
VEALSPKGIHELLEDGKRFAKLLEEQGKLELLSKK</t>
  </si>
  <si>
    <t>MSSSSGNNNNSSKTKEAAIIFLHGLGDSPAGWSSLAQTLPRLQPRLARVEYVFPPAPTIP
ISINGGASMPGWFDLYDWPIAVGAKPDTTGQARGTAQVESCIQDVERIHGIPRSKIVVGG
FSQGGAVALWNAYHNHDHGVNPRNSESVNSRPAQPPLAGCAVLSGWWTLGNDSTIKTSGS
PSKSVVNERTPLFWAHGEYDDKVLFEHHTHGVQTLKDAGLVSIEAPTYPIGHESDPNEIE
ALAEFLDRVLFGDKAVFSEL</t>
  </si>
  <si>
    <t>MKNGTAIRMVLFIIHGAGRNADDYFCAASASVELQGVEICATAGAACWEEDGSGGPWRYG
ADAIASLSATNFSSFAVLDQFIDILLNRRAFASVERITIAGHSAGGQFVQRWSLLTRMWD
DRFHGVVANPSSYAFLTPLRSIHGKWQLPSTRCNQYNQWEWGVAVGGNYTVPYVDGVLHR
LDLSTLIHRFGKRSMYYMVGSQDVCTVPGNSKGWCSSHGLESTCMDRMQGRNRWERNSRY
MDSLRLVGVGETHNRIVVPGVGHDHSLMFNSKQGIAAIYGSHVVAGAM</t>
  </si>
  <si>
    <t>MTRFRKQLLHVLLLSFAVRTTSFAPRPRPRLLLQPASPTGAAPPALCVPKSESWRISTTR
AASTTSKSSTDPPHQDPSPSFSINIVPAVAWIGLVTWLFTGAPGQFGDPHDAALLQRILA
DPVHPQINELFFTIFNLFAVMPVILAAVALPQAPRRGLPPTPFLLLSVAVGYFAAGPYFA
FRPPLPVQRTDGDNELGWFTRNVLENRVVGIGTFVSTVFFFYAGNVGGVLQQGGGDSLWQ
DFVTLLQTSMFANVACLDLTLLHCTITALIPKDYALRNPDADPRDALRIAAATAFFPFLG
SSLYLALRPSLPETE</t>
  </si>
  <si>
    <t>MVLSRRRPAGSAVVVVEEHHQHDADGDKLRIFNVDGAVLPTAPLVEEDASVDSSVSPQLQ
QQEQDLLQLQQHRVINKTWSAGGPFEPPPVISRHVILISGLVLFGLALLWPPLILLLAYL
LSKLVPFSFRVNDDAATRRQLFQRFGQQEDLPERFRNVPETIRLEESYWVNARGMVLATS
IMIPKKTAIRSVVCFCHGYTDNVSFMKRVENMRLVEEGIAFCAIEYEGHGKSDGALGLIT
DWERLIDDVQAYFQETTLKRFHNIPAFLMGESMGGAVAYSVYNRIPDVFRGVVFICPMCK
ISDHMLPPAWVIRCIQWCIGPTGTSSWLGYLPISPSSSLHDVCYRVREKRDLVSRCPSVF
ARNPRLATARELIDVTQRISNSLGSFSAPFLVLHGQADLVTDPALSQALYEEACSQDKTI
RLYEGMWHALTTGETEENTKIVFRDCIEWILARS</t>
  </si>
  <si>
    <t>MSLLIKGGSSLTVVSLVVSKRTPVARICKPSIWDSRVGFCRRTNKNRLYTTSNIASQEAT
PSSTSVSDRKLLPFETTPLGRNGAAQMDGLDLYQVPADDDHPLSVYGIQSTTPVMFDKGS
SLRPVLLLHGRTWSAVPVYHLLGGTQYEKNGQQSRSLMEALLAKGLQPYTMDFRGFGGTH
ADETGYVEPSRCVQDTEVVLEWIARRHGMVGKEFPALFGWSQGALVAQLVAQKTRPLMSK
LILYGSIYDPMVRYPREPLYSTSKPNRTVIENTFDNAIEDFTIEGSIAPEPARLFAEAAL
QSDPVKAVWRHLYQFNNCDPGRVHVPTLVVAGDQDPYAPLHVQQELFCNLGRASDRTWSI
LADSDHAVHLLEGRERFISTVVSFVKNGKRSENDGGQDYTF</t>
  </si>
  <si>
    <t>MRILCLLALVGSTYAWFLDSKSPSSKRAIPNNVKLVVLPGFGNNSNDYFLPEAPQGSLVR
SLQNRGWRDDQIRVLPMERLDWLQVFVNGLFDLRFWTSNMAATCPSFRWYLKCVAGEIAE
ICEESSDTKVVLVCHSAGGWLARAALGYFSQAQADEQDVPRIELERVLGMVTLGAPHIPP
PPEVMDMTRGALRITNEDFPGAYHIDDGLFYITVVGNAIAGIKDQRRSPFERTTPTGLAF
NSYEAVCGAGTSMGDGLIPRMSAHLDDAIQINLDGVFHSINAPVRDVQAALLIPTPHSGK
VTHFAVTLTG</t>
  </si>
  <si>
    <t>MLTRAGQAIAKTVVVWRTTGSPASRLRRGQYRTLLSKISCPPLDSAVPERPCTMVVAESL
LYPSSSSWNSAFKSRAPQDHGISTGAFSWSDSVTNWKAALDELKADLSAHHDVVFIARGP
LQCWIAQLYLESHPLAGLILVDPLPLDDRNGINQFELYYEKHSFKQSKEYHIFRSILDDT
TMSAPIPHALQLEAGAVPMMVWHSIPRPAFKRAADSTAQRHSNSNGPFGIVPVLQLHLPL
VKSTPNVLGINSLENAKGGLEMDKYAREAVDIACSWTIDQVL</t>
  </si>
  <si>
    <t>MYSNDNSNGNNDKAHDESQKFVTHIVNTLGSPAQEQTRQQIFKLFQQSIISMKEEMQKTF
GDIQNEIWEPRRKSGKNPVWKRRQHRFMTPLPVSEAVQLGDALFLSHLAYVDDYHLIQEH
LRSVDNDAFALRNCTTSSQPNQPAHFLVVRKIASPAPTNTKCFLTPERKLLIHQYLPFFF
RPEPLEVVLTIRGTKEVGDFLSDAMLAATEHQDGMAHAGILKSTRWMLKTYTDDLQQIVE
RFSTG</t>
  </si>
  <si>
    <t>MRFPVAALSLAATFTPSLARSSAVNASAFVSSNGDTQILGTSSKQDAPFSSTSRKGSSVD
SLMTDPIYPGTAVERLNNVRLRVAEISKGNDLNGPWEDVRRRILWAGGLRDLSNAIPGKG
YTGHSFSDYNHVDLTCMVENVSDNENDGRVKRIALGNQLGEGIRLASLPELGPGGSWSTC
AIGCNKEPPQDVAHLQFRARIAFKLVWVPNENFDSFVLVDDDGKLLGKGKPSNTDELPPM
RERQLNYRIVEGSKYAFEADKLARSVAAE</t>
  </si>
  <si>
    <t>MEKKQRPDKMCHFHNRQELPTQHDKNISVPTKDTPSRYTAQNGGQHLVVYAVLLAATTMV
ATSQTGTGLLTNILRHTIFGIVTVYLVFAVYEKTSTRSSVVEATAFVSHTRPASVAMNTT
NPRLHRVLCFGDSLTAGTSGRQFFPYATYLESKLRSMGRRVQVQHLGMPGWTAPQMLEHL
DSNRTGLRRAIRAAQNPGFSLVLLLAGTNDMGRGYGQAETVENILQLHQVNYDSGVPRTV
AIAIPPSGYQSVNELARALAGRINQDLRAFCDTEDRATFVPFPFDFERGGANWFQDTLHL
SETGNKGLGESLAPIVEKILQEIDSA</t>
  </si>
  <si>
    <t>MSTKALQMAASHFDLPLSRREAISSSSAFLPGILSNPGQVQAREVSVSRGTLRDVVDDAT
YAALVYEPKRKEQTPLPLLVVLHEAGRNDETVWSLADPLGEHAGLAPSLLFTGRAPTALA
DKFAMVAPYSAGKRSFYEEPRSKILQFIEWVCSEAGQRAGCPYVDPNSVYLFGFSDGATL
AVELATTRRFRACTIAAYGFSGTLPKLALDRLKGIPFWVFHSADDVIFPVVYSDRLVTSL
RTANTENTEIIRYTRYDKDQEGFEGSVRGHSTGITATKLPDVYEFLLTSNRA</t>
  </si>
  <si>
    <t>MDEDEGQTIHSDCRKSVAGDRRYSKYLQINFGTRQEYEEIDGPGRTRSPHRSKLVIATLS
TLLIAFAIVTLATRLVGLPRLVAESQDSLTNLVPLIAPELDYGEESNEERFQRCQGIDWE
QACRNLAGGAGARRRRLVVENDHPAAPFVASDLEEAYLLDVDDPSVVYDEHCLRVYRLDL
LQNITFPYHANNLLRAGGNQTMTLFIQHGAMRDADKYFCSFRQLMKSQTYRPFDDILIIA
PDFNYKQDVGVLPTDAFWNSSKPTGDWRGGAQSDPECCSSDLTLSSYEILDHMLRILTSK
KLYPRMDKISYVGHSAGAQMVQRYALTSRLAAKHDAHNDAVALEFVVANPSSYAYLDNRR
WNYHCGECQCTRSNCTCSQDCSIPHRLGVPTTKKGTEAQYEQWVCADGSYNSWPYGIDLE
RKEYLPPYILNADMERAVRLYRQRNVIYMVGQNDTCNDGLPTCDSSCWKRLDFLPGEEPC
FRNHMDNRCPAMLEGPNRRTRGLQYMDYLREIYGNHTHVLHVIDGVGHNATAMFSSTVGL
LELFD</t>
  </si>
  <si>
    <t>MNYAEDRRDRRARHGTDGLWNDYKNALDAQNHVLLGQTLRDVGWNRRALFHYAQALLGCT
HARREGELDTELPNRVGDYAQMAELAGYPELGILAIAAYRGSFSETTVDRQGAAIDRNGW
NGKDRQTWLSQHEAGLSSHCGCGDTQCGYASYTIIQWKKTALDLFLVDLKDFLEEQQQRI
DNNTIALTAHGILAKQAKQQELPEMITLPQIFAFWTDSCDTVVDEKSRSYRPLPTTLQLL
WTKLLYSVCPSLALYAVIHLPLRDNTTFCAAYKSHWAYQVFLRALVLGERIKPHRRAILP
FYHIPIWDLLFGLDQRNDYDSSLCLPSNTERHRRQRQIHMFTSRLRTIATAAETPISEAQ
SHFYFAPNPANHHRPLYIAGDSHVLSLAWQTLWIAPNQPRLVVPLVVTGLKAWHVQSNVR
FFTRANLDVLLQRFPRSEKTILVSAGEIDCREGLGGPALEGYRQSCVEDVTRTVSAYVQG
LVDLRTRHGLEQLLVLPVAPQMVRSTGRATGQASRRETIQVWNKTLQALLPRAGVFFLDY
ADDVRLGDNEEYVLNQVYNADSTHMNSAFVLHLELAIRRCGCDMSLL</t>
  </si>
  <si>
    <t>MEEFDRVSNRVTLVGGMGAIAGVAIGMYKGHPLPRTSGLTVVSCALAGTACFGAERFVSL
AGNRLLGLDRTLGHWERTFFSHVVGGSIGGALLGALYMRRPIRGVVFFTPVMMVVALGEV
LFEDLKNDKLESAMRNESGLP</t>
  </si>
  <si>
    <t>MPPPERDFELKNLKIRVSDQQSQLAVIITHPWGLLGGNMHNNVVCAAALYFQRLGITTAR
FDFDGSIGRGHAQVDQLLTVAQNMLDGKFSIDEETKPTNLLLIGYSYGALIAASATSQLH
SICVALVCIAPPFGVQHWLLCFHAKYHMEQAAASPDLPRLFLLGDKDNFTSEKAFTDTIA
SKFPTQVSTGAVLKGADHFFQRREKDVLDVVGEWILETFPICGGDLHKLKYSDFGAPNAH
SRVI</t>
  </si>
  <si>
    <t>MRVVIIPGMGCTPVHSSNWYSWLQTEIGNRPDRFSECVLCEFPDPHACKESVWIPFVENE
IGLDDSTVVVGHSSGAACVMRLLERRPRSSPLRGAILVAAAHTDMGDADERRSEYFSRPW
DWTKLKEGATQIHQFHGTEDYLIPVAEGRHVAEMLEGDNFEYDEMPGHTHFFRPFQQLLD
VIDRRF</t>
  </si>
  <si>
    <t>MRFWKHDREDRRSGLGLSGSSLITSVGVLVLVSLSGLASAQASSRQSRLRARANTRKAGS
HTNSQHEIAFPSLHDSMEMASLSVLMYHFHRELNDTQVCDLINEKNYTIYEQPQDNDVIC
HWYFHERDQSGTQVMIASSESQNYLAVVFAGTDDLRTSLTDADILLTTFGDENFTLPDPR
VRIHSGFNTAVFGQDVFREIVRKFDALRILRPQTRLFTTGHSLGASDSILTAVGLTLYYE
KQAKLHDAHHEALPSYLRHPPPVITSLNFGCPRIGNSYWRDFVHMNPTVQRVNIWRVVLG
WDLVPRLPKLIYHVGHTIQLYRNAYWESQADPENATAIAYYQHYGDVEEGLAGVPFGWAN
APFIWVPGALLSHVARRYWEFLYAWTQSSPEHQATWVHSFVTIATDYDDDTRPPNVDDDF
WVDPPDDELFEAADELDMVSTAVK</t>
  </si>
  <si>
    <t>MKIIRKTLQLTIWLSACLVTSYSYSNSNVPVGKSSARNTETSPVPISSHTFLFRSHPIAY
ETAVVRFPTKIAVPPQSPTTPYRDVSPVLLLNGFGVGSFHQHRLIQALQQQSDQSTVTDK
NSNRDEPASLATIIYTLDYLGQGRSWPVDSNDGQSEAELGLRYCGQTWVDQIVAFLETIV
LPARESCFSSTRHYTAPPERVHLVGNSVGGHLAVFVAALRPDLVASVTLLNATPVWGLNL
PGWTGHLPAPFLPKTIGRFLFDQIRNLNTIEQYLAAAYVHREAFDATLMQQIRACTESQG
GHAAFASILWSPPVTLPTKPNDAPSNTKNDYKKINAFDEALSRLECDVLLCFGADDPWCK
PAFAARMLRALGQRPTGKVQRYVELSSVGHCPNHEAPNAVAYVLLPWLLSSNAQRQQIAL
VPAPLSEDKRTSVRETWGVTELTERQADDISLSLVDRLAVLFV</t>
  </si>
  <si>
    <t>MTTRPKILLLGDSLTQTSFEGWSGKLADVFQRRADVVNRGYSGYNTEFYLHLDTVWNELL
VNVQLAVVWFGANDAGLPDLAAHHHVPLERYRENLNTILNRLQVQFKPPRIILITPPPVH
HEQRLAHQVQRYGEKATGELERTLEQTRKYALACQRVASEKKLPCLNLFDLMHSEADFGR
FFHDGLHFSKKGHEFVANALLRAIQEHFASFAVVPDPYTSQWCNSGSHCESLSSQGPYHD
QIDHSDIGKAFPL</t>
  </si>
  <si>
    <t>MRRKQPWTKLGPDESPTPCTSKTSFSDKADGEDYEPFYVTFFKVGATLAMLVGLGLVFIT
YDQLLPHYKKDTFHDVTRYRHPEVHAIDMPREQSSIRIGVQNAPHVRLPETSQYDAFGIM
ESHFENSTTTSAKHFFQVALSIRESFAEIYGGVGQARSLLDRGLASLNETASTSIALPKK
LAHHISLLQLSTSGKTSFQVVVVGGSAAASYGNYHDTAYSFVVERILRKPMQALGLEIKV
HNLAMHDLTEFPISWCLKHATGGEMPDLLIYDYDESPPARFEAFLRHLGAQIPFFMFLSP
KDALLPILKYYAKESFLQNPVLIRDREAARPWRNVAETQLPKGFRLWDQFDSISGTPDKT
YKNRSRSHQNLIGWLIAMRLLSALQLSALEQFDEEILIQPSLPAPLLLDQSLESQIFLGG
EYSAQLECFTSFEWVSRSGSMRGGGIGLESDVRSNLQNLVLRDSTIGEDSELLLPKTAQW
FTKRWTLDLDTTSKRNKLRTKGSDFLGFMDWKKAFWGVPQSGPLSLLIPVSNDIKLQKGT
ALAQDFMMSLIVCGAETRSSGKGSCDLEADVSFSIGGHQVASKTIDQALRSSKESNSCVE
IVTPPKAKLTTHRNRERETTVGVEVSILVSNQGILWNNGACSVAFVIPNKVMLPPTPF</t>
  </si>
  <si>
    <t>MVEDTCESLVAFYSSFYRRERSGIGMSSWFWKRFLSTWQGPAVYAVDLIGCGVSHGADAW
NPEEKGMSFPLGWVKGCEALMEQVILRSHTKPFSLGKRYPTCTIMVQGGLAPVGVSLAFR
NSQTVDRLILASPPSWKDMTTAVPERELARNYNFLKSPRWGNLAFRFLETREAVEFFSNA
FLFEKGCDAEWLNECVTEMGVAVRPPVQVFNAGFCMHRSYAEELESLSQPVLILQGRDDK
ARLSERALYETSIPTCRIETLPGKNVLPWESPDAVGLVVREFLGL</t>
  </si>
  <si>
    <t>MRSREPNNDPDNRLGEKPMESLEIEDIHQSSRRANAYDSDSYHHDAYTDSEEESPIAPYE
YRHRKSEHNDTTLMLDPDDARPLVGSSMIGINNTRLTALQTVVKSRACWPVYIGIALVVS
LLIAAIAYVPPARRKVTRPDFICPTEPASSLFWTHFTHKVQTWVGPERCRTGRNNEVCSC
EDPTQPSIPQSPDSWREGWQRATLRNAALIQDRKHLALDVVLLGDSITEHWLGTGFAEPN
NDYQANVPVYQSLFSKEHGAVIEGLALGIIGDRCPNLLARLQNNETVQGLSVKVLWVLIG
TNDYASSFCRVDCIVAGNLAIVRELRLQKPEATIVINGLLPRSKSRTDVAFADDFAEINR
RLSCIADTLDDVVFFDAAYLFLTEDGGLNRTMLPDGLHPGEVGSRVWGQAIVDRVLKIDG
GL</t>
  </si>
  <si>
    <t>MASRRLPRALTTLTIFLGGLYLGNLQHQLTSRQEAPVTALGGPALPLSFSGASVPHYESA
QSREIVKSPALWETQLADAQQETKRLRSQIKEMEKQVRRSRYQSSTFEQPLVDSNPRAVP
NPHWVCRQLSTAVNATNAIPSASFLWNTRLKSIHAASQLKVNDPRYYFSDFTAQLLAIVA
PRLSRSSGHDADGVTVQYLLDRIQARYEYLHAQGPIAEPVKIVVLGGSVLVGRNCRKLCK
DLGLQLRMPQRECTWAHRLGVFLNVLVPDIFRVTKIAMGGTNTAVGTTIWKYDLLPPEAR
QPDVVINAYSTNDMHILTALEASSGNQTLRDRVFVMLQDFAREVLVPPPLACTNAPPPPL
FLHVDDYLGNEQRAILATTELRQSVDVLAAYYIFPTVSYADVIRDLVYGDTAESWFSPEG
WYVKGMSGMQREIHPGMGMHIVMVWVIAFNLLHVATTHCSREISSRQNLQLDYDRSLLAR
DVPLQNGPYTNVRGKPNRLPESLPPPLTSNTTLETISIDWKQQSTTQQGQQECTLRDSRC
IFSWVSGLSLQQNNRTWILEYFNERTVGESGWNLDDHNDKIGFVPSALGDSVVLEWKNVT
QPLLGATFFTMRSYGDTWQDSRIVVIANLRRNRETSWQHLANSTLIGFHNKNTSEMYTEP
VFFDIHVEHGDDLRIQYTLMQGKTFKMMGLAVCS</t>
  </si>
  <si>
    <t>MPPASSETVSIEGDQFFLHTWTPDLKPRAICVVFHGFLAHGVYPTVRYAAQLLAEANYLV
VAADMHGHGKSPGSPGLLPSAEKVLEGGRKVVTYARALDPTSKIFLLGSSMGGTIALSVA
NHMSDVSGVVLLAPMLQLAVSTPERILLSGLASLPWVNNWQVIPSSAASSDKQYRDPIRR
KECEEDKPAEARSSFIAIASASTCVQLAHDIQQELPNVTTPFLLAVAEEDVVVKNQGSYD
LYEKSPSIDKTMKKYAALHGLLCEPSPLREMVEQDIIEWLNARC</t>
  </si>
  <si>
    <t>MTVQRWRNGWGRVGWCILWYGALPIYGTDIPSEEGSPGSDPTTTSTRTTPTPSTAIPNDY
AWLNLGSSVPFFSQLFDNPDPSDDPFDRLAGSHESEDSDLFRKLASLFRSTPSLSVFPND
NSNNNYDKVHDESQKFVNQIVNTFSSPGQAQTRQQIFKLFQQSIIAMQEQMQKTFGDMQN
ELWERFNLLQLTYFLQHEESVKNPVWKRRQHRFMTPLPVSEAVQLGDGLFLSHLAYVDDC
HLIQEYLRSFHNGAFVLRNCTTSSQPNQPAHFLAVRKIASPSQTTTKSFLTPEWKWLIHQ
YLPFFFRPEPLEVVLTIRGTKEIGDFLSDAMLAAAKHRNGKAHDGILKSTQWMLKTYTDD
LQQLLKDSQRDRMNLWLVGHSLGGGTAALMAIELFETQDGWVQPHALGFGTPSLVSAELS
RKYKPIVKTVINDADAVPRMSGASIANAWLRVVRFNWTDAFLQDFDQTVGFLSDYFLKFK
MNTDWINECSRDIRQILITWLDQKVSPGLKNLPKATEKESELIPPGNCVHLYRDGTSWQG
AYTSCYFFQELEVVRHLVDDHLIPGGYYRGLLNYVREQKQNVSWKFDHDLLTLPVG</t>
  </si>
  <si>
    <t>MLGACSSRPAAESVPAMISPSNRVLVSKDGRKIGYAISPAKISEDTTKAIVWFYPLSGCS
QIVDKASPSLSKYQASVISVDRPSVGDTDALAVENNPIERIQGHADDVVAVLHQEGIRSV
IKGLTLVAPFVSTSCKHSWKIARLGNWVPSLVLTCATKTIAFGEPLFLSMFLSESALKKL
VSEEEQALFGWNDSDFKDIVDTLPVVGKVTANAKVTEAQLGANSMWQQVCDDFAVESGCG
LVVEDGEETTKSPNQQGTVPSFPIVIHACRKDTIAPCAAVEWLARRCYGNSTIIIHDEIH
SHEVMTFLGGPPRNPGLLHAIARDWELLE</t>
  </si>
  <si>
    <t>LHGKLSELSEMICKAASSYVHVLSALSVRAQTVPPPRHFWLTQTLRSHSEEGAGTMELAS
KETKGILILHRSGVKIKTSQKNKDHPPVLLLLSGFPDTADTWDRFAAPFESKYHVVKMAY
PGMEVPITKWWGYSFPEVQDALLNVVQGYRDMGCENVYLVGHDWGAIASIMYANRYPSTI
TKLVLEDVGVVSLSEVTFSEAMVTLIYQWFLTFLFLLSRFFPGTWWFHFLVNHFPWATLG
PDPSLRVQKNLTKVQPWQCHPYWQLVMFVLRARNLSVLRFPKDVAILFVYGKHKNCCFHG
QRFLNKLDQIATCRQVGYDTGHWVHETEHERFAADVQAFLES</t>
  </si>
  <si>
    <t>MPPTSIVRSSKKKGTSINSTGMAAPKTRVSSKQHRIHFLHALGFIKIPRHLYEGVRVLIV
AASGKTQSAQLRLSADKFTLWIRTTKNAKSYFAKTVTEDRAIDVGEIDRIQRGQSTQQFE
KAKKKQIHGTPTTPVAQPKLHRNMSSGSNSVTSSSAGGASYSTAMIQHFDPELSFSIVFR
GAHTLDLMAMEVDECDELTTTLDRILEAYQRAKTRVANDVLLLRYVWLDVDKDKTGYMNV
STIGKVFGQINFEMKTKDLHANYEKFGKILGLDRSGRRRGLTFEQSAGFLHYIRRNTWMV
KPVNVIWNEIFGEVMNNGKKRETVSDKTFLEHFMRGKQGQMKTTILDVRKLFRKMHDMEI
SHDSSAEKMDLNRITKDQFEAFLFASENDAFDPEKEEFDMSDMTQPLSEYWINSSHNTYL
VGDQYTSQSSVEMYSNALYRGCRCLELDIWDGSKTLNGTPIPVVWHGHTMTTKILFVEII
KTIKVFLNFHPDTFPLILSFENHCSLAYQEVMAEQLIRVLGASLYIPTEASLHGELPSPK
QLRGMVIIKGRRPNGTEADAYDTDDDASVDYGATSLIGGLVLDGLEENANLEKHGVSPNL
ARLTLFHGNKHKTWEESLWSPRYHMHSFSENKVRSKCRHKEAQTWIMYNQSHMSRTYPAG
ARVDSSNYNPLLAWSTGCQLVALNFQTQDAFLKLNDGRFRENGNCGYVLKPSSLMVNDGY
SPNRAAVRISIRVLSGSCLPKPIGQRSGDCIDPYVKVSVFDIKNDEKESIISYPTSIAHA
NGFFPIWSQEKFSFTIENWAVAMLQLTVYDKTKDEFIASSSIPVSCLRRGIRSVKLYDAT
NTRSGAFAFASLLLDLKMGHVVAEI</t>
  </si>
  <si>
    <t>MIEPAYAPIDREEFPHETSLEVFTIGDDDDYRMGHVKHGAPPVFEPLEMDSTHTFPHEEE
KYPEGYDYESTDHCSLFSWRNPWLPSIVVSISCTAPVLIGLIRLFYDLIGRIWVVTPFAL
HLLGALAFALYSIPDELKLLDAAPNQLLSGFHFVVDATLFGYVYPFVWRILVEALLTEPD
TTTVVEWSSQKRSLDAYHSIGVVIVSLRTLLLIISVSVRICAVYSFGSLRSRCPMLLLPF
QRTLLSSTQQMRVRHFLRTFLGAVCASAMVLTAWCALSVAIHFVSWSAPDIDHDGCDMLD
DTECALPFPSFHHMKRDNTTATGWRVNLKGNVLPRLKGNLAINPAFLNELDGFSTMAPIL
FYIEGLKEAHEAGVGELLGADGIENSISAQSITLLLNVDTLDLVHHSTEVDYLDAERPLI
LVFPSEPLRHGSHYALAVWNATGANGVPLPPKAGLTAVLNDSSNMRYEHFHDVLIKAFEK
SVPWFSFGSNPSALQLMFDFQTISEGSQLGAVRSVRDGTLRQIRSLNWGSWTNHVRTNRI
LDYDCTVQDTHLARTIHAELDVPWYLSTYGSGQRGAVLDPHAILSGIPVVTRPTKFVVHI
PCSIRSAILFGNETSNIRAVMEFGHGIFYSRAEAANDFLQQMAHENRYIITAMDWRGMSA
FDLFTMAKTLLSTPELFQSIRDNLIQGYAAKYALQEFSRACLWSMEWFSFGREVVKEDIM
ALTETTAYVFYGISQGGILGAGYSTLSGPTGLIDRGILSVPGTPFALILSRSLDFQGYDA
LLLLNFYNNRHVRIYLSLVQMAWDSVEGSGALAPPIRESFPRILLQAGLGDAVVSTVAAE
SLARAFGASTLPGNPRRVFGVPVNLPSNATWAGPNVTLTELLYEKDLMSLPADDVFPRGN
SVHFCVRKDAALINQLCEFINTGRVVDPCADDGCRRPRAMC</t>
  </si>
  <si>
    <t>MERVRINITRCFARALLLGLAGHDCVGSVRATPTAASSGRRKLANSPELLGAIASLWEQS
ETNRKERILRADRTLQESPACGDILATLTKDDVVTVARNALAGRADSNTLAAIDFLLVPS
ITYGVQVRKVCSSCADHEEGCGQSSTSYGWNQTHSGLLFLPLETVSTIESVVLKQGMSLW
HILCHGTRASTLEVPSNEWVDVSADASGATPDAEIAVSLIFTATAGTVGVMPDYMGYAES
RLRNETGEPEGLFRAYLVRQAYATATLPLVYESRLVVKNFSDCQSAVSDKALLVGYSEGG
FAAASLANDMFGLGFDIVSLQAGGAPFRLSSEQVLTSFEQVRNGSFQLSQRYYISLLGSA
FSSTYRDLPNFGTSQNMLDPTVREQVVALVHSGAERSELNSLNSPEDPLSILSPALTAAM
EQALDNGESDPCKTSAVVGESDLLCRSLQEQDLTSVLEASTYPVTICHSPDDDIIPISNL
PDFAANSLLGFSESSGAHSSAAIPCFLNSVVFWANNENFDDSSLIDTTSNSCNSENLRTP
APISPTNPTVSTSVIATTESPTIAPVFVLSFPTTSASPTIVATEFSQFSLLFVLILIYVQ</t>
  </si>
  <si>
    <t>MARLSVPVRPRHRSRTFAVFKWWSVGCCWWATNARAFRLSRVICTPSRSRFQHIRLHSRA
TNTLVEQKVELSTGVSMQVLSMVPSRKTDKPMLLFLHGSFHGAWCWSERYFEYFTQRGYP
VVAPSWRGTGGTYAGDGVQKVQIGQHVEDLRALLTDPQRHLSRMVDSSSSAVQLRPVVVS
HSFGGLAVMKMLEEDIQTATWLRGIVNMCVVPPSGNGKMTLRYLQRSLSDSWKITAGFAM
KRCLTDTKLCRELFFGGDKITLPNGTIEDYGVSDADILRYQSYFARDSQATIDLLNLGKQ
LPSSSTDRNGMAFFVPHLPPRVVMGATDDFIVDRVGLEETAVYYDAGAPILIDSPHDIML
GAKWENGALAVEDWLSSNIVPGPDSS</t>
  </si>
  <si>
    <t>MPHYSFDAAAFLDQCLKAIQEVIDAEHSSRRTHPALTDLRGCLLTTEHLLFEHFQFLLER
ERREVSSSKTVHSLLCSRVYPSNLQSLVELLKRILQEKQALDQEHPEQAYVYHQQDQYRS
YYQSRNSIDSLLFRLVVILQLCLVRTDDARNSTNFGRRKDIALTNTPGYFSWWIIATVGF
AGARTAATAFPRTLLAIRGAAAREGVTIVQAVGGLVLLMSSANAIRKRWGKLWIASRIAN
SSESLQEWNQQWAMLQFNVSKDDKSSNAPSSSPTLPAFDTCKTQKLVRYAFRDTPWGELR
FMMLKRAMDVFYASVGTAITYTGKSAGSDRGKWQLTIASAAAASFYSLIGANRKAHEVTS
SSDSARSLIQNAWGMVSLPAIKSLSLQASRLIKGASVADRIEICGVSCFILSKEPAPELA
AAIRRAQRLLGRRKMQSNALSTIDEGTEHNPDSIQSPKPFAASSDRHRQRDVIFHLTGGG
FFAHIIASDLPFLLDWSAATGAVVICPEYCLLPEHAFPDALHQVEDVYRSLLWGDSVKSL
GFEVNRIVVTGESAGGNLAAALCVKICMERDEIHTNVSMTATGGKRNVSDTSMDYIEKET
PPSLRLPDALMLSCAVLNLSLDLTLSRVAGTDDPVLPSGLISAISDAYLPSESGISKKNP
LVSPIYAADDCLRRFPPTLLFAGSNDPLLDDSVAFNKKLCYLGVESELRAVANLPHAYLG
LGTAGFPEAQQVQQECRTWLSHKLATESAC</t>
  </si>
  <si>
    <t>MRLPAGSRCCLLIACREGCDTIAPSIAMSFVENRTGSKTKRLVSLLQKGMLLLITVGILV
TIFDLLTFKGLRSEHLQIANESHRWKRLSDTCSGKEPLLELVTQAVGNVSMAQAYIQDNC
RALPTWKGVSNLYGPTPVILGLEHCEDFRSNLNQAKPLGGLKIAGFFNSGTNAMARTLME
NLNDGKYGSRATLESTIRAQGVVTQVPWGKHRWILADELARLSQPDILPVVVVRDPYRWM
QSMCKSTYTLVWDRGLANHCPNLVPSNNKEMEMNGNRSSFSVQLTQSVTSTHHSLASLWS
SWYGSYFRSSSPRLIVRMEDLVFHGPELVRRLSDCVGIDRVQPFVFLTEAAKDHGRSTDL
LTAIVKYGSSEGRYMSSTLGSRAGQGPTLRGEKIRGMVNETSSLLRPADISGSGPERQTT
GHDPIKPTKKRNLTLDDFQQSSQSGFPPATVLLALSTIILLACGLRYYPTSQQQRQVSVA
FLGNSMFYFNDFPRFLVELSDNGIRQDSCLHGGASIPSLVQQGNGMFPQFQTPAAIYAQS
SDGSPIFDYGACSAKMLLTGTSIYTPEQYERFNETDGMVKNPCREDLVFTSYIEKYYATN
KPNWDYILINDNTRNPARGSTRQASLQTLQHFYIPWLHKTGATPVFLWTHAYSVESTPKR
NMTGLDDVANFTSLTGAGYRAYAEFLQAHLPPTQKPRIAPSGLAFLTVYEENLEMWKKLF
HNADHLHASPHGTFLQGCVVYHTLFGKMPDRDVVIRRDMGSLWATARMMQHSWEPPNPML
HERDATYLYDVAERVMNGHVPETYIEYNRGEVADTGDDS</t>
  </si>
  <si>
    <t>MTPRIMGTQENLTSCVAVYSVQFDLKVGPTTPSRDFPVSFNHDKAGRGYCKCDEWLTVDS
DRTMSDNPRDARDRQRSSDDGIVVFVEQRIRTVLGWPSDVFSMDCVANNGDSEIPHTLII
FIPGNPGLVEWYLPVFKALLERLGSGYAVRGVANVGHSRSPELVDVEAQGNKANLSIPWT
VKGQALHKMAFVDLVTRDSIKQREQHAIKLTGTGTKAAFGGGKSAILPPHLIFVSHSIGC
HFTQRLCVWRPDLLSRTCMFLFLMPFIRMDAPAAQQTILNLAASHPGLIIRWHEAIMRVL
KSMPRSVVDRLMRGTIREQAGRDVAVDLVRQPKFARNFFQLGLEEVRILPQTYDVSGLQI
LGEQCPVYILNAGNDHWSPESHMVDLLELRDQKRIPSTVSVQYEPSLRHDFVSHVDQIPV
VVEFCVDRIGTQGHQVGTMATRFTSAAGARSRL</t>
  </si>
  <si>
    <t>MVKHTVFGVERDLDIPHQVFPNEQELTDMEAELPGCQHGWFESVHESAQLHYRKFLPENN
KPPKAVVVFMHGIATHSGKGFTLNGRKLCMALLSDACNAQDWAVYAYDLYGHGFSEGKRF
FIPNSWETNRQDLVNFCNLAAEDYPDVPLFIVGESYGCTLTILAAKQFQEHPETGPKNFN
SIVLTAPAIIGDLPPYPVYFTLRYIMAPLFPSWRPFFMPNPVSADRIWRDPEVLAKCSTP
RQRSMQIDGSGLPFRLGTAVNLVTALEAVRTKAIPGFRLPYCIIHGTEDYGVPIAGSEYM
WKTAVTPATCRVFRRQPGAYHDLLSDPTAEHTMQTILDFIRAQLSKT</t>
  </si>
  <si>
    <t>MKQRLCVLQCCAVVLMILLLNVHCAVEMNVLFVGNSYVNNNNLPEILNQVLVDALPKSNE
ISVRSYAPNGQTFLEHVQDVDGTRGNTELSQWLRTDPEPWDWVILQEQSQTPGFQGFSSE
FTDSTDSAIRLDNYIEATGGETVFLMTWGRREGDERLPSFYPDFTTMQNLLTAGYDTYMD
ITSTAKRPTRVAPVGIAFQIVHDRILRDGGDPLASGSDFSRLYRNDGSHPSVEGSYLAAC
VLYATLTNRDPRQLKYAPDAVSQQRRMEIQEVAFDAIRIRGDTIVSNAAPPEANPTSSPT
SDPTRKPTPSPTQVFVPPPTPRPTFAISAQPISVPSSSPTTAEPSEFPTGEPTVSLPSSD
SPTVFPSDIPSLVPSIDPSPTPTVTPSTAPSISRAPSQSPTLNPSAMPSVSFSPSVSNFP
SSASPSTDEGSFGNSSAGTRGLKASSTQLTLVYGLLPHLMVFFFLYF</t>
  </si>
  <si>
    <t>MVEEDKVTDIKQSVNNMWNGVKRVGIAPLLLTFGIGYRVGIHATRATLQRTVSSSGTIAT
KSNPPYVLAAVLVAFAARELWKTFPDWIKRQIPYLKRRYKVEEVDFDPDDMTSLPAIAAK
LQSLFALAQEKVVDALKDERSRDRDRRYSEAGKNVENPKDVLEGMDDMFEFAEWAYDELP
DEKPLSEALKEKGFTLIRHDKVALPGSVAHYIAISKERKEALIGIKGSSSFEDLLTDCCM
QAQSFDLKEPFIKGGPTEIRAHEGIMLASKRLADEVEVLVEELLLPSKYKLVITGHSLGA
SAAALLGMLLRSRFAQLRQENSNLLKVWAFASPPVLDYDAALACTPFTTTIVNNSDIIPR
WSLSNLLIVMEYLKNVHNRLEERGMTAKDWKSTKSLFHMLTQSEEEGTPIMTMDEIRAAM
TAANAKVELKDPDHLYVAGRVIQMYDLWSKEGYGQVSVADKEGAHPSKLSNNTIPETETE
QNTRTAERVNVDNGASSILRYIELDSRMLTDHLSPAYRSSLNNLLSYGAAKMDELATIPA
ELSD</t>
  </si>
  <si>
    <t>MWAPFHKLLPVFLASSSSSTTKSASWTPPKTPQDLTNAFRQVYRELEQPGSKFVYATETL
RFSYVHPPVNGTKAWNTGAFPAPSTAESADAKPLAIYIPGLDGYGISASTHQFDDLAQSF
ELWRMTMMPKDRSSFAVVVNAIHDFVETQLSPDSHEENIKNKRRVILIGESCGGVFASAA
ALKLQSKSRTSPLDGLVLVNPATSFDRTAWEVLVPLLASLKNLDPDETGENDVVTPYAVI
GSLILSGLLPDEDQTKRIRDNILNLESLRSPGINLATLAQLQEAAASSFRMTADFLPPEL
LEHRVSRWLTVGNAVIQSRLKDITVPTLVVVGSDDKLMPSASEADRLLKILPNSEKLVVR
NRGHLVLDENVNLTEAILFSKIDLLRWNETKKPYDVITDWKLPSLEKIEKAVEETVDPLR
RFHSPVYFSTDDKGKRWMGLSKVPKVDGPLLFVGNHQLGTWSKCRIYVVLAFPLIFIVSP
GAADLRFIFAQLYEERGIVARGLAHPLLFLMNNVTELAGRTPGIIRSVDNRFAFANADFQ
SFGALPVTPRNYYRLMQTGQSALLFPGGAAEAQSGRRDYPLFWPEKTDFVRTAARFNATI
IPFSAIGMVDSVNVLVESEDIFKLPFIGERAKALSRNVTAARYDTKKEDEVLLPPIGVPS
LPARNYLLFGRPIQTNDLDYKNKQDCDRVYRETQSAVRIGLDDLIRARKEDPFVDTPKRL
AYERVFDKKAPTFPVSELN</t>
  </si>
  <si>
    <t>MGKPVASRSRASTERSPPPKERKSCCRICCLSVILLILLLGVGGILVWLFFPEETKSQLN
NVVNTTGNVPKVPSVTIPGTGGGSAPEPTYQFMQCTDPSVCCNGLSTLCDATVDSVMYAA
LHNAMATSEDGFFLGPNHDYKLEDALKWGYRGINLDIGNCNGELQFIHGRCLLGSRNVVE
VLTNINTFLTENPSEVVILPLQIDNSVGAGTIDLFDIYSIMQSVPGFTDRMYVHPEVTTE
WPTLGELVETDKRILFFHYGGPSCWDNSSPCPPGFHDWFYYGAETRFSFSDVDAIRDTTS
SCEITRGENSRRRFFSVNNFVTLPSSNAAGVLNRLNFVQQHVQQCSALNDGLDVNLVFVD
FWHKGNLPEAVQLHNSALARRLIQDNGTRKLLRSPRQTYSKRDI</t>
  </si>
  <si>
    <t>MKIGFSLTPGGLLLPYHLEALDALKYNGLLRAETPIAGSSAGAIATACHGCQLDSKLILD
ATIEMSDTCASMGGARGRLLPLLRDRLSQYIGDEQLSNVQQREGAMGIAYREIFPTNQSF
LQTEFATTEELMDAVCHSSMFPFFSTNWPVAVDTSRRIPRLMVDGFFTVSRDRFGAPDFA
MGGIDVDRTVAISVFPKDAIGMAAFTSKDCISPTYSGDSAQLENLVRLATKPSSGKELTA
LYESGFQDAERWCRHQTGQAAEQSKSIHLSEKS</t>
  </si>
  <si>
    <t>MVSNSNTKGVNFASFVPHHNVPESDVEEATETAAKPPTHGVPEDGSEKMPHSVELVNAPT
DRMKRLASAPTVCTLRDHFTLPIASSTVRYRQTQGAARVIQGGDAQYVLEETVNRNTEQR
EISIRRIHDTSEGVRFLRATYATVTAFWTGFLFVFCLQVLLFLVLDLAIEVGATSKQEAN
WGAAMGVIFSIIPFVYGLSSALVIAGAYIQDTFRGHPLIRNFTFRKLSPVAVEWIFFTFF
LGAPIFILCCSLLSGSDSWWEITSLFWFASVLAFYVIFAGNVIWYELRACWEVTRNLRDD
DNDDFWHVVYRSIRSRQRAVYSGRKSVTYLSMGSIRDAEFTDSLSTRKLQVDGTMVEKIG
LRSKATEWKIWSDLGFYKELDQPERFFTIDDARDVRPYLTSYTWNLEKVFCRPRDSRYIA
IVKGPGAVTRAQMKASFICSLLGTFLMFFVLFSALIYLELGGAFTTLILAAGVLVCYPSF
VSTFRLYRATQRLVFARSQAKDSDESDDEEKEEDGMAASKGIFLVHEQYRINVATDRLCF
LMFAIEVMLMLVWPLASLYSVGNWTLASLFVIVAGISGVRYYISAAVVLEETGHLDLVDG
NTDEERWQNQSRLNEIVGNITVGRSRGAWMSVLGTFGFVVLALFVGAVGTNQETTAAVAG
VGNTYLPSNEFVYQQKDSLRYPTCALTSAAVDQTPLNTMADYTFLAGLAYSGDQVASEAI
AQWFSEGAILQDTVVAEYRNRTGVSSAVSFKLFTFPSSADFAIVSIRGTQNNWDMLTDAQ
LWSSAALMQFLRELLPFGEIWTPIMDSLINIITSIESESIERVSFYKDTTRFVQFLQNQS
DVYSGVAVTGHSLGGGLSIITGAIAGVPAVALSGPNAMLSRKSFDPQVSAEQLNSKTFNI
IPERDVVPMIDDPAQNYQSIRCEADFADFIGCHDSTRSLCEILYTCGNDNRPIPCECHTL
YNYPQPIQTAASNRTFAEACGLAEA</t>
  </si>
  <si>
    <t>MGSPRRLIFEPLPPPPTSPDMDHDASPFLSQRYTTSRRRTHTFRRVQRVSRHAALTTKQH
LWDSNDASIDAAVAAVDQWESAYNALRGLVVAGVQSAKGVYGGLKEGAGKIENGVLLPVR
DWIILPAFFGVEHATAETAKFLQSEAAHQLAGQSLELVKKVPIVGDNVLAPAMYFSVGLV
QRTWEIVQYPIPSKQQVRGSVELALNGTKWALSTVGREVYLYFKRADANITRTLMHTQWK
VLGSGPYATLDKLNKSEVINHLCERYFSLEDAISRYELAAHIKSHNVPLYHDLVVSGLLK
DRGGGITEDDEWLSSWPVYRHLEDPFLIPEEEKLSGIEISSLWFRLPYLNGKRPSGRDQR
WVCFGRIEQNILEDRYRHVIREGVTVLGIGEERKAGAMEPSGLVNEADNQISANHTTNNL
SNVTSAETNCVEYPTIAKWYVPNAQTDVFLDQRRHTVSLFLCCPKCRNEIARSIPPLVAK
EYGELCDSCNEQDAQMPSVSTLLAPPPIGAVMRPTFWRFHGPGDEVRRAAWILDTPRHGL
QPFDEEAQSVLEDAYLFLKWMSVRQEFRHESDLDSALLTVEVPCPDGTDRLIQFSSLTQA
TAIQKGMLPAVAIFKRRVYRGAWLQNSAAALLETKTQKQELVSVQESILQAVQDNGALGE
TIVPDAALRTVLSPGKRQDESRLVLHTSGDDLAVPPSRLWEEGSSPVMESHPQADVDHLI
LVVHGIGEMLRSIDVFGLAMPNLSSIVDCCGFLRKNHSEVQDAHFAQMYPTADATSRAST
GRVEYLPIEWHESFSLLSQRRSTSEATPKHNVMIKDISLRTIPNMREFANDTLMDVLYFM
SPEHHDMIMSIVTNEMNVVVEKFAALAGFSGRVSLIGHSLGSIISWDILANQSLDILGES
AKQSLHGVPSIETFGGTGFSNYGSATSVGHDAPEVTQQATRFEGLKPYPKLRFAVDNFFL
LGSPVAVFLMIRNQRKPLCENYFLSGCNRVFNIFHPYDPVAYRVEPCIDPRNADFEPTIM
KHWNGGFRVQYQTKRLWKKFVDSTWKTQQSVVEAFEASMAGMGLLDATTDTFNDDDTSAS
EISSDDNRSTANVIAGKLNQGRRIDYMLQEKEIETANEYVAALAAHSSYWIEKDLSLFVA
RQIYLSTLEQSAEAAEASLWESIGSNSV</t>
  </si>
  <si>
    <t>MRFCLLLFLTLLDNIAGSFIQRSHAGSFRTLTLRTHKKTDTEEHGGPQKLNIQQESSLFD
IRAQWEKTTSEFDPVDFWKQIVRNDETINDSVVNRETNEEGRITEFWDALKHNTDSSHLE
DAFGNVDFHGIGQNLMGLISGGFHSDVTVNDIIERVRDSTNQDDKEDSKRFDIIIEMIQN
YKGLITEVMAKYVLDTVDFSRFRPASLFYYIEKEDSIKTPSWKRRQHRFCPEVDLNMVKN
LNNDLALARLSYADSCDEIREGLRLFKMPYELVYAEVESEPGKPGHFIALKRNQPFRGGE
LEAILVVRGTKTVADVVTDLCCDIVEYNEGKAHSFMLASGQYIAEKHTQLFADLLAKSGK
SKLKLTLVGHSLGAGAAAIAGMELNAHPDINVEGVGFGCPSLVTQELAEYTSWYVTVVND
SDVVPRANPVTVANVLLNITEYDWVPSAKRDALQVLNELHRRQPFIFQEGVIEKLQEMLQ
PLIESADSGPRSKLCSDGERIQPILVPPGKCIHFYHDGYRISGRYVPNSFFCEIDVTRRM
FKDHFFDSGYEQVFLDLMRQEKGDPHFRFKVEQTEY</t>
  </si>
  <si>
    <t>MVTLTSVTTGSTQKFCHESSTFSIWSRRSFWLGILSLLVVLLKETSDSGDEVLSSLTAHK
IPPLSQDSEYFPSRCIDPDDRSEMPTLPFESKNSGRPCQCQDPTQAAQREATIWDKHHET
LVQITGQNGSVLALSSPDVVFLGDSITERMMGTGHMGTREYPASKAVFDRHFNKEDGTLV
SLRGLALGSSGDTSPELLWHLENGLIPPTLRPKVWVLLVGTNDLGRAGCSKRTALAGILN
AAHHLNAQQPETPLVIHGLLPRSQDKSSSKLGRYWVQIQWINSELKRIVARQPNWHYIDS
QHIFLQDEFDINAKLLPDGLHPNAEGYDLWLPLIAHQVSEIILRRDPS</t>
  </si>
  <si>
    <t>MPTWVGIEDGSAQASKVWLARQGDHQQQQEDWWKPLRKLDCEALNVSPEKPIYIEEGRCT
ADPVSGIVFYNFFRGHQRQLCSAIWFLREETSNKDFRLVPITNDTDSAAIEALYRAAVQA
TSSLGKGIASVLDQRVDLEQGNAKVKVVQTGNTLTMKQFPSNSWFIGGGQDLQRGYGPYV
VEGEEDETVLGPVRHPVFVVHGIGEAFFARDDVKIPSLINQMNATRIHVQQKQVLLWKIA
CQKAKKTGQALPHPPNRIEFIPIEWFNRLHDSSTALMKSLKATTLQSIPALRAIANDVIF
DVLMYLTPNFCESVLECVTTQVNELYGAFAKVHPGFLPHGGKCSFIGHSLGSVIVWDLLS
ILKDRDEAKAGTTASMNTQGVAIASPEKGGSDLGYQAYAKETGANQACNGTWGPSLTKPM
TRTIPFIPECTVFLGSPLGMFLTLRGAHAVFDELRDVAIKQATHRVGEGKSGNDEHVDVP
VTSPFSLPTGRLYNIFNPSDPVAYRIEPLLLPQDLDSAELPAPRYLTAPGKDLKFHVKAK
QITDDLRKSIMDQKMVWGSLIESAVSALSTDVATTKAAGLAKPHIHGGALNFPLGGKSDR
VDYSFQPAVIDNEYISSVLAHSTATYFGNSDLQEFLLTVMSEDEQHHGFLAALEEAKGNT
DHAPKS</t>
  </si>
  <si>
    <t>MRIRATLKPKRRTRLALSATASILILCMVVSMQPLHQQNTIEARHPLVAVHRQTSIESVR
VLSFGGSSTYGEGLDSYTQSYPYRLSKTTRNAAVRSRDLTMTAACTQSIVKEDVFDVITI
EAGTNTATTEVLLKRVRLRFPHAKIVLIQIWHPSDVLYLNDTGKYVDLSTYRRQRGLKLG
DKELYESILTDTDPARWSIATDENLAGVAALYQATFRAMPLPPADIFEYPQTMLRYMEIF
EEDGDNLNALGHAKVFELLRPYLEEDPRSNPLRNEVGSWGSGDRCELWYQHGNLQINNLR
HGSIAEFGHEGAHHKHALEIRQEGFRFTILNPFADDRMLYLTYMTSRDDLVDKIYPKTRI
ALNGAALVRLDPFHEDSQSHQLTRTSAVGHVSPGANVVELQPMEESPHPFRLVGISLIAT
ELNPSFLEFGLEAEPAPEEIALTFGKLW</t>
  </si>
  <si>
    <t>MNRRRFSHRLASLVALVAGTGGSPGGAHAFATPRVTATPSAVTVRGEEAVPATVAYRPLT
VAVDALGVTVPVACWFPVNNDPDVTAAPAPTTRTRTQVVAYPHRISIRRIGQLLAGWNFI
PDFAARNFALQPTCTKVADGTSVNLPTAGPVVILAHGYLGSRFDLSHLAETLAQKGFTCL
SAEYPESLAASYDRVDGLDRRVITDAILRSLTNEWNMQPSSYGIVGHSLGCGTAIQTGDD
TWARVLIAGFPRNRDGSTMQGNQLFLASMNDGLFASPRNPAGKQIVPADYVLLEEETLGQ
TGVLPRRAALVYDRPDAPNHISFLAEGVNDAMIDLLSPLLPLAQALSIPVLDFDRYQLSR
DSASTAAIVHPLILRYLQQEMRP</t>
  </si>
  <si>
    <t>MGIPSHRSPSSRTMKTYLPTHATCFMYKSVCIIYCHVLLLLCLLHDDGWRAYGQETEDIL
DTTTTRPVVVHLPDLGRVQGKRQSGIDFFGGLPYAAPPVGHLRWAPPEPPAPWAPAKLDA
THFGPDCWQLVDPLLNPGAEVARMSEDCLYLNVFTPAGHASRHERLPVLVWLHGGAFQQG
GARRSEYDGRRLAERGTIVVTINYRLGALGFLVSSVDGLFGNFGLMDQRAALHWVQENIA
KFGGDPDSVTLFGESAGAVMTGLHLMMEGAGSLFHRAIIQSNPLGWQVRAIVVADFIGEA
MKRSVDCRDVACLRAERVEEIMRAQSSLMGVPRSVGDFFTWGPTLTEELKLTVGGRTPFG
STSPLSREHVMFRDLDSWKWQNNRDTSWAAVNVTQPLKNLNLIPDDIPVIIGANKHEGEM
FVHGAFPITMSKTVYWMFVGALFRDSASRVLKHYRAYVDQIEREAEELARCQIEEEENRQ
YYLEHKEQLDHEYQLLLEMNSTKEGVEAISDIETLVQTWSRGGAFFHRDQHDDTTNHTPW
HRRVWPFARNNTEEAILERARLREERRKLRIKERALKAAARVVVDYRPVMSRIIDDYLFR
CPAWHYAHSLSRNRIYRGKRNNVYVYQFSHSTHIPGYEECWGKSCHTSEIPYVFQAMDII
RSNYSTLGPHAQREAPSTPEYPYTDMLVAYREAMDAAYRQYDDEEDADVETPSNATNHGS
TSSNLFQHSMRFQRLVNHFFGDYFKEDADEEIASDMADRWVSFAKTGDPNYEGSKAYWRP
WRYILDERLGRDKERPWEPQDFDKIFDPEIEDDWDENDTTLIERYVWSDDPGERTYRRRA
LHALAMEVVDEDVFQTMLRRTPRGHEDDNPFNSFLFGSASKPKDGHQERLMSRQAMRQLQ
EIAQNMGVLGTGLQGEARRGHVGDTWDEDFFPEILELKWPPEGRLVERDCTCDMWDRIRC
KQPPSFDLLNSMRHCCSHPF</t>
  </si>
  <si>
    <t>MPAIYLFHRRTIVGGDDLQPAAFLTASLRCVQLVCLLGPILAHIHDESSRNGGLFHYIMY
DPSDDVSCRHSNLFPTLLTLYAVASVVYSFASIALEWRLAHWSSIGSPTETEPRSSKVRH
LLELKLVPFSILLLLVWMSGLSAVAFAPLYNYCVDLTQQNNSEIQREMADDIDKYSVEVF
TPLRVHLWWLALAILLVGQLSEVLVSFAFLWHLCKQPMQAHILENPELMEVTLPSHRMIE
EMWADRCAAACQCLGSASCFMFGGRELLGQAEFGDVARALADYLDTGGILDVVPSDIVTG
FMLLQRIQRQRIYRAREEVLQHVEVAARLEGQSVQDNAGDELMVPLDSLQSTSYLPSSST
TCRVGGRQSSVFRFDPDGTYERRNRALFERHNVDEMSVLEEGTRYAKYALAIYTWVLYLY
VHPCSGIPRLFAKSGRLCCRSSKTDRRGESSVIPQLAANLIDQHGRIEGDNLCETNKAAL
LLTVGLMEADLIYAQLRSGFADTPYAILVDHEWKSIVVSIRGTFSLEDCVTDVLIDPEPL
EQLGVDFGFDAKDQYCHGGVLTCVRNVYRDLQRHGILDRLLLGEHARFPEYRLRLVGHSL
GASTCTLLSYMLRGKFASIRCVNYSPPGHSLTWNLAVSCHEWCNSFVLDSDLVPRLSFNA
MEILRNEILSLIGRIKVPKIEVASRVVSGSGLSNCRFCLDQDPDEHANILEDINEMLYAP
TELPESEYQHQLERFQTVQEERRRSRGHLRSLQLYPPGKLVHLVKIGERKSCLHGLAKCL
TCCTTNAGSKYQPVWIGNDDLNEIVVSPTMATDHFPNRLCDLLQTVAREYKVKTS</t>
  </si>
  <si>
    <t>MFLDFHVGVTPWRETWIARRQKRVKGVWDGALERQFIVLRDQRRLTFFLDGPILSTPYSP
RENDVNGQTCENRRNVPYIFCFHAMFLSGNNFLLTDPPEDYVLVCINRPGYFGSDPAPPT
YTYETFADDVKELADYLRIDCFSVAGHSSGGPCALACAAHIGPKRIVSVGILSGDPEYAH
EGIPNKSDRNAFLLGKFLPNLLLFLPCIPLCRQARLGLINDYRLETSSYSFRTEDVLQPA
LVYVGEDDQVMPLEVSRHVHERLDNSTYRIVPNIGHMGLLRDEVRDAMSLSVRALPQSLS
QTVSRRHTTVLEDFFENLLALADHNLEPADEVVEPLTPSRILDDVMDIELVSSTNPSSRS
SQVHHRVV</t>
  </si>
  <si>
    <t>MAILASLALSVVRRLFFQERQTVQWLPPLAIENPTYFSAFEEERMPTSSSDEACQTPLVE
DTKEDSRSELLVDGSDFAAAARARTSSHPFCQRFRYEQSASALWSSHREAIMNKTNHAND
EDGRHRPWIEKLFDTVSPFLLQRGLRNPPNAADTKRVLNIVETKLANSSAPPLYVAVFGG
SVVEGTNCDFIPPAALELVTNRSLLRERKRNMYDTVIKGRSCTWPNRLQALVDYALGEGV
VKIYNLGVGGTNSQLAVPIVKYRLYSGAADLVNIGGPDVVINGYAVNDNAYFSSTAATAT
YTHFNASLARAEDFIRAVWKSRPCHDPPMVWFFDEHFGNYIESLLGEDIQKDAVRLLADY
YELGYVSSSFSVRSFFLSDPDETLFSPDWEDPVKKSRIVDGHFGMPGHVHASWTFAYAAL
QTVLDYCADHAFTDSISTIRLQDGQFTSQLADMQTLLDRTYLPPPLGQDTLSLVNIAKTW
RATQQQQYRSEKLLCEDEMNTQGTLCPLAFVATPVGTTRQARAVDDYLKPFVTVNTGWYG
RNDIRNGWQNKIGLMPTGIGASIILSLEHVTTLIQMISLQTLRSYGDPWEGSEALFDLTI
IRGNPNSTDFRDNFTIPAYHDANMSVSYLYEHDLGKNRAVAGDSLTLNITLVAGSAFKLI
ALMMCSG</t>
  </si>
  <si>
    <t>MKRLFGRTKKLGAEQEQPTPLAGSGVVGTTRPRRDRQQSLLKEPEQGSMVACLEHKSQRG
DVEPSSSYSLMKSNKSDNMPSAVNDVEAGAGGNEVTSKIPASNGLSDIFHRLRFSATSFT
NATKDKVAASGTVANETVAPMQGPTSKQPTYEGFQGKMRYLATVVCGGWFVYVLLFAIMA
TGLAYGALNDGNFLDFVDWDKNINVAFVGNSYFFLNDIPRLVETIADGHVYQNSVLHSGG
SLGGLLVTGNGMYPRWQTNEAILDSSYKNSYGNSMTLYDYGLCTVQQMLNGSDSNVTYLN
QNYAYYNDGHNPCFADQNYLTYTTNQLSQNKVKWDYVVLVDQTKRMAIESAREDTTYALA
NFYAPLLKKTGAVPVVVDTHAFWSSNTNMTGLGDIPNFQKMIYNGVRDYVSVLSKHLPRK
QTPIVAPIGIAYLTIYDEKPELYQQLFMDDGVHASFYGSYLLSIVIYTTVFGHLPSDQVS
IPERIENLFANSRKLVYGESTAAFPSYDEAYYLRNVARRVVLGHHRPKSFQ</t>
  </si>
  <si>
    <t>MLEPSSWNVATPLGCWLVLEVAFAVLFYTYMVPKANQRTAPHPYRDYGSSQHLLLIRILD
RIASTSHQTGRDSREALTDFLYDWFTPMNCTKASMPDAVKKKILPIARRSGHPPPLAPLQ
SSSMSSSASDTSSVGSGDEEDDCDNSIETWSIDGLQREDMNNFFAWAFFGKNVSEMESCE
HVEMDECFRVIEERMGLVFLPGSGGCYQPRRLSLEDVYPIHRPLLVYVAILLLKLAASFL
LWALGYRRVVAKESGLAGWYRPAQKGSDKLLPLLFFHGIAPGGLVLYLPMILCGLAIDGR
AVFLFENRSISCELGFQAVTERETVTGVSEIVNKHLGTEQDLLCCGHSFGSCLLTWLLYD
TEFRDRIRQFVLLDPVTILLSEPDVMANFLYSRRVSKIRMLASSELFTEYYLRRHFSWYN
SELWLDELPSQTHVLLALAERDEIVNAPKVKELYDLYRQEYIADRVQLIYWPGAGHASCV
TSPKKWEELRIRMLQQELSFSQQRT</t>
  </si>
  <si>
    <t>MSGDAKNGKHAKNVTRATRIIKTEAGGECTDNQIEISTELSVGENGLAPMSSIRRLARNI
NRQLSRRQSSLQEALPDTYPGWAALLATLSAAAVGYEIRLQKRLTGPPLVFGQCQTSPRL
SEIYARLTASPSAILRRDIQPSLFVGTRASVASTFAYLLPGPSRLDSHPRFREILTMPAD
GAKVAIDWELPPSRGNRDRPLSIEESAVRNGPIKVPIVVILHGINNHANFGYIRSLMRVC
TDKGWIAAGLNFRGCGGLPLATPRGYNGAYTGDLRAVVQTISGRLAPDAPLLLVGNSLGA
NLVAKYLGEEGLSNTLPPCVIGGVTLGNPMRMNAGTMDPALSSLLALGAKKTLLENWPSM
KHMTNSSFRGAVKGALLGYSLADFDSSLAPLYVRNDPIFPYALRLGFQDGEAYWKDASSY
RFLPFVSVPLLQIIAGDDFLVYHPFTSKVNHAITNPNVMVVETKCGGHLGWQESQLDVNA
WGVGTSWADVATVDFLQAVMDTRIIAAKKSANGKASVHDGNALYNRMDATDEAVRLRSRL</t>
  </si>
  <si>
    <t>MVAVSPWHPFGLTLVSRYMITAALGLSITIAMDCHLVILEHQGTDQESTSVFLGLFQYQP
LVGDDQADTRYTRFGHWGFSKTEEEASTLSCRAYPDDWNTADDLVDDGSHSGSGCEYLGR
NLDVAVLGFSLGAFALRPRSSPCSVRRGGHIDIRRAAILARNFCLDGCAKLRILQSSRRR
YSGNNSTDEWLYEFAARDGTTTCRYDRVSFVALTALLWFLAGVGMYVGLWEQAQDFCVGD
YLVDGGAPSGRIDDDENNHDGHTVVSEVDWHDEENLKAGGDVPENYDVVIQSDMNDEEPD
KELEVEWVDKIVELDSAEDLEINVAEDSA</t>
  </si>
  <si>
    <t>MSFFWTSSITNEPENSLDTGVTVSNSRPSSSLQQQNKNIKERFGGIETESRQVPFLPDEN
LTIESIYDFYVHTLFPAVMSSLPLLGRRLFHDTQSVLHDSFQRFVNFILPDYWTSSSSYS
HPQLPSFRRIWEENAADLSVSDFLLRHFDTNHDGKISPEELFHVDEMLLSRILPRSDESW
WSWFSREWPLLDWKVGLFLWRTFGGVLLTLAVLSIVPGRLHGWSARVLRWPILGLTYFLI
AVELMVYIVIRIFIRIAEYIIARPKHRALRQQMAKSQSYEEWYGYAEDLDRSQKRDVWIR
RIKDQTSFHYNWSFVQDLIRDLRNAREQGDSILALAVIQQCTRKNVGGIMSEDLFSYTNT
GEPKAVVREFIEEAVQTLHWLTDEALHIPVDDSAQQQSNEKRTYEEQMEETVQAEKDKIW
KSLTNLFGNGEDGKQNDDVKTKDGNETHSPESAPHQDIESRTDNPLPSFHRQEVLTFLKR
ARAAYGRTALCLSGGAMMGVYHFGHVRALLETGSLPNIISGTSAGSIIGAILCTRKDDEL
DRDLRPEILVHKLTCFSRPWRERISSLVKTGSMFDVDEWLELLKWFCRGDMTFAEAYRLT
GRVFCITLSPTTKKAPPVLINYLSAPNVTIASAVVASAAVPGFVAPVRLRIKDTNGVVQR
GGAKDEAYFDGSIKQDIPTTGLAEMLNCQFFVTAQCNPHIVPMFYNSKGGVGRPSRWSSG
AQEDSWRGGFLLAALEMYLKNDMKAKFVFLRDLEAAVGFTSELLTQDFVGTTTIVPQVSF
KDYFGLFENPSLEQLQRCCHAGSVAAYEHTVMIQMHYSISDALEECIAKLETNKRKVHIR
RRTKLGSASMTRGDPKGGVVEESTEARIQPTVENTQTFLVGGLTSDGLKVRTAFNESSDD
TDRESEYDEFEADWTDLK</t>
  </si>
  <si>
    <t>MARVLRVAAAWWSLTAVNGFQSTVPQSTTRPIVHAPRTSDTVLGASLSSTPENKKNQPST
IQTPYNETGKLGKLERVALLVCPAQFCVPDDYAVLFENLRALSSDDAATLAWPRIGTCVV
APLPRTEWIRVARQLPTRAFWDARLPVHSTLDWYFDAIEKGLAQIFAQEGEDVRICIVGH
SIGGWVARAYLGGLGRTSSAVYRLASTQVSSLITLGTPHVSPELALVDQTRGLLREIADA
ESCSPETLAARGIDVTCVCSQGLDGNFWTTNVEELVAASSYWPLSGSFRGAGDGIVPLSL
AFMEEPSRRIVVESCGATMLPVRHSHVVPTPWNLWNGYAPSIILPDTTFPSYVSKGVVAQ
WAQYIR</t>
  </si>
  <si>
    <t>MTRMAPNIGLSGLVSSSSWEDIAVPATVVPEPCPDEPNLYQLPGDVHPTYRPVPALATVV
IWVSATLVGVLTTWKRKLSWVLPFVTVQAGGSAGSIPWKKLSFAICKAVVMGLAVSTALQ
DLIRPPSRISIETLRQKYFLPSRLSKYTTLTIANETLGVHYLECVTVNEESNGAHRVLYC
NHGFGASSLSWLPALPVLTSRLNCNVGLSHDAAGFGFTGRPHGLESYTSKSSASIAKQLL
LPCLKSNAETTVVLMGHSMGCITTLQLALQLDVCVPKRIILCAPALGLRSGKKGKQNGRR
YLPKVLVDIPASYLLRRAVGRPGFWRRGLSVAWGNAKLLSDTDCLRFQWPSIGKGWERGL
LDFARAQSLTRELSTDEEILRNVMALPNTTIDVIVGGKDRIVSPQRIRKFLAAFPNINIV
ELDDVGHDAFEEDVELFVNTVDDLLK</t>
  </si>
  <si>
    <t>LEHRLDQWSVSLYKLEVQENGPPPCVILYLIASWRAATAWVECESGGICPDGNTCCEKTA
TATVSTKKHHGSVCISGSVGDIGMCCNDEAVTGCHGGFTCANGTAKENLTTSYYCERLDK
TDYSLPNRVPRYTLCSVPGPVLQTIHGFSVVDSNPNKPKLAYLSTMGAIDSTSPDILNLH
ARVQTVIIVVHGSSRNPDDYICCTNAALPSSEQFPTNSTTMLIAPWFLAPRDNVTEVFNF
DGSTSVPLYWFVDGPHYHTWRFGANALNANLSSYTAMDTIVNHLVQDFLRFPLLERIIVA
GHSAGGQLVHRWAVLSGSHAFAASLQHNFRSRPVAIRVVVANPKSYCYLDGRRFIDGEFR
LLVQDEKAECLPYNEWQWGLDDGPFLSIPYRDEAFALAGGRAKVVARYAMRDVVYLSGEL
DILPNGNCMAQLQGAYRKERSERYFASLKKIYGWQPHRRLVVSQVHHDHCLIFQSPEGHR
AFFESYEQSYIL</t>
  </si>
  <si>
    <t>MAIHTLQVQCLLVMLVLLACSWGSASCAGKLAVAFASTRPIRSTFPSTGFVKVNLHRSYQ
APLYVLPQIPEETPSSPSTKRFRFLSKLGIGTARKDGRAIRNIARTEKKARTIYNITTQM
DLDNYWKDDQRRFRKDEKGTIDYDWLIRSLNVSGDTQIIGDPSRPEYVHPVAQLVHERQR
RGTALGQHKDGCKLALAVEGGGMRGCVTAGMICALHHLNLTSVFDVIYGSSAGSITSAYF
ITGQLPWFGPEVYYDQLTTAGKNFIDRLGLLDPRLYRDVITRPDGKPVLNLKYLLKTTVK
DTKPLDWDKFLEQQTLQPLNVVTSGLKSQRSIVLSYENGGFENLNELTDCMHASCLLPGI
AGPVMNLDMRSTSQRGKTPKLMLGNGRMEDYLEPLADALIYEPLPYRSAVAAGATHVVVL
RSRPDGTDVTGKGGIFERMIFRRFLLRKNRLPHMFQRLSQQLHKKLYAEQVIEVNEAAYS
KQDFKDTSNPHLLGVALPPGSPEVVRLETGREAIFEGIRRGFARAYDCLVEDPKERGRGQ
IVAKEYFPDEILDYDPLTISETDRSAFEVYMKKSGITPKSWGDKEHRARPTVR</t>
  </si>
  <si>
    <t>MTTRWHSSLRSLIRPRRVGILHRRLFHATSSPQSVLHTEWIGRPSLDSQPLTGTVLVFLH
GLLGNSRNVKTLAQKTCALYTSPGLLVDLRGHGRSKECHEYGSGTETDRVPVTLDDCVGD
IQETLQHVGVSQSTNGKLTSTTNITFVGHSLGGRVAMQYVHARLEPRPSHVWLLDTVPGL
TNTKVESVLRIAQLVREEKSAWTRPNLQRALTESHGLDTATAQWLASSYDPSTHDFGFDL
TVAHNLVQSMDEQDFLGFLQEAVHEHWCKIDLVRGGQNADWHAYPHTISLLQAMAKEHAG
TFGYHTLPKAGHWVHIDDLPGLLNAMRSRLL</t>
  </si>
  <si>
    <t>MSALASTAVALSSRAFAPTAIEITLACADGMTLAAQSWKPSSEHTTKRRILCLHGWMDNS
ASFHYLAPRIMEHFPMDTELVALDFPGHGLSSHKSIDGPPLMLSESAFYVAEAVRRLKWD
SESTPFTLIGHSMGAAVGCLYSAVYPEQVKNLVLLEGAGPLARKTEDIAKHIRMHVQRRQ
TALIQNKSPRIYPSLELAVATRRQTAKNFPGDQSLSKEAATLMVKRGSVSVGEGVRFCHD
ARLQWPSLQYFTTEQTEALYKDIQCPTALILAKSGWPFDEDRQNRTLELLRPVHYTTLAG
SHHFHADPDTAESVAQEVLRFLEQE</t>
  </si>
  <si>
    <t>MGLSQETTFLAWWIWCSAFLPVSFVVAWVPRRPTTLSRNSCRRRPRKIPSASWHSNNVAL
RFPIELKSIQRSRDLAVSTALSLFAFKNGPDGDDTNQEQSNPGQGTQEIDDDENEKDKPS
WIRAIRQWPLRESNAVSGSGVDQWLLGGPLQDHEADWLEEIVGGGGVTDEDNSTLPSSSV
LKSVSSSRISSSSTSFLRPLVSLLNMEALLFDYDEAQTDNFAGDSAGNESTGRTLVASDS
LPGSSSTNASQIFASILPLSATLSANTTASLARGIATDWTVLEELGRLDQWADSIRRGIS
TADPKTFSKSAEAVLKQATTRIESLVADASAVISPATLQALINRARQAVPPSNINLLVGS
ENNVTSSGEMPKQVDLIEAAKRLALDRGLDVAEAAERARETTAYAVSLVTVADGVIRKGY
VDGDFIAQRQRELQNKSDAVMLDDGVADGSQALFADYPSAEELNTYGPSLAQAAEMGALS
GAIYEETIPRTHALNHAIVAQGRTKDVFWMVTDKLLVNASAFNDRNVALTKDPMLVRTLT
IRGFDASDEGVDRERLINGICAAAPERLKSQPDVLIHSGLMSIARAIYKDVKQYIDWCAP
THKIILNGHSIGGSLSLLMLLLMTDDMGPEYVRNKILRVFTFGNPAVVCLRKPRRKTSEA
DETCDILKAFELPTNIVHGFAQPWDPVVRLFTQYDPLYPLAGGLGDDGVTPWANGPPRTL
RTITKKIFEAWDGWPRFRETFRGQANQNYTSVGIQHILLPEPTRFLADRFVAVNIPVPPI
ETVLKISSRELLPALCNVFPLSTFEISFVPQAIRSFVHHFYPAYDMPLVAYVRRKAKGNG
SLGPNNNGSGKSPSPPKAKKVSKKTATQFKEPALTNSAIAPSEDNRSILTGDEGPSWNLA
AQWLQGKEGQIETKGNT</t>
  </si>
  <si>
    <t>MRGNKPSSTSSVFSNKCVGILLVFAAILSCARYLSRLPSLTTSPSSESQDKQSLRLGTSQ
TNKNNIELLQSSVGSIPYYHCPGTKNDLVLLHGSKFTKEDWRTSGILGSFCGQDDLSVTA
LDLSVRATHTELQAILTDLENKGRLRLPVSAIVTPSASGFTMVDWLGAANPDSSALLNFT
KGWVPVASGSVMTAPDQLLTTWRSSMSRLMVLAVHGDQDKGGKISSSRLKQIMDAKVVEL
PGRHPCYLDSPDAFVSTVLEHIIRLV</t>
  </si>
  <si>
    <t>MAPPNSNMTSDPNELVTKKSLAIALSAPRAPPSGSTHRAAMLGREVTENPYHKSLTDTTS
PRLQQRLFRQLRNAYRTAASHAPHPHLPSALDTGDVVTRALGAWLSVASQNRFRDSGGFR
RLVDFLVVLSAPAIPLSAPSAGWNFLMLTKQVKKLRYGLNSLQYIDFFLPYDPAETFTNT
RSARRLIFFVHGGAWGSGEPWMYRLVAGAFLELGYAVAIVGYRTYPDGTVVDQVADLRDA
AAFLAQTHPAWCERQVTVMGHSSGAHIALLFLVDRFITSTKLSVTANGSGDFRIDSFVGL
SGPYDISHHFDYEANRGVEEMSPLKPANGYTRQSFRTHSPALRLLDSLACQVESNRVIDK
LFPLLVLIHGIEDDTVPFTATAEAGRILRSCGALCQEIYITETRHQDMVMQIMLGGKTLD
AVIDWIQLLHHESPAPTPIYKVHAKSKL</t>
  </si>
  <si>
    <t>MKEIYARLETVRPGRTLFVRQVSMGQENSATRLQLVCVHGLCGTERHFLPFLHALDHAVA
SNDIWLQSISYDWMGCGKSPLIPSFDAYHNRETEADLLAVLQRLDSSVPTVLLAHSYGPS
IVAQVLPQITSQLRLVGIVWVSTALKSDTITFLADGGPPLMKLPTFVLRCMQPSLTNSFV
QAAVLDSHTDVQTVVRNDSNANDMWVAKCYHRHTCWAHVDLVQNLPIDHLVLHGAEDGLL
PITAGQDLANRLGTELIAIDQASHMLMLEQPTKMATAVAAFLSQRFAAPTAGSVPTSAA</t>
  </si>
  <si>
    <t>MQHLSPPQGSRKRAYPSSASRPDWIQNSPKHRLGLPTLVAILLGWISIRSHAFVPHSTRS
PALVQSRIRLADQITEKEQDESVWKWNASGSFGSLLMQLQKKEEALLAVNETFLEQDVVD
LDPRGEHRAEEARTAPDLKPLEEQQSQEQLATMDWDTAKELDNTITILSNGDRARQELQT
LPLSALQKSLLGDGTTTSPEQADSTVILPLSRKAHYEERIGRDLRHLAVSIAASTETVAD
WQTFCANQGGLYPVLETIREGAQHVAPYLTNTKVNNATTSMDSQGIRNPIRMEESFQAAC
SACRALRDLCAISPEVSAVLTDGILRANAAWEGSLMRDFCTLLQYASDIDGPTRLDGMPP
TLSRGQSRKEASVNEAAWAVQNRFTIRRKQRRDTRLRCKLYITQLLLAVIVASDDAVAAI
RKTDGLAHAVLQSSSFARKQQRRRWLRYPVEMAKWLWRRRRRTVTQESANLRRPFLEAAN
IANDLEGQVQRTANQILAAIGHNQWRPKIPGQKGLRILCLDGGGSRGMTAVSAVKCMMDA
AGNGNDVADSFDLICGTSTGGIIAFLIGLRRESSAQAVERYNQLIKQIFVKPFLSTPLMV
FTTASYDESPFMNILSTILQDKIMLDSRADPAVPLVCCLTSKMSSTPTHVALFRNYNYAK
DELRDPFTINPDKAREDLGLPLSVEHPSVQSGSYKKELSLKNAPGARLAAGSRYPGSFRV
LQRYALRASTAAPTVFKPVMMGGEMYCDGGIVASNPAAVAVHEARTLFPDIPIELVVSVG
TGAFLEQKSAPRIGWDGIIGQIVNSATDGEQIHHILEDILGESSILGPRSSVSKTRYFRF
NPVIGMPDEFPIDVTDPKKLTKLRQLTKDYMNEPEQCAKLQQISDLLGGRDRWKQLVISK
PGEVKR</t>
  </si>
  <si>
    <t>MGYLSEIIVVLLSLRSIVATDTMNLLMVGNSYTARNNLSHMLSSLLGEGLSSDNIQVSRN
TKGGASLTTHLQEADGTAGDTGLRQSLVSNPKPWDFVVLQDQSQIPGYYEVSGFFDQSLQ
SAVKLNELIEDTGAETIFFLTWGRRDGDSRNHWIFPDFPTMQERLIEGYRQFAEATSSET
RRTTVAPVGPAFQIIYDRYLELRMDPLDSESNFYNLYSSDGSHPSRSGTYLAACVLYATV
TGKDPSALKYRPTGISNDLQDMLQSVAAFAVMGKSFDFDTVVGYMEQEIAVSESPSPSFS
GAAPTPRPTRRPTRAPSLRPISPPPKSWDDECSSLVENSNMELGHEGFWYAQGVSDVIDT
SGYKSALAIRSINRNREWDGPAYMMNSSKDRNCMVQGSTWQITASLQMIDPKTERGAECE
LSSGGRKNDCPGLRFRFRDSRWDLQEFRLQEYAGDAWNPNGFNQFKVEFTVPKNSDTWHG
EIRNIVVFFADFPAYLDLVIDDFNIVRVQ</t>
  </si>
  <si>
    <t>MEMFDCCFTCFERGYESSGDEIEDDDAENLSHVGQAAYDVLRKRHNRQHHTLWNVTSGVV
VGELHQTPLTGWLRDVEYPRDGHDDWFPEKMAEIMARTETWCDVMSLGPPDGLFMTQFQE
ALKTIAFRATGKTKPVVVRMMFGNIVGMPVNCNKVIKALTALVPKSANINLWVGAWRRGV
SWNHAKIIAVDGQYLHTGGHNMWDAHYLKQNPIHDLSFELQGRVAHDGHRFANEQWDFIE
FKQDTCCGQFVDKIPDGMPLVAKTRVTVSEFPRGRTAEFPPRYRKSLTPMRDPLPNEVPM
ITVGRFGTILRHARPADDAFLAMLGSAKTIIRMALQDLGPVCIPGTRIPLPGCVWPKEYL
SVLGRVIWERHVDVEITLSNPNSVPGGLGAIEACYGNGWTCVDVAAEIIKTIKKQFPQAQ
DAALRKCVADNLRVCFIREKRGHEYDDGATMGMHAKHFIVDDVCSYTGSQNLYICDLAEW
GVIVDDPVATKKMMDEYWTPMWQVSYTGQDCDVQAVMDGLKINRDGENPVFMSAEQKQQK
LKATRLQTHNPGNSEYYYEGDTEHSSE</t>
  </si>
  <si>
    <t>MSSKQEQSNRRLQIPPTFTSPPSGLALLHTPQAFRSDAAIDEMRSAALAGMCSSGDGSDG
SCLSPYRNFCHIPFVPDANRFGKSPIGVVFYGGGLVDPRAYSPLAATLTERYGLPVVIPV
FGNDMAFNASSCLSGRLSMAQADFDGVEKWVLVGHSFGGVAASVDLWLSLQGKGDVDIDS
IAGLVMLAADVQPTTGCGPIDFSRTTIPMASVLASEDRVLNFTRFNINRGNFPANDTFYL
NILGGNHGGFGDYDDTEFAALFNQNDGIATIPKAVQWDISTAAIYHVASRAGLILPTASM
PKETTPSYGPEVHIQFLCIAIFLILAFMC</t>
  </si>
  <si>
    <t>MKSCGSLIGSGCDDQTRLGLESLVYMTSPNTVASTTSEKVSRALVLNEGPCGDLLRKDLV
FCLERSNPALNHESLSTSWRSGFGEEMGMDDMQLLALQILTNALAIVSKLPVRLREKIDP
NSLFWKSLFSILRMNLAVASEFPQEGAISAKCFGFLELLAPEIANILVDERLLSNLVAAY
EYGKQHHSDLEIESQRLLRQLSSHLERESQL</t>
  </si>
  <si>
    <t>MVALQALVLRQQQHFTSVGFSGAGFLACYHLGVVQCLRDQGLLHCALEKDKVIPLTGVSA
GALTAVAIAADIEPSDCMSVVLSCAHKAREAGRLNTWQPGFSLVDVVEHYTQKMLLHVDE
EAFLHRIDHGKRLRIGLTDRRVFPPIRNRHAECYVDRYRGLQDAIAVCVLSSFVPGWTGP
VQGRRDTTHRAVSRAAQRLDQMIEFKCVKRTITDAPIRLKPEDSTARETCWDGGLVNAFP
IFDARTLLVTPIAAHFPSHSICIHPGMEYDSANVHRFAWTDRVHVHWTAANAYNFRCLLA
SSEPDVLHAKFSQGYDNATRYLKQHGIRQTYTAPVVSPSISTNVVQ</t>
  </si>
  <si>
    <t>MGRLERTVVPNLRRWHTDLPRRRIGNHYQLCCTHRKTTVTTPSASFATVKSGPGEPWDQP
RLAKGVLLTLTACTIAVAVSYQTRIWRQERIRDLPDASDPDVWNAHFPHRRPTQVVQVTR
RCGLMGSTHSVKAELDRIRDWHHQNGYVGGLVLRDLTRPVFGFTDDVMSEEEDWTLEDII
RDPTRLNRRECYYLYYEIMGNGAIQQEIYCRGTTLLDDVLTCLQAWMVYDDDLGCRVHRG
FRNQADRILRDVLPLLAPRSDRRATVEVCGHSLGGAVAAILAVKLGRLGYRVTRLTTIGE
PRFCASEQDAEVLLPWLPIDNLRVESDQDFVPFLPPFGAHVGKKLWFLQHDELPRLVPAQ
TASSSLAWTDSVWTNFRMWEILSANGKPHRIPSYVDKLKRRLVPS</t>
  </si>
  <si>
    <t>MEWPYWTSASPQKPYPSSFPPSRDLPPPPSDFPNDQEQSSSGGDDAIEGTWLNIRRLSNV
SEDDEDDWSEGPPASGYGTDAYDDGSRKQSLRRCGFRCSRYRLALATLIVLAIAAGGVFI
GAIVTKRKDDGPAATSVETNPNTPTTAPTVRVTSSPSVTNSGNGNSTTAGALQATVQLSL
DSVEQLLSDEGKEFMGLATLEFLRASNALNDDANTTLQPVSYRSVTVTDQALITGTATAA
AIEGPVRTRGQQRQLQRPTSLRVELSVQGVAALADNTTNLSDGAFGSQIATAIATNPEVY
RSVLQADGNEVFQNLTTIGVRVAEDTLAAAVPSSSPMSASESPSILASSNSPTVTLSAVP
TNSVSTSPTLVPEPSASPSTLPSVAVAASTPPSLLPVTVAPTNLVVTVSPTAIPQALPAS
PTASPSIPGTTAGTPRVCNGVAGLCDVRVNDAVFGMVHNAMSTQPDNFLSFNHEDTLEDA
LTAGFRGINVDVGICDGQIVLFHAFCFLGTRDVVDTFSNIHNFLTQNPNEVLIVSLQIEL
VDLQQLANLLGGVPGLTDRFYDHALGADWPTLGELIDAGTNIVLFHYNGPSCDQVVCPPA
FLDYFRFVVETEFNFQSLAEIRDQFNSCALDRGSSGFRNFYGVNVFITLPNAAAADVLNT
VGFLNPHISACEAQTSNQVNLVLVDFWKRGNVLDYVRLRNLQRVAVLN</t>
  </si>
  <si>
    <t>MGDAISSLLFQPPPPTFLHPSRHFWLNTSHGSRIPAFFIERPNASVTILFSHGNAEDLGM
IYDWFNDLARVLRVNIMAYDYTGYGKSNGHPSEEQCYQDIEAAYRYLTEVRRLQPEQVVL
YGRSLGSGPSCYLASKTAKEGRSVGGVILQSPLLSAYRVAFNFRFTMVGDKFPNIDFASK
IACPVFIVHGTQDEVVPFWHGQDLFLALKQEWRAKPFWVDGAGHNNIEAMLRSTGTFVAK
LMEFLDLHVVARRGKIGPPLVVPECVPIALRELQGMLGRVR</t>
  </si>
  <si>
    <t>MNAQEFYGQYHGHNVNHLEYVLPFLRESSDRLIWTAGDSSLDNKFWFHDTAPAVGAYKEV
LRPPRMKQDVTYWLNALIESRRSNDGSYPKLAAINTAVEATTLNERTFMLTPQDRFLRDN
IISEDILLVSIGGNDVALKPSPCTILSMCGYFRHMFGTRVQKYIDALTAKTKPTKILVCM
IYFLDETPNPGWAGAALGAMGYNRDPGRLQSFIRKVFLEATTSIQIEGTEVIHVPLFHVL
DGKNTNDYVQRVEPSPSGGRKMAEYLLVR</t>
  </si>
  <si>
    <t>MSWKDRTTRFLPKAALGVVVGTPCIAVIQAAALLIEYRINHGNAPRPESPSRGVVVATSS
ASTFTTAPALHDFYHVATSSWLALRRHRHDDPDTIQSPLRILVIGDSLAAGVGLSRSATP
VLPQAIAQSLSQAYHGRVVYWTCVGTPGISATELVQEIYQLDHLPRVASALPARLAQWQE
TQKRKTQERLEQASRKAQAWWQHRHQRPLRRPTQEPSSVREDDPDANAVQRAMRKLVSWW
KRTTNQVRHDWRELKDVIRVDSEDSPDLPTDGEQPVIDDDSQKWPTTTRSARRTNTLVRH
NTLATAVDVDEYDIAIVLTGINDLKDAFLPFLMSNERASELARVRQTHNMQEKGIQATFE
RVVQALQSKMRTVLPGKQNDEIRDECKEDTGGLRHHGTSHGDERGAKGLFATSESDNSLQ
VFEPDKIQGPLIVFPAMPLAPLPMSQIPPLCWFLVPIIEAMDRNKQLLAELYPNLVAFVE
APSARVFMDAEAQHGPMWEKTDENGGEREQVLLKLTDIALHAVERVQETMRQHYESWVMD
AEDDEWLYVLTEDSVASAKEWEVQRPPGAKLISVDGIHPNDEVSGYSAWGRIIGQAIVTE
LEKRRDS</t>
  </si>
  <si>
    <t>MKQAFPNLRIRIKVIPRFFRWYACHGLVFVGLLGGSTVATAKRRADTRLSIPRQLKRSLK
DLREAGSKRSREIFQNVSSVRAGGSAFDMDQFGRSVSTVLGFIAGTQTLGTILTANKNAI
FDQLAVRLLEPDSVAAMHTVRKILSSVDDHGIVDVFAKYRSRDVLLSIYALSRLQDAVAE
NDRRRETYSAFLDNELITDLAHYSVYASVAYGWKMHFAFGGGLHLGDLQVLLKRTGIFLA
DLLEHKKESKAHRPAYFIVRDRSRRKLVLCIRGTLSAHDLLTDLCCSPDEYELPRSTSRS
RIKTLSDYWWNGGSAHIKMRAHQGMLQASRLLKKDAEDLIRSHLKENPGFSLVLVGHSMG
GGVAALLGTLWEDTFENLQVYVFGPPCVSCFGVAPTGTRNIVSVISDGDPFRSFSLGHVA
DLSIGVALLCDDPHLRRMILMKTNGRTKEIGALDLQWCVQTMKRMRGDMKSEKLFPPGRL
LLLSSKGGMCKVREVPTEFFGELAINHKMFDVSKHIPARYESILRSILEHRGASPSVD</t>
  </si>
  <si>
    <t>MRSSSSDFASKNNQPLPAQPSIWFHPEYTWTDVWISMLMKLVLPLGRFVDYFHLTKDADG
SSMHALVRRCRARLNSMEEMGLKAAGFHRWAKAWGCPVATFVWNVDASSDILEDYGFPNE
DHHGSGGTDFYGTQQSIAHVYLPARLIPDEHSSVCDPDSFGLQALQANPNISWDRIDNRI
PIVLHFHGGGLTLGSPDRILDAVERVHDGLIQKKQNNNDPDLNLKMVVLISAGYSLAPEK
SFPAAPLDALNILAFVIGKFPNNPVHISGTSAGGYCASVAAMEGIRRFPGRIASALLVSP
MLDPKADSLSYFANANSAYACPAGFVRYGWQAFFDLEKKESDVEDNNTTEIDDPLACGSN
RTIWENSKWNVSSLKRLALPFSSVPQGLDSSTAPVFIVGTNRGDVLYNDGLMAVEALRQA
GASKVEHVDAGGCHVIGYSNDCKANEALLDAWRRAVFQRS</t>
  </si>
  <si>
    <t>MTSRRVTATLRQQLRQAARGDTQSTPNGSPPRRLWKCFPLTAQHVNVPTKRHPDDTDDER
NTSAHPRWLRTPSEFHQTLCDRIERARRRVHLASLYIGPAVDPTTRKQPLPKCCHASIPE
STSVSCWINTERSVPCRCLRNGHPHRSSATISSAEACRRALAQRPKLPDESHNGTADTEH
NKSQIHLLSVLGPWLSRLPNPYNEIAGVFHVKLYVVDDAVLLSGANLSQEYFADRHDRYV
CIYNGGNGLVDTYVDLIQALSEFGSQRYEGIDENGVAQLTNVPDRQRLFRAIRDVLTIEA
DTAGIDHEPDPDVIAYAVPTFQAPPGYFTATCDATELATMPTDLQTIHDLLRQTAAWAPA
AASSSSSAPQTTATTATTTHQNRPVTLRLASAYLNPTHSFLESTRNLNVFFLTAGKLSHG
FRPKKVTGHVSKTAWIPTVFATLVASYPPWVKTWWYQRESWTFHAKGLWLTTTAETVPES
TTTTSKTNVPTLTKSQLRIPETDELLVVSHGSGNYGYRSEQRDMESNLLLVFPSPTDGQE
SNNPWAQQHIDEWNEFVPSAVPACLEDTDPLPKPVQWVLPYIKSFF</t>
  </si>
  <si>
    <t>MPSLRLFNHRTSVAGDDLRCHSTFAILLRLLQVALLVPAMIYLVRINADPMHCESSGILR
HGHKLFYTYWVCSVVLVFFSLPIDYLIFRTSGRGTPSQPAARAWLRPLCYIKIVPLSLLR
ITTFGLGVVVAVFLKQFCTCATDSIVDPAENLNALLAEIRTFRCPDYDSMMVVLPTLIAT
HASEVMVATIIYFYFVFKTVRPGRWLRPLLGTPEFRWEAFCCCCCTLSSVFTCCMFGGWE
VRNSSFADISLALAEFLDDGGNLDVTLSDLVAGVMMVGREHKEKWDRTRGLLVEKVKSSR
HHVAHSQPSAVSSQYTHSNIYMLRLKRIHEDRSTAFEVDEREPLCVHNISDVDVVQEGAY
YMRFALAIYGYIMYVMNHRMEGLCCLTAQCAGCFRSCCTEEVIGDNMCGCNASAFLRETG
MEVSCLAYFSCRSGVGKIPYCIVVDKEKGSVVVAIRGTLAIEDVVADLTIHPTLLAAFGQ
QYDFVGDNAYAHSGMLKCAEWIAEDMRGHGILRRLLLDERSDTSDFRLVVTGHSLGAGCA
AILSLFLRKDFPCLRCFCFEPPGCVLSDQLADFDWMISFVLGDDIVPRLSFESLKNLRDD
VLSAIQRLKVPKHKVFEIFQPLNWKKYSDHTKWNRRMLHRTNSTPQSEFGSQLSAFRAHQ
HERAIERGMAGQELHPPGKIIHLVKASDTSSSTRPFLRWEKDAYVPVWAKRKDICEINLS
GSLLLDHHAGKVCTALQRIAASFGEKSPVAGPGNVCQA</t>
  </si>
  <si>
    <t>MANYAPISEGVNDETRPRSIFFRSPLLDYGYLPVVEEYESGSLARKPLLLYLPGFDGSFL
SAFLQYPELSTAFDVRCMSIPASDRSTFNELKRSVLQYLRMEIAESIVGDLDQRSSRNKT
QPILSSSPFDQIFSFTKGASSKAVYKRSSRSVYLVGESFGGLLASEIALSILESEKSHAN
STIDLQGLVLVNPATCYDRSRLAALGPPVANSVPWMYPANLAKLLPLFTDEYSLAQLRLI
VQAKALPSVIDDAPREAYLGRVALSLPFIFPSMPQATLSWRLSQWLEFGCASAEQRLTGL
AAFPSFRVLIVAGEFDACLPSIDEAERLVSGVLPNAKVHVVEGAGHASTCGSRMDLTAVM
RNCFVELQQKNGRRSVTLRTAMKNEAASGIEEYFGMQPRYDNATIGLNPLRYWSPELYLK
HRPKTGPGQRKISRTTRHKG</t>
  </si>
  <si>
    <t>MAANGGSRPNFAAMEMESNGRSSRRDMKPMPVQSSSGSTSHPLDQLCMFLKLHLEYYPRL
ATALVLSIIGLLFYMFVKSFQTPMYRNRLSHDYTKIELDYNFKASQLDHWCLFGGDDACQ
CEDFTETISREEQQGWLPAHEANKKRIQQNVDYDVVFFGDETTEEWNGYWYNKPSQDGHL
IRKYWNETFTSAGGGELEGLALGIAGDSTANLLWRMQHGELPQSLNSKVFWLLIGTNDLS
RGGCSEEATVLGILRTVEEIAFSNPGSVVVIQGILPRSSRQNGSLEKVGGRAHHLFEWHH
SETFKANQARRHFLLWPSIQKINQQLATFCKEHDHLVYFDVDSLFLGTLGNDHYTAKSQQ
IVSDLMPDYVHLSVEGHRVLGNAILRELQRIIFEDDERNDVE</t>
  </si>
  <si>
    <t>MSGKHIPKDSVAFHHKLFRKGQPEQVKKMRNSQRRDVPPIPREELNPVFEAPKTLKHDTC
RQSTASGGTADFLRFLANSQEVGVRISEIKQIRRMLGRPTLPVETRIQHPLLSLHAFSSF
SSHVQELGSQLSTLQQMDLHRQLLVADSNLMHWQSEQAHNNENQALQIQNQPSLSELQEG
LARGEGFGILDAAGRSTPQVGPSQLAQSQRAEVFGNTPLFVTQAGASEFRFPMYSSPQSH
GAPTSSTVLGMPIRSSSGIAASSFPSREHMI</t>
  </si>
  <si>
    <t>MPRDPLKHTSATPPSRSAHPYRSPVRQYFSRRDRSRGIPEIPVDAESWVGIYSGWALLWG
CLFLLIPVCYVYIALTLLRELCFAFPDSLYASIQTHLPSLANIVNALEQHSSRAVEFWCW
IEGIFYIGCKWHVRWLQTRDPLEASLSAAPMMDLSERQELWNFMMESERDIVGFLRGWFF
DQPLENISKYDVRDFAAWSLFETRHQEHLSTSELEQLEAFVDEIQVRISLELYGEDSDED
SVSVQLDFERRDDMEIWQHNLPRPTKQFEFSEESNIEEPNFFSNLYETYRTRYDQMVRTG
ENMVPTFHTVQEIRNLVANADFHPVQDLRNMVGNTAQRFAEAEEHAKATGRQVYETLVPT
GSSIDKQLSAMSRATYTQLTEAWNSVKNISERLETARFLSKQRQRLRQQLKGYRVMLNRM
LEKSSAVPSKQMASLMRQITECNQAMEHLESRAQNAFVQATGFAQRTLPSFLQRKEPQHF
AKYSSDPLLGIATYPLGFHLLILGGTEIPLRILMAKRGFTRNVCGAVSYYFHPGSSTDDD
DELGEKMPIAFVHGIGIGLIAYMPLIDRLLATGRPIILPEIPYVSAFRPWQSPNAVLQPA
VVTSTMTAILATHGFMLATWVGHSYGTSWLSYMCKYAPNAVAALLFLDPVCFCLHLPRLT
KSFVYTRADPGTISYLVRTDIMTNWTVQRSFPWAWIDLFVEHIEVPCSIYLSERDALVPS
NKIAEYLRSKDIPIREFQGHAPDDFDGASINCTVFLGVGHGDWTENTVLTVPDIANSVEV
LCRRAELLHEKSQ</t>
  </si>
  <si>
    <t>MLPAHLQLSRMDKEDAEDSSDETDEARRHQQRLEFPAKSELSSIIPKHPPLGLTGVLCDS
HSITIPQRGVLHYTVFRPRNLDDQMPPPLVCMAGGPLMPSTYLSPLVHLITNRSIVFYNP
LGVGQSKADSHVNLTDLKGMVFDFECLISRLPVKHFHLLGHSFGGILAYEYLCHQVRGHS
IFNCLSVILSSAPVSVQAAMDECNVLLDEIRIELGNDGAEETDVQNLFSQRHECRTQPIP
LPLQQSYQMAGFYSSPKGLVAVQKYVARRWRSENDDCLTTRNLPPALILRGQYDFVTSDM
ANAWGELFPTSQSMTLAGCSHFAMLEDESMYKSILDVFLRDNDPAQDDFIVLPNGVKVRR</t>
  </si>
  <si>
    <t>MIESKWTIEAYCGAQRPSNWSTFPTSSLSFLNQLNLSATHPFCGPEAPQPYEIPGVPSQG
PLLTNDHLESFWDVVLTIAAKGVPSLIAIGELWLRLFSSILAPVGLTHLLYTSIKGISDQ
DSKTATRPQRIFLSITCLLSVASSIVLFTDTLYVLEYGPFYGGSMLIMLLLLSVNVSVRY
RLRQTMIGKFCLILLALFLVYDYETGAFTFGDSAERCEIAEGLYYNQENEFINKLVEHWP
LSQRTYSKEYGACPWIPTGDGRTGLPFLLNLVRDFSYTRVWLPLDDGEVAALDIGFPEAG
HDVTKPLYLILHGLNGGSQEGYVQDFTWRRTGEGSTVVVMIARGLGDLPIRGWDVFHGAR
FSDAHTAALRLRQTLVGDHNYVARSGENCALDSAVAISGGLDMRFEAVYYRAERLWQPML
AQTLRDDFAVGKWGERFRARLTKDQMKNLMRAAHVSELGKSAAVAYNGFRDLDHYYSEMS
ALGDIPIEEYSGPSLEPQRRIQSLSIPLLVIHALDDPLVTFRTVGANHGLMHPTNLTKTG
TGNLLLLLTKGGGHVGWPLGWFFFLNTWKWMNDAAMSFTNAVDHSRKEG</t>
  </si>
  <si>
    <t>MPWSLDEFCASHRGSTWEQLPASSVAFLKKLDLTTIHPYCQNASAFLEDPAIPSMGPLRE
PVDDTTIEALVTFAYAKLVPFCGFLDLWIRLVSGFLAPIGVMMLILENQGSSVGKRSLHT
HTPHHWNSIVITFCSMIVMVDSMYVNEFGCYYGATLFLLATVLSLRIAVQRRLVKSQIVL
FLLIFLALYLTFDWRRFEFQFGDPFDVNRTVESGLYYSSQNGLIHDAVSLWPEHRYLYSA
ATGATPWMLTGDVRTGLPFYLNYIPDPFWTRVYLPTADGEVLALDIAFPENGHNASKPLY
LILHGVNGGSKETYATDLTWRRTRDGSTVIIMISRGLMDVPMRGWDLFHGARWQDAHTTA
LRLRQAMDGGENHILAGVGYSMGAIVLNNYVASAGPDCALDVAFSISGALECRNEQYYRR
AMRTWEPMIAENIRSTQHLRKWGQRLRARLGRDAFRSLMRATNIVELDKYTAVAYNRFRD
LNDFYSQMGALGDIAWSDLDKTPSKIASAKVFNISIPLCVMHAFEDPISSWRTVAASDGF
LEPNNLVQTGEGNLVLLLTEKGGHVGWPIGWLPFLKKWEFMNEAAASFVDAVAEAKRIRY
GKFPEVNK</t>
  </si>
  <si>
    <t>LLTVSSNKQNLLLLPSQVKFMKDSKWTIEAYCGEQRPSDWSTLPTSSLSFLNQLNLSATH
PFCGSEAPQPYEIPGVPSQGPLLTNDHLESFWDVVLTITAKGVPSLIAIGELWLRLCSSI
LAPIGLAHLLYTSIKGISDQDSKTATRPQKVFLSVTCLLSVASSIVLFTDTLYVLEYGPV
YALFLVYDYETGAFTFGDSAERCEIAEGLYYNQENEFINKLVEHWPLSQRTYSKEYGASP
WIPTGDGRTGLPFLLNLVRDFSYTRVWLPLDDGEVTALDIGFPEAGHDVTKPLYLILHGL
NGGSQEGYVQDFTWRRTGEGSTVVVMIARGLGDLPIRGWDVFHGARISDAHTAALRLRQT
LIGDQILAGVGYSMGAIILSNYVARSGENCALDSAVAISGGLDMRFEADFYRAQRLWQPM
LAQTLRDDFVVGKWGERVHARLTKDQMKNLMRAAHVSEIDETAVVAYNGFRDLDHYYSEM
SALGDIPIEEYNGPSLEPQRRIQSLSIPLLVIHALDDPLVTFRTVGANHGLMHPTNLTKT
GTGNLLLLLTKGGGHVGWPLGWFFFLNTWKWMNDAAMSFTNAVDHSRKEG</t>
  </si>
  <si>
    <t>MLLSSKVRRKIHQTVDCPTSALAVNCLQFPCCMPTASPWVDFHTDDGGAGRGLSFSTADW
MQQLKAMDSSIKLRDLVIPGTHDSASVTISGWKPFSGVGQTQNLSVYDQLCSGARYLDIR
MADNSAHNGVSIWHGCLEGCPFDQVLEEIHQFADAHKGEFLLLELVPEYGKDFSPQNRLA
ALQKVHKTFDSSIIRDFSSLLGSYTLADIKPNQSVAVLVHPRFYSDFAVDGKSYQQDEVK
EAFGFFNSHAIFRSVWHNTRNLDNLLEGNLQDVRKHGANKAQWHAGQFLLTPGVGGASDV
VQALIGQNSLRPVSQACRLYQPKVLDTFLRDHATESWNWILLDFIDLCPATVHFILALNV
PIQLEIFVAAVKGNGHVQDVTTRIKTFVQRGRVLFSPNLMNDLQVGPLLSSLTVAYRLGE
EFRVVTISIEIDTMLLISALGTSQCDSNVIVPSNKEGYVGGRGLTQSAQEAIVKYEYKNK
LCEFELVAQ</t>
  </si>
  <si>
    <t>MERQPTQSPGRENVIVVPDTSHSHGSSTSGRKSIPETKFDKEATVHRREKSRSEEETWSF
TTVQAVRDAFRQRYGPTSASIYEKGVSTFGNLRATADRLLLAAAQDRPFVLAFAGYSVTV
GRGNHFQQSFPFVLERILRPLLRESLQLDVVVRNAAIGGIPSFPYGFCFDHFLGSDPDVI
SWDFSMNEGNGASVLEAYLRHSQTQLSKRPMIILLDKNAPRQRVLEMYTRNEWISDAISV
KTAKDAVDSTLLQLPEDQRPPGLQRWDEFGAPASCPGRGSWHPKRMEHELIGFMMSLYFV
DALELAQRIMQENPEWKASYESNSMITPRFKAPLQPTPANDQAVTELLFGHSIDQDDFQM
KTISCRTNFLPATDGNKVLPSIVVSGLSPGITDENIMEVRSDAAYRAGWVLDVSKMERDT
KIKVEKCGGLGYIDMKIALYGVPESGPLRLWLPLGDHDSLSHHNSHEHEEGDTIADHWFD
DLIICEANEKRPIDACQLDKDLEFTVGGVLVTSTKMVMGAAEYLKRQTCVHVGVPEKAQI
TVLGEVTNTDGSLPSDTDRIRLAGGSKRGNSTIGLLVDVKVSDRVNRESGACCLSHIVWE
QH</t>
  </si>
  <si>
    <t>LAHDNALGTFLVVTTMVSAPEDALRRRSIAVPPGSASPSQQEVRKKRKRKRPNEAEPPFY
VLFLQVGTTLLILVWALHGSYRWVVPAALAPDLGEDSYDDDVAMPVEIHEQDRNVGPLRL
KMTDLLTNAYPEPHDEQPTIPALPTWNLTAESDFDAYALAERFHTNSTVNTLFWQTAAGL
RRQFAKLYGGENSARALLTRGLSIFGASLITDVSISSLPSDLRWTACRIQSARIEKRPFR
FAFGGYSVTVGRGNLFRQSFPLVMEKLLHTSFLTLDVDLQVNNAAIGGCPAFPYGWCMKN
FWGEEPDVVSWDFAMNEAGGDPRGMEAYLRHLWQLPRQPKVIVKDTFMATDRRLLLQTYV
QQHNILHDPVVVHTEPAVRPFLDRPEHSRPEGFLSWREFGSPLGAPGQALHHPAVKEHEL
IAWLLTMHFLSALQVVAASDEVSNLLQCPTPNPNYLVPPPQTLMANNSTDVWNTLMYGRP
SHTGFWLMNQVQCRTTFEPIVDGDLSSIIVSGSEGESLDVMLPKSKMYYNRGWVLDLSDG
EKQAKRKLNIFGGLGFLDSKKAYYGLKSSGTLRFLLPYEISGSSNNTLISQQKVGDRAKD
WFQSVTICQVNERREGGACNAEQDLHLTLGGLNITNASMIDAARTLYLGKKLCVYLPVPE
TALLTSRKVLTANETPDLVFVDNVDEERENRVGLALEVSIINNHIIRREQACSVSHVVWE
QHWAASPLSESLRAASSIDF</t>
  </si>
  <si>
    <t>LHCRENCLPIARNVPLEFSKSQVDETGMEILIDVPPYLHPYVEWLLDWTSSIWSSLSMYW
ANVGHCWSMLITNAERVFQIPRNALVPLLAFIFFFWPILLSLIMTLVTAWAWIFWIVTSV
SFGLIQLVYVSYQFIMITCDIFGLSCLKTYSMLRQQLLHIVDKTTSAVGVENATHRRGGK
SRRRQWRQDVEQAQTYERFLQIRIQSKEHAQVISKQTLVKKASLDTALPPPIPRNRSFSV
EHSPAKHALRRNQSFASADERRIKSKGSSSFQNRGTSIDDLDSVVVDELGEKLSDLLVST
TRRLREARRSAQNTPNDANAASLCYLLSGVLKRNHLQLDDLLIENARAVAERGQYGLTNE
SRSVVRAYFQQVEEGLDWIAEAPVLQNLSSHQCSEGENGKEAKHMHESSRSSSAELTGWA
ESSSKHNDLLERVTLIRKMKQNMGRTALMLSGGGAQAMYHLGIIRTLLESKLYQDIKVIS
GTSGGSIIAAMCATKTPEELYNNICIPTVVDDFTKTGEQRRENIRWFPPVTEMAAYWLKH
KLLVDSAYFRRTCDFYYSDMTFDEAFERTGKHVCITVSASRASGGTAQRLLLNHISTPHV
TVASAVAASCALPGVMAPAKLLAKNSSGVLEPFEVDGVEWIDGSVQADLPFQRIATLFAV
SSFIVSQTNFHVLPFLNKEYHPNQKSLYWQLFQTLEWDIRSRALKLSRLGLFPRLFGQDI
SKIFKQKYYGNLTIVPRFTTMQTFGLKSLSNPTIKDMEGYLKYGQIAAWPYLNAIRDMIR
LEKALDDCLMRLEARVRALNPDVDWLNPDDVESIASSSAVFSNSRVRIIGRPPMVDSARQ
RESDLVRKLEDENQVLKEQVQRLRAELLAQVGTDENANSKLDESSHYPVAQRYLIQSSEG
RQPSLKNEQEVLTPRGALI</t>
  </si>
  <si>
    <t>MCGAVASRSALGLWGQHFDHILKASRLRKDRFFVQHNMMLEILKMISPRLPMSTQSTPRE
WDLVGSVLRKGWRRYQFLQDEQLRKNHSHNSMFKEPDIVNIVVLGGSVTEGVNCYAIKGN
NLVRCAWPGRLELLINRLAGGKLVKVHNLANGGTNTLTGQAILKYDLLPELTKHPDILIN
AYSTNDMHISTMRSAAGEETSLRDTVFRMAQSFARLVMDPTSCGRRPLLLWLDDYVGNEQ
REIKGITQLSQEIQVLSNYYGFSFISYANVVRDWIYGDTHGSLFSPSWYTNGRFVRQIHP
GQVMHLATSWIMAYNLLELATAYCTTELWNDSATANPSTDFPQPVRTPGQEKLFDSMRYQ
PKPNSLPPYLTDHLSLTNVTDEWNKAAQVKKTICPTDNEGTRCIFSWISGVDRKETVNSI
QSVFSSIVKIPGAWDVGDDTGRKKYGWNTSLRGSQLLFEFTGLNQTVQTVTLFPMKSYSE
KWRESTAVVEFFAKPDSHLDWAYLTSLVVQGFHFKNTSEMYTIPVKMPTEVAVRADFRVR
LTLTNGTTFKLMGLAVCS</t>
  </si>
  <si>
    <t>MISKYFSTDDGTKLHYLEAGQRTQAQQEGQPPVETLIILPGWLQTARMFASQVTALSTSH
HVIVLDLRGQGASARPQSGSYRAIRLAKDLLNLMDHLQVQKTHLLAVSLSSAIVWSFIEL
FGQERLQSLVLIESAAVYIKQSHWSKEDLRNYGGQQTMEEFRDMLTRMESSTDGEAYVRD
CLQDRLSTKMNSEDFEALLQEVLQCRPVDGIGNKLALGLVAEDYRDLLPTVRVPTMCIGA
NHSPIPPESPSWTAAQMVDAKCDFLPGSSFFFYETPGALNVVVDEFLVTHREKQVRSSDS
KDDDSRPTLKTASPKTRHHVRVSFGEGTSPPVPCKKVFVADTEVHIATPEEQKHLRQISL
SEVNLVPDDWF</t>
  </si>
  <si>
    <t>MRAAPAFTEYLVIGLDPELRKVWYALIVALTYTSKMFEVHRRAVALSLSGAGHLLPYHAG
VCQELLNFAKTQGQRVPLEIAALSGSSSGAIVAAVAAFAPSQLESLALDFIQQRGRGLSL
LQETLENHQTSQQSDQFTNKQTPLSQGQPALQIYTTQCRSGEPYAFSFSSYSPLLLDAIR
ASCHVPISFHPVDMISWSPLSLPLTFADSEGVLIHEEAYVDGAIASPAPPTPHQLTRVVV
SPISGGVGTLDSDQWRISPHDTSWRIGSVTLKGSFPVRLSTQNLRALRTSVGATSSAELE
RWYQLGLDDGRRFCEDWEKIGA</t>
  </si>
  <si>
    <t>LVELALCYCKAKSIAVELILGQPCLRFPRKQPSDATARLQDDTVKIIIPGIAQSLDLYRV
HAEKESQKQDVLLYQCLRSDFTRSNGETEMEGSFALEYQAARLIRVLEFSFPDEQSFDLI
GFSLGGRVALATACLYPRKVSSLHLTGVGCSRDAFGIVVLRAWEHLLETNNMSGFGWSAL
SASYSSSFLLRNVDQLPSWVEQLEAEFPNRASVSALHRLIVDTCDRDGDEYTVAEMALRL
DSSIPVTLVVGGQDCLAPPSSVQQLAFILLHRRQNETSSSSVKSTTILHTGHAVPIEQRS
TWCRTIL</t>
  </si>
  <si>
    <t>MHLLRLFCWACIALLKPFAGFVEATNPEILTPPSPIAAWRGGATKRSTAAKANSVEWRTY
ESLAQALQLKLPSSDGKPVPEIRDIVKAFQTLSATSQTFKGLDGAAHETYQRVHGEAHGV
DVEVAGRARRSASRAGATADGLGACELCELVAFESSVDTNNCSTDNGALANRQVLLNTTR
IVDSTGLNIRILLLYEEFYQGGAGVQHGGIEDLAVEARDAPGTKELQARGRLLIVLGDSA
AQDLSQILDVISQPLHHVHLYKGLATKEAASVQPTLFSTAGIVLRELEPFLRTYRASAVH
IVGRSLAGGVAALAAAILDGSLPMPGARNSKKRRKKRQPELNQTDVDLDPASNSTDVAPL
QGLGKERCSAVTLGAPPSMSANVPAEFVTSILYGDDVVGRASPASLTRLLKRTHRVLKRG
NMLGFGRVTDTISLAKDSLKTHAHGSEGEEARLAVPGRAYLIRPRRLSHACSIHEVGAQL
KGGREALRAAVLWQLNDVLLSKSLWKHHQLESYIQGLDRVQLRGLEDDGESRME</t>
  </si>
  <si>
    <t>MTCGTATGDWHLLGVSGSRSSCLSSGAGRKSTPWLHKEAVVNGTRTHWVEAGRQGDPLVV
LLHGFPAFWYTWSSTIIVLADAGYRVVAPDLRGVNLSERVGVGFDLHTLSEDCSELLDML
EVEKCILVGHDWGGMIAAATAARFPYRVEKVVLLHSVPMQALELSRLPWSHRIRLRSLVF
FSKFTWLARTVFSFHRAWLLSRYIQGTGVDDRTLDVYRDALGRPGSIFCWMQYIRTLPTS
LEQANKLGKILSPVLFVSGRHVLTVNTTDEEECSSLWLPSDCYRRLNEWVEGSIETVTLP
SCGNWSPHDAPDELNQVLLRFCAKKP</t>
  </si>
  <si>
    <t>MVGSSCTGQNALLALPSKSWTDKRSADNYSLPKKLVYDKEGLLKKSGGARGLFVWKVTKT
GKLQARRLSVTLDRRHLVVTSHRIRSVRDLVQAATGRDASIKQIPFAVVDRIQRGPHTTR
FRTAERNNGATLVRRAYAHTVDSLSIVYYSFDTNALETLDIIVPNDVTFVVILTALEDLL
ALARTERVRYVHSIDYLHYQWARLGKPVRDALALNEWNGWAESVGATLPKAELATMFRED
CDMLGHADERLPLPAVVLLLEDVREAQAGGSMEHHPLEALWIVLVRTDPVPFAGGNNQAG
DVSRNADLRDSEESISTVAFLSFLRSQQKEYQSSLEQVADLVRSLNVQQTPDELLNKKAR
QKTMQSNGDRLARTRFFSFLMSDANDLLDPLDGQLGVQDMTRPLSHYWINTSHDTFLATT
AHSLAGKSRYAKTEAGPEKVDGQMYLTALFRGVRCLELDVWENELLEPVLARYQPIGLNY
EFAVPLDDVLRDIRFFLREHPYSFPIILNIENHCSTEGQLNVAKLLYNTLGAAQLILEPE
GELHDFATLPSPEAARGKVIVLAKRPKALVTGCKVRNDDFDDENHTYQPSSHTNDTSVVS
LEDDDDATVGTTIVGFNSQGPIKAKDPHAPVPSAAEIVATAQLEAAQARSDAQYAQEKAE
ALDKLADQKETETSILTAKAGMTATEVKRRAAAAAGRSFDKGAYDADDRPEGKVLKEEGI
EMHEILPGVVQGGRDQYARTAQEAMEAGNRVAVCFTRYNQAEAALFEASQNFERARGREQ
ALAQEAQKAAAEARSHREFADSARVRVEQVRELQRNALENTSSAGNVVVTAMTEAKISEK
RAADAEARAERAKEAAARDQQRADEETRKEESLENEVTELHAQCSEASEAAKAVRERVEK
AATMLDRVNEQIHLIESSSQYRKEVAEGVKGGASVRHGGSFVAKHSSKLEEREICRDLIR
EASEENATAEARRNRIYAALEDKNHLWNEQREVVAQARRVADRSTHAAEELAEHAEEERE
AAMLRYTARQRAEATAENRDSHTQSLQTQLEEAERASTEAANIAVQSRKLATRLLADGEK
AKDLDHFVRTMKEAEGARNKAKIEYDAAKLEKDRCNDRMMEEKRRLDTNAEVFTRAQRAA
ADAVDRIQYEHLYQQEAIVAYNEALMLRSQAEDAARRSKANMAKADEKARAAQSASEYKR
LTDRVVELPTNLARLSMLHRLKFQNWEKSLSLSAAHVHSFAQHVLFKMLNDDSLEQCKNI
KAFTQNHLCRVFPSWNVLPSKMFTNYDPIFAWSMGCQLVPMNFHSADERLFVADGRFRTN
GSCGYVLKPSSLAENNTNSVESEEWTLEVLCGSNIPIKKPKGTPNLFVKVSLFAGSTMKD
KSAFYKTSIQHNYANPVWEGNNFVFAVDNPSLAIIVFSVWDQNPNGLEDFIAAAAFPASS
LREGYRSVSLFDVHHSRSGPFAFASLLVKALKS</t>
  </si>
  <si>
    <t>MKDWNESSVSLTAPPVDPSASPLDEDTCHAENTDRELRVLRHRARRPWGTSWWNTLQLAS
PWTWWGVARLRQVDLGSLRHAFWGVLVPAGGYYHLLTRYRTNEIPVRMGSASPTMDRIEL
WPCGGTSTPARLDRWFVLLLPLLACPWCLSWTLAAGQTVRELIAQMTALRNLQTPALLDA
WQILADSVTNGRAYRTRSYDVYLPPPSSSTHPPPPRCRAALWFLPGAAVDHTAYAAPAAM
LSDLGYLVVVVGAEPMRLATPELGCHAARLRAVRARVWARYRTASAGPCTTVPWYLVGHS
LGAFTASHVVEELGVTKLVAWGVAPFPNWNDLSHTHQTLPQTSFLSMLLIQGSRDSIVET
FGSDDKWRTLRARFPPSLEEHVLEGGTHCGFASYRSDAFPEVSDLPRSQQQARAVALTDA
FLSDRRRHATHTPNGYSVTDFLAQRRTVE</t>
  </si>
  <si>
    <t>LPLVVAPLDLATSAIAMPRDPLKHTSATPPSRSAHPYRSPVRQYFSRRDRSRGIPEIPVD
AESWVGIYSGWALLWGCLFLLIPVCYVYIALTLLRQLCFAFPDSLYASIQTHLPSLANIV
NALEQHSSRAVEFWCWIEGIFYIGCKWHVRWLQTRDPLEASLSAAPMMDLSERQELWNFM
MESERDIVGFLRGWFFDQPLENISKYDVRDFAAWSLFETRHQEHLSTSELEQLEAFVDEI
QVRISLELYGEDSDEDSVSVQLDFERRDDMEIWQHNLPRPTKQFEFSEESNIEEPNFFSN
LYETYRTRYDQMVRTGENMVPTFHTVQEIRNLVANADFHPVQDLRNMVGNTAQRFAEAEE
HAKATGRQVYETLVPTGSSIDKQLSAMSRATYTQLTEAWNSVKNISERLETARFLSKQRQ
RLRQQLKGYRVMLNRMLEKSSAVPSKQMASLMRQITECNQAMEHLESRAQNAFVQATGFA
QRTLPSFLQRKEPQHFAKYSSDPLLGIATYPLGFHLLILGGTEIPLRILMAKRGFTRNVC
GAVSYYFHPGSSTDDDDELGEKMPIAFVHGIGIGLIAYMPLIDRLLATGRPIILPEIPYV
SAFRPWQSPNAVLQPAVVTSTMTAILATHGFMLATWVGHSYGTSWLSYMCKYAPNAVAAL
LFLDPVCFCLHLPRLTKSFVYTRADPGTISYLVRTDIMTNWTVQRSFPWAWIDLFVEHIE
VPCSIYLSERDALVPSNKIAEYLRSKDIPIREFQGHAPDDFDGASINCTVFLGVGHGDWT
ENTVLTVPDIANSVEVLCRRAELLHEKSQ</t>
  </si>
  <si>
    <t>MVHKFALKLLQNALQSDGDKAKSPFVWATGGHSATAGHGNFYDESYTAVLEDKVVPILEP
LGIAFQGRNYAMGGTPSGPEIASCIESVFGSDPDVLVWDTGMTDGNRVDLMGLYLARAAL
LPSRPVTLVLHHGAQPQRLQVLKDWQAFGLPILQQDERVSRDMNSAIPETLGLNQAQIDA
MPPFVRQFKCEGKIESGDPGCADAKWNSKACTGRKFRTSWHPGWKWHAMAGNLYALFVTD
IVQDALTLLQSRVAEWPDLREELLAREAALNEAFRKAPLPAWTRKLLDEEPQSDIDLDVI
FRQPSLCHTARLPAEIRHLGILTDTTTQVGFSHYDKGLSQTDAIALPNKADTTMRLAYDP
DDRQDCNETIQMDYKDFFLVHEKDGWQELTLPNDREVEAYFPTTPPKFHGYVAICFAFCD
WDHCKPHDSHAEAMSASSNSTSSVGEMQVNGVAVTNLTTWEGCEFLRNLQGHRWLPDNNG
KFTIRARITETDAYFRFSSFIIW</t>
  </si>
  <si>
    <t>MPEVIAKTISKKLGGRAVFWTCHGEPGASVGWLVRELECGVKYRTFEDHVNDSSPMSGTI
KSDDIVVSGMINSEDTANVTPWKQLLEHHRNQFDPEFLEPYDITVVLTGPNDIKSAFFPF
LLLGEDIELRQQARRRGGNFDNELQRLIEALNLKVRNEFQGLRKTMSNATETVRVSLGSV
ASSMRSSSETSMGSIDSVQVKRSDSDLFYDHAPILPFEERVNVCFPIVVLPGMPARALPA
LRDIPLRWLTVPVLDLMDSHKHRLATKRPAEVLFIASPPVQQIDQYVQHEGSIWAENQRE
ATILALRKISSTDCDFIQQSMKHFYGESSKCSAQVPKRRLTMFATNYPREDAFSADTIHP
NELGYDFWGRVIGNGIYSSINETLRNNF</t>
  </si>
  <si>
    <t>LPFLPLTNYLKYSIRFTASMSLGRRVGVVSRCPCRCSGFGPGRDGNRRLPLLLNLPLPLL
LVVALWLTSIHAFTLSSSTNRHWTAAGRPSLVTLPGSSSLASSSSDATEEQQSGVKAPPD
TVPDVTDTDTNDGDTVVDARPDRGTLSTLQCGNLELGTALFAGGLAFDAYVEPPSNSSRW
EKGSQGLRVAFCSVAYTRQLYKGVLEVRVRTCTNLPQDESNTAERMLSGNGADACVLVAA
LEGAWKQDVQRLEKEQYHEGVLDLSGAAHVGRSTTAWANVNQKQSQAAVRKTGRALPYHI
PGGWGKGGQAVWPETEEPFYLYVQDPATARLVVTILDDDKLAGAGTPIGSTYKRLAELIP
QAALPPEKLLTSLKQELIDQVQNGNLDLLDDASKIKLGAKTWDGVLKMTSKPRKKDKNGQ
VLAAAAAGAYVAGPVGAAAGALLGSFYEGTPQGSVQLQVRYLPIPPNVAISRQTYVVKGG
MPGVDWGTLLERYKDKTLRNPDSTLKPMEQKILGTSDLEHCFFINHDKTGATCSVYRSLD
QKLIVVSFRGTCAPVDLITDANLVQEAWVEGDDVKDPLIPKVHQGFRSSLNSISRRLKEL
LLATVQPGDNLSDYDMLVTGHSLGGALATLFVADLAQYGIDAGRGLPQLEPSEPWWKGVA
DTFMGQQAREKASQATDPPRPKMLRLYNFGSPRVGNDAFSDLFAALQSEQYIDQAYRIVN
GQDVVARMPRTLNALVTSVGYEHCGTTVLIAQPSNATDTNPNLAPLVWVEGESDDNKCPV
RDGVALTSPLAEGSLLSDLMETTRDLLADETTDTSASGGISAGWSASWNKWTATATKVSQ
RFQSLTATDVASVLGLQREFTTRELELVQALLQGKALAHHLEDEYYAGMGRATGFLARVG
EDVVEFPEEA</t>
  </si>
  <si>
    <t>MSFQTFRKDGTITVTPKNEAEQSALVVISHGLGDSAEGFADVAETLAMQMPHVKFVLPTA
PTQPVTMNMGMSMPSWYDIVGLDERANENCKGIEISRTRITSILEEEHANTGLPYRRMVL
AGFSQGGALSLYTGLQLKAEQKLAAVIVMSGYLPAAKTFAVTTGLESVPVLHCHGTQDPV
VQFSMAAKSKQRVLEKGGQQYELKSYPIPHTVSPAEINDVLKFLQKQLPPDDTCKVKLKD
PSEMSVKELRAAVRQAGLQSKAVGFMEKSEFVQLLETHRNGKL</t>
  </si>
  <si>
    <t>MWFWASASQYALNLDGLKQAENKLLQLARQFGNRAPEDYDIRLLDTHIPHTSVPLSSHSC
QLHENLPEGEYLMHGIEVKSRTASTQHSSDAPLVMLHGYMNGAAYFYRNLVGLSNYFSSV
VALDMLGWGLSSRPNFKAIQDDTLRTTEDFFVESLEAWRHANKIDRMVLAGHSMGGYLSV
AYCEKYPDRVERLILISPVGVPEESQKVLEERKARIQASLQGRLMYGTFNYLFGRQTPGD
VLRMLPTSRSERMIQEYVRRRLPAIDDEKERVAVSEYLYRSAVTLPASGEYCINRILTPG
IFAKEPALHRIPHLKVPSVGFLYGAQDWMDSNGGLQVQQAVEAKRSMNQDAPRVDVYQVS
KSGHLLMLDNWEEFNAGMITSAGGIPSDLSRRPVKLEPSKSVPPIAPVYESESQRTDVST
SVEVAS</t>
  </si>
  <si>
    <t>MNFDSDDTNKCILEKENRTMTEIEGEEEPFVPAPQSWFEEEQPVDDASGVDTRVRSPKEL
PLENGTLTDHCVFESRQTPTRSFRDRTMESARRKQVVVRQQDVGSPLPSPSWNEISSQVL
PLAAKELLTSSFQRICYLSRKTYYKGLWHRQYSELGNNTGGYFRDSDTLPHSVTNHDNVA
DGNRVLPNLPPFSCLPWVDRQLVKEWRTYIPHDDDTTDQIYGDETSKRDNCSSDDTEEDD
FARARTLVPVAVDRPQWCEAESCHECRKVFGPTRLRHHCRLCGHSYCQAHSSLQHRLPHL
GYDPNVPERVCGRCKRLLLAQNLAERVAWRRARCRDYLEGTLTPYFETGVDTLEDVALRI
THAALSMAKSIPLGAQATVAVETVDVLRKHGLNGIYTIMLRQEFLAAADLLRKALGINRT
AWPLSVHELSAAIFYALAQHRAMRGMNPEREEWSHRIRLTNVPLFPGGALPPLQIADDAA
ILPEISASSVRLGDNSGSLKIPVDSTDFETRLRDETYQVEPVCDSISNSTLASLIFYAPI
ALNFIYATKEVDMQLLAAQQGWRLVYAYLEQEVGHKDSDRPASALFVHEDQKIACIAVRG
TATIHDIVMDIRQIPVPFPESDVEQTREGDWTAISRGQGLAVCGMAGAAANLYREHIDSL
LLLAKQGYRIRLTGHSLGGGVATLLGVLLLRELKRLPEVDAMDVPLRVYSYGPTACVDAQ
LADFVKPFVTTIIHHDDVVPRMTPESCRGLLKHLLHIRETWVKDHLENDILAITNRAKTA
WAPRLRSGFTMGNSSVSNNGCYRSSSSLKRYYRKQMKRGKDTLLLIKEKLIGEEDAEDSK
LNEIDLEQSKDVIASLSLSEGNETLPGACIEKNNQSNVARHETKMLVDYLGDVDSESEGV
VIDGDEFFDTEDLIESESESEDSRRVSDDPIAQSMLEERRSQRVGTDSTGISNSQFPTLV
IAAFENADSVSQTFAEVHDDREVDDGPGAVILEDSPLPRLYLPGRIAHVYSHRGVYKAAY
VPRTFLAIRGISLAGNMLSDHKSEAYYKGLLEVRSVRQATEDPPRWTAFDADNTCSCCAN
RFTWASTSDSEAQEARDKHNCRSCGTLVCNPCSLNRIPLPSIGLTVPTRVCDRCYNDIDG
MLTGPKGMTSSYLDDSGIRIGELEMEDASVTVGTRPERQRIRRSTVVDELANRIHSSPLI
CS</t>
  </si>
  <si>
    <t>MAKTEEELDSGPDEGSLLVLPPDDKKSSLAKTQMMSQRTMKWTQTKTPATSVGKALMEQT
QGYNKAIKGIHVSKITSRGKFRSRILTVSHDRFALFCTHQSIKGGSGFLSTMARKLPVPF
ITRKGVRGFTQPEALRDKYVRYIDIADIDSVQVGVVGTQKLEAAREHNRLKGKDSRVDIH
RNEIVTIVHHGHDSLDVLITKKDERVELVNCIQKMRKAYFEAQRNVSNEALLLRYIWYDV
DVNRDGQIGETEFNKILNRINFSVKNPGKVFREHIKSKLKSRKQDGLSYPEVMELLQKLK
KQKNTSMANLIWDEVFGIEADKVSAGQFLSKFIHAKQGQHNASIANAIEVISSLNQMEIN
HQFGEPLLVMPDDELSRARFELYLFDVMNSACDPWKLQMIGDVTLDQPMSKYWINTSHNT
YLTGDQLQSTSSVEMYMRSLRRGCKCLELDCWDGEKSDSGDYLPIVFHGHTLTSKILFID
IIRGVRSYMAFHKFTYPVILSLENHCSHPFQLAIAKILEDVLGDYLYVPAVDVSQHPLPS
PESLRGRVVIKGKRPPEPDDNAEELAEPVDDEEDPYDPKAIPVAGKADTKISKHAKIVKE
LARLTLFHGTKFKAFEQSITEPFSHMHSIGEAKIGKILSKNPANTDLWRQYNVNHMTRTY
PSGTRVDSSNYNPLLAWSVGSQLVALNFQTSDTPLLLNDGRFRENKHSGYVLKPPSVLGI
ASETLIRTKKVATEKACTGGTESSNCRLTIPISQQRSRIIPEDNFRKRVLPLCVRVRVLS
GSCLPKPRGAKAGEAIDPYVIVTMHDVLRNEDGKATYVYSSHSTASVNDNGFCPVWNDKK
TKDFIVNTPEVAMVHFSLRESDVGLDEKVGDATIPINMLRPGYRSIQLLDSNNTRTGPFG
FATLLVQIHMTDM</t>
  </si>
  <si>
    <t>MWTFCLENHQGRAPHSLAGKSHYAKTKASLEKVDGQMYLTALLRGVQIGRLGKRAFRTGS
GRYQPIRLNSEYAVHLDDVLRDICFFLREFPYSFPLSLNLNVAKMLYNTRGASRHIHKPK
GELPDFAKLHSPETARGKVIVLAKPPKNIGAGMTRTKVKRRTATAAGRSFDEGAYDADDA
DDRDYQPKGTTLKGVGTEMHEILPGVVQGGRNQYTQTAQEAMLWETTSPSVSPGTTKPGP
LSLKRVKDLSALVVRNKF</t>
  </si>
  <si>
    <t>MSNQAGKSAMQTGDEEDSDLTDLLQNQMGGSNTTSGTETARFNLDHLTQGKMSLSPRNTS
SKKAAFLDVASSYISMLCHYYPGLCGFFVFLGIAATLALLSNLFFNPTENLGVIKHDHSN
IKSVYDVKMGQIDHWCLKGDNDSCRCEDPLNPISRADHKSWVQAFKANRRLVKEFQDPIK
AATLDVAFLGESVIEEMDGRWMGRNRSAGLGNIGKTFKAHFSKQKGGTLEGVALGIAGDT
APNVLWRLMHGEMTDYFNPKVWWIGLGMNDLSRMQCSEEVVVLGILRVVEEILEKKPNAR
IVINSLLPMVSARSGAYPIISDYQDSLAANSTVTRKKRSGTANAAFTVPVENRLLKSKDK
EKEVVRPKRAPTEEEKDAAAQEEEEARDKAARRKRKKIVRKQKDPVNPIMKDRQRIKKYT
PGTLHLRQNKIPLWNSVRAINAQLRKFAGKQDRVSFFDATDIFATREDGQRYVLQSDRIS
ARGHPTNRGYMLWEDAIVKRLDDVLTKMRRDQPDLFSIPTFQNDDDSMDITQETGDGYSA
EGDDFEDDAFGYQEDDFIAENREVDSENTGSSEFAPPKDGGVPDSMDDERSDDV</t>
  </si>
  <si>
    <t>MAIKLRSRPRIACLLCVLLSLLANGLGFAAKSSSEMNTNHSGLETVSRREKEESSISVAF
LGNSILYFNDCPRLVQRMLEHSGRYSSVQQDSCLRGGASLPSLWEEGNGMTSKFRTPAAQ
RNDGTFDTGAPMVSALFGEEMEWDFVVMNDYTQAPARDSNRRRTLEVLRKHYAPLFQKSN
VVPVFLQTFAYKVPNMNGSEDLGGVDSFTDKVLEGYQIYQELLETLLGRECRVAPVGEAF
RVLYHEHRVLWEKLYSWDDFHPSPHGTWLEACVIYCTVTGEAPPAYTDLDSWWNQARYLQ
PPSQEPMPRPTVGEANELRLLACRICQVMECNPTDPFTGGANMISDGELRPFKL</t>
  </si>
  <si>
    <t>MLVTTMHDVNGVEVQQDERKKSIPRWKTSIGLIGALACFSILRTPFYNVSSDRFSPSAPN
ILKKNASSHFCLDASCAGDSGLVSTYPEKRDDVTLGTLRTPQQKPRSTATYESMCEYISS
RSALSLWTQYADIVLLASRLPADPHFNIVERVLRRGWDRYQYLQLLQNPDQTLHPVYEPP
IVQVLVVGGSVTYGFKCTAINRVRGRSCAWAMRLESLLNELAGGLLVKIHNRGLGGSNSK
TGQAVWEEDIYSDEGKIPDVVINGHSTNDAAWTQQEGGHDYLGNWGRNIRDTTIVSQEIE
VLANYYGFSLVSYANVVRDWVYGDTHGTLFSPIWYSADGSYVTEPHPGQGMHLSTMWIMA
YHLLSLATTLCSTEVWNKQATVWSNFSQTSVLRAYNTSDQIKFPENVEYQPLPLGLPPLL
TNNLSLVDITDKWRANARNIPNTSLVCSHSNESRCIYSWINGLEWEETSASIETKFAPFV
KHQGKWSVIDDTGRHKFGWVPAEKDSELLFEFRNLTRPIGTVTLFPMKSYGEKWRDSNSR
FRFMSQEDEAASWSELITTDISGVHDRNTSETYTVSIDLPSAIPKNANLRMSMTLTNGTT
FKLMGLSVCS</t>
  </si>
  <si>
    <t>MKTKRALWTGTALLFAVQNGPIWIANSFIVVTPSPRAVALNCKLSDRCSPQVLYSSSSPH
DSDAVTTKESNDAPNFHAQRPKVYGPQPPLIHSLPPPADPTANSADDVFRSLRQSWPKPL
QYWFRDSGALRWLVDGSVLLGIRPILREYPTAWSDFWHLSNSGKSSLATLLSKYVSPLMS
NSPSQITIETRLESFSYGSDKKQVIDIIQPASTAPTSNLKVNSSLIVFVHGGAWGSGFPA
LYRLIARPFVQTDRAVAVVGYRTYPTTDVDGQVLDVRNALRALQQRYTQYDDITLIGHSS
GAHISLLGLLNSTNPMDVDIDRWIGISGVYDLASHYRFEAGRGVERISPLAPAGGGSLTR
WRRLSPTYQILQQRSHTTAGEEFLYTTLPPLLILHGAKDTTVPYTSSLRLYEALQQATNQ
SRLERRLSILPMVEHAETVLHLMFGGATSDLVLKWIEQPIMWCARDQHES</t>
  </si>
  <si>
    <t>-</t>
  </si>
  <si>
    <t>Alpha/beta</t>
  </si>
  <si>
    <t>Patatin-like</t>
  </si>
  <si>
    <t>Class 3</t>
  </si>
  <si>
    <t>pfam screening (1/0)</t>
  </si>
  <si>
    <t>/</t>
  </si>
  <si>
    <t>Closest homologue ESTHER</t>
  </si>
  <si>
    <t>GxSxG (1/0)</t>
  </si>
  <si>
    <t>PGAP1-like protein; Alpha/beta hydrolase family</t>
  </si>
  <si>
    <t>ID in Phatr3</t>
  </si>
  <si>
    <t>ESTHER screening (1/0)</t>
  </si>
  <si>
    <t>Family</t>
  </si>
  <si>
    <t>GDSL</t>
  </si>
  <si>
    <t>dicdi-q54yl1: Lipase_3 Dictyostelium discoideum (Slime mold) hypothetical protein (Genbank : AAFI01000052 ; UNIPROT : Q54YL1)</t>
  </si>
  <si>
    <t>2nd Closest homologue ESTHER</t>
  </si>
  <si>
    <t>% identity</t>
  </si>
  <si>
    <t>aspfu-q4we77: Lipase_3 Aspergillus fumigatus Af293 extracellular lipase, putative (Genbank : AAHF01000011 ; UNIPROT : Q4WE77)</t>
  </si>
  <si>
    <t>orysa-q651a8: Lipase_3 Oryza sativa subsp. japonica subsp. indica (Rice) (Genbank : AP006162 ; UNIPROT : Q651A8, Q651A9, B8BEU2)</t>
  </si>
  <si>
    <t>tetts-q24ay2: Lipase_3 Tetrahymena thermophila SB210 lipase family protein (Genbank : CH445530, XP_001025189, EAS04944 ; UNIPROT : I7M456)</t>
  </si>
  <si>
    <t>phatc-b7gaj3: Proline_iminopeptidase Phaeodactylum tricornutum (strain CCAP 1055/1). Predicted (Genbank : CM000624 ; UNIPROT : B7GAJ3)</t>
  </si>
  <si>
    <t>arath-Q6NL07: 6_AlphaBeta_hydrolase Arabidopsis thaliana (Mouse-ear cress) Alpha/beta-Hydrolases (Genbank : AC068197, BT012536, BT014841 ; UNIPROT : Q6NL07)</t>
  </si>
  <si>
    <t>orysa-Q6H8G1: Plant_phospholipase Oryza sativa subsp. indica subsp. japonica (Rice) (Genbank : AP002485, AJ307662 ; UNIPROT : Q6H8G1, A2X7W8, Q949E1)</t>
  </si>
  <si>
    <t>brelc-a0a484eba0: ABHD13-BEM46 Bremia lactucae (Lettuce downy mildew). AB hydrolase-1 (Genbank : SHOA01000004 ; UNIPROT : A0A484EBA0)</t>
  </si>
  <si>
    <t xml:space="preserve">phatc-b7ftw8: abh_upf0017 Phaeodactylum tricornutum (strain CCAP 1055/1) Predicted (Genbank : CM000607 ; UNIPROT : B7FTW8) </t>
  </si>
  <si>
    <t>9baci-a6cm76: MenH_SHCHC Bacillus sp. SG-1 Putative uncharacterized protein (Genbank : ABCF01000010 ; UNIPROT : A6CM76)</t>
  </si>
  <si>
    <t>crowt-q4bwm7: Carbon-carbon_bond_hydrolase Crocosphaera watsonii alpha/beta hydrolase fold (Genbank AADV02000157 ; UNIPROT : Q4BWM7)</t>
  </si>
  <si>
    <t>dicdi-P90528: AlphaBeta_hydrolase Dictyostelium discoideum (Slime mold) cdna-11 (Genbank : AC116984, U78758, AAFI01000022 ; UNIPROT : P90528, Q556N4)</t>
  </si>
  <si>
    <t>synja-q2jt87: AlphaBeta_hydrolase Synechococcus sp. (strain JA-3-3Ab) (Cyanobacteria bacterium Yellowstone A-Prime) (Genbank : CP000239 ; UNIPROT : Q2JT87)</t>
  </si>
  <si>
    <t>acicy-q2db77: ABHD11-Acetyl_transferase Acidiphilium cryptum JF-5 putative esterase/lipase (Genbank : AAOO01000014, WP_012040362, ABQ32039 ; UNIPROT : A5G2F7)</t>
  </si>
  <si>
    <t>orysa-q6kak2: ABHD17-depalmitoylase Oryza sativa (japonica cultivar-group) hypothetical protein (Genbank : AP003975 ; UNIPROT : Q6KAK2)</t>
  </si>
  <si>
    <t>human-DAGLB: Lipase_3 Homo sapiens (Human) DAGLB Sn1-specific diacylglycerol (Genbank : BC027603, AF450090, AK093958, AK074744, AK074210, AK298955, AK301104, AK090943, AK091228, AK301087, AK298910 ; UNIPROT : Q8NCG7, B4DVJ1, B3KR38, B3KRA0, B4DVH8, B4DQQ6)</t>
  </si>
  <si>
    <t>phatc-b7fw66: Monoglyceridelipase_lysophospholip Phaeodactylum tricornutum (strain CCAP 1055/1) Predicted (Genbank : CM000608 ; UNIPROT : B7FW66)</t>
  </si>
  <si>
    <t>xanca-XCC0372: 6_AlphaBeta_hydrolase Xanthomonas campestris (pv. campestris) (and strain 8004) (Genbank : AE012133, CP000050 ; UNIPROT : Q8PDG6)</t>
  </si>
  <si>
    <t>orysa-q6z6y3: PGAP1 Oryza sativa (japonica cultivar-group) hypothetical protein (Genbank : AP004886 ; UNIPROT : Q6Z6Y3)</t>
  </si>
  <si>
    <t>mouse-rbbp9: Hydrolase_RBBP9_YdeN Mus musculus (Mouse), Mus spretus (Western Mediterranean mouse), (Retinoblastoma-binding protein 9 protein) B5T (Genbank : BC050201, AF039563, AK017606, BC011107, EF068177, BC147814, BC147815, AL808119, CH466519 ; UNIPROT : O88851, Q80YU9, A8QKA9, A2AN96)</t>
  </si>
  <si>
    <t>wheat-a0a3b6rb77: Triacylglycerol-lipase-OBL1-like Triticum aestivum (Wheat). Lipase_3 domain-containing (Genbank : / ; UNIPROT : A0A3B6RB77)</t>
  </si>
  <si>
    <t>micsr-c1e2u5: Pheophytinase Micromonas sp. (strain RCC299 / NOUM17) (Picoplanktonic green alga) Hydrolase-like protein (Genbank : CP001324 ; UNIPROT : C1E2U5)</t>
  </si>
  <si>
    <t>phatc-b7gc60: 6_AlphaBeta_hydrolase Phaeodactylum tricornutum (strain CCAP 1055/1) Predicted (Genbank : CM000627 ; UNIPROT : B7GC60)</t>
  </si>
  <si>
    <t>phatc-b7gdq6: Monoglyceridelipase_lysophospholip Phaeodactylum tricornutum (strain CCAP 1055/1) Predicted (Genbank : CM000630 ; UNIPROT : B7GDQ6)</t>
  </si>
  <si>
    <t>9gamm-n9m1h3: Hormone-sensitive_lipase_like Acinetobacter sp. NIPH 284 Esterase (Genbank : APRI01000019 ; UNIPROT : N9M1H3)</t>
  </si>
  <si>
    <t>phatc-b7fry8: 6_AlphaBeta_hydrolase Phaeodactylum tricornutum (strain CCAP 1055/1) Predicted (Genbank : CM000606 ; UNIPROT : B7FRY8)</t>
  </si>
  <si>
    <t>tetng-q4s9w9: Lipase_3 Tetraodon nigroviridis (Spotted green pufferfish) (Genbank : CAAE01014694 ; UNIPROT : Q4S9W9)</t>
  </si>
  <si>
    <t>pethy-XES: 6_AlphaBeta_hydrolase Petunia hybrida (Petunia) Xanthophyll esterase XES (Genbank : LC335778, BBB44443 ; UNIPROT : A0A2Z5W3E3)</t>
  </si>
  <si>
    <t>leima-q4q398: Lipase_3 Leishmania major, Leishmania mexicana, Leishmania infantum (Genbank : CT005271 ; UNIPROT : Q4Q398, E9B4S9, A4I9Q5, E9BQR5)</t>
  </si>
  <si>
    <t>chick-f1njg6: Lipase_3 Gallus gallus (Chicken) Uncharacterized protein (Genbank : AADN02017127, AADN02017128, AADN02017129, AADN02017130, AADN02017131, AADN02017132, AADN02017133, AADN02017134, AADN02017135, AADN02017136, AADN02017137, AADN05000685 ; UNIPROT : A0A1D5PAF7)</t>
  </si>
  <si>
    <t>nitoc-q3jby9: 6_AlphaBeta_hydrolase Nitrosococcus oceani (strain ATCC 19707 / NCIMB 11848) (Genbank : CP000127 ; UNIPROT : Q3JBY9)</t>
  </si>
  <si>
    <t>phatc-b7fv70: abh_upf0017 Phaeodactylum tricornutum (strain CCAP 1055/1) Predicted (Genbank CM000608 ; UNIPROT : B7FV70)</t>
  </si>
  <si>
    <t>synp6-q5n114: AlphaBeta_hydrolase Synechococcus sp. (strain PCC 6301) (Anacystis nidulans) (strain PCC 7942) (Anacystis nidulans R2)2-hydroxy-6-oxohepta-24-dienoate hydrolase (Genbank : AP008231, CP000100 ; UNIPROT : Q31KV5)</t>
  </si>
  <si>
    <t xml:space="preserve"> arath-AT4G10030: 6_AlphaBeta_hydrolase Arabidopsis thaliana (Mouse-ear cress) hypothetical 42.1 kda protein At4g10030 T5L19.160 (Genbank : AL049481, AL161516 ; UNIPROT : Q9T0G1)</t>
  </si>
  <si>
    <t>9lact-a0a2t5ise3: 6_AlphaBeta_hydrolase Agitococcus lubricus. Epoxide hydrolase (Genbank : QAON01000032 ; UNIPROT : A0A2T5ISE3)</t>
  </si>
  <si>
    <t>orysa-q5nbu1: Lipase_3 Oryza sativa  subsp. indica subsp. japonica (Rice) (Genbank : AP000492 ; UNIPROT : Q5NBU1, A2WMZ0, A2ZRD1, Q5NBU0)</t>
  </si>
  <si>
    <t>pytul-k3x2g7: Hormone-sensitive_lipase_like Pythium ultimum Uncharacterized protein (Genbank : / ; UNIPROT : K3X2G7)</t>
  </si>
  <si>
    <t>lacs1-q1wrt6: AlphaBeta_hydrolase Lactobacillus salivarius subsp. salivarius (strain UCC118) hypothetical protein (Genbank : CP000233 ; UNIPROT : Q1WRT6)</t>
  </si>
  <si>
    <t>tetts-q22gn0: Lipase_3 Tetrahymena thermophila SB210 lipase family protein (Genbank : CH670357, EAR84464, XP_001032127 ; UNIPROT : I7MCP1)</t>
  </si>
  <si>
    <t>toxgo-a0a125yz56: ABHD17-depalmitoylase Toxoplasma gondii ASH4 TgME49_264290 hydrolase (Genbank : AGT15592 ; UNIPROT : A0A125YZ56)</t>
  </si>
  <si>
    <t>muccl-a0a168i244: Lipase_3 Mucor circinelloides f. lusitanicus CBS 277.49. Lipase_3 (Genbank : AMYB01000008 ; UNIPROT : A0A168I244)</t>
  </si>
  <si>
    <t>9psed-a0a0q8iwq5: Hormone-sensitive_lipase_like Pseudomonas sp.Root68 Esterase (Genbank : WP_056722404 ; UNIPROT : A0A0Q8IWQ5, A0A0Q8NYA7)</t>
  </si>
  <si>
    <t>lynsp-a0ypd5: 6_AlphaBeta_hydrolase Lyngbya sp. (strain PCC 8106) (Lyngbya aestuarii (strain CCY9616)) Putative uncharacterized protein (Genbank : AAVU01000013 ; UNIPROT : A0YPD5)</t>
  </si>
  <si>
    <t>phatc-b7g635: Proline_iminopeptidase Phaeodactylum tricornutum (strain CCAP 1055/1). Predicted (Genbank : CM000618 ; UNIPROT : B7G635)</t>
  </si>
  <si>
    <t>symth-q67ra1: 6_AlphaBeta_hydrolase Symbiobacterium thermophilum 3-oxoadipate enol-lactone hydrolase (Genbank : AP006840 ; UNIPROT : Q67RA1)</t>
  </si>
  <si>
    <t>9actn-a0a1c5jfh3: Chlorophyllase Micromonospora coxensis. Dienelactone hydrolase (Genbank : LT607753 ; UNIPROT : A0A1C5JFH3)</t>
  </si>
  <si>
    <t>tetts-q240w1: Lipase_3 Tetrahymena thermophila SB210 lipase family protein (Genbank : CH445561 ; UNIPROT : Q240W1)</t>
  </si>
  <si>
    <t>phatc-b7g957: CGI-58_ABHD5_ABHD4 Phaeodactylum tricornutum (strain CCAP 1055/1) Hydrolase (Genbank : CM000622 ; UNIPROT : B7G957)</t>
  </si>
  <si>
    <t>arath-At2g42450: Lipase_3 Arabidopsis thaliana At2g42450 MHK10.17 (Genbank : AC005956 ; UNIPROT : Q9SLB5)</t>
  </si>
  <si>
    <t>polpa-d3b6z5: Hormone-sensitive_lipase_like Polysphondylium pallidum (Cellular slime mold) Putative (Genbank : ADBJ01000018 ; UNIPROT : D3B6Z5)</t>
  </si>
  <si>
    <r>
      <t>bilwa-e5ybi7</t>
    </r>
    <r>
      <rPr>
        <sz val="12"/>
        <color rgb="FF000000"/>
        <rFont val="Arial Unicode MS"/>
        <family val="2"/>
      </rPr>
      <t>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abh_upf0017</t>
    </r>
    <r>
      <rPr>
        <sz val="12"/>
        <color rgb="FF000000"/>
        <rFont val="Arial Unicode MS"/>
        <family val="2"/>
      </rPr>
      <t xml:space="preserve"> </t>
    </r>
    <r>
      <rPr>
        <sz val="11"/>
        <color rgb="FF000000"/>
        <rFont val="Calibri"/>
        <family val="2"/>
        <scheme val="minor"/>
      </rPr>
      <t>Bilophila wadsworthia 3_1_6 Alpha/beta hydrolase fold protein (Genbank : ADCP01000162 ; UNIPROT : /)</t>
    </r>
  </si>
  <si>
    <t>ustma-apth1: LYsophospholipase_carboxylesterase Ustilago maydis (strain 521 / FGSC 9021) (Corn smut fungus) (Genbank : AACP01000002 ; UNIPROT : Q4PID3)</t>
  </si>
  <si>
    <t>thaps-b8c3p0: Monoglyceridelipase_lysophospholip Thalassiosira pseudonana (Marine diatom) Phospholipase (Genbank : CM000642 ; UNIPROT : B8C3P0)</t>
  </si>
  <si>
    <t>actsz-a6vkk1: 5_AlphaBeta_hydrolase Actinobacillus succinogenes (strain ATCC 55618 / 130Z) conserved hypothetical precursor (Genbank : AAKC01000010 ; UNIPROT : A6VKK1)</t>
  </si>
  <si>
    <t>thaps-b8c2s5: 6_AlphaBeta_hydrolase Thalassiosira pseudonana (Marine diatom) Predicted protein (Genbank : CM000642 ; UNIPROT : B8C2S5)</t>
  </si>
  <si>
    <t>thaps-b8c885: Monoglyceridelipase_lysophospholip Thalassiosira pseudonana (Marine diatom) Putative (Genbank : CM000645 ; UNIPROT : B8C885)</t>
  </si>
  <si>
    <t>spitd-e0rsy8: Monoglyceridelipase_lysophospholip Spirochaeta thermophila (strain ATCC 49972 / DSM 6192 / RI19.B1) (Genbank : CP001698 ; UNIPROT : E0RSY8)</t>
  </si>
  <si>
    <t>arath-At5g17670: PGAP1 Arabidopsis thaliana (Mouse-ear cress) Arabidopsis lyrata (Genbank : AB006706 ; UNIPROT : Q9FN84, D7LX31)</t>
  </si>
  <si>
    <t xml:space="preserve">thaps-b8cdt3: abh_upf0017 Thalassiosira pseudonana (Marine diatom) Predicted protein (Genbank : CM000650 ; UNIPROT : B8CDT3) </t>
  </si>
  <si>
    <t>thaps-b8cdd7: CGI-58_ABHD5_ABHD4 Thalassiosira pseudonana (Marine diatom) Putative (Genbank : CM000650 ; UNIPROT : B8CDD7)</t>
  </si>
  <si>
    <t>Lipid-droplet associated hydrolase</t>
  </si>
  <si>
    <t>Phospholipase C</t>
  </si>
  <si>
    <t>Lipase maturation factor</t>
  </si>
  <si>
    <t>Phospholipase D</t>
  </si>
  <si>
    <t>Phospholipase/Carboxylesterase</t>
  </si>
  <si>
    <t>PGAP1-like</t>
  </si>
  <si>
    <t>thaps-b8c079: Proline_iminopeptidase Thalassiosira pseudonana (Marine diatom) (Cyclotella nana) (Genbank : CM000641 ; UNIPROT : B8C079)</t>
  </si>
  <si>
    <t>PI-specific Phospholipase</t>
  </si>
  <si>
    <t xml:space="preserve">Class 3 </t>
  </si>
  <si>
    <t xml:space="preserve">Lipase maturation factor </t>
  </si>
  <si>
    <t>% identity2</t>
  </si>
  <si>
    <t>AA length</t>
  </si>
  <si>
    <t>Theoretical pI</t>
  </si>
  <si>
    <t>Half-life</t>
  </si>
  <si>
    <t>Aliphatic index</t>
  </si>
  <si>
    <t>Instability index</t>
  </si>
  <si>
    <t>GRAVY</t>
  </si>
  <si>
    <t>Number of occurrences</t>
  </si>
  <si>
    <t>Abs 280 nm 1g/L in water</t>
  </si>
  <si>
    <t>30 hours (mammalian reticulocytes, in vitro) ; &gt;20 hours (yeast, in vivo) ; &gt;10 hours (Escherichia coli, in vivo)</t>
  </si>
  <si>
    <t>Molecular Weight (Da)</t>
  </si>
  <si>
    <t>5,5 hours (mammalian reticulocytes, in vitro) ; 3 min (yeast, in vivo) ; 2 min (Escherichia coli, in vivo)</t>
  </si>
  <si>
    <t>AA - (Asp + Glu)</t>
  </si>
  <si>
    <t>AA + (Arg + Lys)</t>
  </si>
  <si>
    <t>Min</t>
  </si>
  <si>
    <t>Max</t>
  </si>
  <si>
    <t>HECTAR</t>
  </si>
  <si>
    <t>MitoProtII</t>
  </si>
  <si>
    <t>DeepTMHMM nb of TM regions</t>
  </si>
  <si>
    <t xml:space="preserve">Final Prediction </t>
  </si>
  <si>
    <t>DeepTMHMM position of TM regions</t>
  </si>
  <si>
    <t>lTP</t>
  </si>
  <si>
    <t>NO_SP</t>
  </si>
  <si>
    <t>mitochondrion</t>
  </si>
  <si>
    <t>N</t>
  </si>
  <si>
    <t>Mito</t>
  </si>
  <si>
    <t>OTHER</t>
  </si>
  <si>
    <t>other localisation</t>
  </si>
  <si>
    <t>Cytosol</t>
  </si>
  <si>
    <t>ER/Cytosol</t>
  </si>
  <si>
    <t>AHM 318/546</t>
  </si>
  <si>
    <t>signal anchor</t>
  </si>
  <si>
    <t>AKL 243/444</t>
  </si>
  <si>
    <t>SSL 20/444</t>
  </si>
  <si>
    <t>SP</t>
  </si>
  <si>
    <t>ER</t>
  </si>
  <si>
    <t>SSL 519/544</t>
  </si>
  <si>
    <t>Perox</t>
  </si>
  <si>
    <t>SRL 611/985</t>
  </si>
  <si>
    <t>ARL 327/835</t>
  </si>
  <si>
    <t>signal peptide</t>
  </si>
  <si>
    <t>Y</t>
  </si>
  <si>
    <t>Chloro</t>
  </si>
  <si>
    <t>SSL 364/405</t>
  </si>
  <si>
    <t>SHL 342/538</t>
  </si>
  <si>
    <t>ARM 726/910</t>
  </si>
  <si>
    <t>SSL 588/910</t>
  </si>
  <si>
    <t>SKL 839/1202</t>
  </si>
  <si>
    <t>SSL 806/1202</t>
  </si>
  <si>
    <t>AKM 296/391</t>
  </si>
  <si>
    <t>SKL 970/1273</t>
  </si>
  <si>
    <t>SSL 775/1273</t>
  </si>
  <si>
    <t>AHL 272/597</t>
  </si>
  <si>
    <t>chloroplast</t>
  </si>
  <si>
    <t>SRL 293/380</t>
  </si>
  <si>
    <t>SKL 122/454</t>
  </si>
  <si>
    <t>337/454</t>
  </si>
  <si>
    <t>mTP</t>
  </si>
  <si>
    <t>ARL 292/401</t>
  </si>
  <si>
    <t>120/401</t>
  </si>
  <si>
    <t>ARL 241/285</t>
  </si>
  <si>
    <t>SRL 389/750</t>
  </si>
  <si>
    <t>ARL 214/368</t>
  </si>
  <si>
    <t>SRL 538/540</t>
  </si>
  <si>
    <t>SRL 328/331</t>
  </si>
  <si>
    <t>Mito/Perox</t>
  </si>
  <si>
    <t>SKL 446/448</t>
  </si>
  <si>
    <t>AKL 239/281</t>
  </si>
  <si>
    <t>ARL 144/460</t>
  </si>
  <si>
    <t>SRM 352/440</t>
  </si>
  <si>
    <t>AHL 695/711</t>
  </si>
  <si>
    <t>47/711</t>
  </si>
  <si>
    <t>ARL 230/871</t>
  </si>
  <si>
    <t>799/876</t>
  </si>
  <si>
    <t>SKL 55/273</t>
  </si>
  <si>
    <t>AKL 828/918</t>
  </si>
  <si>
    <t>AKL 878/906</t>
  </si>
  <si>
    <t>SKL 879/919</t>
  </si>
  <si>
    <r>
      <t>Extinction coeff 280 nm(M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</si>
  <si>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Target P 2.0</t>
  </si>
  <si>
    <t>Signal P 6.0</t>
  </si>
  <si>
    <t>SRM 421/514</t>
  </si>
  <si>
    <t>SRM 274/553</t>
  </si>
  <si>
    <t>SHL 218/588</t>
  </si>
  <si>
    <t>ARL 1615/1709</t>
  </si>
  <si>
    <t>SSL 386/540</t>
  </si>
  <si>
    <t>SSL 565/918</t>
  </si>
  <si>
    <t>SSL 7/331</t>
  </si>
  <si>
    <t>SSL 6/281</t>
  </si>
  <si>
    <t>SSL 372/460</t>
  </si>
  <si>
    <t>SSL 54/919</t>
  </si>
  <si>
    <t>log2 value</t>
  </si>
  <si>
    <t>Scarsini et al 2022</t>
  </si>
  <si>
    <t>Alipanah et al. 2015</t>
  </si>
  <si>
    <t>Equivalence in Phatr2</t>
  </si>
  <si>
    <t>48h</t>
  </si>
  <si>
    <t>72h</t>
  </si>
  <si>
    <t>Mattijs et al. 2015</t>
  </si>
  <si>
    <t>4h</t>
  </si>
  <si>
    <t>8h</t>
  </si>
  <si>
    <t>20h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</si>
  <si>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</si>
  <si>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</si>
  <si>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</si>
  <si>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</si>
  <si>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</si>
  <si>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</si>
  <si>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</si>
  <si>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</si>
  <si>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</si>
  <si>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</si>
  <si>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N15</t>
  </si>
  <si>
    <t>proteinId 47077</t>
  </si>
  <si>
    <t>proteinId 37185</t>
  </si>
  <si>
    <t>proteinId 31407</t>
  </si>
  <si>
    <t>proteinId 31408</t>
  </si>
  <si>
    <t>proteinId 43593</t>
  </si>
  <si>
    <t>proteinId 13402</t>
  </si>
  <si>
    <t>proteinId 28215</t>
  </si>
  <si>
    <t>ABS &gt; 2 ?</t>
  </si>
  <si>
    <t>Barka et al. 2015</t>
  </si>
  <si>
    <t xml:space="preserve">Li et al. 2018 </t>
  </si>
  <si>
    <r>
      <t>Trentacoste et al. 2013 (</t>
    </r>
    <r>
      <rPr>
        <i/>
        <sz val="11"/>
        <color theme="1"/>
        <rFont val="Calibri"/>
        <family val="2"/>
        <scheme val="minor"/>
      </rPr>
      <t>Thalassiosira</t>
    </r>
    <r>
      <rPr>
        <sz val="11"/>
        <color theme="1"/>
        <rFont val="Calibri"/>
        <family val="2"/>
        <scheme val="minor"/>
      </rPr>
      <t>)</t>
    </r>
  </si>
  <si>
    <r>
      <t>Adelphi et al. 2019 (</t>
    </r>
    <r>
      <rPr>
        <i/>
        <sz val="11"/>
        <color theme="1"/>
        <rFont val="Calibri"/>
        <family val="2"/>
        <scheme val="minor"/>
      </rPr>
      <t xml:space="preserve">Pseudo-nitzschia; </t>
    </r>
    <r>
      <rPr>
        <sz val="11"/>
        <color theme="1"/>
        <rFont val="Calibri"/>
        <family val="2"/>
        <scheme val="minor"/>
      </rPr>
      <t>bioinfo)</t>
    </r>
  </si>
  <si>
    <t>Already studied ?</t>
  </si>
  <si>
    <t>Colonne1</t>
  </si>
  <si>
    <t>ER retention signal ? (Y/N)</t>
  </si>
  <si>
    <t>SignalP 3.0 (Y/N)</t>
  </si>
  <si>
    <t>perox target signal 1 [SAC] [KRH] [LM] (motif position of the 1st residue/total length of the protein)</t>
  </si>
  <si>
    <t>perox target signal 2 [SSL] (motif position of the 1st residue/total length of the protein)</t>
  </si>
  <si>
    <r>
      <rPr>
        <b/>
        <sz val="11"/>
        <color theme="1"/>
        <rFont val="Calibri"/>
        <family val="2"/>
        <scheme val="minor"/>
      </rPr>
      <t>Supplementary Table 1</t>
    </r>
    <r>
      <rPr>
        <sz val="11"/>
        <color theme="1"/>
        <rFont val="Calibri"/>
        <family val="2"/>
        <scheme val="minor"/>
      </rPr>
      <t xml:space="preserve"> : List of retrieved sequences through a search in the genome annotation of Phaeodactylum tricornutum Phatr3 (Rastogi et al. 2018) and screening through the pfam and ESTHER databases. The presence/absence of the conserved lipase motif GxSxG has also been checked. For pfam, GxSxG and ESTHER screening columns, 1 means that the protein was conserved in the dataset while 0 means it was excluded as the annotation is not significant, or different from lipase or alpha/beta hydrolase, or that the sequence is lacking the conserved motif.  A "-" in a column means the protein was removed from the dataset in a previous round of screening, and a "/" means it was already accepted in a previous round. For ESTHER search, the closest homologue was also provided with its degree of identity : when the protein was part of the database and hence returned as closest homologue (100% identity), the second closest homologue was also provided. </t>
    </r>
  </si>
  <si>
    <r>
      <rPr>
        <b/>
        <sz val="11"/>
        <color theme="1"/>
        <rFont val="Calibri"/>
        <family val="2"/>
        <scheme val="minor"/>
      </rPr>
      <t>Supplementary Table 2</t>
    </r>
    <r>
      <rPr>
        <sz val="11"/>
        <color theme="1"/>
        <rFont val="Calibri"/>
        <family val="2"/>
        <scheme val="minor"/>
      </rPr>
      <t xml:space="preserve"> : Protparam complete results obtained from the Expasy server. Extinction coefficient is predicted assuming all Cys residues form cystines. </t>
    </r>
  </si>
  <si>
    <t>17-31 ; 37-53</t>
  </si>
  <si>
    <t>111-129</t>
  </si>
  <si>
    <t>30-40</t>
  </si>
  <si>
    <t>23-44 ; 64-88 ; 113-134 ; 172-193</t>
  </si>
  <si>
    <t>21-42 ; 77-97 ; 127-147 ; 189-211</t>
  </si>
  <si>
    <t>144-169 ; 187-207 ; 234-253 ; 264-285 ; 435-456 ; 464-484 ; 538-556 ; 564-583 ; 628-649</t>
  </si>
  <si>
    <t>156-165</t>
  </si>
  <si>
    <t>1291-1300</t>
  </si>
  <si>
    <t>55-64 ; 66-75</t>
  </si>
  <si>
    <t>Colonne2</t>
  </si>
  <si>
    <t>J54974</t>
  </si>
  <si>
    <t>EG02408</t>
  </si>
  <si>
    <t>EG00720</t>
  </si>
  <si>
    <t>J40695</t>
  </si>
  <si>
    <t>J41624</t>
  </si>
  <si>
    <t>EG02610</t>
  </si>
  <si>
    <t>J11048</t>
  </si>
  <si>
    <t>J44028</t>
  </si>
  <si>
    <t>EG02330</t>
  </si>
  <si>
    <t>ID</t>
  </si>
  <si>
    <t>Position</t>
  </si>
  <si>
    <t>Peptide</t>
  </si>
  <si>
    <t>Score</t>
  </si>
  <si>
    <t>Cutoff</t>
  </si>
  <si>
    <t>Type</t>
  </si>
  <si>
    <t>*MRTSRYGCWFLAIV</t>
  </si>
  <si>
    <t>11.616</t>
  </si>
  <si>
    <t>9.218</t>
  </si>
  <si>
    <t>0.942</t>
  </si>
  <si>
    <t>MRTSRYGCWFLAIVG</t>
  </si>
  <si>
    <t>3.771</t>
  </si>
  <si>
    <t>3.076</t>
  </si>
  <si>
    <t>0.07</t>
  </si>
  <si>
    <t>DIAEVLACCSPPRNK</t>
  </si>
  <si>
    <t>2.128</t>
  </si>
  <si>
    <t>1.396</t>
  </si>
  <si>
    <t>0.034</t>
  </si>
  <si>
    <t>IAEVLACCSPPRNKE</t>
  </si>
  <si>
    <t>0.026</t>
  </si>
  <si>
    <t>******MGNEQSSDG</t>
  </si>
  <si>
    <t>6.603</t>
  </si>
  <si>
    <t>3.173</t>
  </si>
  <si>
    <t>0.017</t>
  </si>
  <si>
    <t>GNEQSSDGEPDTNRF</t>
  </si>
  <si>
    <t>15.186</t>
  </si>
  <si>
    <t>0.636</t>
  </si>
  <si>
    <t>******MCCCCPPAI</t>
  </si>
  <si>
    <t>13.172</t>
  </si>
  <si>
    <t>*****MCCCCPPAIS</t>
  </si>
  <si>
    <t>5.795</t>
  </si>
  <si>
    <t>0.001</t>
  </si>
  <si>
    <t>****MCCCCPPAISA</t>
  </si>
  <si>
    <t>7.579</t>
  </si>
  <si>
    <t>***MCCCCPPAISAL</t>
  </si>
  <si>
    <t>22.313</t>
  </si>
  <si>
    <t>1.983</t>
  </si>
  <si>
    <t>TKIVFRDCIEWILAR</t>
  </si>
  <si>
    <t>5.931</t>
  </si>
  <si>
    <t>4.003</t>
  </si>
  <si>
    <t>0.848</t>
  </si>
  <si>
    <t>4.134</t>
  </si>
  <si>
    <t>1.617</t>
  </si>
  <si>
    <t>0.657</t>
  </si>
  <si>
    <t>**MVEDTCESLVAFY</t>
  </si>
  <si>
    <t>18.161</t>
  </si>
  <si>
    <t>DLKPRAICVVFHGFL</t>
  </si>
  <si>
    <t>3.077</t>
  </si>
  <si>
    <t>0.737</t>
  </si>
  <si>
    <t>IEWLNARC*******</t>
  </si>
  <si>
    <t>7.81</t>
  </si>
  <si>
    <t>0.292</t>
  </si>
  <si>
    <t>2.936</t>
  </si>
  <si>
    <t>0.383</t>
  </si>
  <si>
    <t>AAAFLDQCLKAIQEV</t>
  </si>
  <si>
    <t>16.281</t>
  </si>
  <si>
    <t>KLATESAC*******</t>
  </si>
  <si>
    <t>4.046</t>
  </si>
  <si>
    <t>0.298</t>
  </si>
  <si>
    <t>9.708</t>
  </si>
  <si>
    <t>0.066</t>
  </si>
  <si>
    <t>3.632</t>
  </si>
  <si>
    <t>0.046</t>
  </si>
  <si>
    <t>TLNGRKLCMALLSDA</t>
  </si>
  <si>
    <t>2.381</t>
  </si>
  <si>
    <t>FLPCIPLCRQARLGL</t>
  </si>
  <si>
    <t>1.415</t>
  </si>
  <si>
    <t>0.466</t>
  </si>
  <si>
    <t>MSGDAKNGKHAKNVT</t>
  </si>
  <si>
    <t>10.782</t>
  </si>
  <si>
    <t>0.649</t>
  </si>
  <si>
    <t>FLILAFMC*******</t>
  </si>
  <si>
    <t>4.651</t>
  </si>
  <si>
    <t>0.531</t>
  </si>
  <si>
    <t>******MGDAISSLL</t>
  </si>
  <si>
    <t>5.678</t>
  </si>
  <si>
    <t>0.018</t>
  </si>
  <si>
    <t>IEQPIMWCARDQHES</t>
  </si>
  <si>
    <t>0.158</t>
  </si>
  <si>
    <t>4.088</t>
  </si>
  <si>
    <t>0.96</t>
  </si>
  <si>
    <t>GMAAAIACLGLTDSF</t>
  </si>
  <si>
    <t>1.802</t>
  </si>
  <si>
    <t>0.371</t>
  </si>
  <si>
    <t>***MKYEGRRHADDR</t>
  </si>
  <si>
    <t>17.46</t>
  </si>
  <si>
    <t>0.921</t>
  </si>
  <si>
    <t>SLEQLQRCCHAGSVA</t>
  </si>
  <si>
    <t>3.719</t>
  </si>
  <si>
    <t>0.523</t>
  </si>
  <si>
    <t>IHTLQVQCLLVMLVL</t>
  </si>
  <si>
    <t>16.431</t>
  </si>
  <si>
    <t>FQAACSACRALRDLC</t>
  </si>
  <si>
    <t>3.604</t>
  </si>
  <si>
    <t>0.393</t>
  </si>
  <si>
    <t>CRALRDLCAISPEVS</t>
  </si>
  <si>
    <t>3.308</t>
  </si>
  <si>
    <t>0.518</t>
  </si>
  <si>
    <t>RRDTRLRCKLYITQL</t>
  </si>
  <si>
    <t>2.079</t>
  </si>
  <si>
    <t>0.143</t>
  </si>
  <si>
    <t>QKGLRILCLDGGGSR</t>
  </si>
  <si>
    <t>3.335</t>
  </si>
  <si>
    <t>0.646</t>
  </si>
  <si>
    <t>DPAVPLVCCLTSKMS</t>
  </si>
  <si>
    <t>6.479</t>
  </si>
  <si>
    <t>0.243</t>
  </si>
  <si>
    <t>PAVPLVCCLTSKMSS</t>
  </si>
  <si>
    <t>2.302</t>
  </si>
  <si>
    <t>0.049</t>
  </si>
  <si>
    <t>*****LHCRENCLPI</t>
  </si>
  <si>
    <t>1.875</t>
  </si>
  <si>
    <t>0.111</t>
  </si>
  <si>
    <t>*LHCRENCLPIARNV</t>
  </si>
  <si>
    <t>8.612</t>
  </si>
  <si>
    <t>0.002</t>
  </si>
  <si>
    <t>ASAVAASCALPGVMA</t>
  </si>
  <si>
    <t>4.864</t>
  </si>
  <si>
    <t>0.181</t>
  </si>
  <si>
    <t>LISIGQLCDDGCTAT</t>
  </si>
  <si>
    <t>3.169</t>
  </si>
  <si>
    <t>0.516</t>
  </si>
  <si>
    <t>IGFAAIKCSDH****</t>
  </si>
  <si>
    <t>7.851</t>
  </si>
  <si>
    <t>0.417</t>
  </si>
  <si>
    <t>GWGRVGWCILWYGAL</t>
  </si>
  <si>
    <t>4.83</t>
  </si>
  <si>
    <t>0.312</t>
  </si>
  <si>
    <t>FEDLLTDCCMQAQSF</t>
  </si>
  <si>
    <t>4.552</t>
  </si>
  <si>
    <t>0.127</t>
  </si>
  <si>
    <t>DYDAALACTPFTTTI</t>
  </si>
  <si>
    <t>1.706</t>
  </si>
  <si>
    <t>0.244</t>
  </si>
  <si>
    <t>NRTFAEACGLAEA**</t>
  </si>
  <si>
    <t>10.133</t>
  </si>
  <si>
    <t>0.115</t>
  </si>
  <si>
    <t>5.842</t>
  </si>
  <si>
    <t>0.019</t>
  </si>
  <si>
    <t>****MRFCLLLFLTL</t>
  </si>
  <si>
    <t>8.114</t>
  </si>
  <si>
    <t>FAKSGRLCCRSSKTD</t>
  </si>
  <si>
    <t>4.937</t>
  </si>
  <si>
    <t>0.42</t>
  </si>
  <si>
    <t>AKSGRLCCRSSKTDR</t>
  </si>
  <si>
    <t>1.484</t>
  </si>
  <si>
    <t>0.106</t>
  </si>
  <si>
    <t>GLAKCLTCCTTNAGS</t>
  </si>
  <si>
    <t>3.5</t>
  </si>
  <si>
    <t>0.027</t>
  </si>
  <si>
    <t>LAKCLTCCTTNAGSK</t>
  </si>
  <si>
    <t>2.262</t>
  </si>
  <si>
    <t>0.204</t>
  </si>
  <si>
    <t>FLAWWIWCSAFLPVS</t>
  </si>
  <si>
    <t>3.365</t>
  </si>
  <si>
    <t>IGNHYQLCCTHRKTT</t>
  </si>
  <si>
    <t>3.85</t>
  </si>
  <si>
    <t>0.565</t>
  </si>
  <si>
    <t>VAGDDLRCHSTFAIL</t>
  </si>
  <si>
    <t>3.51</t>
  </si>
  <si>
    <t>FRWEAFCCCCCTLSS</t>
  </si>
  <si>
    <t>3.582</t>
  </si>
  <si>
    <t>0.622</t>
  </si>
  <si>
    <t>RWEAFCCCCCTLSSV</t>
  </si>
  <si>
    <t>2.136</t>
  </si>
  <si>
    <t>0.007</t>
  </si>
  <si>
    <t>WEAFCCCCCTLSSVF</t>
  </si>
  <si>
    <t>4.062</t>
  </si>
  <si>
    <t>0.631</t>
  </si>
  <si>
    <t>TLSSVFTCCMFGGWE</t>
  </si>
  <si>
    <t>1.735</t>
  </si>
  <si>
    <t>0.456</t>
  </si>
  <si>
    <t>NHRMEGLCCLTAQCA</t>
  </si>
  <si>
    <t>3.52</t>
  </si>
  <si>
    <t>0.4</t>
  </si>
  <si>
    <t>CAGCFRSCCTEEVIG</t>
  </si>
  <si>
    <t>4.2</t>
  </si>
  <si>
    <t>0.56</t>
  </si>
  <si>
    <t>VAGPGNVCQA*****</t>
  </si>
  <si>
    <t>4.157</t>
  </si>
  <si>
    <t>0.005</t>
  </si>
  <si>
    <t>10.66</t>
  </si>
  <si>
    <t>0.26</t>
  </si>
  <si>
    <t>GVVSRCPCRCSGFGP</t>
  </si>
  <si>
    <t>1.416</t>
  </si>
  <si>
    <t>0.147</t>
  </si>
  <si>
    <t>VSRCPCRCSGFGPGR</t>
  </si>
  <si>
    <t>2.511</t>
  </si>
  <si>
    <t>0.305</t>
  </si>
  <si>
    <t>ETSKRDNCSSDDTEE</t>
  </si>
  <si>
    <t>2.761</t>
  </si>
  <si>
    <t>0.855</t>
  </si>
  <si>
    <t>TYQVEPVCDSISNST</t>
  </si>
  <si>
    <t>3.11</t>
  </si>
  <si>
    <t>0.868</t>
  </si>
  <si>
    <t>ADNTCSCCANRFTWA</t>
  </si>
  <si>
    <t>6.735</t>
  </si>
  <si>
    <t>0.169</t>
  </si>
  <si>
    <t>IHSSPLICS******</t>
  </si>
  <si>
    <t>3.094</t>
  </si>
  <si>
    <t>0.226</t>
  </si>
  <si>
    <t>**MVSRSGLQDRRGF</t>
  </si>
  <si>
    <t>11.072</t>
  </si>
  <si>
    <t>0.939</t>
  </si>
  <si>
    <t>SRSVLVFCAGGNDIS</t>
  </si>
  <si>
    <t>1.562</t>
  </si>
  <si>
    <t>0.023</t>
  </si>
  <si>
    <t>EALWKELCSG*****</t>
  </si>
  <si>
    <t>11.294</t>
  </si>
  <si>
    <t>0.915</t>
  </si>
  <si>
    <t>ASEKKLPCLNLFDLM</t>
  </si>
  <si>
    <t>0.316</t>
  </si>
  <si>
    <t>TLTSVTTGSTQKFCH</t>
  </si>
  <si>
    <t>9.59</t>
  </si>
  <si>
    <t>0.228</t>
  </si>
  <si>
    <t>SEYFPSRCIDPDDRS</t>
  </si>
  <si>
    <t>3.157</t>
  </si>
  <si>
    <t>0.429</t>
  </si>
  <si>
    <t>N-Myristoylation</t>
  </si>
  <si>
    <t xml:space="preserve"> Non-consensus</t>
  </si>
  <si>
    <t>S-Palmitoylation</t>
  </si>
  <si>
    <t xml:space="preserve"> Cluster B</t>
  </si>
  <si>
    <t xml:space="preserve"> Cluster C</t>
  </si>
  <si>
    <t xml:space="preserve"> MGXXXS/T</t>
  </si>
  <si>
    <t xml:space="preserve"> Cluster A</t>
  </si>
  <si>
    <t>S-Farnesylation</t>
  </si>
  <si>
    <t>S-Geranylgeranylation</t>
  </si>
  <si>
    <t>Abhydrolase</t>
  </si>
  <si>
    <t>patatin-like</t>
  </si>
  <si>
    <t>Class3</t>
  </si>
  <si>
    <t>Total</t>
  </si>
  <si>
    <t>Di-leucine motif ?</t>
  </si>
  <si>
    <t>ERFNLL 184 - 189 ; D
LQQLL 360-365 ; DHDLL 587-591</t>
  </si>
  <si>
    <t>DRLGLL 266-271 ; DYDWLI 144-149</t>
  </si>
  <si>
    <t>Highly prefered</t>
  </si>
  <si>
    <t>Prefered</t>
  </si>
  <si>
    <t>Questionnable</t>
  </si>
  <si>
    <t>Sum of prefered regions</t>
  </si>
  <si>
    <t>% Highly Prefered</t>
  </si>
  <si>
    <t>%Prefered</t>
  </si>
  <si>
    <t>%Questionnable</t>
  </si>
  <si>
    <t>Vacuolar prediction</t>
  </si>
  <si>
    <r>
      <rPr>
        <b/>
        <sz val="11"/>
        <color theme="1"/>
        <rFont val="Calibri"/>
        <family val="2"/>
        <scheme val="minor"/>
      </rPr>
      <t>Supplementary Table 4</t>
    </r>
    <r>
      <rPr>
        <sz val="11"/>
        <color theme="1"/>
        <rFont val="Calibri"/>
        <family val="2"/>
        <scheme val="minor"/>
      </rPr>
      <t xml:space="preserve"> : Prediction of prenylation and acylation sites by GPS lipids </t>
    </r>
  </si>
  <si>
    <r>
      <rPr>
        <b/>
        <sz val="11"/>
        <color theme="1"/>
        <rFont val="Calibri"/>
        <family val="2"/>
        <scheme val="minor"/>
      </rPr>
      <t xml:space="preserve">Supplementary table 5 </t>
    </r>
    <r>
      <rPr>
        <sz val="11"/>
        <color theme="1"/>
        <rFont val="Calibri"/>
        <family val="2"/>
        <scheme val="minor"/>
      </rPr>
      <t xml:space="preserve">: Complete transcription data for the 57 lipases identified in this study. Some proteins in Phatr3 are the result of a fusion of 2 proteins from Phatr2 annotation, hence, for these proteins, two lines appear, as the datasets from Alipanah and Mattijs were obtained with the Phatr2 annotation. </t>
    </r>
  </si>
  <si>
    <t>Ramachandran  Results</t>
  </si>
  <si>
    <t>EG00720 (1 to 80)</t>
  </si>
  <si>
    <t>EG02408 (338 to 631)</t>
  </si>
  <si>
    <t>J41624 (1 to 189)</t>
  </si>
  <si>
    <t>J44028 (1 to 167)</t>
  </si>
  <si>
    <t>Protein (removed residues)</t>
  </si>
  <si>
    <t>After removal of questionnable regions</t>
  </si>
  <si>
    <r>
      <rPr>
        <b/>
        <sz val="11"/>
        <color theme="1"/>
        <rFont val="Calibri"/>
        <family val="2"/>
        <scheme val="minor"/>
      </rPr>
      <t>Supplementary Table 6</t>
    </r>
    <r>
      <rPr>
        <sz val="11"/>
        <color theme="1"/>
        <rFont val="Calibri"/>
        <family val="2"/>
        <scheme val="minor"/>
      </rPr>
      <t xml:space="preserve"> : Ramachandran analysis results as obtained from the Z-lab server. A proportion of a least 90% of amino acid residues (excluding glycines) in highly prefered region is considered as a threshold of good quality. The same values are displayed after removal of poorly predicted regions for the structures with a high proportion of questionnable amino acids</t>
    </r>
  </si>
  <si>
    <t>ASAFind (on SignalP 3.0)</t>
  </si>
  <si>
    <t>Plastid, low confidence</t>
  </si>
  <si>
    <t>Not plastid, SignalP positive</t>
  </si>
  <si>
    <t>AKL 119/544 ; SKL 467/544 ; SRM 506/544 ; AKM 530/544</t>
  </si>
  <si>
    <t>Plastid, high confidence</t>
  </si>
  <si>
    <t xml:space="preserve">CKL 42/470 ; SRL 421/470 </t>
  </si>
  <si>
    <t>SSL 165/470 ; 223/470 ; 406/470</t>
  </si>
  <si>
    <t>DPILL 123-127</t>
  </si>
  <si>
    <r>
      <rPr>
        <b/>
        <sz val="11"/>
        <color theme="1"/>
        <rFont val="Calibri"/>
        <family val="2"/>
        <scheme val="minor"/>
      </rPr>
      <t>Supplementary Table 3</t>
    </r>
    <r>
      <rPr>
        <sz val="11"/>
        <color theme="1"/>
        <rFont val="Calibri"/>
        <family val="2"/>
        <scheme val="minor"/>
      </rPr>
      <t xml:space="preserve"> : Sub-cellular prediction for putative lipase localisation. Programs were applied sequentially following the chart presented in figure S1 and adapted from Van Tol et Armbrust (2021).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</si>
</sst>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2"/>
      <color rgb="FF000000"/>
      <name val="Arial Unicode MS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313233"/>
      <name val="Calibri"/>
      <family val="2"/>
      <scheme val="minor"/>
    </font>
    <font>
      <b/>
      <sz val="11"/>
      <color rgb="FF313233"/>
      <name val="Calibri"/>
      <family val="2"/>
      <scheme val="minor"/>
    </font>
    <font>
      <sz val="9"/>
      <name val="Times New Roman"/>
      <family val="1"/>
    </font>
    <font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9D8D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99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6"/>
      </top>
      <bottom/>
      <diagonal/>
    </border>
    <border>
      <left style="medium">
        <color indexed="64"/>
      </left>
      <right/>
      <top style="thin">
        <color theme="6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6"/>
      </top>
      <bottom/>
      <diagonal/>
    </border>
    <border>
      <left/>
      <right style="medium">
        <color indexed="64"/>
      </right>
      <top style="thin">
        <color theme="6"/>
      </top>
      <bottom style="medium">
        <color indexed="64"/>
      </bottom>
      <diagonal/>
    </border>
    <border>
      <left/>
      <right/>
      <top style="thin">
        <color theme="6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5" xfId="0" applyBorder="1" applyAlignment="1"/>
    <xf numFmtId="0" fontId="0" fillId="0" borderId="4" xfId="0" applyBorder="1"/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0" xfId="0" applyBorder="1"/>
    <xf numFmtId="0" fontId="0" fillId="0" borderId="10" xfId="0" applyBorder="1" applyAlignment="1">
      <alignment vertical="center"/>
    </xf>
    <xf numFmtId="0" fontId="0" fillId="0" borderId="11" xfId="0" applyBorder="1"/>
    <xf numFmtId="0" fontId="0" fillId="0" borderId="6" xfId="0" applyBorder="1"/>
    <xf numFmtId="0" fontId="0" fillId="4" borderId="14" xfId="0" applyFill="1" applyBorder="1"/>
    <xf numFmtId="0" fontId="0" fillId="4" borderId="15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4" xfId="0" applyFill="1" applyBorder="1" applyAlignment="1">
      <alignment vertical="center"/>
    </xf>
    <xf numFmtId="0" fontId="0" fillId="5" borderId="6" xfId="0" applyFill="1" applyBorder="1"/>
    <xf numFmtId="0" fontId="0" fillId="5" borderId="8" xfId="0" applyFill="1" applyBorder="1"/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Border="1"/>
    <xf numFmtId="0" fontId="6" fillId="0" borderId="6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16" xfId="0" applyFont="1" applyBorder="1"/>
    <xf numFmtId="0" fontId="0" fillId="0" borderId="18" xfId="0" applyFont="1" applyBorder="1"/>
    <xf numFmtId="0" fontId="0" fillId="0" borderId="5" xfId="0" applyFont="1" applyBorder="1"/>
    <xf numFmtId="0" fontId="0" fillId="0" borderId="14" xfId="0" applyBorder="1"/>
    <xf numFmtId="0" fontId="0" fillId="0" borderId="19" xfId="0" applyBorder="1"/>
    <xf numFmtId="0" fontId="0" fillId="3" borderId="19" xfId="0" applyFont="1" applyFill="1" applyBorder="1"/>
    <xf numFmtId="0" fontId="0" fillId="2" borderId="19" xfId="0" applyFont="1" applyFill="1" applyBorder="1"/>
    <xf numFmtId="0" fontId="0" fillId="7" borderId="19" xfId="0" applyFill="1" applyBorder="1"/>
    <xf numFmtId="0" fontId="0" fillId="6" borderId="19" xfId="0" applyFill="1" applyBorder="1"/>
    <xf numFmtId="0" fontId="0" fillId="8" borderId="19" xfId="0" applyFill="1" applyBorder="1"/>
    <xf numFmtId="0" fontId="0" fillId="0" borderId="15" xfId="0" applyBorder="1"/>
    <xf numFmtId="0" fontId="0" fillId="10" borderId="4" xfId="0" applyFont="1" applyFill="1" applyBorder="1"/>
    <xf numFmtId="0" fontId="0" fillId="10" borderId="5" xfId="0" applyFont="1" applyFill="1" applyBorder="1"/>
    <xf numFmtId="0" fontId="0" fillId="10" borderId="12" xfId="0" applyFont="1" applyFill="1" applyBorder="1"/>
    <xf numFmtId="0" fontId="0" fillId="10" borderId="16" xfId="0" applyFont="1" applyFill="1" applyBorder="1"/>
    <xf numFmtId="0" fontId="0" fillId="10" borderId="13" xfId="0" applyFont="1" applyFill="1" applyBorder="1"/>
    <xf numFmtId="0" fontId="0" fillId="10" borderId="17" xfId="0" applyFont="1" applyFill="1" applyBorder="1"/>
    <xf numFmtId="0" fontId="0" fillId="9" borderId="14" xfId="0" applyFill="1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0" fontId="8" fillId="0" borderId="4" xfId="0" applyFont="1" applyFill="1" applyBorder="1"/>
    <xf numFmtId="0" fontId="8" fillId="0" borderId="5" xfId="0" applyFont="1" applyFill="1" applyBorder="1"/>
    <xf numFmtId="0" fontId="0" fillId="11" borderId="0" xfId="0" applyFill="1" applyAlignment="1"/>
    <xf numFmtId="0" fontId="0" fillId="11" borderId="0" xfId="0" applyFill="1" applyAlignment="1">
      <alignment vertical="center"/>
    </xf>
    <xf numFmtId="0" fontId="0" fillId="10" borderId="2" xfId="0" applyFont="1" applyFill="1" applyBorder="1"/>
    <xf numFmtId="0" fontId="0" fillId="10" borderId="0" xfId="0" applyFont="1" applyFill="1" applyBorder="1"/>
    <xf numFmtId="0" fontId="0" fillId="10" borderId="3" xfId="0" applyFont="1" applyFill="1" applyBorder="1"/>
    <xf numFmtId="0" fontId="0" fillId="6" borderId="0" xfId="0" applyFont="1" applyFill="1" applyBorder="1"/>
    <xf numFmtId="0" fontId="0" fillId="10" borderId="4" xfId="0" applyFont="1" applyFill="1" applyBorder="1" applyAlignment="1">
      <alignment vertical="center" wrapText="1"/>
    </xf>
    <xf numFmtId="0" fontId="0" fillId="10" borderId="7" xfId="0" applyFont="1" applyFill="1" applyBorder="1"/>
    <xf numFmtId="0" fontId="0" fillId="10" borderId="6" xfId="0" applyFont="1" applyFill="1" applyBorder="1"/>
    <xf numFmtId="0" fontId="0" fillId="10" borderId="8" xfId="0" applyFont="1" applyFill="1" applyBorder="1"/>
    <xf numFmtId="0" fontId="0" fillId="10" borderId="2" xfId="0" applyFont="1" applyFill="1" applyBorder="1" applyAlignment="1">
      <alignment vertical="center"/>
    </xf>
    <xf numFmtId="0" fontId="0" fillId="10" borderId="0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/>
    </xf>
    <xf numFmtId="0" fontId="0" fillId="10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10" borderId="0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7" borderId="0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8" borderId="0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4" fillId="0" borderId="0" xfId="0" applyFont="1"/>
    <xf numFmtId="0" fontId="0" fillId="10" borderId="1" xfId="0" applyFont="1" applyFill="1" applyBorder="1"/>
    <xf numFmtId="0" fontId="0" fillId="5" borderId="0" xfId="0" applyFill="1" applyBorder="1"/>
    <xf numFmtId="0" fontId="0" fillId="5" borderId="7" xfId="0" applyFill="1" applyBorder="1"/>
    <xf numFmtId="0" fontId="0" fillId="5" borderId="2" xfId="0" applyFill="1" applyBorder="1"/>
    <xf numFmtId="0" fontId="0" fillId="5" borderId="3" xfId="0" applyFill="1" applyBorder="1"/>
    <xf numFmtId="10" fontId="0" fillId="5" borderId="0" xfId="0" applyNumberFormat="1" applyFill="1" applyBorder="1"/>
    <xf numFmtId="10" fontId="0" fillId="5" borderId="5" xfId="0" applyNumberFormat="1" applyFill="1" applyBorder="1"/>
    <xf numFmtId="10" fontId="0" fillId="5" borderId="7" xfId="0" applyNumberFormat="1" applyFill="1" applyBorder="1"/>
    <xf numFmtId="10" fontId="0" fillId="5" borderId="8" xfId="0" applyNumberFormat="1" applyFill="1" applyBorder="1"/>
    <xf numFmtId="0" fontId="9" fillId="5" borderId="1" xfId="0" applyFont="1" applyFill="1" applyBorder="1"/>
    <xf numFmtId="0" fontId="0" fillId="4" borderId="19" xfId="0" applyFill="1" applyBorder="1"/>
    <xf numFmtId="0" fontId="0" fillId="12" borderId="19" xfId="0" applyFill="1" applyBorder="1"/>
    <xf numFmtId="0" fontId="0" fillId="9" borderId="15" xfId="0" applyFill="1" applyBorder="1"/>
    <xf numFmtId="0" fontId="0" fillId="10" borderId="9" xfId="0" applyFont="1" applyFill="1" applyBorder="1"/>
    <xf numFmtId="0" fontId="0" fillId="10" borderId="10" xfId="0" applyFont="1" applyFill="1" applyBorder="1"/>
    <xf numFmtId="0" fontId="0" fillId="12" borderId="0" xfId="0" applyFont="1" applyFill="1" applyBorder="1" applyAlignment="1">
      <alignment horizontal="center"/>
    </xf>
    <xf numFmtId="0" fontId="0" fillId="10" borderId="5" xfId="0" applyFont="1" applyFill="1" applyBorder="1" applyAlignment="1">
      <alignment vertical="center" wrapText="1"/>
    </xf>
    <xf numFmtId="0" fontId="3" fillId="10" borderId="10" xfId="0" applyFont="1" applyFill="1" applyBorder="1"/>
    <xf numFmtId="0" fontId="0" fillId="12" borderId="7" xfId="0" applyFont="1" applyFill="1" applyBorder="1" applyAlignment="1">
      <alignment horizontal="center"/>
    </xf>
    <xf numFmtId="0" fontId="0" fillId="8" borderId="7" xfId="0" applyFont="1" applyFill="1" applyBorder="1" applyAlignment="1">
      <alignment horizontal="center"/>
    </xf>
    <xf numFmtId="0" fontId="0" fillId="10" borderId="7" xfId="0" applyFill="1" applyBorder="1"/>
    <xf numFmtId="0" fontId="0" fillId="10" borderId="8" xfId="0" applyFont="1" applyFill="1" applyBorder="1" applyAlignment="1">
      <alignment vertical="center"/>
    </xf>
    <xf numFmtId="0" fontId="0" fillId="10" borderId="11" xfId="0" applyFont="1" applyFill="1" applyBorder="1"/>
    <xf numFmtId="0" fontId="0" fillId="0" borderId="6" xfId="0" applyFill="1" applyBorder="1" applyAlignment="1">
      <alignment horizontal="justify" vertical="top" wrapText="1"/>
    </xf>
    <xf numFmtId="0" fontId="0" fillId="0" borderId="7" xfId="0" applyFill="1" applyBorder="1" applyAlignment="1">
      <alignment horizontal="justify" vertical="top"/>
    </xf>
    <xf numFmtId="0" fontId="0" fillId="0" borderId="7" xfId="0" applyBorder="1" applyAlignment="1">
      <alignment horizontal="justify"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71">
    <dxf>
      <numFmt numFmtId="164" formatCode="0.000"/>
    </dxf>
    <dxf>
      <numFmt numFmtId="164" formatCode="0.000"/>
      <border diagonalUp="0" diagonalDown="0">
        <left style="medium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64" formatCode="0.000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  <border diagonalUp="0" diagonalDown="0">
        <left style="medium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medium">
          <color indexed="64"/>
        </right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6"/>
        </top>
        <bottom/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theme="0" tint="-4.9989318521683403E-2"/>
        </patternFill>
      </fill>
      <border diagonalUp="0" diagonalDown="0">
        <left style="medium">
          <color indexed="64"/>
        </left>
        <right/>
        <top/>
        <bottom/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</dxf>
    <dxf>
      <border outline="0">
        <bottom style="medium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medium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/>
        <right style="medium">
          <color indexed="64"/>
        </right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</dxf>
    <dxf>
      <border>
        <bottom style="medium">
          <color indexed="64"/>
        </bottom>
      </border>
    </dxf>
    <dxf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13233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13233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13233"/>
        <name val="Calibri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13233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13233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13233"/>
        <name val="Calibri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13233"/>
        <name val="Calibri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13233"/>
        <name val="Calibri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13233"/>
        <name val="Calibri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13233"/>
        <name val="Calibri"/>
        <scheme val="minor"/>
      </font>
      <alignment horizontal="general" vertical="center" textRotation="0" wrapText="0" indent="0" justifyLastLine="0" shrinkToFit="0" readingOrder="0"/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13233"/>
        <name val="Calibri"/>
        <scheme val="minor"/>
      </font>
      <alignment horizontal="general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left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305"/>
      <color rgb="FF81E200"/>
      <color rgb="FFF25F54"/>
      <color rgb="FFEC2712"/>
      <color rgb="FFB91DE3"/>
      <color rgb="FFF9D8D3"/>
      <color rgb="FFF8696B"/>
      <color rgb="FF63BE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2:K164" totalsRowShown="0">
  <autoFilter ref="A2:K164"/>
  <tableColumns count="11">
    <tableColumn id="1" name="ID in Phatr3" dataDxfId="65"/>
    <tableColumn id="2" name="Annotation Rastogi 2018" dataDxfId="64"/>
    <tableColumn id="3" name="AA Sequence" dataDxfId="63"/>
    <tableColumn id="4" name="pfam screening (1/0)" dataDxfId="62"/>
    <tableColumn id="5" name="GxSxG (1/0)" dataDxfId="61"/>
    <tableColumn id="6" name="ESTHER screening (1/0)" dataDxfId="60"/>
    <tableColumn id="7" name="Closest homologue ESTHER"/>
    <tableColumn id="8" name="% identity"/>
    <tableColumn id="9" name="2nd Closest homologue ESTHER"/>
    <tableColumn id="10" name="% identity2" dataDxfId="59"/>
    <tableColumn id="11" name="Family" dataDxfId="58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2:M59" totalsRowShown="0" dataDxfId="57">
  <autoFilter ref="A2:M59"/>
  <tableColumns count="13">
    <tableColumn id="1" name="ID in Phatr3" dataDxfId="56"/>
    <tableColumn id="2" name="Family" dataDxfId="55"/>
    <tableColumn id="3" name="AA length" dataDxfId="54"/>
    <tableColumn id="4" name="Molecular Weight (Da)" dataDxfId="53"/>
    <tableColumn id="5" name="Theoretical pI" dataDxfId="52"/>
    <tableColumn id="6" name="AA - (Asp + Glu)" dataDxfId="51"/>
    <tableColumn id="7" name="AA + (Arg + Lys)" dataDxfId="50"/>
    <tableColumn id="8" name="Extinction coeff 280 nm(M-1 cm-1)" dataDxfId="49"/>
    <tableColumn id="9" name="Abs 280 nm 1g/L in water" dataDxfId="48"/>
    <tableColumn id="10" name="Half-life" dataDxfId="47"/>
    <tableColumn id="11" name="Instability index" dataDxfId="46"/>
    <tableColumn id="12" name="Aliphatic index" dataDxfId="45"/>
    <tableColumn id="13" name="GRAVY" dataDxfId="44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2:N59" totalsRowShown="0" headerRowDxfId="43" headerRowBorderDxfId="42">
  <autoFilter ref="A2:N59"/>
  <tableColumns count="14">
    <tableColumn id="1" name="ID in Phatr3" dataDxfId="41"/>
    <tableColumn id="2" name="Family" dataDxfId="40"/>
    <tableColumn id="3" name="Target P 2.0" dataDxfId="39"/>
    <tableColumn id="4" name="Signal P 6.0" dataDxfId="38"/>
    <tableColumn id="5" name="HECTAR" dataDxfId="37"/>
    <tableColumn id="6" name="SignalP 3.0 (Y/N)" dataDxfId="36"/>
    <tableColumn id="7" name="ASAFind (on SignalP 3.0)" dataDxfId="35"/>
    <tableColumn id="8" name="ER retention signal ? (Y/N)" dataDxfId="34"/>
    <tableColumn id="9" name="MitoProtII" dataDxfId="33"/>
    <tableColumn id="10" name="perox target signal 1 [SAC] [KRH] [LM] (motif position of the 1st residue/total length of the protein)" dataDxfId="32"/>
    <tableColumn id="11" name="perox target signal 2 [SSL] (motif position of the 1st residue/total length of the protein)" dataDxfId="31"/>
    <tableColumn id="12" name="DeepTMHMM nb of TM regions" dataDxfId="30"/>
    <tableColumn id="13" name="DeepTMHMM position of TM regions" dataDxfId="29"/>
    <tableColumn id="14" name="Final Prediction " dataDxfId="28"/>
  </tableColumns>
  <tableStyleInfo name="TableStyleMedium25" showFirstColumn="0" showLastColumn="0" showRowStripes="1" showColumnStripes="0"/>
</table>
</file>

<file path=xl/tables/table4.xml><?xml version="1.0" encoding="utf-8"?>
<table xmlns="http://schemas.openxmlformats.org/spreadsheetml/2006/main" id="5" name="Tableau5" displayName="Tableau5" ref="O2:O59" totalsRowShown="0" dataDxfId="26" headerRowBorderDxfId="27" tableBorderDxfId="25">
  <autoFilter ref="O2:O59"/>
  <tableColumns count="1">
    <tableColumn id="1" name="Di-leucine motif ?" dataDxfId="24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id="8" name="Tableau8" displayName="Tableau8" ref="A2:I77" totalsRowShown="0">
  <autoFilter ref="A2:I77"/>
  <tableColumns count="9">
    <tableColumn id="1" name="ID"/>
    <tableColumn id="2" name="Family"/>
    <tableColumn id="3" name="Position"/>
    <tableColumn id="4" name="Peptide"/>
    <tableColumn id="5" name="Score"/>
    <tableColumn id="6" name="Cutoff"/>
    <tableColumn id="7" name="Colonne1"/>
    <tableColumn id="8" name="Type"/>
    <tableColumn id="9" name="Colonne2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id="4" name="Tableau4" displayName="Tableau4" ref="A3:W63" totalsRowShown="0" headerRowBorderDxfId="22" tableBorderDxfId="21">
  <autoFilter ref="A3:W63"/>
  <tableColumns count="23">
    <tableColumn id="1" name="Colonne1" dataDxfId="20"/>
    <tableColumn id="2" name="Equivalence in Phatr2" dataDxfId="19"/>
    <tableColumn id="3" name="Family" dataDxfId="18"/>
    <tableColumn id="4" name="Already studied ?" dataDxfId="17"/>
    <tableColumn id="5" name="N1" dataDxfId="16"/>
    <tableColumn id="6" name="N2" dataDxfId="15"/>
    <tableColumn id="7" name="N3" dataDxfId="14"/>
    <tableColumn id="8" name="N4" dataDxfId="13"/>
    <tableColumn id="9" name="N5" dataDxfId="12"/>
    <tableColumn id="10" name="N6" dataDxfId="11"/>
    <tableColumn id="11" name="N7" dataDxfId="10"/>
    <tableColumn id="12" name="N8" dataDxfId="9"/>
    <tableColumn id="13" name="N9" dataDxfId="8"/>
    <tableColumn id="14" name="N10" dataDxfId="7"/>
    <tableColumn id="15" name="N15" dataDxfId="6"/>
    <tableColumn id="16" name="4h" dataDxfId="5"/>
    <tableColumn id="17" name="8h"/>
    <tableColumn id="18" name="20h" dataDxfId="4"/>
    <tableColumn id="19" name="48h" dataDxfId="3"/>
    <tableColumn id="20" name="72h" dataDxfId="2"/>
    <tableColumn id="21" name="Max" dataDxfId="1">
      <calculatedColumnFormula>MAX(E4:T4)</calculatedColumnFormula>
    </tableColumn>
    <tableColumn id="22" name="Min" dataDxfId="0">
      <calculatedColumnFormula>MIN(E4:T4)</calculatedColumnFormula>
    </tableColumn>
    <tableColumn id="23" name="ABS &gt; 2 ?">
      <calculatedColumnFormula>IF(OR((U4&gt;2),(V4&lt;-2)),"Y","N")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4"/>
  <sheetViews>
    <sheetView workbookViewId="0">
      <selection activeCell="C29" sqref="C29"/>
    </sheetView>
  </sheetViews>
  <sheetFormatPr baseColWidth="10" defaultColWidth="8.85546875" defaultRowHeight="15" x14ac:dyDescent="0.25"/>
  <cols>
    <col min="1" max="1" width="24.28515625" customWidth="1"/>
    <col min="2" max="2" width="33.85546875" customWidth="1"/>
    <col min="3" max="3" width="27" style="1" customWidth="1"/>
    <col min="4" max="4" width="21.42578125" customWidth="1"/>
    <col min="5" max="5" width="13.7109375" customWidth="1"/>
    <col min="6" max="6" width="23.28515625" customWidth="1"/>
    <col min="7" max="7" width="29.140625" customWidth="1"/>
    <col min="8" max="8" width="14.5703125" customWidth="1"/>
    <col min="9" max="9" width="30.7109375" customWidth="1"/>
    <col min="10" max="10" width="13.140625" customWidth="1"/>
    <col min="11" max="11" width="33.5703125" customWidth="1"/>
    <col min="12" max="12" width="8.85546875" customWidth="1"/>
    <col min="13" max="13" width="33.140625" customWidth="1"/>
  </cols>
  <sheetData>
    <row r="1" spans="1:14" ht="166.5" customHeight="1" thickBot="1" x14ac:dyDescent="0.3">
      <c r="A1" s="127" t="s">
        <v>585</v>
      </c>
      <c r="B1" s="128"/>
      <c r="C1" s="128"/>
    </row>
    <row r="2" spans="1:14" ht="15.75" thickBot="1" x14ac:dyDescent="0.3">
      <c r="A2" s="3" t="s">
        <v>379</v>
      </c>
      <c r="B2" s="4" t="s">
        <v>163</v>
      </c>
      <c r="C2" s="5" t="s">
        <v>0</v>
      </c>
      <c r="D2" s="15" t="s">
        <v>374</v>
      </c>
      <c r="E2" s="15" t="s">
        <v>377</v>
      </c>
      <c r="F2" s="3" t="s">
        <v>380</v>
      </c>
      <c r="G2" s="4" t="s">
        <v>376</v>
      </c>
      <c r="H2" s="4" t="s">
        <v>385</v>
      </c>
      <c r="I2" s="4" t="s">
        <v>384</v>
      </c>
      <c r="J2" s="5" t="s">
        <v>455</v>
      </c>
      <c r="K2" s="15" t="s">
        <v>381</v>
      </c>
      <c r="M2" s="38" t="s">
        <v>462</v>
      </c>
      <c r="N2" s="39"/>
    </row>
    <row r="3" spans="1:14" x14ac:dyDescent="0.25">
      <c r="A3" s="21" t="s">
        <v>1</v>
      </c>
      <c r="B3" s="22" t="s">
        <v>164</v>
      </c>
      <c r="C3" s="23" t="s">
        <v>210</v>
      </c>
      <c r="D3" s="16">
        <v>0</v>
      </c>
      <c r="E3" s="16" t="s">
        <v>370</v>
      </c>
      <c r="F3" s="6" t="s">
        <v>370</v>
      </c>
      <c r="G3" s="7"/>
      <c r="H3" s="7"/>
      <c r="I3" s="7"/>
      <c r="J3" s="8"/>
      <c r="K3" s="34"/>
      <c r="M3" s="40" t="s">
        <v>371</v>
      </c>
      <c r="N3" s="41">
        <f>COUNTIF($K$3:$K$164,"Alpha/beta")</f>
        <v>24</v>
      </c>
    </row>
    <row r="4" spans="1:14" x14ac:dyDescent="0.25">
      <c r="A4" s="21" t="s">
        <v>2</v>
      </c>
      <c r="B4" s="24" t="s">
        <v>165</v>
      </c>
      <c r="C4" s="25" t="s">
        <v>211</v>
      </c>
      <c r="D4" s="17">
        <v>0</v>
      </c>
      <c r="E4" s="17" t="s">
        <v>370</v>
      </c>
      <c r="F4" s="9" t="s">
        <v>370</v>
      </c>
      <c r="G4" s="7"/>
      <c r="H4" s="7"/>
      <c r="I4" s="7"/>
      <c r="J4" s="8"/>
      <c r="K4" s="35"/>
      <c r="M4" s="42" t="s">
        <v>453</v>
      </c>
      <c r="N4" s="41">
        <f>COUNTIF($K$3:$K$164,"Class 3")</f>
        <v>18</v>
      </c>
    </row>
    <row r="5" spans="1:14" x14ac:dyDescent="0.25">
      <c r="A5" s="21" t="s">
        <v>3</v>
      </c>
      <c r="B5" s="24" t="s">
        <v>165</v>
      </c>
      <c r="C5" s="25" t="s">
        <v>212</v>
      </c>
      <c r="D5" s="17">
        <v>0</v>
      </c>
      <c r="E5" s="17" t="s">
        <v>370</v>
      </c>
      <c r="F5" s="9" t="s">
        <v>370</v>
      </c>
      <c r="G5" s="7"/>
      <c r="H5" s="7"/>
      <c r="I5" s="7"/>
      <c r="J5" s="8"/>
      <c r="K5" s="34"/>
      <c r="M5" s="40" t="s">
        <v>372</v>
      </c>
      <c r="N5" s="41">
        <f>COUNTIF($K$3:$K$164,"Patatin-like")</f>
        <v>8</v>
      </c>
    </row>
    <row r="6" spans="1:14" x14ac:dyDescent="0.25">
      <c r="A6" s="21" t="s">
        <v>4</v>
      </c>
      <c r="B6" s="22" t="s">
        <v>166</v>
      </c>
      <c r="C6" s="23" t="s">
        <v>213</v>
      </c>
      <c r="D6" s="16">
        <v>0</v>
      </c>
      <c r="E6" s="16" t="s">
        <v>370</v>
      </c>
      <c r="F6" s="6" t="s">
        <v>370</v>
      </c>
      <c r="G6" s="7"/>
      <c r="H6" s="7"/>
      <c r="I6" s="7"/>
      <c r="J6" s="8"/>
      <c r="K6" s="34"/>
      <c r="M6" s="40" t="s">
        <v>382</v>
      </c>
      <c r="N6" s="41">
        <f>COUNTIF($K$3:$K$164,"GDSL")</f>
        <v>8</v>
      </c>
    </row>
    <row r="7" spans="1:14" x14ac:dyDescent="0.25">
      <c r="A7" s="21" t="s">
        <v>5</v>
      </c>
      <c r="B7" s="24" t="s">
        <v>167</v>
      </c>
      <c r="C7" s="25" t="s">
        <v>214</v>
      </c>
      <c r="D7" s="17">
        <v>1</v>
      </c>
      <c r="E7" s="17">
        <v>1</v>
      </c>
      <c r="F7" s="9" t="s">
        <v>375</v>
      </c>
      <c r="G7" s="7"/>
      <c r="H7" s="7"/>
      <c r="I7" s="7"/>
      <c r="J7" s="8"/>
      <c r="K7" s="35" t="s">
        <v>372</v>
      </c>
      <c r="M7" s="40" t="s">
        <v>450</v>
      </c>
      <c r="N7" s="41">
        <f>COUNTIF($K$3:$K$164,"PGAP1-like")</f>
        <v>4</v>
      </c>
    </row>
    <row r="8" spans="1:14" x14ac:dyDescent="0.25">
      <c r="A8" s="21" t="s">
        <v>6</v>
      </c>
      <c r="B8" s="24" t="s">
        <v>167</v>
      </c>
      <c r="C8" s="25" t="s">
        <v>215</v>
      </c>
      <c r="D8" s="17">
        <v>1</v>
      </c>
      <c r="E8" s="17">
        <v>1</v>
      </c>
      <c r="F8" s="9" t="s">
        <v>375</v>
      </c>
      <c r="G8" s="7"/>
      <c r="H8" s="7"/>
      <c r="I8" s="7"/>
      <c r="J8" s="8"/>
      <c r="K8" s="35" t="s">
        <v>372</v>
      </c>
      <c r="M8" s="40" t="s">
        <v>449</v>
      </c>
      <c r="N8" s="41">
        <f>COUNTIF($K$3:$K$164,"Phospholipase/Carboxylesterase")</f>
        <v>4</v>
      </c>
    </row>
    <row r="9" spans="1:14" x14ac:dyDescent="0.25">
      <c r="A9" s="21" t="s">
        <v>7</v>
      </c>
      <c r="B9" s="24" t="s">
        <v>165</v>
      </c>
      <c r="C9" s="25" t="s">
        <v>216</v>
      </c>
      <c r="D9" s="17">
        <v>1</v>
      </c>
      <c r="E9" s="17" t="s">
        <v>375</v>
      </c>
      <c r="F9" s="9" t="s">
        <v>375</v>
      </c>
      <c r="G9" s="7"/>
      <c r="H9" s="7"/>
      <c r="I9" s="7"/>
      <c r="J9" s="8"/>
      <c r="K9" s="35" t="s">
        <v>382</v>
      </c>
      <c r="M9" s="40" t="s">
        <v>445</v>
      </c>
      <c r="N9" s="41">
        <f>COUNTIF($K$3:$K$164,"Lipid-droplet associated hydrolase")</f>
        <v>2</v>
      </c>
    </row>
    <row r="10" spans="1:14" x14ac:dyDescent="0.25">
      <c r="A10" s="21" t="s">
        <v>8</v>
      </c>
      <c r="B10" s="22" t="s">
        <v>168</v>
      </c>
      <c r="C10" s="23" t="s">
        <v>217</v>
      </c>
      <c r="D10" s="17">
        <v>0</v>
      </c>
      <c r="E10" s="17" t="s">
        <v>370</v>
      </c>
      <c r="F10" s="6" t="s">
        <v>370</v>
      </c>
      <c r="G10" s="7"/>
      <c r="H10" s="7"/>
      <c r="I10" s="7"/>
      <c r="J10" s="8"/>
      <c r="K10" s="34"/>
      <c r="M10" s="42" t="s">
        <v>448</v>
      </c>
      <c r="N10" s="41">
        <f>COUNTIF($K$3:$K$164,"Phospholipase D")</f>
        <v>1</v>
      </c>
    </row>
    <row r="11" spans="1:14" x14ac:dyDescent="0.25">
      <c r="A11" s="21" t="s">
        <v>9</v>
      </c>
      <c r="B11" s="22" t="s">
        <v>168</v>
      </c>
      <c r="C11" s="23" t="s">
        <v>218</v>
      </c>
      <c r="D11" s="17">
        <v>0</v>
      </c>
      <c r="E11" s="17" t="s">
        <v>370</v>
      </c>
      <c r="F11" s="6" t="s">
        <v>370</v>
      </c>
      <c r="G11" s="7"/>
      <c r="H11" s="7"/>
      <c r="I11" s="7"/>
      <c r="J11" s="8"/>
      <c r="K11" s="34"/>
      <c r="M11" s="40" t="s">
        <v>446</v>
      </c>
      <c r="N11" s="41">
        <f>COUNTIF($K$3:$K$164,"Phospholipase C")</f>
        <v>1</v>
      </c>
    </row>
    <row r="12" spans="1:14" ht="15.75" thickBot="1" x14ac:dyDescent="0.3">
      <c r="A12" s="21" t="s">
        <v>10</v>
      </c>
      <c r="B12" s="22" t="s">
        <v>164</v>
      </c>
      <c r="C12" s="23" t="s">
        <v>219</v>
      </c>
      <c r="D12" s="16">
        <v>0</v>
      </c>
      <c r="E12" s="17" t="s">
        <v>370</v>
      </c>
      <c r="F12" s="6" t="s">
        <v>370</v>
      </c>
      <c r="G12" s="7"/>
      <c r="H12" s="7"/>
      <c r="I12" s="7"/>
      <c r="J12" s="8"/>
      <c r="K12" s="34"/>
      <c r="M12" s="43" t="s">
        <v>454</v>
      </c>
      <c r="N12" s="44">
        <f>COUNTIF($K$3:$K$164,"Lipase maturation factor")</f>
        <v>1</v>
      </c>
    </row>
    <row r="13" spans="1:14" x14ac:dyDescent="0.25">
      <c r="A13" s="21" t="s">
        <v>11</v>
      </c>
      <c r="B13" s="22" t="s">
        <v>169</v>
      </c>
      <c r="C13" s="23" t="s">
        <v>220</v>
      </c>
      <c r="D13" s="18">
        <v>0</v>
      </c>
      <c r="E13" s="18" t="s">
        <v>370</v>
      </c>
      <c r="F13" s="6" t="s">
        <v>370</v>
      </c>
      <c r="G13" s="7"/>
      <c r="H13" s="7"/>
      <c r="I13" s="7"/>
      <c r="J13" s="8"/>
      <c r="K13" s="34"/>
    </row>
    <row r="14" spans="1:14" x14ac:dyDescent="0.25">
      <c r="A14" s="21" t="s">
        <v>12</v>
      </c>
      <c r="B14" s="22" t="s">
        <v>170</v>
      </c>
      <c r="C14" s="23" t="s">
        <v>221</v>
      </c>
      <c r="D14" s="16">
        <v>0</v>
      </c>
      <c r="E14" s="18" t="s">
        <v>370</v>
      </c>
      <c r="F14" s="6" t="s">
        <v>370</v>
      </c>
      <c r="G14" s="7"/>
      <c r="H14" s="7"/>
      <c r="I14" s="7"/>
      <c r="J14" s="8"/>
      <c r="K14" s="34"/>
    </row>
    <row r="15" spans="1:14" x14ac:dyDescent="0.25">
      <c r="A15" s="21" t="s">
        <v>13</v>
      </c>
      <c r="B15" s="22" t="s">
        <v>171</v>
      </c>
      <c r="C15" s="23" t="s">
        <v>222</v>
      </c>
      <c r="D15" s="16">
        <v>0</v>
      </c>
      <c r="E15" s="18" t="s">
        <v>370</v>
      </c>
      <c r="F15" s="6" t="s">
        <v>370</v>
      </c>
      <c r="G15" s="7"/>
      <c r="H15" s="7"/>
      <c r="I15" s="7"/>
      <c r="J15" s="8"/>
      <c r="K15" s="34"/>
    </row>
    <row r="16" spans="1:14" x14ac:dyDescent="0.25">
      <c r="A16" s="21" t="s">
        <v>14</v>
      </c>
      <c r="B16" s="24" t="s">
        <v>172</v>
      </c>
      <c r="C16" s="25" t="s">
        <v>223</v>
      </c>
      <c r="D16" s="17">
        <v>1</v>
      </c>
      <c r="E16" s="17">
        <v>1</v>
      </c>
      <c r="F16" s="6">
        <v>1</v>
      </c>
      <c r="G16" s="7" t="s">
        <v>383</v>
      </c>
      <c r="H16" s="7">
        <v>28</v>
      </c>
      <c r="I16" s="7"/>
      <c r="J16" s="8"/>
      <c r="K16" s="34" t="s">
        <v>373</v>
      </c>
    </row>
    <row r="17" spans="1:11" x14ac:dyDescent="0.25">
      <c r="A17" s="21" t="s">
        <v>15</v>
      </c>
      <c r="B17" s="24" t="s">
        <v>172</v>
      </c>
      <c r="C17" s="25" t="s">
        <v>224</v>
      </c>
      <c r="D17" s="17">
        <v>1</v>
      </c>
      <c r="E17" s="17">
        <v>1</v>
      </c>
      <c r="F17" s="6">
        <v>1</v>
      </c>
      <c r="G17" s="7" t="s">
        <v>386</v>
      </c>
      <c r="H17" s="7">
        <v>26</v>
      </c>
      <c r="I17" s="7"/>
      <c r="J17" s="8"/>
      <c r="K17" s="34" t="s">
        <v>373</v>
      </c>
    </row>
    <row r="18" spans="1:11" x14ac:dyDescent="0.25">
      <c r="A18" s="21" t="s">
        <v>16</v>
      </c>
      <c r="B18" s="22" t="s">
        <v>166</v>
      </c>
      <c r="C18" s="23" t="s">
        <v>225</v>
      </c>
      <c r="D18" s="16">
        <v>0</v>
      </c>
      <c r="E18" s="17" t="s">
        <v>370</v>
      </c>
      <c r="F18" s="6" t="s">
        <v>370</v>
      </c>
      <c r="G18" s="7"/>
      <c r="H18" s="7"/>
      <c r="I18" s="7"/>
      <c r="J18" s="8"/>
      <c r="K18" s="34"/>
    </row>
    <row r="19" spans="1:11" x14ac:dyDescent="0.25">
      <c r="A19" s="21" t="s">
        <v>17</v>
      </c>
      <c r="B19" s="24" t="s">
        <v>172</v>
      </c>
      <c r="C19" s="25" t="s">
        <v>226</v>
      </c>
      <c r="D19" s="17">
        <v>1</v>
      </c>
      <c r="E19" s="17">
        <v>1</v>
      </c>
      <c r="F19" s="6">
        <v>1</v>
      </c>
      <c r="G19" s="7" t="s">
        <v>387</v>
      </c>
      <c r="H19" s="7">
        <v>28</v>
      </c>
      <c r="I19" s="7"/>
      <c r="J19" s="8"/>
      <c r="K19" s="34" t="s">
        <v>373</v>
      </c>
    </row>
    <row r="20" spans="1:11" x14ac:dyDescent="0.25">
      <c r="A20" s="21" t="s">
        <v>18</v>
      </c>
      <c r="B20" s="22" t="s">
        <v>168</v>
      </c>
      <c r="C20" s="23" t="s">
        <v>227</v>
      </c>
      <c r="D20" s="16">
        <v>0</v>
      </c>
      <c r="E20" s="16" t="s">
        <v>370</v>
      </c>
      <c r="F20" s="6" t="s">
        <v>370</v>
      </c>
      <c r="G20" s="7"/>
      <c r="H20" s="7"/>
      <c r="I20" s="7"/>
      <c r="J20" s="8"/>
      <c r="K20" s="34"/>
    </row>
    <row r="21" spans="1:11" x14ac:dyDescent="0.25">
      <c r="A21" s="21" t="s">
        <v>19</v>
      </c>
      <c r="B21" s="22" t="s">
        <v>164</v>
      </c>
      <c r="C21" s="23" t="s">
        <v>228</v>
      </c>
      <c r="D21" s="16">
        <v>0</v>
      </c>
      <c r="E21" s="16" t="s">
        <v>370</v>
      </c>
      <c r="F21" s="6" t="s">
        <v>370</v>
      </c>
      <c r="G21" s="7"/>
      <c r="H21" s="7"/>
      <c r="I21" s="7"/>
      <c r="J21" s="8"/>
      <c r="K21" s="34"/>
    </row>
    <row r="22" spans="1:11" x14ac:dyDescent="0.25">
      <c r="A22" s="21" t="s">
        <v>20</v>
      </c>
      <c r="B22" s="22" t="s">
        <v>173</v>
      </c>
      <c r="C22" s="23" t="s">
        <v>229</v>
      </c>
      <c r="D22" s="16">
        <v>0</v>
      </c>
      <c r="E22" s="17" t="s">
        <v>370</v>
      </c>
      <c r="F22" s="6" t="s">
        <v>370</v>
      </c>
      <c r="G22" s="7"/>
      <c r="H22" s="7"/>
      <c r="I22" s="7"/>
      <c r="J22" s="8"/>
      <c r="K22" s="34"/>
    </row>
    <row r="23" spans="1:11" x14ac:dyDescent="0.25">
      <c r="A23" s="21" t="s">
        <v>21</v>
      </c>
      <c r="B23" s="22" t="s">
        <v>174</v>
      </c>
      <c r="C23" s="23" t="s">
        <v>230</v>
      </c>
      <c r="D23" s="16">
        <v>1</v>
      </c>
      <c r="E23" s="16">
        <v>1</v>
      </c>
      <c r="F23" s="6">
        <v>1</v>
      </c>
      <c r="G23" s="7" t="s">
        <v>388</v>
      </c>
      <c r="H23" s="7">
        <v>34</v>
      </c>
      <c r="I23" s="7"/>
      <c r="J23" s="8"/>
      <c r="K23" s="34" t="s">
        <v>373</v>
      </c>
    </row>
    <row r="24" spans="1:11" x14ac:dyDescent="0.25">
      <c r="A24" s="21" t="s">
        <v>22</v>
      </c>
      <c r="B24" s="22" t="s">
        <v>175</v>
      </c>
      <c r="C24" s="23" t="s">
        <v>231</v>
      </c>
      <c r="D24" s="16">
        <v>0</v>
      </c>
      <c r="E24" s="16" t="s">
        <v>370</v>
      </c>
      <c r="F24" s="6" t="s">
        <v>370</v>
      </c>
      <c r="G24" s="7"/>
      <c r="H24" s="7"/>
      <c r="I24" s="7"/>
      <c r="J24" s="8"/>
      <c r="K24" s="34"/>
    </row>
    <row r="25" spans="1:11" x14ac:dyDescent="0.25">
      <c r="A25" s="21" t="s">
        <v>23</v>
      </c>
      <c r="B25" s="24" t="s">
        <v>176</v>
      </c>
      <c r="C25" s="25" t="s">
        <v>232</v>
      </c>
      <c r="D25" s="17">
        <v>0</v>
      </c>
      <c r="E25" s="17" t="s">
        <v>370</v>
      </c>
      <c r="F25" s="9" t="s">
        <v>370</v>
      </c>
      <c r="G25" s="7"/>
      <c r="H25" s="7"/>
      <c r="I25" s="7"/>
      <c r="J25" s="8"/>
      <c r="K25" s="34"/>
    </row>
    <row r="26" spans="1:11" x14ac:dyDescent="0.25">
      <c r="A26" s="21" t="s">
        <v>24</v>
      </c>
      <c r="B26" s="22" t="s">
        <v>177</v>
      </c>
      <c r="C26" s="23" t="s">
        <v>233</v>
      </c>
      <c r="D26" s="16">
        <v>1</v>
      </c>
      <c r="E26" s="16">
        <v>1</v>
      </c>
      <c r="F26" s="6">
        <v>0</v>
      </c>
      <c r="G26" s="7" t="s">
        <v>389</v>
      </c>
      <c r="H26" s="7">
        <v>100</v>
      </c>
      <c r="I26" s="7" t="s">
        <v>428</v>
      </c>
      <c r="J26" s="8">
        <v>37</v>
      </c>
      <c r="K26" s="34"/>
    </row>
    <row r="27" spans="1:11" x14ac:dyDescent="0.25">
      <c r="A27" s="21" t="s">
        <v>25</v>
      </c>
      <c r="B27" s="22" t="s">
        <v>178</v>
      </c>
      <c r="C27" s="23" t="s">
        <v>234</v>
      </c>
      <c r="D27" s="16">
        <v>0</v>
      </c>
      <c r="E27" s="16" t="s">
        <v>370</v>
      </c>
      <c r="F27" s="6" t="s">
        <v>370</v>
      </c>
      <c r="G27" s="7"/>
      <c r="H27" s="7"/>
      <c r="I27" s="7"/>
      <c r="J27" s="8"/>
      <c r="K27" s="34"/>
    </row>
    <row r="28" spans="1:11" x14ac:dyDescent="0.25">
      <c r="A28" s="21" t="s">
        <v>26</v>
      </c>
      <c r="B28" s="22" t="s">
        <v>179</v>
      </c>
      <c r="C28" s="23" t="s">
        <v>235</v>
      </c>
      <c r="D28" s="16">
        <v>1</v>
      </c>
      <c r="E28" s="16" t="s">
        <v>375</v>
      </c>
      <c r="F28" s="6" t="s">
        <v>375</v>
      </c>
      <c r="G28" s="7"/>
      <c r="H28" s="7"/>
      <c r="I28" s="7"/>
      <c r="J28" s="8"/>
      <c r="K28" s="34" t="s">
        <v>382</v>
      </c>
    </row>
    <row r="29" spans="1:11" x14ac:dyDescent="0.25">
      <c r="A29" s="21" t="s">
        <v>27</v>
      </c>
      <c r="B29" s="22" t="s">
        <v>177</v>
      </c>
      <c r="C29" s="23" t="s">
        <v>236</v>
      </c>
      <c r="D29" s="16">
        <v>1</v>
      </c>
      <c r="E29" s="16">
        <v>1</v>
      </c>
      <c r="F29" s="6">
        <v>1</v>
      </c>
      <c r="G29" s="7" t="s">
        <v>390</v>
      </c>
      <c r="H29" s="7">
        <v>37</v>
      </c>
      <c r="I29" s="7"/>
      <c r="J29" s="8"/>
      <c r="K29" s="34" t="s">
        <v>371</v>
      </c>
    </row>
    <row r="30" spans="1:11" x14ac:dyDescent="0.25">
      <c r="A30" s="21" t="s">
        <v>28</v>
      </c>
      <c r="B30" s="22" t="s">
        <v>180</v>
      </c>
      <c r="C30" s="23" t="s">
        <v>237</v>
      </c>
      <c r="D30" s="16">
        <v>0</v>
      </c>
      <c r="E30" s="16" t="s">
        <v>370</v>
      </c>
      <c r="F30" s="6" t="s">
        <v>370</v>
      </c>
      <c r="G30" s="7"/>
      <c r="H30" s="7"/>
      <c r="I30" s="7"/>
      <c r="J30" s="8"/>
      <c r="K30" s="34"/>
    </row>
    <row r="31" spans="1:11" x14ac:dyDescent="0.25">
      <c r="A31" s="21" t="s">
        <v>29</v>
      </c>
      <c r="B31" s="22" t="s">
        <v>166</v>
      </c>
      <c r="C31" s="23" t="s">
        <v>238</v>
      </c>
      <c r="D31" s="16">
        <v>1</v>
      </c>
      <c r="E31" s="16">
        <v>1</v>
      </c>
      <c r="F31" s="6">
        <v>1</v>
      </c>
      <c r="G31" s="7" t="s">
        <v>391</v>
      </c>
      <c r="H31" s="7">
        <v>30</v>
      </c>
      <c r="I31" s="7"/>
      <c r="J31" s="8"/>
      <c r="K31" s="34" t="s">
        <v>373</v>
      </c>
    </row>
    <row r="32" spans="1:11" x14ac:dyDescent="0.25">
      <c r="A32" s="21" t="s">
        <v>30</v>
      </c>
      <c r="B32" s="22" t="s">
        <v>176</v>
      </c>
      <c r="C32" s="23" t="s">
        <v>239</v>
      </c>
      <c r="D32" s="16">
        <v>1</v>
      </c>
      <c r="E32" s="16">
        <v>1</v>
      </c>
      <c r="F32" s="6">
        <v>1</v>
      </c>
      <c r="G32" s="7" t="s">
        <v>392</v>
      </c>
      <c r="H32" s="7">
        <v>44</v>
      </c>
      <c r="I32" s="7"/>
      <c r="J32" s="8"/>
      <c r="K32" s="34" t="s">
        <v>371</v>
      </c>
    </row>
    <row r="33" spans="1:11" ht="17.25" x14ac:dyDescent="0.3">
      <c r="A33" s="21" t="s">
        <v>31</v>
      </c>
      <c r="B33" s="22" t="s">
        <v>164</v>
      </c>
      <c r="C33" s="23" t="s">
        <v>240</v>
      </c>
      <c r="D33" s="16">
        <v>1</v>
      </c>
      <c r="E33" s="16">
        <v>1</v>
      </c>
      <c r="F33" s="6">
        <v>1</v>
      </c>
      <c r="G33" s="7" t="s">
        <v>393</v>
      </c>
      <c r="H33" s="7">
        <v>100</v>
      </c>
      <c r="I33" s="7" t="s">
        <v>435</v>
      </c>
      <c r="J33" s="8">
        <v>33</v>
      </c>
      <c r="K33" s="34" t="s">
        <v>371</v>
      </c>
    </row>
    <row r="34" spans="1:11" x14ac:dyDescent="0.25">
      <c r="A34" s="21" t="s">
        <v>32</v>
      </c>
      <c r="B34" s="22" t="s">
        <v>181</v>
      </c>
      <c r="C34" s="23" t="s">
        <v>241</v>
      </c>
      <c r="D34" s="16">
        <v>1</v>
      </c>
      <c r="E34" s="16">
        <v>1</v>
      </c>
      <c r="F34" s="6">
        <v>1</v>
      </c>
      <c r="G34" s="7" t="s">
        <v>394</v>
      </c>
      <c r="H34" s="7">
        <v>27</v>
      </c>
      <c r="I34" s="7"/>
      <c r="J34" s="8"/>
      <c r="K34" s="34" t="s">
        <v>371</v>
      </c>
    </row>
    <row r="35" spans="1:11" x14ac:dyDescent="0.25">
      <c r="A35" s="21" t="s">
        <v>33</v>
      </c>
      <c r="B35" s="22" t="s">
        <v>182</v>
      </c>
      <c r="C35" s="23" t="s">
        <v>242</v>
      </c>
      <c r="D35" s="16">
        <v>1</v>
      </c>
      <c r="E35" s="16">
        <v>1</v>
      </c>
      <c r="F35" s="6">
        <v>0</v>
      </c>
      <c r="G35" s="7" t="s">
        <v>395</v>
      </c>
      <c r="H35" s="7">
        <v>28</v>
      </c>
      <c r="I35" s="7"/>
      <c r="J35" s="8"/>
      <c r="K35" s="34"/>
    </row>
    <row r="36" spans="1:11" x14ac:dyDescent="0.25">
      <c r="A36" s="21" t="s">
        <v>34</v>
      </c>
      <c r="B36" s="22" t="s">
        <v>183</v>
      </c>
      <c r="C36" s="23" t="s">
        <v>243</v>
      </c>
      <c r="D36" s="16">
        <v>1</v>
      </c>
      <c r="E36" s="16" t="s">
        <v>375</v>
      </c>
      <c r="F36" s="6" t="s">
        <v>375</v>
      </c>
      <c r="G36" s="7"/>
      <c r="H36" s="7"/>
      <c r="I36" s="7"/>
      <c r="J36" s="8"/>
      <c r="K36" s="34" t="s">
        <v>448</v>
      </c>
    </row>
    <row r="37" spans="1:11" x14ac:dyDescent="0.25">
      <c r="A37" s="21" t="s">
        <v>35</v>
      </c>
      <c r="B37" s="22" t="s">
        <v>164</v>
      </c>
      <c r="C37" s="23" t="s">
        <v>244</v>
      </c>
      <c r="D37" s="16">
        <v>1</v>
      </c>
      <c r="E37" s="16">
        <v>1</v>
      </c>
      <c r="F37" s="6">
        <v>1</v>
      </c>
      <c r="G37" s="7" t="s">
        <v>396</v>
      </c>
      <c r="H37" s="7">
        <v>44</v>
      </c>
      <c r="I37" s="7"/>
      <c r="J37" s="8"/>
      <c r="K37" s="34" t="s">
        <v>371</v>
      </c>
    </row>
    <row r="38" spans="1:11" x14ac:dyDescent="0.25">
      <c r="A38" s="21" t="s">
        <v>36</v>
      </c>
      <c r="B38" s="22" t="s">
        <v>164</v>
      </c>
      <c r="C38" s="23" t="s">
        <v>245</v>
      </c>
      <c r="D38" s="16">
        <v>1</v>
      </c>
      <c r="E38" s="16">
        <v>1</v>
      </c>
      <c r="F38" s="6">
        <v>1</v>
      </c>
      <c r="G38" s="7" t="s">
        <v>397</v>
      </c>
      <c r="H38" s="7">
        <v>41</v>
      </c>
      <c r="I38" s="7"/>
      <c r="J38" s="8"/>
      <c r="K38" s="34" t="s">
        <v>371</v>
      </c>
    </row>
    <row r="39" spans="1:11" x14ac:dyDescent="0.25">
      <c r="A39" s="21" t="s">
        <v>37</v>
      </c>
      <c r="B39" s="22" t="s">
        <v>184</v>
      </c>
      <c r="C39" s="23" t="s">
        <v>246</v>
      </c>
      <c r="D39" s="16">
        <v>1</v>
      </c>
      <c r="E39" s="16" t="s">
        <v>375</v>
      </c>
      <c r="F39" s="6" t="s">
        <v>375</v>
      </c>
      <c r="G39" s="7"/>
      <c r="H39" s="7"/>
      <c r="I39" s="7"/>
      <c r="J39" s="8"/>
      <c r="K39" s="34" t="s">
        <v>382</v>
      </c>
    </row>
    <row r="40" spans="1:11" x14ac:dyDescent="0.25">
      <c r="A40" s="21" t="s">
        <v>38</v>
      </c>
      <c r="B40" s="22" t="s">
        <v>185</v>
      </c>
      <c r="C40" s="23" t="s">
        <v>247</v>
      </c>
      <c r="D40" s="16">
        <v>1</v>
      </c>
      <c r="E40" s="16">
        <v>1</v>
      </c>
      <c r="F40" s="6" t="s">
        <v>375</v>
      </c>
      <c r="G40" s="7"/>
      <c r="H40" s="7"/>
      <c r="I40" s="7"/>
      <c r="J40" s="8"/>
      <c r="K40" s="35" t="s">
        <v>372</v>
      </c>
    </row>
    <row r="41" spans="1:11" x14ac:dyDescent="0.25">
      <c r="A41" s="21" t="s">
        <v>39</v>
      </c>
      <c r="B41" s="22" t="s">
        <v>164</v>
      </c>
      <c r="C41" s="23" t="s">
        <v>248</v>
      </c>
      <c r="D41" s="16">
        <v>0</v>
      </c>
      <c r="E41" s="16" t="s">
        <v>370</v>
      </c>
      <c r="F41" s="6" t="s">
        <v>370</v>
      </c>
      <c r="G41" s="7"/>
      <c r="H41" s="7"/>
      <c r="I41" s="7"/>
      <c r="J41" s="8"/>
      <c r="K41" s="34"/>
    </row>
    <row r="42" spans="1:11" x14ac:dyDescent="0.25">
      <c r="A42" s="21" t="s">
        <v>40</v>
      </c>
      <c r="B42" s="22" t="s">
        <v>164</v>
      </c>
      <c r="C42" s="23" t="s">
        <v>249</v>
      </c>
      <c r="D42" s="16">
        <v>1</v>
      </c>
      <c r="E42" s="16">
        <v>1</v>
      </c>
      <c r="F42" s="6">
        <v>1</v>
      </c>
      <c r="G42" s="7" t="s">
        <v>398</v>
      </c>
      <c r="H42" s="7">
        <v>40</v>
      </c>
      <c r="I42" s="7"/>
      <c r="J42" s="8"/>
      <c r="K42" s="34" t="s">
        <v>371</v>
      </c>
    </row>
    <row r="43" spans="1:11" x14ac:dyDescent="0.25">
      <c r="A43" s="26" t="s">
        <v>41</v>
      </c>
      <c r="B43" s="22" t="s">
        <v>186</v>
      </c>
      <c r="C43" s="23" t="s">
        <v>250</v>
      </c>
      <c r="D43" s="16">
        <v>1</v>
      </c>
      <c r="E43" s="16" t="s">
        <v>375</v>
      </c>
      <c r="F43" s="6" t="s">
        <v>375</v>
      </c>
      <c r="G43" s="7"/>
      <c r="H43" s="7"/>
      <c r="I43" s="7"/>
      <c r="J43" s="8"/>
      <c r="K43" s="34" t="s">
        <v>445</v>
      </c>
    </row>
    <row r="44" spans="1:11" x14ac:dyDescent="0.25">
      <c r="A44" s="21" t="s">
        <v>42</v>
      </c>
      <c r="B44" s="22" t="s">
        <v>164</v>
      </c>
      <c r="C44" s="23" t="s">
        <v>251</v>
      </c>
      <c r="D44" s="16">
        <v>1</v>
      </c>
      <c r="E44" s="16">
        <v>1</v>
      </c>
      <c r="F44" s="6">
        <v>1</v>
      </c>
      <c r="G44" s="7" t="s">
        <v>399</v>
      </c>
      <c r="H44" s="7">
        <v>42</v>
      </c>
      <c r="I44" s="7"/>
      <c r="J44" s="8"/>
      <c r="K44" s="34" t="s">
        <v>371</v>
      </c>
    </row>
    <row r="45" spans="1:11" x14ac:dyDescent="0.25">
      <c r="A45" s="21" t="s">
        <v>43</v>
      </c>
      <c r="B45" s="22" t="s">
        <v>166</v>
      </c>
      <c r="C45" s="23" t="s">
        <v>252</v>
      </c>
      <c r="D45" s="16">
        <v>1</v>
      </c>
      <c r="E45" s="16">
        <v>1</v>
      </c>
      <c r="F45" s="6">
        <v>1</v>
      </c>
      <c r="G45" s="7" t="s">
        <v>400</v>
      </c>
      <c r="H45" s="7">
        <v>25</v>
      </c>
      <c r="I45" s="7"/>
      <c r="J45" s="8"/>
      <c r="K45" s="34" t="s">
        <v>373</v>
      </c>
    </row>
    <row r="46" spans="1:11" x14ac:dyDescent="0.25">
      <c r="A46" s="21" t="s">
        <v>44</v>
      </c>
      <c r="B46" s="22" t="s">
        <v>168</v>
      </c>
      <c r="C46" s="23" t="s">
        <v>253</v>
      </c>
      <c r="D46" s="16">
        <v>0</v>
      </c>
      <c r="E46" s="16" t="s">
        <v>370</v>
      </c>
      <c r="F46" s="6" t="s">
        <v>370</v>
      </c>
      <c r="G46" s="7"/>
      <c r="H46" s="7"/>
      <c r="I46" s="7"/>
      <c r="J46" s="8"/>
      <c r="K46" s="34"/>
    </row>
    <row r="47" spans="1:11" x14ac:dyDescent="0.25">
      <c r="A47" s="21" t="s">
        <v>45</v>
      </c>
      <c r="B47" s="22" t="s">
        <v>187</v>
      </c>
      <c r="C47" s="23" t="s">
        <v>254</v>
      </c>
      <c r="D47" s="16">
        <v>1</v>
      </c>
      <c r="E47" s="16" t="s">
        <v>375</v>
      </c>
      <c r="F47" s="6" t="s">
        <v>375</v>
      </c>
      <c r="G47" s="7"/>
      <c r="H47" s="7"/>
      <c r="I47" s="7"/>
      <c r="J47" s="8"/>
      <c r="K47" s="34" t="s">
        <v>447</v>
      </c>
    </row>
    <row r="48" spans="1:11" x14ac:dyDescent="0.25">
      <c r="A48" s="21" t="s">
        <v>46</v>
      </c>
      <c r="B48" s="22" t="s">
        <v>170</v>
      </c>
      <c r="C48" s="23" t="s">
        <v>255</v>
      </c>
      <c r="D48" s="16">
        <v>0</v>
      </c>
      <c r="E48" s="16" t="s">
        <v>370</v>
      </c>
      <c r="F48" s="6" t="s">
        <v>370</v>
      </c>
      <c r="G48" s="7"/>
      <c r="H48" s="7"/>
      <c r="I48" s="7"/>
      <c r="J48" s="8"/>
      <c r="K48" s="34"/>
    </row>
    <row r="49" spans="1:14" x14ac:dyDescent="0.25">
      <c r="A49" s="26" t="s">
        <v>47</v>
      </c>
      <c r="B49" s="22" t="s">
        <v>188</v>
      </c>
      <c r="C49" s="23" t="s">
        <v>256</v>
      </c>
      <c r="D49" s="16">
        <v>1</v>
      </c>
      <c r="E49" s="16">
        <v>1</v>
      </c>
      <c r="F49" s="6">
        <v>1</v>
      </c>
      <c r="G49" s="10" t="s">
        <v>436</v>
      </c>
      <c r="H49" s="7">
        <v>35</v>
      </c>
      <c r="I49" s="7"/>
      <c r="J49" s="8"/>
      <c r="K49" s="34" t="s">
        <v>449</v>
      </c>
    </row>
    <row r="50" spans="1:14" x14ac:dyDescent="0.25">
      <c r="A50" s="21" t="s">
        <v>48</v>
      </c>
      <c r="B50" s="22" t="s">
        <v>164</v>
      </c>
      <c r="C50" s="23" t="s">
        <v>257</v>
      </c>
      <c r="D50" s="16">
        <v>0</v>
      </c>
      <c r="E50" s="16" t="s">
        <v>370</v>
      </c>
      <c r="F50" s="6" t="s">
        <v>370</v>
      </c>
      <c r="G50" s="7"/>
      <c r="H50" s="7"/>
      <c r="I50" s="7"/>
      <c r="J50" s="8"/>
      <c r="K50" s="34"/>
    </row>
    <row r="51" spans="1:14" x14ac:dyDescent="0.25">
      <c r="A51" s="21" t="s">
        <v>49</v>
      </c>
      <c r="B51" s="22" t="s">
        <v>189</v>
      </c>
      <c r="C51" s="23" t="s">
        <v>258</v>
      </c>
      <c r="D51" s="16">
        <v>0</v>
      </c>
      <c r="E51" s="16" t="s">
        <v>370</v>
      </c>
      <c r="F51" s="6" t="s">
        <v>370</v>
      </c>
      <c r="G51" s="7"/>
      <c r="H51" s="7"/>
      <c r="I51" s="7"/>
      <c r="J51" s="8"/>
      <c r="K51" s="34"/>
    </row>
    <row r="52" spans="1:14" x14ac:dyDescent="0.25">
      <c r="A52" s="21" t="s">
        <v>50</v>
      </c>
      <c r="B52" s="22" t="s">
        <v>164</v>
      </c>
      <c r="C52" s="23" t="s">
        <v>259</v>
      </c>
      <c r="D52" s="16">
        <v>1</v>
      </c>
      <c r="E52" s="16">
        <v>1</v>
      </c>
      <c r="F52" s="6">
        <v>1</v>
      </c>
      <c r="G52" s="7" t="s">
        <v>401</v>
      </c>
      <c r="H52" s="7">
        <v>100</v>
      </c>
      <c r="I52" s="10" t="s">
        <v>437</v>
      </c>
      <c r="J52" s="8">
        <v>54</v>
      </c>
      <c r="K52" s="34" t="s">
        <v>371</v>
      </c>
    </row>
    <row r="53" spans="1:14" x14ac:dyDescent="0.25">
      <c r="A53" s="21" t="s">
        <v>51</v>
      </c>
      <c r="B53" s="22" t="s">
        <v>164</v>
      </c>
      <c r="C53" s="23" t="s">
        <v>260</v>
      </c>
      <c r="D53" s="16">
        <v>1</v>
      </c>
      <c r="E53" s="16">
        <v>1</v>
      </c>
      <c r="F53" s="6">
        <v>1</v>
      </c>
      <c r="G53" s="7" t="s">
        <v>402</v>
      </c>
      <c r="H53" s="7">
        <v>34</v>
      </c>
      <c r="I53" s="7"/>
      <c r="J53" s="8"/>
      <c r="K53" s="34" t="s">
        <v>371</v>
      </c>
    </row>
    <row r="54" spans="1:14" x14ac:dyDescent="0.25">
      <c r="A54" s="21" t="s">
        <v>52</v>
      </c>
      <c r="B54" s="27" t="s">
        <v>378</v>
      </c>
      <c r="C54" s="23" t="s">
        <v>261</v>
      </c>
      <c r="D54" s="16">
        <v>1</v>
      </c>
      <c r="E54" s="16">
        <v>1</v>
      </c>
      <c r="F54" s="6">
        <v>1</v>
      </c>
      <c r="G54" s="7" t="s">
        <v>403</v>
      </c>
      <c r="H54" s="7">
        <v>31</v>
      </c>
      <c r="I54" s="7"/>
      <c r="J54" s="8"/>
      <c r="K54" s="34" t="s">
        <v>450</v>
      </c>
      <c r="N54" s="2"/>
    </row>
    <row r="55" spans="1:14" x14ac:dyDescent="0.25">
      <c r="A55" s="21" t="s">
        <v>53</v>
      </c>
      <c r="B55" s="22" t="s">
        <v>164</v>
      </c>
      <c r="C55" s="23" t="s">
        <v>262</v>
      </c>
      <c r="D55" s="16">
        <v>0</v>
      </c>
      <c r="E55" s="16" t="s">
        <v>370</v>
      </c>
      <c r="F55" s="6" t="s">
        <v>370</v>
      </c>
      <c r="G55" s="7"/>
      <c r="H55" s="7"/>
      <c r="I55" s="7"/>
      <c r="J55" s="8"/>
      <c r="K55" s="34"/>
    </row>
    <row r="56" spans="1:14" x14ac:dyDescent="0.25">
      <c r="A56" s="21" t="s">
        <v>54</v>
      </c>
      <c r="B56" s="22" t="s">
        <v>166</v>
      </c>
      <c r="C56" s="23" t="s">
        <v>263</v>
      </c>
      <c r="D56" s="16">
        <v>0</v>
      </c>
      <c r="E56" s="16" t="s">
        <v>370</v>
      </c>
      <c r="F56" s="6" t="s">
        <v>370</v>
      </c>
      <c r="G56" s="7"/>
      <c r="H56" s="7"/>
      <c r="I56" s="7"/>
      <c r="J56" s="8"/>
      <c r="K56" s="34"/>
    </row>
    <row r="57" spans="1:14" x14ac:dyDescent="0.25">
      <c r="A57" s="21" t="s">
        <v>55</v>
      </c>
      <c r="B57" s="22" t="s">
        <v>164</v>
      </c>
      <c r="C57" s="23" t="s">
        <v>264</v>
      </c>
      <c r="D57" s="16">
        <v>0</v>
      </c>
      <c r="E57" s="16" t="s">
        <v>370</v>
      </c>
      <c r="F57" s="6" t="s">
        <v>370</v>
      </c>
      <c r="G57" s="7"/>
      <c r="H57" s="7"/>
      <c r="I57" s="7"/>
      <c r="J57" s="8"/>
      <c r="K57" s="34"/>
    </row>
    <row r="58" spans="1:14" x14ac:dyDescent="0.25">
      <c r="A58" s="21" t="s">
        <v>56</v>
      </c>
      <c r="B58" s="22" t="s">
        <v>168</v>
      </c>
      <c r="C58" s="23" t="s">
        <v>265</v>
      </c>
      <c r="D58" s="16">
        <v>1</v>
      </c>
      <c r="E58" s="16" t="s">
        <v>375</v>
      </c>
      <c r="F58" s="6" t="s">
        <v>375</v>
      </c>
      <c r="G58" s="7"/>
      <c r="H58" s="7"/>
      <c r="I58" s="7"/>
      <c r="J58" s="8"/>
      <c r="K58" s="34" t="s">
        <v>382</v>
      </c>
    </row>
    <row r="59" spans="1:14" x14ac:dyDescent="0.25">
      <c r="A59" s="26" t="s">
        <v>57</v>
      </c>
      <c r="B59" s="22" t="s">
        <v>188</v>
      </c>
      <c r="C59" s="23" t="s">
        <v>266</v>
      </c>
      <c r="D59" s="16">
        <v>1</v>
      </c>
      <c r="E59" s="16">
        <v>1</v>
      </c>
      <c r="F59" s="6">
        <v>1</v>
      </c>
      <c r="G59" s="10" t="s">
        <v>438</v>
      </c>
      <c r="H59" s="7">
        <v>31</v>
      </c>
      <c r="I59" s="7"/>
      <c r="J59" s="8"/>
      <c r="K59" s="34" t="s">
        <v>449</v>
      </c>
    </row>
    <row r="60" spans="1:14" x14ac:dyDescent="0.25">
      <c r="A60" s="21" t="s">
        <v>58</v>
      </c>
      <c r="B60" s="22" t="s">
        <v>164</v>
      </c>
      <c r="C60" s="23" t="s">
        <v>267</v>
      </c>
      <c r="D60" s="16">
        <v>0</v>
      </c>
      <c r="E60" s="16" t="s">
        <v>370</v>
      </c>
      <c r="F60" s="6" t="s">
        <v>370</v>
      </c>
      <c r="G60" s="7"/>
      <c r="H60" s="7"/>
      <c r="I60" s="7"/>
      <c r="J60" s="8"/>
      <c r="K60" s="34"/>
    </row>
    <row r="61" spans="1:14" x14ac:dyDescent="0.25">
      <c r="A61" s="21" t="s">
        <v>59</v>
      </c>
      <c r="B61" s="22" t="s">
        <v>168</v>
      </c>
      <c r="C61" s="23" t="s">
        <v>268</v>
      </c>
      <c r="D61" s="16">
        <v>0</v>
      </c>
      <c r="E61" s="16" t="s">
        <v>370</v>
      </c>
      <c r="F61" s="6" t="s">
        <v>370</v>
      </c>
      <c r="G61" s="7"/>
      <c r="H61" s="7"/>
      <c r="I61" s="7"/>
      <c r="J61" s="8"/>
      <c r="K61" s="34"/>
    </row>
    <row r="62" spans="1:14" x14ac:dyDescent="0.25">
      <c r="A62" s="21" t="s">
        <v>60</v>
      </c>
      <c r="B62" s="22" t="s">
        <v>164</v>
      </c>
      <c r="C62" s="23" t="s">
        <v>269</v>
      </c>
      <c r="D62" s="16">
        <v>0</v>
      </c>
      <c r="E62" s="16" t="s">
        <v>370</v>
      </c>
      <c r="F62" s="6" t="s">
        <v>370</v>
      </c>
      <c r="G62" s="7"/>
      <c r="H62" s="7"/>
      <c r="I62" s="7"/>
      <c r="J62" s="8"/>
      <c r="K62" s="34"/>
    </row>
    <row r="63" spans="1:14" x14ac:dyDescent="0.25">
      <c r="A63" s="21" t="s">
        <v>61</v>
      </c>
      <c r="B63" s="22" t="s">
        <v>164</v>
      </c>
      <c r="C63" s="23" t="s">
        <v>270</v>
      </c>
      <c r="D63" s="16">
        <v>0</v>
      </c>
      <c r="E63" s="16" t="s">
        <v>370</v>
      </c>
      <c r="F63" s="6" t="s">
        <v>370</v>
      </c>
      <c r="G63" s="7"/>
      <c r="H63" s="7"/>
      <c r="I63" s="7"/>
      <c r="J63" s="8"/>
      <c r="K63" s="34"/>
    </row>
    <row r="64" spans="1:14" x14ac:dyDescent="0.25">
      <c r="A64" s="21" t="s">
        <v>62</v>
      </c>
      <c r="B64" s="22" t="s">
        <v>190</v>
      </c>
      <c r="C64" s="23" t="s">
        <v>271</v>
      </c>
      <c r="D64" s="16">
        <v>1</v>
      </c>
      <c r="E64" s="16">
        <v>1</v>
      </c>
      <c r="F64" s="6">
        <v>0</v>
      </c>
      <c r="G64" s="7" t="s">
        <v>404</v>
      </c>
      <c r="H64" s="7">
        <v>35</v>
      </c>
      <c r="I64" s="7"/>
      <c r="J64" s="8"/>
      <c r="K64" s="34"/>
    </row>
    <row r="65" spans="1:14" x14ac:dyDescent="0.25">
      <c r="A65" s="21" t="s">
        <v>63</v>
      </c>
      <c r="B65" s="22" t="s">
        <v>166</v>
      </c>
      <c r="C65" s="23" t="s">
        <v>272</v>
      </c>
      <c r="D65" s="16">
        <v>1</v>
      </c>
      <c r="E65" s="16">
        <v>1</v>
      </c>
      <c r="F65" s="6">
        <v>1</v>
      </c>
      <c r="G65" s="7" t="s">
        <v>405</v>
      </c>
      <c r="H65" s="7">
        <v>24</v>
      </c>
      <c r="I65" s="7"/>
      <c r="J65" s="8"/>
      <c r="K65" s="34" t="s">
        <v>373</v>
      </c>
    </row>
    <row r="66" spans="1:14" x14ac:dyDescent="0.25">
      <c r="A66" s="21" t="s">
        <v>64</v>
      </c>
      <c r="B66" s="22" t="s">
        <v>164</v>
      </c>
      <c r="C66" s="23" t="s">
        <v>273</v>
      </c>
      <c r="D66" s="16">
        <v>1</v>
      </c>
      <c r="E66" s="16">
        <v>1</v>
      </c>
      <c r="F66" s="6">
        <v>0</v>
      </c>
      <c r="G66" s="7" t="s">
        <v>406</v>
      </c>
      <c r="H66" s="7">
        <v>34</v>
      </c>
      <c r="I66" s="7"/>
      <c r="J66" s="8"/>
      <c r="K66" s="34"/>
    </row>
    <row r="67" spans="1:14" x14ac:dyDescent="0.25">
      <c r="A67" s="21" t="s">
        <v>65</v>
      </c>
      <c r="B67" s="22" t="s">
        <v>184</v>
      </c>
      <c r="C67" s="23" t="s">
        <v>274</v>
      </c>
      <c r="D67" s="16">
        <v>1</v>
      </c>
      <c r="E67" s="16" t="s">
        <v>375</v>
      </c>
      <c r="F67" s="6" t="s">
        <v>375</v>
      </c>
      <c r="G67" s="7"/>
      <c r="H67" s="7"/>
      <c r="I67" s="7"/>
      <c r="J67" s="8"/>
      <c r="K67" s="34" t="s">
        <v>382</v>
      </c>
    </row>
    <row r="68" spans="1:14" x14ac:dyDescent="0.25">
      <c r="A68" s="21" t="s">
        <v>66</v>
      </c>
      <c r="B68" s="22" t="s">
        <v>168</v>
      </c>
      <c r="C68" s="23" t="s">
        <v>275</v>
      </c>
      <c r="D68" s="16">
        <v>0</v>
      </c>
      <c r="E68" s="16" t="s">
        <v>370</v>
      </c>
      <c r="F68" s="6" t="s">
        <v>370</v>
      </c>
      <c r="G68" s="7"/>
      <c r="H68" s="7"/>
      <c r="I68" s="7"/>
      <c r="J68" s="8"/>
      <c r="K68" s="34"/>
    </row>
    <row r="69" spans="1:14" x14ac:dyDescent="0.25">
      <c r="A69" s="21" t="s">
        <v>67</v>
      </c>
      <c r="B69" s="22" t="s">
        <v>164</v>
      </c>
      <c r="C69" s="23" t="s">
        <v>276</v>
      </c>
      <c r="D69" s="16">
        <v>1</v>
      </c>
      <c r="E69" s="16">
        <v>1</v>
      </c>
      <c r="F69" s="6">
        <v>1</v>
      </c>
      <c r="G69" s="7" t="s">
        <v>407</v>
      </c>
      <c r="H69" s="7">
        <v>100</v>
      </c>
      <c r="I69" s="7" t="s">
        <v>439</v>
      </c>
      <c r="J69" s="8">
        <v>46</v>
      </c>
      <c r="K69" s="34" t="s">
        <v>371</v>
      </c>
    </row>
    <row r="70" spans="1:14" x14ac:dyDescent="0.25">
      <c r="A70" s="21" t="s">
        <v>68</v>
      </c>
      <c r="B70" s="22" t="s">
        <v>168</v>
      </c>
      <c r="C70" s="23" t="s">
        <v>277</v>
      </c>
      <c r="D70" s="16">
        <v>1</v>
      </c>
      <c r="E70" s="16" t="s">
        <v>375</v>
      </c>
      <c r="F70" s="6" t="s">
        <v>375</v>
      </c>
      <c r="G70" s="7"/>
      <c r="H70" s="7"/>
      <c r="I70" s="7"/>
      <c r="J70" s="8"/>
      <c r="K70" s="34" t="s">
        <v>382</v>
      </c>
    </row>
    <row r="71" spans="1:14" x14ac:dyDescent="0.25">
      <c r="A71" s="21" t="s">
        <v>69</v>
      </c>
      <c r="B71" s="22" t="s">
        <v>168</v>
      </c>
      <c r="C71" s="23" t="s">
        <v>278</v>
      </c>
      <c r="D71" s="16">
        <v>0</v>
      </c>
      <c r="E71" s="16" t="s">
        <v>370</v>
      </c>
      <c r="F71" s="6" t="s">
        <v>370</v>
      </c>
      <c r="G71" s="7"/>
      <c r="H71" s="7"/>
      <c r="I71" s="7"/>
      <c r="J71" s="8"/>
      <c r="K71" s="34"/>
    </row>
    <row r="72" spans="1:14" x14ac:dyDescent="0.25">
      <c r="A72" s="21" t="s">
        <v>70</v>
      </c>
      <c r="B72" s="22" t="s">
        <v>164</v>
      </c>
      <c r="C72" s="23" t="s">
        <v>279</v>
      </c>
      <c r="D72" s="16">
        <v>1</v>
      </c>
      <c r="E72" s="16">
        <v>1</v>
      </c>
      <c r="F72" s="6">
        <v>1</v>
      </c>
      <c r="G72" s="7" t="s">
        <v>408</v>
      </c>
      <c r="H72" s="7">
        <v>100</v>
      </c>
      <c r="I72" s="7" t="s">
        <v>440</v>
      </c>
      <c r="J72" s="8">
        <v>46</v>
      </c>
      <c r="K72" s="34" t="s">
        <v>371</v>
      </c>
    </row>
    <row r="73" spans="1:14" x14ac:dyDescent="0.25">
      <c r="A73" s="21" t="s">
        <v>71</v>
      </c>
      <c r="B73" s="22" t="s">
        <v>166</v>
      </c>
      <c r="C73" s="23" t="s">
        <v>280</v>
      </c>
      <c r="D73" s="16">
        <v>1</v>
      </c>
      <c r="E73" s="16">
        <v>1</v>
      </c>
      <c r="F73" s="6">
        <v>1</v>
      </c>
      <c r="G73" s="7" t="s">
        <v>383</v>
      </c>
      <c r="H73" s="7">
        <v>26</v>
      </c>
      <c r="I73" s="7"/>
      <c r="J73" s="8"/>
      <c r="K73" s="34" t="s">
        <v>373</v>
      </c>
    </row>
    <row r="74" spans="1:14" x14ac:dyDescent="0.25">
      <c r="A74" s="21" t="s">
        <v>72</v>
      </c>
      <c r="B74" s="22" t="s">
        <v>164</v>
      </c>
      <c r="C74" s="23" t="s">
        <v>281</v>
      </c>
      <c r="D74" s="16">
        <v>0</v>
      </c>
      <c r="E74" s="16" t="s">
        <v>370</v>
      </c>
      <c r="F74" s="6" t="s">
        <v>370</v>
      </c>
      <c r="G74" s="7"/>
      <c r="H74" s="7"/>
      <c r="I74" s="7"/>
      <c r="J74" s="8"/>
      <c r="K74" s="34"/>
    </row>
    <row r="75" spans="1:14" x14ac:dyDescent="0.25">
      <c r="A75" s="21" t="s">
        <v>73</v>
      </c>
      <c r="B75" s="22" t="s">
        <v>164</v>
      </c>
      <c r="C75" s="23" t="s">
        <v>282</v>
      </c>
      <c r="D75" s="16">
        <v>1</v>
      </c>
      <c r="E75" s="16">
        <v>0</v>
      </c>
      <c r="F75" s="6" t="s">
        <v>370</v>
      </c>
      <c r="G75" s="7"/>
      <c r="H75" s="7"/>
      <c r="I75" s="7"/>
      <c r="J75" s="8"/>
      <c r="K75" s="34"/>
    </row>
    <row r="76" spans="1:14" x14ac:dyDescent="0.25">
      <c r="A76" s="21" t="s">
        <v>74</v>
      </c>
      <c r="B76" s="24" t="s">
        <v>191</v>
      </c>
      <c r="C76" s="25" t="s">
        <v>283</v>
      </c>
      <c r="D76" s="17">
        <v>1</v>
      </c>
      <c r="E76" s="17" t="s">
        <v>375</v>
      </c>
      <c r="F76" s="9" t="s">
        <v>375</v>
      </c>
      <c r="G76" s="7"/>
      <c r="H76" s="7"/>
      <c r="I76" s="7"/>
      <c r="J76" s="8"/>
      <c r="K76" s="34" t="s">
        <v>446</v>
      </c>
    </row>
    <row r="77" spans="1:14" x14ac:dyDescent="0.25">
      <c r="A77" s="21" t="s">
        <v>75</v>
      </c>
      <c r="B77" s="22" t="s">
        <v>192</v>
      </c>
      <c r="C77" s="23" t="s">
        <v>284</v>
      </c>
      <c r="D77" s="16">
        <v>0</v>
      </c>
      <c r="E77" s="16" t="s">
        <v>370</v>
      </c>
      <c r="F77" s="6" t="s">
        <v>370</v>
      </c>
      <c r="G77" s="7"/>
      <c r="H77" s="7"/>
      <c r="I77" s="7"/>
      <c r="J77" s="8"/>
      <c r="K77" s="34"/>
    </row>
    <row r="78" spans="1:14" x14ac:dyDescent="0.25">
      <c r="A78" s="21" t="s">
        <v>76</v>
      </c>
      <c r="B78" s="22" t="s">
        <v>193</v>
      </c>
      <c r="C78" s="23" t="s">
        <v>285</v>
      </c>
      <c r="D78" s="16">
        <v>0</v>
      </c>
      <c r="E78" s="16" t="s">
        <v>370</v>
      </c>
      <c r="F78" s="6" t="s">
        <v>370</v>
      </c>
      <c r="G78" s="7"/>
      <c r="H78" s="7"/>
      <c r="I78" s="7"/>
      <c r="J78" s="8"/>
      <c r="K78" s="34"/>
    </row>
    <row r="79" spans="1:14" x14ac:dyDescent="0.25">
      <c r="A79" s="21" t="s">
        <v>77</v>
      </c>
      <c r="B79" s="22" t="s">
        <v>164</v>
      </c>
      <c r="C79" s="23" t="s">
        <v>286</v>
      </c>
      <c r="D79" s="16">
        <v>1</v>
      </c>
      <c r="E79" s="16">
        <v>0</v>
      </c>
      <c r="F79" s="6" t="s">
        <v>370</v>
      </c>
      <c r="G79" s="7"/>
      <c r="H79" s="7"/>
      <c r="I79" s="7"/>
      <c r="J79" s="8"/>
      <c r="K79" s="34"/>
      <c r="N79" s="2"/>
    </row>
    <row r="80" spans="1:14" x14ac:dyDescent="0.25">
      <c r="A80" s="21" t="s">
        <v>78</v>
      </c>
      <c r="B80" s="22" t="s">
        <v>194</v>
      </c>
      <c r="C80" s="23" t="s">
        <v>287</v>
      </c>
      <c r="D80" s="16">
        <v>1</v>
      </c>
      <c r="E80" s="16">
        <v>1</v>
      </c>
      <c r="F80" s="6">
        <v>1</v>
      </c>
      <c r="G80" s="7" t="s">
        <v>409</v>
      </c>
      <c r="H80" s="7">
        <v>30</v>
      </c>
      <c r="I80" s="7"/>
      <c r="J80" s="8"/>
      <c r="K80" s="34" t="s">
        <v>371</v>
      </c>
    </row>
    <row r="81" spans="1:11" x14ac:dyDescent="0.25">
      <c r="A81" s="21" t="s">
        <v>79</v>
      </c>
      <c r="B81" s="22" t="s">
        <v>168</v>
      </c>
      <c r="C81" s="23" t="s">
        <v>288</v>
      </c>
      <c r="D81" s="16">
        <v>0</v>
      </c>
      <c r="E81" s="16" t="s">
        <v>370</v>
      </c>
      <c r="F81" s="6" t="s">
        <v>370</v>
      </c>
      <c r="G81" s="7"/>
      <c r="H81" s="7"/>
      <c r="I81" s="7"/>
      <c r="J81" s="8"/>
      <c r="K81" s="34"/>
    </row>
    <row r="82" spans="1:11" x14ac:dyDescent="0.25">
      <c r="A82" s="26" t="s">
        <v>80</v>
      </c>
      <c r="B82" s="22" t="s">
        <v>186</v>
      </c>
      <c r="C82" s="23" t="s">
        <v>289</v>
      </c>
      <c r="D82" s="16">
        <v>1</v>
      </c>
      <c r="E82" s="16" t="s">
        <v>375</v>
      </c>
      <c r="F82" s="6" t="s">
        <v>375</v>
      </c>
      <c r="G82" s="7"/>
      <c r="H82" s="7"/>
      <c r="I82" s="7"/>
      <c r="J82" s="8"/>
      <c r="K82" s="34" t="s">
        <v>445</v>
      </c>
    </row>
    <row r="83" spans="1:11" x14ac:dyDescent="0.25">
      <c r="A83" s="21" t="s">
        <v>81</v>
      </c>
      <c r="B83" s="22" t="s">
        <v>164</v>
      </c>
      <c r="C83" s="23" t="s">
        <v>290</v>
      </c>
      <c r="D83" s="16">
        <v>1</v>
      </c>
      <c r="E83" s="16">
        <v>1</v>
      </c>
      <c r="F83" s="6">
        <v>1</v>
      </c>
      <c r="G83" s="7" t="s">
        <v>410</v>
      </c>
      <c r="H83" s="7">
        <v>100</v>
      </c>
      <c r="I83" s="7" t="s">
        <v>441</v>
      </c>
      <c r="J83" s="8">
        <v>30</v>
      </c>
      <c r="K83" s="34" t="s">
        <v>371</v>
      </c>
    </row>
    <row r="84" spans="1:11" x14ac:dyDescent="0.25">
      <c r="A84" s="21" t="s">
        <v>82</v>
      </c>
      <c r="B84" s="22" t="s">
        <v>195</v>
      </c>
      <c r="C84" s="23" t="s">
        <v>291</v>
      </c>
      <c r="D84" s="19">
        <v>0</v>
      </c>
      <c r="E84" s="19" t="s">
        <v>370</v>
      </c>
      <c r="F84" s="6" t="s">
        <v>370</v>
      </c>
      <c r="G84" s="7"/>
      <c r="H84" s="7"/>
      <c r="I84" s="7"/>
      <c r="J84" s="8"/>
      <c r="K84" s="34"/>
    </row>
    <row r="85" spans="1:11" x14ac:dyDescent="0.25">
      <c r="A85" s="21" t="s">
        <v>83</v>
      </c>
      <c r="B85" s="22" t="s">
        <v>166</v>
      </c>
      <c r="C85" s="23" t="s">
        <v>292</v>
      </c>
      <c r="D85" s="16">
        <v>1</v>
      </c>
      <c r="E85" s="16">
        <v>1</v>
      </c>
      <c r="F85" s="6">
        <v>1</v>
      </c>
      <c r="G85" s="7" t="s">
        <v>411</v>
      </c>
      <c r="H85" s="7">
        <v>32</v>
      </c>
      <c r="I85" s="7"/>
      <c r="J85" s="8"/>
      <c r="K85" s="34" t="s">
        <v>373</v>
      </c>
    </row>
    <row r="86" spans="1:11" x14ac:dyDescent="0.25">
      <c r="A86" s="21" t="s">
        <v>84</v>
      </c>
      <c r="B86" s="22" t="s">
        <v>196</v>
      </c>
      <c r="C86" s="23" t="s">
        <v>293</v>
      </c>
      <c r="D86" s="16">
        <v>1</v>
      </c>
      <c r="E86" s="16">
        <v>1</v>
      </c>
      <c r="F86" s="6">
        <v>0</v>
      </c>
      <c r="G86" s="7" t="s">
        <v>412</v>
      </c>
      <c r="H86" s="7">
        <v>28</v>
      </c>
      <c r="I86" s="7"/>
      <c r="J86" s="8"/>
      <c r="K86" s="34"/>
    </row>
    <row r="87" spans="1:11" x14ac:dyDescent="0.25">
      <c r="A87" s="21" t="s">
        <v>85</v>
      </c>
      <c r="B87" s="22" t="s">
        <v>175</v>
      </c>
      <c r="C87" s="23" t="s">
        <v>294</v>
      </c>
      <c r="D87" s="16">
        <v>0</v>
      </c>
      <c r="E87" s="16" t="s">
        <v>370</v>
      </c>
      <c r="F87" s="6" t="s">
        <v>370</v>
      </c>
      <c r="G87" s="7"/>
      <c r="H87" s="7"/>
      <c r="I87" s="7"/>
      <c r="J87" s="8"/>
      <c r="K87" s="34"/>
    </row>
    <row r="88" spans="1:11" x14ac:dyDescent="0.25">
      <c r="A88" s="21" t="s">
        <v>86</v>
      </c>
      <c r="B88" s="22" t="s">
        <v>170</v>
      </c>
      <c r="C88" s="23" t="s">
        <v>295</v>
      </c>
      <c r="D88" s="16">
        <v>1</v>
      </c>
      <c r="E88" s="16">
        <v>1</v>
      </c>
      <c r="F88" s="6" t="s">
        <v>375</v>
      </c>
      <c r="G88" s="7"/>
      <c r="H88" s="7"/>
      <c r="I88" s="7"/>
      <c r="J88" s="8"/>
      <c r="K88" s="35" t="s">
        <v>372</v>
      </c>
    </row>
    <row r="89" spans="1:11" x14ac:dyDescent="0.25">
      <c r="A89" s="21" t="s">
        <v>87</v>
      </c>
      <c r="B89" s="22" t="s">
        <v>166</v>
      </c>
      <c r="C89" s="23" t="s">
        <v>296</v>
      </c>
      <c r="D89" s="16">
        <v>1</v>
      </c>
      <c r="E89" s="16">
        <v>1</v>
      </c>
      <c r="F89" s="6">
        <v>1</v>
      </c>
      <c r="G89" s="7" t="s">
        <v>413</v>
      </c>
      <c r="H89" s="7">
        <v>24</v>
      </c>
      <c r="I89" s="7"/>
      <c r="J89" s="8"/>
      <c r="K89" s="34" t="s">
        <v>373</v>
      </c>
    </row>
    <row r="90" spans="1:11" x14ac:dyDescent="0.25">
      <c r="A90" s="21" t="s">
        <v>88</v>
      </c>
      <c r="B90" s="27" t="s">
        <v>197</v>
      </c>
      <c r="C90" s="28" t="s">
        <v>297</v>
      </c>
      <c r="D90" s="16">
        <v>1</v>
      </c>
      <c r="E90" s="16">
        <v>1</v>
      </c>
      <c r="F90" s="6" t="s">
        <v>375</v>
      </c>
      <c r="G90" s="7"/>
      <c r="H90" s="7"/>
      <c r="I90" s="7"/>
      <c r="J90" s="8"/>
      <c r="K90" s="34" t="s">
        <v>450</v>
      </c>
    </row>
    <row r="91" spans="1:11" x14ac:dyDescent="0.25">
      <c r="A91" s="21" t="s">
        <v>89</v>
      </c>
      <c r="B91" s="22" t="s">
        <v>166</v>
      </c>
      <c r="C91" s="23" t="s">
        <v>298</v>
      </c>
      <c r="D91" s="16">
        <v>1</v>
      </c>
      <c r="E91" s="16">
        <v>1</v>
      </c>
      <c r="F91" s="6">
        <v>1</v>
      </c>
      <c r="G91" s="7" t="s">
        <v>383</v>
      </c>
      <c r="H91" s="7">
        <v>27</v>
      </c>
      <c r="I91" s="7"/>
      <c r="J91" s="8"/>
      <c r="K91" s="34" t="s">
        <v>373</v>
      </c>
    </row>
    <row r="92" spans="1:11" x14ac:dyDescent="0.25">
      <c r="A92" s="21" t="s">
        <v>90</v>
      </c>
      <c r="B92" s="22" t="s">
        <v>168</v>
      </c>
      <c r="C92" s="23" t="s">
        <v>299</v>
      </c>
      <c r="D92" s="16">
        <v>1</v>
      </c>
      <c r="E92" s="16" t="s">
        <v>375</v>
      </c>
      <c r="F92" s="6" t="s">
        <v>375</v>
      </c>
      <c r="G92" s="7"/>
      <c r="H92" s="7"/>
      <c r="I92" s="7"/>
      <c r="J92" s="8"/>
      <c r="K92" s="34" t="s">
        <v>382</v>
      </c>
    </row>
    <row r="93" spans="1:11" x14ac:dyDescent="0.25">
      <c r="A93" s="21" t="s">
        <v>91</v>
      </c>
      <c r="B93" s="27" t="s">
        <v>197</v>
      </c>
      <c r="C93" s="28" t="s">
        <v>300</v>
      </c>
      <c r="D93" s="16">
        <v>1</v>
      </c>
      <c r="E93" s="16">
        <v>1</v>
      </c>
      <c r="F93" s="6" t="s">
        <v>375</v>
      </c>
      <c r="G93" s="7"/>
      <c r="H93" s="7"/>
      <c r="I93" s="7"/>
      <c r="J93" s="8"/>
      <c r="K93" s="34" t="s">
        <v>450</v>
      </c>
    </row>
    <row r="94" spans="1:11" x14ac:dyDescent="0.25">
      <c r="A94" s="21" t="s">
        <v>92</v>
      </c>
      <c r="B94" s="22" t="s">
        <v>168</v>
      </c>
      <c r="C94" s="23" t="s">
        <v>301</v>
      </c>
      <c r="D94" s="16">
        <v>0</v>
      </c>
      <c r="E94" s="16" t="s">
        <v>370</v>
      </c>
      <c r="F94" s="6" t="s">
        <v>370</v>
      </c>
      <c r="G94" s="7"/>
      <c r="H94" s="7"/>
      <c r="I94" s="7"/>
      <c r="J94" s="8"/>
      <c r="K94" s="34"/>
    </row>
    <row r="95" spans="1:11" x14ac:dyDescent="0.25">
      <c r="A95" s="21" t="s">
        <v>93</v>
      </c>
      <c r="B95" s="22" t="s">
        <v>164</v>
      </c>
      <c r="C95" s="23" t="s">
        <v>302</v>
      </c>
      <c r="D95" s="16">
        <v>0</v>
      </c>
      <c r="E95" s="16" t="s">
        <v>370</v>
      </c>
      <c r="F95" s="6" t="s">
        <v>370</v>
      </c>
      <c r="G95" s="7"/>
      <c r="H95" s="7"/>
      <c r="I95" s="7"/>
      <c r="J95" s="8"/>
      <c r="K95" s="34"/>
    </row>
    <row r="96" spans="1:11" x14ac:dyDescent="0.25">
      <c r="A96" s="26" t="s">
        <v>94</v>
      </c>
      <c r="B96" s="22" t="s">
        <v>198</v>
      </c>
      <c r="C96" s="23" t="s">
        <v>303</v>
      </c>
      <c r="D96" s="16">
        <v>1</v>
      </c>
      <c r="E96" s="16">
        <v>1</v>
      </c>
      <c r="F96" s="6" t="s">
        <v>375</v>
      </c>
      <c r="G96" s="7"/>
      <c r="H96" s="7"/>
      <c r="I96" s="7"/>
      <c r="J96" s="8"/>
      <c r="K96" s="34" t="s">
        <v>449</v>
      </c>
    </row>
    <row r="97" spans="1:14" x14ac:dyDescent="0.25">
      <c r="A97" s="21" t="s">
        <v>95</v>
      </c>
      <c r="B97" s="22" t="s">
        <v>166</v>
      </c>
      <c r="C97" s="23" t="s">
        <v>304</v>
      </c>
      <c r="D97" s="16">
        <v>1</v>
      </c>
      <c r="E97" s="16">
        <v>1</v>
      </c>
      <c r="F97" s="6">
        <v>1</v>
      </c>
      <c r="G97" s="7" t="s">
        <v>414</v>
      </c>
      <c r="H97" s="7">
        <v>24</v>
      </c>
      <c r="I97" s="7"/>
      <c r="J97" s="8"/>
      <c r="K97" s="34" t="s">
        <v>373</v>
      </c>
    </row>
    <row r="98" spans="1:14" x14ac:dyDescent="0.25">
      <c r="A98" s="21" t="s">
        <v>96</v>
      </c>
      <c r="B98" s="22" t="s">
        <v>164</v>
      </c>
      <c r="C98" s="23" t="s">
        <v>305</v>
      </c>
      <c r="D98" s="16">
        <v>1</v>
      </c>
      <c r="E98" s="16">
        <v>1</v>
      </c>
      <c r="F98" s="6">
        <v>1</v>
      </c>
      <c r="G98" s="7" t="s">
        <v>415</v>
      </c>
      <c r="H98" s="7">
        <v>24</v>
      </c>
      <c r="I98" s="7"/>
      <c r="J98" s="8"/>
      <c r="K98" s="34" t="s">
        <v>371</v>
      </c>
    </row>
    <row r="99" spans="1:14" x14ac:dyDescent="0.25">
      <c r="A99" s="21" t="s">
        <v>97</v>
      </c>
      <c r="B99" s="22" t="s">
        <v>168</v>
      </c>
      <c r="C99" s="23" t="s">
        <v>306</v>
      </c>
      <c r="D99" s="16">
        <v>0</v>
      </c>
      <c r="E99" s="16" t="s">
        <v>370</v>
      </c>
      <c r="F99" s="6" t="s">
        <v>370</v>
      </c>
      <c r="G99" s="7"/>
      <c r="H99" s="7"/>
      <c r="I99" s="7"/>
      <c r="J99" s="8"/>
      <c r="K99" s="34"/>
    </row>
    <row r="100" spans="1:14" x14ac:dyDescent="0.25">
      <c r="A100" s="21" t="s">
        <v>98</v>
      </c>
      <c r="B100" s="22" t="s">
        <v>168</v>
      </c>
      <c r="C100" s="23" t="s">
        <v>307</v>
      </c>
      <c r="D100" s="16">
        <v>0</v>
      </c>
      <c r="E100" s="16" t="s">
        <v>370</v>
      </c>
      <c r="F100" s="6" t="s">
        <v>370</v>
      </c>
      <c r="G100" s="7"/>
      <c r="H100" s="7"/>
      <c r="I100" s="7"/>
      <c r="J100" s="8"/>
      <c r="K100" s="34"/>
    </row>
    <row r="101" spans="1:14" x14ac:dyDescent="0.25">
      <c r="A101" s="21" t="s">
        <v>99</v>
      </c>
      <c r="B101" s="22" t="s">
        <v>164</v>
      </c>
      <c r="C101" s="23" t="s">
        <v>308</v>
      </c>
      <c r="D101" s="16">
        <v>0</v>
      </c>
      <c r="E101" s="16" t="s">
        <v>370</v>
      </c>
      <c r="F101" s="6" t="s">
        <v>370</v>
      </c>
      <c r="G101" s="7"/>
      <c r="H101" s="7"/>
      <c r="I101" s="7"/>
      <c r="J101" s="8"/>
      <c r="K101" s="34"/>
    </row>
    <row r="102" spans="1:14" x14ac:dyDescent="0.25">
      <c r="A102" s="21" t="s">
        <v>100</v>
      </c>
      <c r="B102" s="22" t="s">
        <v>164</v>
      </c>
      <c r="C102" s="23" t="s">
        <v>309</v>
      </c>
      <c r="D102" s="16">
        <v>1</v>
      </c>
      <c r="E102" s="16">
        <v>1</v>
      </c>
      <c r="F102" s="6">
        <v>1</v>
      </c>
      <c r="G102" s="7" t="s">
        <v>416</v>
      </c>
      <c r="H102" s="7">
        <v>100</v>
      </c>
      <c r="I102" s="10" t="s">
        <v>443</v>
      </c>
      <c r="J102" s="8">
        <v>42</v>
      </c>
      <c r="K102" s="34" t="s">
        <v>371</v>
      </c>
    </row>
    <row r="103" spans="1:14" x14ac:dyDescent="0.25">
      <c r="A103" s="21" t="s">
        <v>101</v>
      </c>
      <c r="B103" s="22" t="s">
        <v>164</v>
      </c>
      <c r="C103" s="23" t="s">
        <v>310</v>
      </c>
      <c r="D103" s="16">
        <v>0</v>
      </c>
      <c r="E103" s="16" t="s">
        <v>370</v>
      </c>
      <c r="F103" s="6" t="s">
        <v>370</v>
      </c>
      <c r="G103" s="7"/>
      <c r="H103" s="7"/>
      <c r="I103" s="7"/>
      <c r="J103" s="8"/>
      <c r="K103" s="34"/>
    </row>
    <row r="104" spans="1:14" x14ac:dyDescent="0.25">
      <c r="A104" s="21" t="s">
        <v>102</v>
      </c>
      <c r="B104" s="22" t="s">
        <v>199</v>
      </c>
      <c r="C104" s="23" t="s">
        <v>311</v>
      </c>
      <c r="D104" s="16">
        <v>1</v>
      </c>
      <c r="E104" s="16">
        <v>1</v>
      </c>
      <c r="F104" s="6" t="s">
        <v>375</v>
      </c>
      <c r="G104" s="7"/>
      <c r="H104" s="7"/>
      <c r="I104" s="7"/>
      <c r="J104" s="8"/>
      <c r="K104" s="35" t="s">
        <v>372</v>
      </c>
    </row>
    <row r="105" spans="1:14" x14ac:dyDescent="0.25">
      <c r="A105" s="21" t="s">
        <v>103</v>
      </c>
      <c r="B105" s="27" t="s">
        <v>378</v>
      </c>
      <c r="C105" s="23" t="s">
        <v>312</v>
      </c>
      <c r="D105" s="16">
        <v>1</v>
      </c>
      <c r="E105" s="16">
        <v>1</v>
      </c>
      <c r="F105" s="6">
        <v>1</v>
      </c>
      <c r="G105" s="10" t="s">
        <v>442</v>
      </c>
      <c r="H105" s="7">
        <v>30</v>
      </c>
      <c r="I105" s="7"/>
      <c r="J105" s="8"/>
      <c r="K105" s="34" t="s">
        <v>450</v>
      </c>
      <c r="N105" s="2"/>
    </row>
    <row r="106" spans="1:14" x14ac:dyDescent="0.25">
      <c r="A106" s="21" t="s">
        <v>104</v>
      </c>
      <c r="B106" s="22" t="s">
        <v>164</v>
      </c>
      <c r="C106" s="23" t="s">
        <v>313</v>
      </c>
      <c r="D106" s="16">
        <v>1</v>
      </c>
      <c r="E106" s="16">
        <v>1</v>
      </c>
      <c r="F106" s="6">
        <v>0</v>
      </c>
      <c r="G106" s="11" t="s">
        <v>417</v>
      </c>
      <c r="H106" s="7">
        <v>29</v>
      </c>
      <c r="I106" s="7"/>
      <c r="J106" s="8"/>
      <c r="K106" s="34"/>
    </row>
    <row r="107" spans="1:14" x14ac:dyDescent="0.25">
      <c r="A107" s="21" t="s">
        <v>105</v>
      </c>
      <c r="B107" s="22" t="s">
        <v>164</v>
      </c>
      <c r="C107" s="23" t="s">
        <v>314</v>
      </c>
      <c r="D107" s="16">
        <v>0</v>
      </c>
      <c r="E107" s="16" t="s">
        <v>370</v>
      </c>
      <c r="F107" s="6" t="s">
        <v>370</v>
      </c>
      <c r="G107" s="7"/>
      <c r="H107" s="7"/>
      <c r="I107" s="7"/>
      <c r="J107" s="8"/>
      <c r="K107" s="34"/>
    </row>
    <row r="108" spans="1:14" x14ac:dyDescent="0.25">
      <c r="A108" s="21" t="s">
        <v>106</v>
      </c>
      <c r="B108" s="22" t="s">
        <v>170</v>
      </c>
      <c r="C108" s="23" t="s">
        <v>315</v>
      </c>
      <c r="D108" s="16">
        <v>1</v>
      </c>
      <c r="E108" s="16">
        <v>1</v>
      </c>
      <c r="F108" s="6" t="s">
        <v>375</v>
      </c>
      <c r="G108" s="7"/>
      <c r="H108" s="7"/>
      <c r="I108" s="7"/>
      <c r="J108" s="8"/>
      <c r="K108" s="35" t="s">
        <v>372</v>
      </c>
    </row>
    <row r="109" spans="1:14" x14ac:dyDescent="0.25">
      <c r="A109" s="21" t="s">
        <v>107</v>
      </c>
      <c r="B109" s="22" t="s">
        <v>164</v>
      </c>
      <c r="C109" s="23" t="s">
        <v>316</v>
      </c>
      <c r="D109" s="16">
        <v>1</v>
      </c>
      <c r="E109" s="16">
        <v>1</v>
      </c>
      <c r="F109" s="6">
        <v>1</v>
      </c>
      <c r="G109" s="7" t="s">
        <v>418</v>
      </c>
      <c r="H109" s="7">
        <v>28</v>
      </c>
      <c r="I109" s="7"/>
      <c r="J109" s="8"/>
      <c r="K109" s="34" t="s">
        <v>371</v>
      </c>
    </row>
    <row r="110" spans="1:14" x14ac:dyDescent="0.25">
      <c r="A110" s="21" t="s">
        <v>108</v>
      </c>
      <c r="B110" s="22" t="s">
        <v>164</v>
      </c>
      <c r="C110" s="23" t="s">
        <v>317</v>
      </c>
      <c r="D110" s="16">
        <v>1</v>
      </c>
      <c r="E110" s="16">
        <v>1</v>
      </c>
      <c r="F110" s="6">
        <v>0</v>
      </c>
      <c r="G110" s="7" t="s">
        <v>419</v>
      </c>
      <c r="H110" s="7">
        <v>35</v>
      </c>
      <c r="I110" s="7"/>
      <c r="J110" s="8"/>
      <c r="K110" s="34"/>
    </row>
    <row r="111" spans="1:14" x14ac:dyDescent="0.25">
      <c r="A111" s="21" t="s">
        <v>109</v>
      </c>
      <c r="B111" s="22" t="s">
        <v>166</v>
      </c>
      <c r="C111" s="23" t="s">
        <v>318</v>
      </c>
      <c r="D111" s="16">
        <v>1</v>
      </c>
      <c r="E111" s="16">
        <v>1</v>
      </c>
      <c r="F111" s="6">
        <v>1</v>
      </c>
      <c r="G111" s="7" t="s">
        <v>420</v>
      </c>
      <c r="H111" s="7">
        <v>30</v>
      </c>
      <c r="I111" s="7"/>
      <c r="J111" s="8"/>
      <c r="K111" s="34" t="s">
        <v>373</v>
      </c>
    </row>
    <row r="112" spans="1:14" x14ac:dyDescent="0.25">
      <c r="A112" s="21" t="s">
        <v>110</v>
      </c>
      <c r="B112" s="22" t="s">
        <v>164</v>
      </c>
      <c r="C112" s="23" t="s">
        <v>319</v>
      </c>
      <c r="D112" s="16">
        <v>0</v>
      </c>
      <c r="E112" s="16" t="s">
        <v>370</v>
      </c>
      <c r="F112" s="6" t="s">
        <v>370</v>
      </c>
      <c r="G112" s="7"/>
      <c r="H112" s="7"/>
      <c r="I112" s="7"/>
      <c r="J112" s="8"/>
      <c r="K112" s="34"/>
    </row>
    <row r="113" spans="1:14" x14ac:dyDescent="0.25">
      <c r="A113" s="21" t="s">
        <v>111</v>
      </c>
      <c r="B113" s="22" t="s">
        <v>164</v>
      </c>
      <c r="C113" s="23" t="s">
        <v>320</v>
      </c>
      <c r="D113" s="16">
        <v>1</v>
      </c>
      <c r="E113" s="16">
        <v>1</v>
      </c>
      <c r="F113" s="6">
        <v>1</v>
      </c>
      <c r="G113" s="7" t="s">
        <v>421</v>
      </c>
      <c r="H113" s="7">
        <v>33</v>
      </c>
      <c r="I113" s="7"/>
      <c r="J113" s="8"/>
      <c r="K113" s="34" t="s">
        <v>371</v>
      </c>
    </row>
    <row r="114" spans="1:14" x14ac:dyDescent="0.25">
      <c r="A114" s="21" t="s">
        <v>112</v>
      </c>
      <c r="B114" s="22" t="s">
        <v>164</v>
      </c>
      <c r="C114" s="23" t="s">
        <v>321</v>
      </c>
      <c r="D114" s="16">
        <v>1</v>
      </c>
      <c r="E114" s="16">
        <v>0</v>
      </c>
      <c r="F114" s="6" t="s">
        <v>370</v>
      </c>
      <c r="G114" s="7"/>
      <c r="H114" s="7"/>
      <c r="I114" s="7"/>
      <c r="J114" s="8"/>
      <c r="K114" s="34"/>
      <c r="N114" s="2"/>
    </row>
    <row r="115" spans="1:14" x14ac:dyDescent="0.25">
      <c r="A115" s="21" t="s">
        <v>113</v>
      </c>
      <c r="B115" s="22" t="s">
        <v>170</v>
      </c>
      <c r="C115" s="23" t="s">
        <v>322</v>
      </c>
      <c r="D115" s="16">
        <v>1</v>
      </c>
      <c r="E115" s="16">
        <v>1</v>
      </c>
      <c r="F115" s="6" t="s">
        <v>375</v>
      </c>
      <c r="G115" s="7"/>
      <c r="H115" s="7"/>
      <c r="I115" s="7"/>
      <c r="J115" s="8"/>
      <c r="K115" s="35" t="s">
        <v>372</v>
      </c>
    </row>
    <row r="116" spans="1:14" x14ac:dyDescent="0.25">
      <c r="A116" s="21" t="s">
        <v>114</v>
      </c>
      <c r="B116" s="22" t="s">
        <v>200</v>
      </c>
      <c r="C116" s="23" t="s">
        <v>323</v>
      </c>
      <c r="D116" s="16">
        <v>0</v>
      </c>
      <c r="E116" s="16" t="s">
        <v>370</v>
      </c>
      <c r="F116" s="6" t="s">
        <v>370</v>
      </c>
      <c r="G116" s="7"/>
      <c r="H116" s="7"/>
      <c r="I116" s="7"/>
      <c r="J116" s="8"/>
      <c r="K116" s="34"/>
    </row>
    <row r="117" spans="1:14" x14ac:dyDescent="0.25">
      <c r="A117" s="21" t="s">
        <v>115</v>
      </c>
      <c r="B117" s="7" t="s">
        <v>201</v>
      </c>
      <c r="C117" s="29" t="s">
        <v>324</v>
      </c>
      <c r="D117" s="16">
        <v>0</v>
      </c>
      <c r="E117" s="16" t="s">
        <v>370</v>
      </c>
      <c r="F117" s="6" t="s">
        <v>370</v>
      </c>
      <c r="G117" s="7"/>
      <c r="H117" s="7"/>
      <c r="I117" s="7"/>
      <c r="J117" s="8"/>
      <c r="K117" s="34"/>
    </row>
    <row r="118" spans="1:14" x14ac:dyDescent="0.25">
      <c r="A118" s="21" t="s">
        <v>116</v>
      </c>
      <c r="B118" s="22" t="s">
        <v>164</v>
      </c>
      <c r="C118" s="23" t="s">
        <v>325</v>
      </c>
      <c r="D118" s="16">
        <v>1</v>
      </c>
      <c r="E118" s="16">
        <v>1</v>
      </c>
      <c r="F118" s="6">
        <v>1</v>
      </c>
      <c r="G118" s="7" t="s">
        <v>422</v>
      </c>
      <c r="H118" s="7">
        <v>33</v>
      </c>
      <c r="I118" s="7"/>
      <c r="J118" s="8"/>
      <c r="K118" s="34" t="s">
        <v>371</v>
      </c>
    </row>
    <row r="119" spans="1:14" x14ac:dyDescent="0.25">
      <c r="A119" s="30" t="s">
        <v>117</v>
      </c>
      <c r="B119" s="22" t="s">
        <v>202</v>
      </c>
      <c r="C119" s="23" t="s">
        <v>326</v>
      </c>
      <c r="D119" s="16">
        <v>0</v>
      </c>
      <c r="E119" s="16" t="s">
        <v>370</v>
      </c>
      <c r="F119" s="6" t="s">
        <v>370</v>
      </c>
      <c r="G119" s="7"/>
      <c r="H119" s="7"/>
      <c r="I119" s="7"/>
      <c r="J119" s="8"/>
      <c r="K119" s="34"/>
    </row>
    <row r="120" spans="1:14" x14ac:dyDescent="0.25">
      <c r="A120" s="21" t="s">
        <v>118</v>
      </c>
      <c r="B120" s="22" t="s">
        <v>170</v>
      </c>
      <c r="C120" s="23" t="s">
        <v>327</v>
      </c>
      <c r="D120" s="16">
        <v>0</v>
      </c>
      <c r="E120" s="16" t="s">
        <v>370</v>
      </c>
      <c r="F120" s="6" t="s">
        <v>370</v>
      </c>
      <c r="G120" s="7"/>
      <c r="H120" s="7"/>
      <c r="I120" s="7"/>
      <c r="J120" s="8"/>
      <c r="K120" s="34"/>
    </row>
    <row r="121" spans="1:14" x14ac:dyDescent="0.25">
      <c r="A121" s="21" t="s">
        <v>119</v>
      </c>
      <c r="B121" s="22" t="s">
        <v>166</v>
      </c>
      <c r="C121" s="23" t="s">
        <v>328</v>
      </c>
      <c r="D121" s="16">
        <v>1</v>
      </c>
      <c r="E121" s="16">
        <v>1</v>
      </c>
      <c r="F121" s="6">
        <v>1</v>
      </c>
      <c r="G121" s="7" t="s">
        <v>423</v>
      </c>
      <c r="H121" s="7">
        <v>32</v>
      </c>
      <c r="I121" s="7"/>
      <c r="J121" s="8"/>
      <c r="K121" s="34" t="s">
        <v>373</v>
      </c>
    </row>
    <row r="122" spans="1:14" x14ac:dyDescent="0.25">
      <c r="A122" s="21" t="s">
        <v>120</v>
      </c>
      <c r="B122" s="22" t="s">
        <v>175</v>
      </c>
      <c r="C122" s="23" t="s">
        <v>329</v>
      </c>
      <c r="D122" s="16">
        <v>0</v>
      </c>
      <c r="E122" s="16" t="s">
        <v>370</v>
      </c>
      <c r="F122" s="6" t="s">
        <v>370</v>
      </c>
      <c r="G122" s="7"/>
      <c r="H122" s="7"/>
      <c r="I122" s="7"/>
      <c r="J122" s="8"/>
      <c r="K122" s="34"/>
    </row>
    <row r="123" spans="1:14" x14ac:dyDescent="0.25">
      <c r="A123" s="21" t="s">
        <v>121</v>
      </c>
      <c r="B123" s="22" t="s">
        <v>164</v>
      </c>
      <c r="C123" s="23" t="s">
        <v>330</v>
      </c>
      <c r="D123" s="16">
        <v>1</v>
      </c>
      <c r="E123" s="16">
        <v>1</v>
      </c>
      <c r="F123" s="6">
        <v>1</v>
      </c>
      <c r="G123" s="7" t="s">
        <v>424</v>
      </c>
      <c r="H123" s="7">
        <v>47</v>
      </c>
      <c r="I123" s="7"/>
      <c r="J123" s="8"/>
      <c r="K123" s="34" t="s">
        <v>371</v>
      </c>
    </row>
    <row r="124" spans="1:14" x14ac:dyDescent="0.25">
      <c r="A124" s="21" t="s">
        <v>122</v>
      </c>
      <c r="B124" s="22" t="s">
        <v>184</v>
      </c>
      <c r="C124" s="23" t="s">
        <v>331</v>
      </c>
      <c r="D124" s="16">
        <v>0</v>
      </c>
      <c r="E124" s="16" t="s">
        <v>370</v>
      </c>
      <c r="F124" s="6" t="s">
        <v>370</v>
      </c>
      <c r="G124" s="7"/>
      <c r="H124" s="7"/>
      <c r="I124" s="7"/>
      <c r="J124" s="8"/>
      <c r="K124" s="34"/>
    </row>
    <row r="125" spans="1:14" x14ac:dyDescent="0.25">
      <c r="A125" s="21" t="s">
        <v>123</v>
      </c>
      <c r="B125" s="22" t="s">
        <v>203</v>
      </c>
      <c r="C125" s="23" t="s">
        <v>332</v>
      </c>
      <c r="D125" s="16">
        <v>0</v>
      </c>
      <c r="E125" s="16" t="s">
        <v>370</v>
      </c>
      <c r="F125" s="6" t="s">
        <v>370</v>
      </c>
      <c r="G125" s="7"/>
      <c r="H125" s="7"/>
      <c r="I125" s="7"/>
      <c r="J125" s="8"/>
      <c r="K125" s="34"/>
    </row>
    <row r="126" spans="1:14" x14ac:dyDescent="0.25">
      <c r="A126" s="21" t="s">
        <v>124</v>
      </c>
      <c r="B126" s="22" t="s">
        <v>166</v>
      </c>
      <c r="C126" s="23" t="s">
        <v>333</v>
      </c>
      <c r="D126" s="16">
        <v>1</v>
      </c>
      <c r="E126" s="16">
        <v>1</v>
      </c>
      <c r="F126" s="6">
        <v>1</v>
      </c>
      <c r="G126" s="7" t="s">
        <v>425</v>
      </c>
      <c r="H126" s="7">
        <v>26</v>
      </c>
      <c r="I126" s="7"/>
      <c r="J126" s="8"/>
      <c r="K126" s="34" t="s">
        <v>373</v>
      </c>
    </row>
    <row r="127" spans="1:14" x14ac:dyDescent="0.25">
      <c r="A127" s="21" t="s">
        <v>125</v>
      </c>
      <c r="B127" s="22" t="s">
        <v>194</v>
      </c>
      <c r="C127" s="23" t="s">
        <v>334</v>
      </c>
      <c r="D127" s="16">
        <v>1</v>
      </c>
      <c r="E127" s="16">
        <v>1</v>
      </c>
      <c r="F127" s="6">
        <v>1</v>
      </c>
      <c r="G127" s="7" t="s">
        <v>426</v>
      </c>
      <c r="H127" s="7">
        <v>28</v>
      </c>
      <c r="I127" s="7"/>
      <c r="J127" s="8"/>
      <c r="K127" s="34" t="s">
        <v>371</v>
      </c>
    </row>
    <row r="128" spans="1:14" x14ac:dyDescent="0.25">
      <c r="A128" s="21" t="s">
        <v>126</v>
      </c>
      <c r="B128" s="22" t="s">
        <v>204</v>
      </c>
      <c r="C128" s="23" t="s">
        <v>335</v>
      </c>
      <c r="D128" s="16">
        <v>0</v>
      </c>
      <c r="E128" s="16" t="s">
        <v>370</v>
      </c>
      <c r="F128" s="6" t="s">
        <v>370</v>
      </c>
      <c r="G128" s="7"/>
      <c r="H128" s="7"/>
      <c r="I128" s="7"/>
      <c r="J128" s="8"/>
      <c r="K128" s="34"/>
    </row>
    <row r="129" spans="1:14" x14ac:dyDescent="0.25">
      <c r="A129" s="21" t="s">
        <v>127</v>
      </c>
      <c r="B129" s="22" t="s">
        <v>166</v>
      </c>
      <c r="C129" s="23" t="s">
        <v>336</v>
      </c>
      <c r="D129" s="16">
        <v>1</v>
      </c>
      <c r="E129" s="16">
        <v>1</v>
      </c>
      <c r="F129" s="6">
        <v>1</v>
      </c>
      <c r="G129" s="7" t="s">
        <v>414</v>
      </c>
      <c r="H129" s="7">
        <v>25</v>
      </c>
      <c r="I129" s="7"/>
      <c r="J129" s="8"/>
      <c r="K129" s="34" t="s">
        <v>373</v>
      </c>
    </row>
    <row r="130" spans="1:14" x14ac:dyDescent="0.25">
      <c r="A130" s="21" t="s">
        <v>128</v>
      </c>
      <c r="B130" s="22" t="s">
        <v>164</v>
      </c>
      <c r="C130" s="23" t="s">
        <v>337</v>
      </c>
      <c r="D130" s="16">
        <v>1</v>
      </c>
      <c r="E130" s="16">
        <v>1</v>
      </c>
      <c r="F130" s="6">
        <v>1</v>
      </c>
      <c r="G130" s="7" t="s">
        <v>427</v>
      </c>
      <c r="H130" s="7">
        <v>29</v>
      </c>
      <c r="I130" s="7"/>
      <c r="J130" s="8"/>
      <c r="K130" s="34" t="s">
        <v>371</v>
      </c>
    </row>
    <row r="131" spans="1:14" x14ac:dyDescent="0.25">
      <c r="A131" s="21" t="s">
        <v>129</v>
      </c>
      <c r="B131" s="22" t="s">
        <v>168</v>
      </c>
      <c r="C131" s="23" t="s">
        <v>338</v>
      </c>
      <c r="D131" s="16">
        <v>1</v>
      </c>
      <c r="E131" s="16" t="s">
        <v>375</v>
      </c>
      <c r="F131" s="6" t="s">
        <v>375</v>
      </c>
      <c r="G131" s="7"/>
      <c r="H131" s="7"/>
      <c r="I131" s="7"/>
      <c r="J131" s="8"/>
      <c r="K131" s="34" t="s">
        <v>382</v>
      </c>
    </row>
    <row r="132" spans="1:14" x14ac:dyDescent="0.25">
      <c r="A132" s="21" t="s">
        <v>130</v>
      </c>
      <c r="B132" s="22" t="s">
        <v>205</v>
      </c>
      <c r="C132" s="23" t="s">
        <v>339</v>
      </c>
      <c r="D132" s="16">
        <v>0</v>
      </c>
      <c r="E132" s="16" t="s">
        <v>370</v>
      </c>
      <c r="F132" s="6" t="s">
        <v>370</v>
      </c>
      <c r="G132" s="7"/>
      <c r="H132" s="7"/>
      <c r="I132" s="7"/>
      <c r="J132" s="8"/>
      <c r="K132" s="34"/>
    </row>
    <row r="133" spans="1:14" x14ac:dyDescent="0.25">
      <c r="A133" s="21" t="s">
        <v>131</v>
      </c>
      <c r="B133" s="22" t="s">
        <v>164</v>
      </c>
      <c r="C133" s="23" t="s">
        <v>340</v>
      </c>
      <c r="D133" s="16">
        <v>0</v>
      </c>
      <c r="E133" s="16" t="s">
        <v>370</v>
      </c>
      <c r="F133" s="6" t="s">
        <v>370</v>
      </c>
      <c r="G133" s="7"/>
      <c r="H133" s="7"/>
      <c r="I133" s="7"/>
      <c r="J133" s="8"/>
      <c r="K133" s="34"/>
    </row>
    <row r="134" spans="1:14" x14ac:dyDescent="0.25">
      <c r="A134" s="21" t="s">
        <v>132</v>
      </c>
      <c r="B134" s="22" t="s">
        <v>164</v>
      </c>
      <c r="C134" s="23" t="s">
        <v>341</v>
      </c>
      <c r="D134" s="16">
        <v>1</v>
      </c>
      <c r="E134" s="16">
        <v>1</v>
      </c>
      <c r="F134" s="6">
        <v>0</v>
      </c>
      <c r="G134" s="7" t="s">
        <v>428</v>
      </c>
      <c r="H134" s="7">
        <v>100</v>
      </c>
      <c r="I134" s="7" t="s">
        <v>451</v>
      </c>
      <c r="J134" s="8">
        <v>31</v>
      </c>
      <c r="K134" s="34"/>
    </row>
    <row r="135" spans="1:14" x14ac:dyDescent="0.25">
      <c r="A135" s="21" t="s">
        <v>133</v>
      </c>
      <c r="B135" s="22" t="s">
        <v>164</v>
      </c>
      <c r="C135" s="23" t="s">
        <v>342</v>
      </c>
      <c r="D135" s="16">
        <v>0</v>
      </c>
      <c r="E135" s="16" t="s">
        <v>370</v>
      </c>
      <c r="F135" s="6" t="s">
        <v>370</v>
      </c>
      <c r="G135" s="7"/>
      <c r="H135" s="7"/>
      <c r="I135" s="7"/>
      <c r="J135" s="8"/>
      <c r="K135" s="34"/>
    </row>
    <row r="136" spans="1:14" x14ac:dyDescent="0.25">
      <c r="A136" s="21" t="s">
        <v>134</v>
      </c>
      <c r="B136" s="22" t="s">
        <v>194</v>
      </c>
      <c r="C136" s="23" t="s">
        <v>343</v>
      </c>
      <c r="D136" s="16">
        <v>0</v>
      </c>
      <c r="E136" s="16" t="s">
        <v>370</v>
      </c>
      <c r="F136" s="6" t="s">
        <v>370</v>
      </c>
      <c r="G136" s="7"/>
      <c r="H136" s="7"/>
      <c r="I136" s="7"/>
      <c r="J136" s="8"/>
      <c r="K136" s="34"/>
    </row>
    <row r="137" spans="1:14" x14ac:dyDescent="0.25">
      <c r="A137" s="21" t="s">
        <v>135</v>
      </c>
      <c r="B137" s="22" t="s">
        <v>194</v>
      </c>
      <c r="C137" s="23" t="s">
        <v>344</v>
      </c>
      <c r="D137" s="16">
        <v>0</v>
      </c>
      <c r="E137" s="16" t="s">
        <v>370</v>
      </c>
      <c r="F137" s="6" t="s">
        <v>370</v>
      </c>
      <c r="G137" s="7"/>
      <c r="H137" s="7"/>
      <c r="I137" s="7"/>
      <c r="J137" s="8"/>
      <c r="K137" s="34"/>
    </row>
    <row r="138" spans="1:14" x14ac:dyDescent="0.25">
      <c r="A138" s="21" t="s">
        <v>136</v>
      </c>
      <c r="B138" s="22" t="s">
        <v>175</v>
      </c>
      <c r="C138" s="23" t="s">
        <v>345</v>
      </c>
      <c r="D138" s="16">
        <v>0</v>
      </c>
      <c r="E138" s="16" t="s">
        <v>370</v>
      </c>
      <c r="F138" s="6" t="s">
        <v>370</v>
      </c>
      <c r="G138" s="7"/>
      <c r="H138" s="7"/>
      <c r="I138" s="7"/>
      <c r="J138" s="8"/>
      <c r="K138" s="34"/>
    </row>
    <row r="139" spans="1:14" x14ac:dyDescent="0.25">
      <c r="A139" s="21" t="s">
        <v>137</v>
      </c>
      <c r="B139" s="22" t="s">
        <v>168</v>
      </c>
      <c r="C139" s="23" t="s">
        <v>346</v>
      </c>
      <c r="D139" s="16">
        <v>0</v>
      </c>
      <c r="E139" s="16" t="s">
        <v>370</v>
      </c>
      <c r="F139" s="6" t="s">
        <v>370</v>
      </c>
      <c r="G139" s="7"/>
      <c r="H139" s="7"/>
      <c r="I139" s="7"/>
      <c r="J139" s="8"/>
      <c r="K139" s="34"/>
    </row>
    <row r="140" spans="1:14" x14ac:dyDescent="0.25">
      <c r="A140" s="21" t="s">
        <v>138</v>
      </c>
      <c r="B140" s="22" t="s">
        <v>168</v>
      </c>
      <c r="C140" s="23" t="s">
        <v>347</v>
      </c>
      <c r="D140" s="16">
        <v>0</v>
      </c>
      <c r="E140" s="16" t="s">
        <v>370</v>
      </c>
      <c r="F140" s="6" t="s">
        <v>370</v>
      </c>
      <c r="G140" s="7"/>
      <c r="H140" s="7"/>
      <c r="I140" s="7"/>
      <c r="J140" s="8"/>
      <c r="K140" s="34"/>
    </row>
    <row r="141" spans="1:14" x14ac:dyDescent="0.25">
      <c r="A141" s="21" t="s">
        <v>139</v>
      </c>
      <c r="B141" s="22" t="s">
        <v>206</v>
      </c>
      <c r="C141" s="23" t="s">
        <v>348</v>
      </c>
      <c r="D141" s="16">
        <v>1</v>
      </c>
      <c r="E141" s="16">
        <v>1</v>
      </c>
      <c r="F141" s="6" t="s">
        <v>375</v>
      </c>
      <c r="G141" s="7"/>
      <c r="H141" s="7"/>
      <c r="I141" s="7"/>
      <c r="J141" s="8"/>
      <c r="K141" s="35" t="s">
        <v>372</v>
      </c>
    </row>
    <row r="142" spans="1:14" x14ac:dyDescent="0.25">
      <c r="A142" s="21" t="s">
        <v>140</v>
      </c>
      <c r="B142" s="22" t="s">
        <v>168</v>
      </c>
      <c r="C142" s="23" t="s">
        <v>349</v>
      </c>
      <c r="D142" s="16">
        <v>0</v>
      </c>
      <c r="E142" s="16" t="s">
        <v>370</v>
      </c>
      <c r="F142" s="6" t="s">
        <v>370</v>
      </c>
      <c r="G142" s="7"/>
      <c r="H142" s="7"/>
      <c r="I142" s="7"/>
      <c r="J142" s="8"/>
      <c r="K142" s="34"/>
    </row>
    <row r="143" spans="1:14" x14ac:dyDescent="0.25">
      <c r="A143" s="21" t="s">
        <v>141</v>
      </c>
      <c r="B143" s="22" t="s">
        <v>164</v>
      </c>
      <c r="C143" s="23" t="s">
        <v>350</v>
      </c>
      <c r="D143" s="16">
        <v>1</v>
      </c>
      <c r="E143" s="16">
        <v>0</v>
      </c>
      <c r="F143" s="6" t="s">
        <v>370</v>
      </c>
      <c r="G143" s="7"/>
      <c r="H143" s="7"/>
      <c r="I143" s="7"/>
      <c r="J143" s="8"/>
      <c r="K143" s="34"/>
      <c r="N143" s="2"/>
    </row>
    <row r="144" spans="1:14" x14ac:dyDescent="0.25">
      <c r="A144" s="21" t="s">
        <v>142</v>
      </c>
      <c r="B144" s="22" t="s">
        <v>170</v>
      </c>
      <c r="C144" s="23" t="s">
        <v>351</v>
      </c>
      <c r="D144" s="16">
        <v>0</v>
      </c>
      <c r="E144" s="16" t="s">
        <v>370</v>
      </c>
      <c r="F144" s="6" t="s">
        <v>370</v>
      </c>
      <c r="G144" s="7"/>
      <c r="H144" s="7"/>
      <c r="I144" s="7"/>
      <c r="J144" s="8"/>
      <c r="K144" s="34"/>
    </row>
    <row r="145" spans="1:14" x14ac:dyDescent="0.25">
      <c r="A145" s="21" t="s">
        <v>143</v>
      </c>
      <c r="B145" s="22" t="s">
        <v>164</v>
      </c>
      <c r="C145" s="23" t="s">
        <v>352</v>
      </c>
      <c r="D145" s="16">
        <v>1</v>
      </c>
      <c r="E145" s="16">
        <v>1</v>
      </c>
      <c r="F145" s="6">
        <v>0</v>
      </c>
      <c r="G145" s="7" t="s">
        <v>429</v>
      </c>
      <c r="H145" s="7">
        <v>23</v>
      </c>
      <c r="I145" s="7"/>
      <c r="J145" s="8"/>
      <c r="K145" s="34"/>
    </row>
    <row r="146" spans="1:14" x14ac:dyDescent="0.25">
      <c r="A146" s="21" t="s">
        <v>144</v>
      </c>
      <c r="B146" s="22" t="s">
        <v>166</v>
      </c>
      <c r="C146" s="23" t="s">
        <v>353</v>
      </c>
      <c r="D146" s="16">
        <v>0</v>
      </c>
      <c r="E146" s="16" t="s">
        <v>370</v>
      </c>
      <c r="F146" s="6" t="s">
        <v>370</v>
      </c>
      <c r="G146" s="7"/>
      <c r="H146" s="7"/>
      <c r="I146" s="7"/>
      <c r="J146" s="8"/>
      <c r="K146" s="34"/>
    </row>
    <row r="147" spans="1:14" x14ac:dyDescent="0.25">
      <c r="A147" s="21" t="s">
        <v>145</v>
      </c>
      <c r="B147" s="22" t="s">
        <v>164</v>
      </c>
      <c r="C147" s="23" t="s">
        <v>354</v>
      </c>
      <c r="D147" s="16">
        <v>1</v>
      </c>
      <c r="E147" s="16">
        <v>0</v>
      </c>
      <c r="F147" s="6" t="s">
        <v>370</v>
      </c>
      <c r="G147" s="7"/>
      <c r="H147" s="7"/>
      <c r="I147" s="7"/>
      <c r="J147" s="8"/>
      <c r="K147" s="34"/>
      <c r="N147" s="2"/>
    </row>
    <row r="148" spans="1:14" x14ac:dyDescent="0.25">
      <c r="A148" s="21" t="s">
        <v>146</v>
      </c>
      <c r="B148" s="22" t="s">
        <v>207</v>
      </c>
      <c r="C148" s="23" t="s">
        <v>355</v>
      </c>
      <c r="D148" s="16">
        <v>1</v>
      </c>
      <c r="E148" s="16" t="s">
        <v>375</v>
      </c>
      <c r="F148" s="6" t="s">
        <v>375</v>
      </c>
      <c r="G148" s="7"/>
      <c r="H148" s="7"/>
      <c r="I148" s="7"/>
      <c r="J148" s="8"/>
      <c r="K148" s="34" t="s">
        <v>452</v>
      </c>
    </row>
    <row r="149" spans="1:14" x14ac:dyDescent="0.25">
      <c r="A149" s="21" t="s">
        <v>147</v>
      </c>
      <c r="B149" s="22" t="s">
        <v>164</v>
      </c>
      <c r="C149" s="23" t="s">
        <v>356</v>
      </c>
      <c r="D149" s="16">
        <v>1</v>
      </c>
      <c r="E149" s="16">
        <v>1</v>
      </c>
      <c r="F149" s="6">
        <v>0</v>
      </c>
      <c r="G149" s="7" t="s">
        <v>430</v>
      </c>
      <c r="H149" s="7">
        <v>24</v>
      </c>
      <c r="I149" s="7"/>
      <c r="J149" s="8"/>
      <c r="K149" s="34"/>
    </row>
    <row r="150" spans="1:14" x14ac:dyDescent="0.25">
      <c r="A150" s="21" t="s">
        <v>148</v>
      </c>
      <c r="B150" s="22" t="s">
        <v>164</v>
      </c>
      <c r="C150" s="23" t="s">
        <v>357</v>
      </c>
      <c r="D150" s="16">
        <v>0</v>
      </c>
      <c r="E150" s="16" t="s">
        <v>370</v>
      </c>
      <c r="F150" s="6" t="s">
        <v>370</v>
      </c>
      <c r="G150" s="7"/>
      <c r="H150" s="7"/>
      <c r="I150" s="7"/>
      <c r="J150" s="8"/>
      <c r="K150" s="34"/>
    </row>
    <row r="151" spans="1:14" x14ac:dyDescent="0.25">
      <c r="A151" s="21" t="s">
        <v>149</v>
      </c>
      <c r="B151" s="22" t="s">
        <v>168</v>
      </c>
      <c r="C151" s="23" t="s">
        <v>358</v>
      </c>
      <c r="D151" s="16">
        <v>0</v>
      </c>
      <c r="E151" s="16" t="s">
        <v>370</v>
      </c>
      <c r="F151" s="6" t="s">
        <v>370</v>
      </c>
      <c r="G151" s="7"/>
      <c r="H151" s="7"/>
      <c r="I151" s="7"/>
      <c r="J151" s="8"/>
      <c r="K151" s="34"/>
    </row>
    <row r="152" spans="1:14" x14ac:dyDescent="0.25">
      <c r="A152" s="21" t="s">
        <v>150</v>
      </c>
      <c r="B152" s="22" t="s">
        <v>203</v>
      </c>
      <c r="C152" s="23" t="s">
        <v>359</v>
      </c>
      <c r="D152" s="16">
        <v>0</v>
      </c>
      <c r="E152" s="16" t="s">
        <v>370</v>
      </c>
      <c r="F152" s="6" t="s">
        <v>370</v>
      </c>
      <c r="G152" s="7"/>
      <c r="H152" s="7"/>
      <c r="I152" s="7"/>
      <c r="J152" s="8"/>
      <c r="K152" s="34"/>
    </row>
    <row r="153" spans="1:14" x14ac:dyDescent="0.25">
      <c r="A153" s="21" t="s">
        <v>151</v>
      </c>
      <c r="B153" s="22" t="s">
        <v>166</v>
      </c>
      <c r="C153" s="23" t="s">
        <v>360</v>
      </c>
      <c r="D153" s="16">
        <v>1</v>
      </c>
      <c r="E153" s="16">
        <v>1</v>
      </c>
      <c r="F153" s="6">
        <v>1</v>
      </c>
      <c r="G153" s="7" t="s">
        <v>431</v>
      </c>
      <c r="H153" s="7">
        <v>28</v>
      </c>
      <c r="I153" s="7"/>
      <c r="J153" s="8"/>
      <c r="K153" s="34" t="s">
        <v>373</v>
      </c>
    </row>
    <row r="154" spans="1:14" x14ac:dyDescent="0.25">
      <c r="A154" s="21" t="s">
        <v>152</v>
      </c>
      <c r="B154" s="22" t="s">
        <v>164</v>
      </c>
      <c r="C154" s="23" t="s">
        <v>273</v>
      </c>
      <c r="D154" s="16">
        <v>1</v>
      </c>
      <c r="E154" s="16">
        <v>1</v>
      </c>
      <c r="F154" s="6">
        <v>0</v>
      </c>
      <c r="G154" s="7" t="s">
        <v>406</v>
      </c>
      <c r="H154" s="7">
        <v>34</v>
      </c>
      <c r="I154" s="7"/>
      <c r="J154" s="8"/>
      <c r="K154" s="34"/>
    </row>
    <row r="155" spans="1:14" x14ac:dyDescent="0.25">
      <c r="A155" s="26" t="s">
        <v>153</v>
      </c>
      <c r="B155" s="22" t="s">
        <v>188</v>
      </c>
      <c r="C155" s="23" t="s">
        <v>361</v>
      </c>
      <c r="D155" s="16">
        <v>1</v>
      </c>
      <c r="E155" s="16">
        <v>1</v>
      </c>
      <c r="F155" s="6" t="s">
        <v>375</v>
      </c>
      <c r="G155" s="7"/>
      <c r="H155" s="7"/>
      <c r="I155" s="7"/>
      <c r="J155" s="8"/>
      <c r="K155" s="34" t="s">
        <v>449</v>
      </c>
    </row>
    <row r="156" spans="1:14" x14ac:dyDescent="0.25">
      <c r="A156" s="21" t="s">
        <v>154</v>
      </c>
      <c r="B156" s="22" t="s">
        <v>164</v>
      </c>
      <c r="C156" s="23" t="s">
        <v>362</v>
      </c>
      <c r="D156" s="16">
        <v>1</v>
      </c>
      <c r="E156" s="16">
        <v>1</v>
      </c>
      <c r="F156" s="6">
        <v>1</v>
      </c>
      <c r="G156" s="7" t="s">
        <v>432</v>
      </c>
      <c r="H156" s="7">
        <v>100</v>
      </c>
      <c r="I156" s="7" t="s">
        <v>444</v>
      </c>
      <c r="J156" s="8">
        <v>49</v>
      </c>
      <c r="K156" s="34" t="s">
        <v>371</v>
      </c>
    </row>
    <row r="157" spans="1:14" x14ac:dyDescent="0.25">
      <c r="A157" s="21" t="s">
        <v>155</v>
      </c>
      <c r="B157" s="22" t="s">
        <v>208</v>
      </c>
      <c r="C157" s="23" t="s">
        <v>363</v>
      </c>
      <c r="D157" s="16">
        <v>1</v>
      </c>
      <c r="E157" s="16">
        <v>1</v>
      </c>
      <c r="F157" s="6">
        <v>1</v>
      </c>
      <c r="G157" s="7" t="s">
        <v>433</v>
      </c>
      <c r="H157" s="7">
        <v>33</v>
      </c>
      <c r="I157" s="7"/>
      <c r="J157" s="8"/>
      <c r="K157" s="34" t="s">
        <v>373</v>
      </c>
    </row>
    <row r="158" spans="1:14" x14ac:dyDescent="0.25">
      <c r="A158" s="21" t="s">
        <v>156</v>
      </c>
      <c r="B158" s="22" t="s">
        <v>164</v>
      </c>
      <c r="C158" s="23" t="s">
        <v>369</v>
      </c>
      <c r="D158" s="16">
        <v>1</v>
      </c>
      <c r="E158" s="16">
        <v>1</v>
      </c>
      <c r="F158" s="6">
        <v>1</v>
      </c>
      <c r="G158" s="7" t="s">
        <v>434</v>
      </c>
      <c r="H158" s="7">
        <v>31</v>
      </c>
      <c r="I158" s="7"/>
      <c r="J158" s="8"/>
      <c r="K158" s="34" t="s">
        <v>371</v>
      </c>
    </row>
    <row r="159" spans="1:14" x14ac:dyDescent="0.25">
      <c r="A159" s="21" t="s">
        <v>157</v>
      </c>
      <c r="B159" s="22" t="s">
        <v>209</v>
      </c>
      <c r="C159" s="23" t="s">
        <v>364</v>
      </c>
      <c r="D159" s="16">
        <v>1</v>
      </c>
      <c r="E159" s="16" t="s">
        <v>375</v>
      </c>
      <c r="F159" s="6" t="s">
        <v>375</v>
      </c>
      <c r="G159" s="7"/>
      <c r="H159" s="7"/>
      <c r="I159" s="7"/>
      <c r="J159" s="8"/>
      <c r="K159" s="34" t="s">
        <v>452</v>
      </c>
    </row>
    <row r="160" spans="1:14" x14ac:dyDescent="0.25">
      <c r="A160" s="21" t="s">
        <v>158</v>
      </c>
      <c r="B160" s="22" t="s">
        <v>175</v>
      </c>
      <c r="C160" s="23" t="s">
        <v>365</v>
      </c>
      <c r="D160" s="16">
        <v>0</v>
      </c>
      <c r="E160" s="16" t="s">
        <v>370</v>
      </c>
      <c r="F160" s="6" t="s">
        <v>370</v>
      </c>
      <c r="G160" s="7"/>
      <c r="H160" s="7"/>
      <c r="I160" s="7"/>
      <c r="J160" s="8"/>
      <c r="K160" s="34"/>
    </row>
    <row r="161" spans="1:11" x14ac:dyDescent="0.25">
      <c r="A161" s="21" t="s">
        <v>159</v>
      </c>
      <c r="B161" s="22" t="s">
        <v>180</v>
      </c>
      <c r="C161" s="23" t="s">
        <v>366</v>
      </c>
      <c r="D161" s="16">
        <v>0</v>
      </c>
      <c r="E161" s="16" t="s">
        <v>370</v>
      </c>
      <c r="F161" s="6" t="s">
        <v>370</v>
      </c>
      <c r="G161" s="7"/>
      <c r="H161" s="7"/>
      <c r="I161" s="7"/>
      <c r="J161" s="8"/>
      <c r="K161" s="34"/>
    </row>
    <row r="162" spans="1:11" x14ac:dyDescent="0.25">
      <c r="A162" s="21" t="s">
        <v>160</v>
      </c>
      <c r="B162" s="22" t="s">
        <v>168</v>
      </c>
      <c r="C162" s="23" t="s">
        <v>367</v>
      </c>
      <c r="D162" s="16">
        <v>0</v>
      </c>
      <c r="E162" s="16" t="s">
        <v>370</v>
      </c>
      <c r="F162" s="6" t="s">
        <v>370</v>
      </c>
      <c r="G162" s="7"/>
      <c r="H162" s="7"/>
      <c r="I162" s="7"/>
      <c r="J162" s="8"/>
      <c r="K162" s="34"/>
    </row>
    <row r="163" spans="1:11" x14ac:dyDescent="0.25">
      <c r="A163" s="21" t="s">
        <v>161</v>
      </c>
      <c r="B163" s="22" t="s">
        <v>209</v>
      </c>
      <c r="C163" s="23" t="s">
        <v>364</v>
      </c>
      <c r="D163" s="16">
        <v>1</v>
      </c>
      <c r="E163" s="16" t="s">
        <v>375</v>
      </c>
      <c r="F163" s="6" t="s">
        <v>375</v>
      </c>
      <c r="G163" s="7"/>
      <c r="H163" s="7"/>
      <c r="I163" s="7"/>
      <c r="J163" s="8"/>
      <c r="K163" s="34" t="s">
        <v>452</v>
      </c>
    </row>
    <row r="164" spans="1:11" ht="15.75" thickBot="1" x14ac:dyDescent="0.3">
      <c r="A164" s="31" t="s">
        <v>162</v>
      </c>
      <c r="B164" s="32" t="s">
        <v>168</v>
      </c>
      <c r="C164" s="33" t="s">
        <v>368</v>
      </c>
      <c r="D164" s="20">
        <v>0</v>
      </c>
      <c r="E164" s="20" t="s">
        <v>370</v>
      </c>
      <c r="F164" s="12" t="s">
        <v>370</v>
      </c>
      <c r="G164" s="13"/>
      <c r="H164" s="13"/>
      <c r="I164" s="13"/>
      <c r="J164" s="14"/>
      <c r="K164" s="36"/>
    </row>
  </sheetData>
  <mergeCells count="1">
    <mergeCell ref="A1:C1"/>
  </mergeCells>
  <conditionalFormatting sqref="A67 A65">
    <cfRule type="duplicateValues" dxfId="70" priority="7"/>
  </conditionalFormatting>
  <conditionalFormatting sqref="D3:E164 F7:F9 K9 F39 F43 F47 F58 F67 F70 F76 F82 F92 F131 F148 F159 F163">
    <cfRule type="colorScale" priority="6">
      <colorScale>
        <cfvo type="num" val="0"/>
        <cfvo type="num" val="1"/>
        <color theme="5" tint="0.79998168889431442"/>
        <color theme="9" tint="0.79998168889431442"/>
      </colorScale>
    </cfRule>
  </conditionalFormatting>
  <conditionalFormatting sqref="E3:E164 F39 F43 F47 F58 F67 F70 F76 F82 F92 F131 F148 F159 F163">
    <cfRule type="cellIs" dxfId="69" priority="4" operator="equal">
      <formula>"/"</formula>
    </cfRule>
    <cfRule type="cellIs" dxfId="68" priority="5" operator="equal">
      <formula>"-"</formula>
    </cfRule>
  </conditionalFormatting>
  <conditionalFormatting sqref="F3:F38 F40:F42 F44:F46 F48:F57 F59:F66 F68:F69 F71:F75 F77:F81 F83:F91 F93:F130 F132:F147 F149:F158 F160:F162 F164">
    <cfRule type="cellIs" dxfId="67" priority="1" operator="equal">
      <formula>"/"</formula>
    </cfRule>
    <cfRule type="cellIs" dxfId="66" priority="2" operator="equal">
      <formula>"-"</formula>
    </cfRule>
    <cfRule type="colorScale" priority="3">
      <colorScale>
        <cfvo type="min"/>
        <cfvo type="max"/>
        <color theme="5" tint="0.79998168889431442"/>
        <color theme="9" tint="0.79998168889431442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40" workbookViewId="0">
      <selection activeCell="M3" sqref="M3"/>
    </sheetView>
  </sheetViews>
  <sheetFormatPr baseColWidth="10" defaultRowHeight="15" x14ac:dyDescent="0.25"/>
  <cols>
    <col min="1" max="1" width="18.140625" customWidth="1"/>
    <col min="3" max="3" width="11.85546875" customWidth="1"/>
    <col min="4" max="4" width="23.28515625" customWidth="1"/>
    <col min="5" max="5" width="16.7109375" customWidth="1"/>
    <col min="6" max="6" width="17" customWidth="1"/>
    <col min="7" max="7" width="16.5703125" customWidth="1"/>
    <col min="8" max="8" width="32.7109375" customWidth="1"/>
    <col min="9" max="9" width="25" customWidth="1"/>
    <col min="10" max="10" width="19.28515625" customWidth="1"/>
    <col min="11" max="11" width="17.42578125" customWidth="1"/>
    <col min="12" max="12" width="16.42578125" customWidth="1"/>
  </cols>
  <sheetData>
    <row r="1" spans="1:13" ht="65.25" customHeight="1" thickBot="1" x14ac:dyDescent="0.3">
      <c r="A1" s="129" t="s">
        <v>586</v>
      </c>
      <c r="B1" s="129"/>
      <c r="C1" s="129"/>
    </row>
    <row r="2" spans="1:13" ht="17.25" x14ac:dyDescent="0.25">
      <c r="A2" s="3" t="s">
        <v>379</v>
      </c>
      <c r="B2" s="5" t="s">
        <v>381</v>
      </c>
      <c r="C2" s="3" t="s">
        <v>456</v>
      </c>
      <c r="D2" s="4" t="s">
        <v>465</v>
      </c>
      <c r="E2" s="4" t="s">
        <v>457</v>
      </c>
      <c r="F2" s="4" t="s">
        <v>467</v>
      </c>
      <c r="G2" s="4" t="s">
        <v>468</v>
      </c>
      <c r="H2" s="4" t="s">
        <v>533</v>
      </c>
      <c r="I2" s="5" t="s">
        <v>463</v>
      </c>
      <c r="J2" s="3" t="s">
        <v>458</v>
      </c>
      <c r="K2" s="4" t="s">
        <v>460</v>
      </c>
      <c r="L2" s="5" t="s">
        <v>459</v>
      </c>
      <c r="M2" s="15" t="s">
        <v>461</v>
      </c>
    </row>
    <row r="3" spans="1:13" x14ac:dyDescent="0.25">
      <c r="A3" s="30" t="s">
        <v>5</v>
      </c>
      <c r="B3" s="8" t="s">
        <v>372</v>
      </c>
      <c r="C3" s="30">
        <v>711</v>
      </c>
      <c r="D3" s="45">
        <v>78408.210000000006</v>
      </c>
      <c r="E3" s="45">
        <v>8.91</v>
      </c>
      <c r="F3" s="45">
        <v>78</v>
      </c>
      <c r="G3" s="45">
        <v>88</v>
      </c>
      <c r="H3" s="45">
        <v>55070</v>
      </c>
      <c r="I3" s="46">
        <v>0.70199999999999996</v>
      </c>
      <c r="J3" s="49" t="s">
        <v>464</v>
      </c>
      <c r="K3" s="45">
        <v>51.37</v>
      </c>
      <c r="L3" s="46">
        <v>81.2</v>
      </c>
      <c r="M3" s="52">
        <v>-0.29799999999999999</v>
      </c>
    </row>
    <row r="4" spans="1:13" x14ac:dyDescent="0.25">
      <c r="A4" s="30" t="s">
        <v>6</v>
      </c>
      <c r="B4" s="8" t="s">
        <v>372</v>
      </c>
      <c r="C4" s="30">
        <v>427</v>
      </c>
      <c r="D4" s="45">
        <v>46186.03</v>
      </c>
      <c r="E4" s="45">
        <v>9.3699999999999992</v>
      </c>
      <c r="F4" s="45">
        <v>30</v>
      </c>
      <c r="G4" s="45">
        <v>36</v>
      </c>
      <c r="H4" s="45">
        <v>70025</v>
      </c>
      <c r="I4" s="46">
        <v>1.516</v>
      </c>
      <c r="J4" s="49" t="s">
        <v>464</v>
      </c>
      <c r="K4" s="50">
        <v>40.369999999999997</v>
      </c>
      <c r="L4" s="46">
        <v>93.47</v>
      </c>
      <c r="M4" s="57">
        <v>7.8E-2</v>
      </c>
    </row>
    <row r="5" spans="1:13" x14ac:dyDescent="0.25">
      <c r="A5" s="30" t="s">
        <v>7</v>
      </c>
      <c r="B5" s="8" t="s">
        <v>382</v>
      </c>
      <c r="C5" s="30">
        <v>342</v>
      </c>
      <c r="D5" s="45">
        <v>37847.35</v>
      </c>
      <c r="E5" s="45">
        <v>8.91</v>
      </c>
      <c r="F5" s="45">
        <v>31</v>
      </c>
      <c r="G5" s="45">
        <v>37</v>
      </c>
      <c r="H5" s="45">
        <v>38305</v>
      </c>
      <c r="I5" s="46">
        <v>1.012</v>
      </c>
      <c r="J5" s="49" t="s">
        <v>464</v>
      </c>
      <c r="K5" s="45">
        <v>43.19</v>
      </c>
      <c r="L5" s="46">
        <v>103.19</v>
      </c>
      <c r="M5" s="57">
        <v>0.14299999999999999</v>
      </c>
    </row>
    <row r="6" spans="1:13" x14ac:dyDescent="0.25">
      <c r="A6" s="30" t="s">
        <v>14</v>
      </c>
      <c r="B6" s="8" t="s">
        <v>373</v>
      </c>
      <c r="C6" s="30">
        <v>514</v>
      </c>
      <c r="D6" s="45">
        <v>56478.22</v>
      </c>
      <c r="E6" s="45">
        <v>7.63</v>
      </c>
      <c r="F6" s="45">
        <v>53</v>
      </c>
      <c r="G6" s="45">
        <v>54</v>
      </c>
      <c r="H6" s="45">
        <v>78100</v>
      </c>
      <c r="I6" s="46">
        <v>1.383</v>
      </c>
      <c r="J6" s="49" t="s">
        <v>464</v>
      </c>
      <c r="K6" s="55">
        <v>43.75</v>
      </c>
      <c r="L6" s="46">
        <v>87.57</v>
      </c>
      <c r="M6" s="57">
        <v>-0.151</v>
      </c>
    </row>
    <row r="7" spans="1:13" x14ac:dyDescent="0.25">
      <c r="A7" s="30" t="s">
        <v>15</v>
      </c>
      <c r="B7" s="8" t="s">
        <v>373</v>
      </c>
      <c r="C7" s="30">
        <v>553</v>
      </c>
      <c r="D7" s="45">
        <v>60936.78</v>
      </c>
      <c r="E7" s="45">
        <v>8.91</v>
      </c>
      <c r="F7" s="45">
        <v>58</v>
      </c>
      <c r="G7" s="45">
        <v>67</v>
      </c>
      <c r="H7" s="45">
        <v>47495</v>
      </c>
      <c r="I7" s="46">
        <v>0.77900000000000003</v>
      </c>
      <c r="J7" s="49" t="s">
        <v>464</v>
      </c>
      <c r="K7" s="55">
        <v>38.83</v>
      </c>
      <c r="L7" s="46">
        <v>74.790000000000006</v>
      </c>
      <c r="M7" s="57">
        <v>-0.44500000000000001</v>
      </c>
    </row>
    <row r="8" spans="1:13" x14ac:dyDescent="0.25">
      <c r="A8" s="30" t="s">
        <v>17</v>
      </c>
      <c r="B8" s="8" t="s">
        <v>373</v>
      </c>
      <c r="C8" s="30">
        <v>588</v>
      </c>
      <c r="D8" s="45">
        <v>66180.789999999994</v>
      </c>
      <c r="E8" s="45">
        <v>5.49</v>
      </c>
      <c r="F8" s="45">
        <v>92</v>
      </c>
      <c r="G8" s="45">
        <v>92</v>
      </c>
      <c r="H8" s="45">
        <v>42080</v>
      </c>
      <c r="I8" s="46">
        <v>0.63600000000000001</v>
      </c>
      <c r="J8" s="49" t="s">
        <v>464</v>
      </c>
      <c r="K8" s="55">
        <v>49.71</v>
      </c>
      <c r="L8" s="46">
        <v>84.74</v>
      </c>
      <c r="M8" s="57">
        <v>-0.39100000000000001</v>
      </c>
    </row>
    <row r="9" spans="1:13" x14ac:dyDescent="0.25">
      <c r="A9" s="30" t="s">
        <v>21</v>
      </c>
      <c r="B9" s="8" t="s">
        <v>373</v>
      </c>
      <c r="C9" s="30">
        <v>1709</v>
      </c>
      <c r="D9" s="45">
        <v>186322.44</v>
      </c>
      <c r="E9" s="45">
        <v>7.6</v>
      </c>
      <c r="F9" s="45">
        <v>155</v>
      </c>
      <c r="G9" s="45">
        <v>156</v>
      </c>
      <c r="H9" s="45">
        <v>181750</v>
      </c>
      <c r="I9" s="46">
        <v>0.97499999999999998</v>
      </c>
      <c r="J9" s="49" t="s">
        <v>464</v>
      </c>
      <c r="K9" s="55">
        <v>45.75</v>
      </c>
      <c r="L9" s="46">
        <v>78.25</v>
      </c>
      <c r="M9" s="57">
        <v>-0.26</v>
      </c>
    </row>
    <row r="10" spans="1:13" x14ac:dyDescent="0.25">
      <c r="A10" s="30" t="s">
        <v>26</v>
      </c>
      <c r="B10" s="8" t="s">
        <v>382</v>
      </c>
      <c r="C10" s="30">
        <v>537</v>
      </c>
      <c r="D10" s="45">
        <v>59487.59</v>
      </c>
      <c r="E10" s="45">
        <v>5.47</v>
      </c>
      <c r="F10" s="45">
        <v>74</v>
      </c>
      <c r="G10" s="45">
        <v>51</v>
      </c>
      <c r="H10" s="45">
        <v>55390</v>
      </c>
      <c r="I10" s="46">
        <v>0.93100000000000005</v>
      </c>
      <c r="J10" s="49" t="s">
        <v>464</v>
      </c>
      <c r="K10" s="55">
        <v>47.75</v>
      </c>
      <c r="L10" s="46">
        <v>86.76</v>
      </c>
      <c r="M10" s="57">
        <v>-0.16800000000000001</v>
      </c>
    </row>
    <row r="11" spans="1:13" x14ac:dyDescent="0.25">
      <c r="A11" s="30" t="s">
        <v>27</v>
      </c>
      <c r="B11" s="8" t="s">
        <v>371</v>
      </c>
      <c r="C11" s="30">
        <v>899</v>
      </c>
      <c r="D11" s="45">
        <v>97425.03</v>
      </c>
      <c r="E11" s="45">
        <v>5.39</v>
      </c>
      <c r="F11" s="45">
        <v>108</v>
      </c>
      <c r="G11" s="45">
        <v>91</v>
      </c>
      <c r="H11" s="45">
        <v>95965</v>
      </c>
      <c r="I11" s="46">
        <v>0.98499999999999999</v>
      </c>
      <c r="J11" s="49" t="s">
        <v>464</v>
      </c>
      <c r="K11" s="55">
        <v>41.57</v>
      </c>
      <c r="L11" s="46">
        <v>87.82</v>
      </c>
      <c r="M11" s="57">
        <v>-9.0999999999999998E-2</v>
      </c>
    </row>
    <row r="12" spans="1:13" x14ac:dyDescent="0.25">
      <c r="A12" s="30" t="s">
        <v>29</v>
      </c>
      <c r="B12" s="8" t="s">
        <v>373</v>
      </c>
      <c r="C12" s="30">
        <v>448</v>
      </c>
      <c r="D12" s="45">
        <v>51057.06</v>
      </c>
      <c r="E12" s="45">
        <v>6.26</v>
      </c>
      <c r="F12" s="45">
        <v>55</v>
      </c>
      <c r="G12" s="45">
        <v>48</v>
      </c>
      <c r="H12" s="45">
        <v>59610</v>
      </c>
      <c r="I12" s="46">
        <v>1.1679999999999999</v>
      </c>
      <c r="J12" s="49" t="s">
        <v>464</v>
      </c>
      <c r="K12" s="55">
        <v>40.78</v>
      </c>
      <c r="L12" s="46">
        <v>80.489999999999995</v>
      </c>
      <c r="M12" s="57">
        <v>-0.35699999999999998</v>
      </c>
    </row>
    <row r="13" spans="1:13" x14ac:dyDescent="0.25">
      <c r="A13" s="30" t="s">
        <v>30</v>
      </c>
      <c r="B13" s="8" t="s">
        <v>371</v>
      </c>
      <c r="C13" s="30">
        <v>391</v>
      </c>
      <c r="D13" s="45">
        <v>42566.35</v>
      </c>
      <c r="E13" s="45">
        <v>8.49</v>
      </c>
      <c r="F13" s="45">
        <v>31</v>
      </c>
      <c r="G13" s="45">
        <v>33</v>
      </c>
      <c r="H13" s="45">
        <v>49515</v>
      </c>
      <c r="I13" s="46">
        <v>1.163</v>
      </c>
      <c r="J13" s="49" t="s">
        <v>464</v>
      </c>
      <c r="K13" s="55">
        <v>55.25</v>
      </c>
      <c r="L13" s="46">
        <v>86.6</v>
      </c>
      <c r="M13" s="57">
        <v>-0.16300000000000001</v>
      </c>
    </row>
    <row r="14" spans="1:13" x14ac:dyDescent="0.25">
      <c r="A14" s="30" t="s">
        <v>31</v>
      </c>
      <c r="B14" s="8" t="s">
        <v>371</v>
      </c>
      <c r="C14" s="30">
        <v>408</v>
      </c>
      <c r="D14" s="45">
        <v>45310.14</v>
      </c>
      <c r="E14" s="45">
        <v>5.82</v>
      </c>
      <c r="F14" s="45">
        <v>49</v>
      </c>
      <c r="G14" s="45">
        <v>43</v>
      </c>
      <c r="H14" s="45">
        <v>64330</v>
      </c>
      <c r="I14" s="46">
        <v>1.42</v>
      </c>
      <c r="J14" s="49" t="s">
        <v>464</v>
      </c>
      <c r="K14" s="55">
        <v>45.75</v>
      </c>
      <c r="L14" s="46">
        <v>76.349999999999994</v>
      </c>
      <c r="M14" s="57">
        <v>-0.34100000000000003</v>
      </c>
    </row>
    <row r="15" spans="1:13" x14ac:dyDescent="0.25">
      <c r="A15" s="30" t="s">
        <v>32</v>
      </c>
      <c r="B15" s="8" t="s">
        <v>371</v>
      </c>
      <c r="C15" s="30">
        <v>1273</v>
      </c>
      <c r="D15" s="45">
        <v>140155.81</v>
      </c>
      <c r="E15" s="45">
        <v>5.45</v>
      </c>
      <c r="F15" s="45">
        <v>169</v>
      </c>
      <c r="G15" s="45">
        <v>139</v>
      </c>
      <c r="H15" s="45">
        <v>149240</v>
      </c>
      <c r="I15" s="46">
        <v>1.0649999999999999</v>
      </c>
      <c r="J15" s="49" t="s">
        <v>464</v>
      </c>
      <c r="K15" s="55">
        <v>45.32</v>
      </c>
      <c r="L15" s="46">
        <v>86.36</v>
      </c>
      <c r="M15" s="57">
        <v>-0.30399999999999999</v>
      </c>
    </row>
    <row r="16" spans="1:13" x14ac:dyDescent="0.25">
      <c r="A16" s="30" t="s">
        <v>35</v>
      </c>
      <c r="B16" s="8" t="s">
        <v>371</v>
      </c>
      <c r="C16" s="30">
        <v>597</v>
      </c>
      <c r="D16" s="45">
        <v>66725.48</v>
      </c>
      <c r="E16" s="45">
        <v>5.98</v>
      </c>
      <c r="F16" s="45">
        <v>78</v>
      </c>
      <c r="G16" s="45">
        <v>67</v>
      </c>
      <c r="H16" s="45">
        <v>52995</v>
      </c>
      <c r="I16" s="46">
        <v>0.79400000000000004</v>
      </c>
      <c r="J16" s="49" t="s">
        <v>464</v>
      </c>
      <c r="K16" s="55">
        <v>59.46</v>
      </c>
      <c r="L16" s="46">
        <v>74.05</v>
      </c>
      <c r="M16" s="57">
        <v>-0.52</v>
      </c>
    </row>
    <row r="17" spans="1:13" x14ac:dyDescent="0.25">
      <c r="A17" s="30" t="s">
        <v>36</v>
      </c>
      <c r="B17" s="8" t="s">
        <v>371</v>
      </c>
      <c r="C17" s="30">
        <v>419</v>
      </c>
      <c r="D17" s="45">
        <v>46622.77</v>
      </c>
      <c r="E17" s="45">
        <v>8.6199999999999992</v>
      </c>
      <c r="F17" s="45">
        <v>45</v>
      </c>
      <c r="G17" s="45">
        <v>49</v>
      </c>
      <c r="H17" s="45">
        <v>43110</v>
      </c>
      <c r="I17" s="46">
        <v>0.92500000000000004</v>
      </c>
      <c r="J17" s="49" t="s">
        <v>464</v>
      </c>
      <c r="K17" s="55">
        <v>33.700000000000003</v>
      </c>
      <c r="L17" s="46">
        <v>91.43</v>
      </c>
      <c r="M17" s="57">
        <v>-0.128</v>
      </c>
    </row>
    <row r="18" spans="1:13" x14ac:dyDescent="0.25">
      <c r="A18" s="30" t="s">
        <v>37</v>
      </c>
      <c r="B18" s="8" t="s">
        <v>382</v>
      </c>
      <c r="C18" s="30">
        <v>337</v>
      </c>
      <c r="D18" s="45">
        <v>36810.6</v>
      </c>
      <c r="E18" s="45">
        <v>6.76</v>
      </c>
      <c r="F18" s="45">
        <v>36</v>
      </c>
      <c r="G18" s="45">
        <v>35</v>
      </c>
      <c r="H18" s="45">
        <v>32680</v>
      </c>
      <c r="I18" s="46">
        <v>0.88800000000000001</v>
      </c>
      <c r="J18" s="49" t="s">
        <v>464</v>
      </c>
      <c r="K18" s="55">
        <v>42.42</v>
      </c>
      <c r="L18" s="46">
        <v>84.48</v>
      </c>
      <c r="M18" s="57">
        <v>-0.247</v>
      </c>
    </row>
    <row r="19" spans="1:13" x14ac:dyDescent="0.25">
      <c r="A19" s="30" t="s">
        <v>38</v>
      </c>
      <c r="B19" s="8" t="s">
        <v>372</v>
      </c>
      <c r="C19" s="30">
        <v>876</v>
      </c>
      <c r="D19" s="45">
        <v>97985.7</v>
      </c>
      <c r="E19" s="45">
        <v>6.31</v>
      </c>
      <c r="F19" s="45">
        <v>99</v>
      </c>
      <c r="G19" s="45">
        <v>89</v>
      </c>
      <c r="H19" s="45">
        <v>97580</v>
      </c>
      <c r="I19" s="46">
        <v>0.996</v>
      </c>
      <c r="J19" s="49" t="s">
        <v>464</v>
      </c>
      <c r="K19" s="55">
        <v>47.35</v>
      </c>
      <c r="L19" s="46">
        <v>80.91</v>
      </c>
      <c r="M19" s="57">
        <v>-0.35899999999999999</v>
      </c>
    </row>
    <row r="20" spans="1:13" x14ac:dyDescent="0.25">
      <c r="A20" s="30" t="s">
        <v>40</v>
      </c>
      <c r="B20" s="8" t="s">
        <v>371</v>
      </c>
      <c r="C20" s="30">
        <v>264</v>
      </c>
      <c r="D20" s="45">
        <v>29915.02</v>
      </c>
      <c r="E20" s="45">
        <v>6.08</v>
      </c>
      <c r="F20" s="45">
        <v>34</v>
      </c>
      <c r="G20" s="45">
        <v>27</v>
      </c>
      <c r="H20" s="45">
        <v>36565</v>
      </c>
      <c r="I20" s="46">
        <v>1.222</v>
      </c>
      <c r="J20" s="49" t="s">
        <v>464</v>
      </c>
      <c r="K20" s="55">
        <v>46.72</v>
      </c>
      <c r="L20" s="46">
        <v>93.07</v>
      </c>
      <c r="M20" s="57">
        <v>-0.24199999999999999</v>
      </c>
    </row>
    <row r="21" spans="1:13" x14ac:dyDescent="0.25">
      <c r="A21" s="30" t="s">
        <v>42</v>
      </c>
      <c r="B21" s="8" t="s">
        <v>371</v>
      </c>
      <c r="C21" s="30">
        <v>546</v>
      </c>
      <c r="D21" s="45">
        <v>42209.9</v>
      </c>
      <c r="E21" s="45">
        <v>5.67</v>
      </c>
      <c r="F21" s="45">
        <v>52</v>
      </c>
      <c r="G21" s="45">
        <v>42</v>
      </c>
      <c r="H21" s="45">
        <v>38110</v>
      </c>
      <c r="I21" s="46">
        <v>0.90300000000000002</v>
      </c>
      <c r="J21" s="49" t="s">
        <v>464</v>
      </c>
      <c r="K21" s="55">
        <v>50.47</v>
      </c>
      <c r="L21" s="46">
        <v>82.11</v>
      </c>
      <c r="M21" s="57">
        <v>-0.378</v>
      </c>
    </row>
    <row r="22" spans="1:13" x14ac:dyDescent="0.25">
      <c r="A22" s="30" t="s">
        <v>43</v>
      </c>
      <c r="B22" s="8" t="s">
        <v>373</v>
      </c>
      <c r="C22" s="30">
        <v>454</v>
      </c>
      <c r="D22" s="45">
        <v>61259.98</v>
      </c>
      <c r="E22" s="45">
        <v>6.29</v>
      </c>
      <c r="F22" s="45">
        <v>63</v>
      </c>
      <c r="G22" s="45">
        <v>58</v>
      </c>
      <c r="H22" s="45">
        <v>69870</v>
      </c>
      <c r="I22" s="46">
        <v>1.141</v>
      </c>
      <c r="J22" s="49" t="s">
        <v>464</v>
      </c>
      <c r="K22" s="55">
        <v>43.39</v>
      </c>
      <c r="L22" s="46">
        <v>91.65</v>
      </c>
      <c r="M22" s="57">
        <v>2.4E-2</v>
      </c>
    </row>
    <row r="23" spans="1:13" x14ac:dyDescent="0.25">
      <c r="A23" s="30" t="s">
        <v>50</v>
      </c>
      <c r="B23" s="8" t="s">
        <v>371</v>
      </c>
      <c r="C23" s="30">
        <v>545</v>
      </c>
      <c r="D23" s="45">
        <v>51144.84</v>
      </c>
      <c r="E23" s="45">
        <v>5.98</v>
      </c>
      <c r="F23" s="45">
        <v>52</v>
      </c>
      <c r="G23" s="45">
        <v>45</v>
      </c>
      <c r="H23" s="45">
        <v>66515</v>
      </c>
      <c r="I23" s="46">
        <v>1.3009999999999999</v>
      </c>
      <c r="J23" s="49" t="s">
        <v>464</v>
      </c>
      <c r="K23" s="55">
        <v>49.56</v>
      </c>
      <c r="L23" s="46">
        <v>96.39</v>
      </c>
      <c r="M23" s="57">
        <v>-3.3000000000000002E-2</v>
      </c>
    </row>
    <row r="24" spans="1:13" x14ac:dyDescent="0.25">
      <c r="A24" s="30" t="s">
        <v>51</v>
      </c>
      <c r="B24" s="8" t="s">
        <v>371</v>
      </c>
      <c r="C24" s="30">
        <v>401</v>
      </c>
      <c r="D24" s="45">
        <v>44510.48</v>
      </c>
      <c r="E24" s="45">
        <v>7.15</v>
      </c>
      <c r="F24" s="45">
        <v>42</v>
      </c>
      <c r="G24" s="45">
        <v>42</v>
      </c>
      <c r="H24" s="45">
        <v>54110</v>
      </c>
      <c r="I24" s="46">
        <v>1.216</v>
      </c>
      <c r="J24" s="49" t="s">
        <v>464</v>
      </c>
      <c r="K24" s="55">
        <v>45.6</v>
      </c>
      <c r="L24" s="46">
        <v>82.14</v>
      </c>
      <c r="M24" s="57">
        <v>-0.3</v>
      </c>
    </row>
    <row r="25" spans="1:13" x14ac:dyDescent="0.25">
      <c r="A25" s="30" t="s">
        <v>56</v>
      </c>
      <c r="B25" s="8" t="s">
        <v>382</v>
      </c>
      <c r="C25" s="30">
        <v>326</v>
      </c>
      <c r="D25" s="45">
        <v>35973.81</v>
      </c>
      <c r="E25" s="45">
        <v>8.9700000000000006</v>
      </c>
      <c r="F25" s="45">
        <v>28</v>
      </c>
      <c r="G25" s="45">
        <v>32</v>
      </c>
      <c r="H25" s="45">
        <v>24535</v>
      </c>
      <c r="I25" s="46">
        <v>0.68200000000000005</v>
      </c>
      <c r="J25" s="49" t="s">
        <v>464</v>
      </c>
      <c r="K25" s="55">
        <v>44.26</v>
      </c>
      <c r="L25" s="46">
        <v>81.38</v>
      </c>
      <c r="M25" s="57">
        <v>-0.27100000000000002</v>
      </c>
    </row>
    <row r="26" spans="1:13" x14ac:dyDescent="0.25">
      <c r="A26" s="30" t="s">
        <v>63</v>
      </c>
      <c r="B26" s="8" t="s">
        <v>373</v>
      </c>
      <c r="C26" s="30">
        <v>444</v>
      </c>
      <c r="D26" s="45">
        <v>50542.53</v>
      </c>
      <c r="E26" s="45">
        <v>5.54</v>
      </c>
      <c r="F26" s="45">
        <v>55</v>
      </c>
      <c r="G26" s="45">
        <v>37</v>
      </c>
      <c r="H26" s="45">
        <v>92945</v>
      </c>
      <c r="I26" s="46">
        <v>1.839</v>
      </c>
      <c r="J26" s="49" t="s">
        <v>464</v>
      </c>
      <c r="K26" s="56">
        <v>37.24</v>
      </c>
      <c r="L26" s="46">
        <v>82.14</v>
      </c>
      <c r="M26" s="57">
        <v>-0.33900000000000002</v>
      </c>
    </row>
    <row r="27" spans="1:13" x14ac:dyDescent="0.25">
      <c r="A27" s="30" t="s">
        <v>65</v>
      </c>
      <c r="B27" s="8" t="s">
        <v>382</v>
      </c>
      <c r="C27" s="30">
        <v>253</v>
      </c>
      <c r="D27" s="45">
        <v>28841.62</v>
      </c>
      <c r="E27" s="45">
        <v>6.56</v>
      </c>
      <c r="F27" s="45">
        <v>28</v>
      </c>
      <c r="G27" s="45">
        <v>25</v>
      </c>
      <c r="H27" s="45">
        <v>34170</v>
      </c>
      <c r="I27" s="46">
        <v>1.1850000000000001</v>
      </c>
      <c r="J27" s="49" t="s">
        <v>464</v>
      </c>
      <c r="K27" s="55">
        <v>27.21</v>
      </c>
      <c r="L27" s="46">
        <v>84.43</v>
      </c>
      <c r="M27" s="57">
        <v>-0.38300000000000001</v>
      </c>
    </row>
    <row r="28" spans="1:13" x14ac:dyDescent="0.25">
      <c r="A28" s="30" t="s">
        <v>67</v>
      </c>
      <c r="B28" s="8" t="s">
        <v>371</v>
      </c>
      <c r="C28" s="30">
        <v>285</v>
      </c>
      <c r="D28" s="45">
        <v>32100.83</v>
      </c>
      <c r="E28" s="45">
        <v>5.78</v>
      </c>
      <c r="F28" s="45">
        <v>33</v>
      </c>
      <c r="G28" s="45">
        <v>30</v>
      </c>
      <c r="H28" s="45">
        <v>60430</v>
      </c>
      <c r="I28" s="46">
        <v>1.883</v>
      </c>
      <c r="J28" s="49" t="s">
        <v>464</v>
      </c>
      <c r="K28" s="55">
        <v>56.2</v>
      </c>
      <c r="L28" s="46">
        <v>80.040000000000006</v>
      </c>
      <c r="M28" s="57">
        <v>-0.108</v>
      </c>
    </row>
    <row r="29" spans="1:13" x14ac:dyDescent="0.25">
      <c r="A29" s="30" t="s">
        <v>68</v>
      </c>
      <c r="B29" s="8" t="s">
        <v>382</v>
      </c>
      <c r="C29" s="30">
        <v>422</v>
      </c>
      <c r="D29" s="45">
        <v>47044.06</v>
      </c>
      <c r="E29" s="45">
        <v>5.29</v>
      </c>
      <c r="F29" s="45">
        <v>57</v>
      </c>
      <c r="G29" s="45">
        <v>43</v>
      </c>
      <c r="H29" s="45">
        <v>60890</v>
      </c>
      <c r="I29" s="46">
        <v>1.294</v>
      </c>
      <c r="J29" s="49" t="s">
        <v>464</v>
      </c>
      <c r="K29" s="55">
        <v>45.26</v>
      </c>
      <c r="L29" s="46">
        <v>90.12</v>
      </c>
      <c r="M29" s="57">
        <v>-0.311</v>
      </c>
    </row>
    <row r="30" spans="1:13" x14ac:dyDescent="0.25">
      <c r="A30" s="30" t="s">
        <v>70</v>
      </c>
      <c r="B30" s="8" t="s">
        <v>371</v>
      </c>
      <c r="C30" s="30">
        <v>284</v>
      </c>
      <c r="D30" s="45">
        <v>30824.37</v>
      </c>
      <c r="E30" s="45">
        <v>5.62</v>
      </c>
      <c r="F30" s="45">
        <v>31</v>
      </c>
      <c r="G30" s="45">
        <v>24</v>
      </c>
      <c r="H30" s="45">
        <v>34170</v>
      </c>
      <c r="I30" s="46">
        <v>1.109</v>
      </c>
      <c r="J30" s="49" t="s">
        <v>464</v>
      </c>
      <c r="K30" s="55">
        <v>44.6</v>
      </c>
      <c r="L30" s="46">
        <v>95.49</v>
      </c>
      <c r="M30" s="57">
        <v>1E-3</v>
      </c>
    </row>
    <row r="31" spans="1:13" x14ac:dyDescent="0.25">
      <c r="A31" s="30" t="s">
        <v>71</v>
      </c>
      <c r="B31" s="8" t="s">
        <v>373</v>
      </c>
      <c r="C31" s="30">
        <v>596</v>
      </c>
      <c r="D31" s="45">
        <v>68183.070000000007</v>
      </c>
      <c r="E31" s="45">
        <v>6.11</v>
      </c>
      <c r="F31" s="45">
        <v>65</v>
      </c>
      <c r="G31" s="45">
        <v>57</v>
      </c>
      <c r="H31" s="45">
        <v>124705</v>
      </c>
      <c r="I31" s="46">
        <v>1.829</v>
      </c>
      <c r="J31" s="49" t="s">
        <v>464</v>
      </c>
      <c r="K31" s="55">
        <v>44.24</v>
      </c>
      <c r="L31" s="46">
        <v>78.19</v>
      </c>
      <c r="M31" s="57">
        <v>-0.41099999999999998</v>
      </c>
    </row>
    <row r="32" spans="1:13" x14ac:dyDescent="0.25">
      <c r="A32" s="30" t="s">
        <v>78</v>
      </c>
      <c r="B32" s="8" t="s">
        <v>371</v>
      </c>
      <c r="C32" s="30">
        <v>750</v>
      </c>
      <c r="D32" s="45">
        <v>82544.160000000003</v>
      </c>
      <c r="E32" s="45">
        <v>7.85</v>
      </c>
      <c r="F32" s="45">
        <v>76</v>
      </c>
      <c r="G32" s="45">
        <v>78</v>
      </c>
      <c r="H32" s="45">
        <v>95310</v>
      </c>
      <c r="I32" s="46">
        <v>1.155</v>
      </c>
      <c r="J32" s="49" t="s">
        <v>464</v>
      </c>
      <c r="K32" s="55">
        <v>50.82</v>
      </c>
      <c r="L32" s="46">
        <v>91.65</v>
      </c>
      <c r="M32" s="57">
        <v>-0.10299999999999999</v>
      </c>
    </row>
    <row r="33" spans="1:13" x14ac:dyDescent="0.25">
      <c r="A33" s="30" t="s">
        <v>81</v>
      </c>
      <c r="B33" s="8" t="s">
        <v>371</v>
      </c>
      <c r="C33" s="30">
        <v>347</v>
      </c>
      <c r="D33" s="45">
        <v>39100.76</v>
      </c>
      <c r="E33" s="45">
        <v>6.18</v>
      </c>
      <c r="F33" s="45">
        <v>36</v>
      </c>
      <c r="G33" s="45">
        <v>31</v>
      </c>
      <c r="H33" s="45">
        <v>52870</v>
      </c>
      <c r="I33" s="46">
        <v>1.3520000000000001</v>
      </c>
      <c r="J33" s="49" t="s">
        <v>464</v>
      </c>
      <c r="K33" s="55">
        <v>39.24</v>
      </c>
      <c r="L33" s="46">
        <v>78.16</v>
      </c>
      <c r="M33" s="57">
        <v>-0.19400000000000001</v>
      </c>
    </row>
    <row r="34" spans="1:13" x14ac:dyDescent="0.25">
      <c r="A34" s="30" t="s">
        <v>83</v>
      </c>
      <c r="B34" s="8" t="s">
        <v>373</v>
      </c>
      <c r="C34" s="30">
        <v>544</v>
      </c>
      <c r="D34" s="45">
        <v>60821.46</v>
      </c>
      <c r="E34" s="45">
        <v>5.45</v>
      </c>
      <c r="F34" s="45">
        <v>79</v>
      </c>
      <c r="G34" s="45">
        <v>66</v>
      </c>
      <c r="H34" s="45">
        <v>67965</v>
      </c>
      <c r="I34" s="46">
        <v>1.117</v>
      </c>
      <c r="J34" s="49" t="s">
        <v>464</v>
      </c>
      <c r="K34" s="55">
        <v>39.57</v>
      </c>
      <c r="L34" s="46">
        <v>90.96</v>
      </c>
      <c r="M34" s="57">
        <v>-0.29299999999999998</v>
      </c>
    </row>
    <row r="35" spans="1:13" x14ac:dyDescent="0.25">
      <c r="A35" s="30" t="s">
        <v>86</v>
      </c>
      <c r="B35" s="8" t="s">
        <v>372</v>
      </c>
      <c r="C35" s="30">
        <v>273</v>
      </c>
      <c r="D35" s="45">
        <v>29694.67</v>
      </c>
      <c r="E35" s="45">
        <v>5.29</v>
      </c>
      <c r="F35" s="45">
        <v>32</v>
      </c>
      <c r="G35" s="45">
        <v>25</v>
      </c>
      <c r="H35" s="45">
        <v>20315</v>
      </c>
      <c r="I35" s="46">
        <v>0.68400000000000005</v>
      </c>
      <c r="J35" s="49" t="s">
        <v>464</v>
      </c>
      <c r="K35" s="55">
        <v>39.81</v>
      </c>
      <c r="L35" s="46">
        <v>79.45</v>
      </c>
      <c r="M35" s="57">
        <v>-0.13300000000000001</v>
      </c>
    </row>
    <row r="36" spans="1:13" x14ac:dyDescent="0.25">
      <c r="A36" s="30" t="s">
        <v>87</v>
      </c>
      <c r="B36" s="8" t="s">
        <v>373</v>
      </c>
      <c r="C36" s="30">
        <v>985</v>
      </c>
      <c r="D36" s="45">
        <v>109569.64</v>
      </c>
      <c r="E36" s="45">
        <v>5.12</v>
      </c>
      <c r="F36" s="45">
        <v>105</v>
      </c>
      <c r="G36" s="45">
        <v>80</v>
      </c>
      <c r="H36" s="45">
        <v>160170</v>
      </c>
      <c r="I36" s="46">
        <v>1.462</v>
      </c>
      <c r="J36" s="49" t="s">
        <v>464</v>
      </c>
      <c r="K36" s="55">
        <v>36.61</v>
      </c>
      <c r="L36" s="46">
        <v>90.1</v>
      </c>
      <c r="M36" s="57">
        <v>8.2000000000000003E-2</v>
      </c>
    </row>
    <row r="37" spans="1:13" x14ac:dyDescent="0.25">
      <c r="A37" s="30" t="s">
        <v>89</v>
      </c>
      <c r="B37" s="8" t="s">
        <v>373</v>
      </c>
      <c r="C37" s="30">
        <v>576</v>
      </c>
      <c r="D37" s="45">
        <v>65704.3</v>
      </c>
      <c r="E37" s="45">
        <v>5.33</v>
      </c>
      <c r="F37" s="45">
        <v>87</v>
      </c>
      <c r="G37" s="45">
        <v>65</v>
      </c>
      <c r="H37" s="45">
        <v>58830</v>
      </c>
      <c r="I37" s="46">
        <v>0.89500000000000002</v>
      </c>
      <c r="J37" s="49" t="s">
        <v>464</v>
      </c>
      <c r="K37" s="55">
        <v>42.84</v>
      </c>
      <c r="L37" s="46">
        <v>84.25</v>
      </c>
      <c r="M37" s="57">
        <v>-0.38100000000000001</v>
      </c>
    </row>
    <row r="38" spans="1:13" x14ac:dyDescent="0.25">
      <c r="A38" s="30" t="s">
        <v>90</v>
      </c>
      <c r="B38" s="8" t="s">
        <v>382</v>
      </c>
      <c r="C38" s="30">
        <v>348</v>
      </c>
      <c r="D38" s="45">
        <v>38768.92</v>
      </c>
      <c r="E38" s="45">
        <v>6.05</v>
      </c>
      <c r="F38" s="45">
        <v>39</v>
      </c>
      <c r="G38" s="45">
        <v>32</v>
      </c>
      <c r="H38" s="45">
        <v>57200</v>
      </c>
      <c r="I38" s="46">
        <v>1.4750000000000001</v>
      </c>
      <c r="J38" s="49" t="s">
        <v>464</v>
      </c>
      <c r="K38" s="55">
        <v>51.02</v>
      </c>
      <c r="L38" s="46">
        <v>89.66</v>
      </c>
      <c r="M38" s="57">
        <v>-0.32100000000000001</v>
      </c>
    </row>
    <row r="39" spans="1:13" x14ac:dyDescent="0.25">
      <c r="A39" s="30" t="s">
        <v>95</v>
      </c>
      <c r="B39" s="8" t="s">
        <v>373</v>
      </c>
      <c r="C39" s="30">
        <v>835</v>
      </c>
      <c r="D39" s="45">
        <v>94000.86</v>
      </c>
      <c r="E39" s="45">
        <v>5.84</v>
      </c>
      <c r="F39" s="45">
        <v>98</v>
      </c>
      <c r="G39" s="45">
        <v>79</v>
      </c>
      <c r="H39" s="45">
        <v>110960</v>
      </c>
      <c r="I39" s="46">
        <v>1.18</v>
      </c>
      <c r="J39" s="49" t="s">
        <v>464</v>
      </c>
      <c r="K39" s="55">
        <v>50.03</v>
      </c>
      <c r="L39" s="46">
        <v>98.89</v>
      </c>
      <c r="M39" s="57">
        <v>-3.9E-2</v>
      </c>
    </row>
    <row r="40" spans="1:13" x14ac:dyDescent="0.25">
      <c r="A40" s="30" t="s">
        <v>96</v>
      </c>
      <c r="B40" s="8" t="s">
        <v>371</v>
      </c>
      <c r="C40" s="30">
        <v>368</v>
      </c>
      <c r="D40" s="45">
        <v>41616.26</v>
      </c>
      <c r="E40" s="45">
        <v>5.47</v>
      </c>
      <c r="F40" s="45">
        <v>48</v>
      </c>
      <c r="G40" s="45">
        <v>36</v>
      </c>
      <c r="H40" s="45">
        <v>34880</v>
      </c>
      <c r="I40" s="46">
        <v>0.83799999999999997</v>
      </c>
      <c r="J40" s="49" t="s">
        <v>464</v>
      </c>
      <c r="K40" s="55">
        <v>47.18</v>
      </c>
      <c r="L40" s="46">
        <v>91.33</v>
      </c>
      <c r="M40" s="57">
        <v>-0.21099999999999999</v>
      </c>
    </row>
    <row r="41" spans="1:13" x14ac:dyDescent="0.25">
      <c r="A41" s="30" t="s">
        <v>100</v>
      </c>
      <c r="B41" s="8" t="s">
        <v>371</v>
      </c>
      <c r="C41" s="30">
        <v>540</v>
      </c>
      <c r="D41" s="45">
        <v>58307.79</v>
      </c>
      <c r="E41" s="45">
        <v>9.39</v>
      </c>
      <c r="F41" s="45">
        <v>45</v>
      </c>
      <c r="G41" s="45">
        <v>57</v>
      </c>
      <c r="H41" s="45">
        <v>66725</v>
      </c>
      <c r="I41" s="46">
        <v>1.1439999999999999</v>
      </c>
      <c r="J41" s="49" t="s">
        <v>464</v>
      </c>
      <c r="K41" s="55">
        <v>38.159999999999997</v>
      </c>
      <c r="L41" s="46">
        <v>92.37</v>
      </c>
      <c r="M41" s="57">
        <v>-9.7000000000000003E-2</v>
      </c>
    </row>
    <row r="42" spans="1:13" x14ac:dyDescent="0.25">
      <c r="A42" s="30" t="s">
        <v>102</v>
      </c>
      <c r="B42" s="8" t="s">
        <v>372</v>
      </c>
      <c r="C42" s="30">
        <v>918</v>
      </c>
      <c r="D42" s="45">
        <v>104419.17</v>
      </c>
      <c r="E42" s="45">
        <v>5.69</v>
      </c>
      <c r="F42" s="45">
        <v>121</v>
      </c>
      <c r="G42" s="45">
        <v>101</v>
      </c>
      <c r="H42" s="45">
        <v>157385</v>
      </c>
      <c r="I42" s="46">
        <v>1.5069999999999999</v>
      </c>
      <c r="J42" s="49" t="s">
        <v>464</v>
      </c>
      <c r="K42" s="55">
        <v>49.2</v>
      </c>
      <c r="L42" s="46">
        <v>82.63</v>
      </c>
      <c r="M42" s="57">
        <v>-0.33300000000000002</v>
      </c>
    </row>
    <row r="43" spans="1:13" x14ac:dyDescent="0.25">
      <c r="A43" s="30" t="s">
        <v>106</v>
      </c>
      <c r="B43" s="8" t="s">
        <v>372</v>
      </c>
      <c r="C43" s="30">
        <v>593</v>
      </c>
      <c r="D43" s="45">
        <v>66586.5</v>
      </c>
      <c r="E43" s="45">
        <v>9.2799999999999994</v>
      </c>
      <c r="F43" s="45">
        <v>65</v>
      </c>
      <c r="G43" s="45">
        <v>81</v>
      </c>
      <c r="H43" s="45">
        <v>66280</v>
      </c>
      <c r="I43" s="46">
        <v>0.995</v>
      </c>
      <c r="J43" s="49" t="s">
        <v>464</v>
      </c>
      <c r="K43" s="55">
        <v>40</v>
      </c>
      <c r="L43" s="46">
        <v>85.83</v>
      </c>
      <c r="M43" s="57">
        <v>-0.35299999999999998</v>
      </c>
    </row>
    <row r="44" spans="1:13" x14ac:dyDescent="0.25">
      <c r="A44" s="30" t="s">
        <v>107</v>
      </c>
      <c r="B44" s="8" t="s">
        <v>371</v>
      </c>
      <c r="C44" s="30">
        <v>331</v>
      </c>
      <c r="D44" s="45">
        <v>36877.74</v>
      </c>
      <c r="E44" s="45">
        <v>7.39</v>
      </c>
      <c r="F44" s="45">
        <v>31</v>
      </c>
      <c r="G44" s="45">
        <v>31</v>
      </c>
      <c r="H44" s="45">
        <v>53190</v>
      </c>
      <c r="I44" s="46">
        <v>1.4419999999999999</v>
      </c>
      <c r="J44" s="49" t="s">
        <v>464</v>
      </c>
      <c r="K44" s="55">
        <v>48.86</v>
      </c>
      <c r="L44" s="46">
        <v>88.34</v>
      </c>
      <c r="M44" s="57">
        <v>-0.314</v>
      </c>
    </row>
    <row r="45" spans="1:13" x14ac:dyDescent="0.25">
      <c r="A45" s="30" t="s">
        <v>109</v>
      </c>
      <c r="B45" s="8" t="s">
        <v>373</v>
      </c>
      <c r="C45" s="30">
        <v>917</v>
      </c>
      <c r="D45" s="45">
        <v>100073.01</v>
      </c>
      <c r="E45" s="45">
        <v>5.77</v>
      </c>
      <c r="F45" s="45">
        <v>105</v>
      </c>
      <c r="G45" s="45">
        <v>95</v>
      </c>
      <c r="H45" s="45">
        <v>127225</v>
      </c>
      <c r="I45" s="46">
        <v>1.2709999999999999</v>
      </c>
      <c r="J45" s="49" t="s">
        <v>464</v>
      </c>
      <c r="K45" s="55">
        <v>42.6</v>
      </c>
      <c r="L45" s="46">
        <v>86.53</v>
      </c>
      <c r="M45" s="57">
        <v>-0.26500000000000001</v>
      </c>
    </row>
    <row r="46" spans="1:13" x14ac:dyDescent="0.25">
      <c r="A46" s="30" t="s">
        <v>111</v>
      </c>
      <c r="B46" s="8" t="s">
        <v>371</v>
      </c>
      <c r="C46" s="30">
        <v>448</v>
      </c>
      <c r="D46" s="45">
        <v>49454.5</v>
      </c>
      <c r="E46" s="45">
        <v>8.7799999999999994</v>
      </c>
      <c r="F46" s="45">
        <v>40</v>
      </c>
      <c r="G46" s="45">
        <v>44</v>
      </c>
      <c r="H46" s="45">
        <v>54110</v>
      </c>
      <c r="I46" s="46">
        <v>1.0940000000000001</v>
      </c>
      <c r="J46" s="49" t="s">
        <v>464</v>
      </c>
      <c r="K46" s="55">
        <v>38.840000000000003</v>
      </c>
      <c r="L46" s="46">
        <v>88.24</v>
      </c>
      <c r="M46" s="57">
        <v>-0.112</v>
      </c>
    </row>
    <row r="47" spans="1:13" x14ac:dyDescent="0.25">
      <c r="A47" s="30" t="s">
        <v>113</v>
      </c>
      <c r="B47" s="8" t="s">
        <v>372</v>
      </c>
      <c r="C47" s="30">
        <v>906</v>
      </c>
      <c r="D47" s="45">
        <v>100382.54</v>
      </c>
      <c r="E47" s="45">
        <v>8.9600000000000009</v>
      </c>
      <c r="F47" s="45">
        <v>100</v>
      </c>
      <c r="G47" s="45">
        <v>112</v>
      </c>
      <c r="H47" s="45">
        <v>103080</v>
      </c>
      <c r="I47" s="46">
        <v>1.0269999999999999</v>
      </c>
      <c r="J47" s="49" t="s">
        <v>464</v>
      </c>
      <c r="K47" s="55">
        <v>56.76</v>
      </c>
      <c r="L47" s="46">
        <v>87.16</v>
      </c>
      <c r="M47" s="57">
        <v>-0.33900000000000002</v>
      </c>
    </row>
    <row r="48" spans="1:13" x14ac:dyDescent="0.25">
      <c r="A48" s="30" t="s">
        <v>116</v>
      </c>
      <c r="B48" s="8" t="s">
        <v>371</v>
      </c>
      <c r="C48" s="30">
        <v>329</v>
      </c>
      <c r="D48" s="45">
        <v>35077.839999999997</v>
      </c>
      <c r="E48" s="45">
        <v>4.9400000000000004</v>
      </c>
      <c r="F48" s="45">
        <v>30</v>
      </c>
      <c r="G48" s="45">
        <v>20</v>
      </c>
      <c r="H48" s="45">
        <v>28795</v>
      </c>
      <c r="I48" s="46">
        <v>0.82099999999999995</v>
      </c>
      <c r="J48" s="49" t="s">
        <v>464</v>
      </c>
      <c r="K48" s="55">
        <v>50.52</v>
      </c>
      <c r="L48" s="46">
        <v>84.86</v>
      </c>
      <c r="M48" s="57">
        <v>0.13600000000000001</v>
      </c>
    </row>
    <row r="49" spans="1:13" x14ac:dyDescent="0.25">
      <c r="A49" s="30" t="s">
        <v>119</v>
      </c>
      <c r="B49" s="8" t="s">
        <v>373</v>
      </c>
      <c r="C49" s="30">
        <v>405</v>
      </c>
      <c r="D49" s="45">
        <v>46425.13</v>
      </c>
      <c r="E49" s="45">
        <v>8.9</v>
      </c>
      <c r="F49" s="45">
        <v>47</v>
      </c>
      <c r="G49" s="45">
        <v>54</v>
      </c>
      <c r="H49" s="45">
        <v>83015</v>
      </c>
      <c r="I49" s="46">
        <v>1.788</v>
      </c>
      <c r="J49" s="49" t="s">
        <v>464</v>
      </c>
      <c r="K49" s="55">
        <v>49.75</v>
      </c>
      <c r="L49" s="46">
        <v>87.58</v>
      </c>
      <c r="M49" s="57">
        <v>-0.373</v>
      </c>
    </row>
    <row r="50" spans="1:13" x14ac:dyDescent="0.25">
      <c r="A50" s="30" t="s">
        <v>121</v>
      </c>
      <c r="B50" s="8" t="s">
        <v>371</v>
      </c>
      <c r="C50" s="30">
        <v>281</v>
      </c>
      <c r="D50" s="45">
        <v>31576.32</v>
      </c>
      <c r="E50" s="45">
        <v>8.32</v>
      </c>
      <c r="F50" s="45">
        <v>26</v>
      </c>
      <c r="G50" s="45">
        <v>28</v>
      </c>
      <c r="H50" s="45">
        <v>42650</v>
      </c>
      <c r="I50" s="46">
        <v>1.351</v>
      </c>
      <c r="J50" s="49" t="s">
        <v>464</v>
      </c>
      <c r="K50" s="55">
        <v>58.55</v>
      </c>
      <c r="L50" s="46">
        <v>87.08</v>
      </c>
      <c r="M50" s="57">
        <v>-6.9000000000000006E-2</v>
      </c>
    </row>
    <row r="51" spans="1:13" x14ac:dyDescent="0.25">
      <c r="A51" s="30" t="s">
        <v>124</v>
      </c>
      <c r="B51" s="8" t="s">
        <v>373</v>
      </c>
      <c r="C51" s="30">
        <v>538</v>
      </c>
      <c r="D51" s="45">
        <v>60106.59</v>
      </c>
      <c r="E51" s="45">
        <v>9.68</v>
      </c>
      <c r="F51" s="45">
        <v>54</v>
      </c>
      <c r="G51" s="45">
        <v>76</v>
      </c>
      <c r="H51" s="45">
        <v>51380</v>
      </c>
      <c r="I51" s="46">
        <v>0.85499999999999998</v>
      </c>
      <c r="J51" s="49" t="s">
        <v>464</v>
      </c>
      <c r="K51" s="55">
        <v>50.52</v>
      </c>
      <c r="L51" s="46">
        <v>94.07</v>
      </c>
      <c r="M51" s="57">
        <v>-0.11899999999999999</v>
      </c>
    </row>
    <row r="52" spans="1:13" x14ac:dyDescent="0.25">
      <c r="A52" s="30" t="s">
        <v>125</v>
      </c>
      <c r="B52" s="8" t="s">
        <v>371</v>
      </c>
      <c r="C52" s="30">
        <v>460</v>
      </c>
      <c r="D52" s="45">
        <v>50419.839999999997</v>
      </c>
      <c r="E52" s="45">
        <v>5.68</v>
      </c>
      <c r="F52" s="45">
        <v>51</v>
      </c>
      <c r="G52" s="45">
        <v>40</v>
      </c>
      <c r="H52" s="45">
        <v>78880</v>
      </c>
      <c r="I52" s="46">
        <v>1.5640000000000001</v>
      </c>
      <c r="J52" s="49" t="s">
        <v>464</v>
      </c>
      <c r="K52" s="55">
        <v>45.7</v>
      </c>
      <c r="L52" s="46">
        <v>81.7</v>
      </c>
      <c r="M52" s="57">
        <v>-0.20100000000000001</v>
      </c>
    </row>
    <row r="53" spans="1:13" x14ac:dyDescent="0.25">
      <c r="A53" s="30" t="s">
        <v>127</v>
      </c>
      <c r="B53" s="8" t="s">
        <v>373</v>
      </c>
      <c r="C53" s="30">
        <v>758</v>
      </c>
      <c r="D53" s="45">
        <v>85028.69</v>
      </c>
      <c r="E53" s="45">
        <v>7.83</v>
      </c>
      <c r="F53" s="45">
        <v>77</v>
      </c>
      <c r="G53" s="45">
        <v>80</v>
      </c>
      <c r="H53" s="45">
        <v>99415</v>
      </c>
      <c r="I53" s="46">
        <v>1.169</v>
      </c>
      <c r="J53" s="49" t="s">
        <v>464</v>
      </c>
      <c r="K53" s="55">
        <v>44.12</v>
      </c>
      <c r="L53" s="46">
        <v>92.86</v>
      </c>
      <c r="M53" s="57">
        <v>0.111</v>
      </c>
    </row>
    <row r="54" spans="1:13" x14ac:dyDescent="0.25">
      <c r="A54" s="30" t="s">
        <v>128</v>
      </c>
      <c r="B54" s="8" t="s">
        <v>371</v>
      </c>
      <c r="C54" s="30">
        <v>440</v>
      </c>
      <c r="D54" s="45">
        <v>48658.720000000001</v>
      </c>
      <c r="E54" s="45">
        <v>8.76</v>
      </c>
      <c r="F54" s="45">
        <v>43</v>
      </c>
      <c r="G54" s="45">
        <v>48</v>
      </c>
      <c r="H54" s="45">
        <v>47705</v>
      </c>
      <c r="I54" s="46">
        <v>0.98</v>
      </c>
      <c r="J54" s="49" t="s">
        <v>464</v>
      </c>
      <c r="K54" s="55">
        <v>59.83</v>
      </c>
      <c r="L54" s="46">
        <v>89.16</v>
      </c>
      <c r="M54" s="57">
        <v>-0.129</v>
      </c>
    </row>
    <row r="55" spans="1:13" x14ac:dyDescent="0.25">
      <c r="A55" s="30" t="s">
        <v>139</v>
      </c>
      <c r="B55" s="8" t="s">
        <v>372</v>
      </c>
      <c r="C55" s="30">
        <v>919</v>
      </c>
      <c r="D55" s="45">
        <v>104059.02</v>
      </c>
      <c r="E55" s="45">
        <v>8.67</v>
      </c>
      <c r="F55" s="45">
        <v>98</v>
      </c>
      <c r="G55" s="45">
        <v>106</v>
      </c>
      <c r="H55" s="45">
        <v>143990</v>
      </c>
      <c r="I55" s="46">
        <v>1.3839999999999999</v>
      </c>
      <c r="J55" s="54" t="s">
        <v>466</v>
      </c>
      <c r="K55" s="55">
        <v>40.93</v>
      </c>
      <c r="L55" s="46">
        <v>91.8</v>
      </c>
      <c r="M55" s="52">
        <v>-0.24</v>
      </c>
    </row>
    <row r="56" spans="1:13" x14ac:dyDescent="0.25">
      <c r="A56" s="30" t="s">
        <v>151</v>
      </c>
      <c r="B56" s="8" t="s">
        <v>373</v>
      </c>
      <c r="C56" s="30">
        <v>910</v>
      </c>
      <c r="D56" s="45">
        <v>98102.84</v>
      </c>
      <c r="E56" s="45">
        <v>5.48</v>
      </c>
      <c r="F56" s="45">
        <v>102</v>
      </c>
      <c r="G56" s="45">
        <v>87</v>
      </c>
      <c r="H56" s="45">
        <v>124510</v>
      </c>
      <c r="I56" s="46">
        <v>1.2689999999999999</v>
      </c>
      <c r="J56" s="54" t="s">
        <v>466</v>
      </c>
      <c r="K56" s="55">
        <v>33.549999999999997</v>
      </c>
      <c r="L56" s="46">
        <v>87.16</v>
      </c>
      <c r="M56" s="52">
        <v>-0.23100000000000001</v>
      </c>
    </row>
    <row r="57" spans="1:13" x14ac:dyDescent="0.25">
      <c r="A57" s="30" t="s">
        <v>154</v>
      </c>
      <c r="B57" s="8" t="s">
        <v>371</v>
      </c>
      <c r="C57" s="30">
        <v>426</v>
      </c>
      <c r="D57" s="45">
        <v>47917.39</v>
      </c>
      <c r="E57" s="45">
        <v>6.2</v>
      </c>
      <c r="F57" s="45">
        <v>50</v>
      </c>
      <c r="G57" s="45">
        <v>45</v>
      </c>
      <c r="H57" s="45">
        <v>61435</v>
      </c>
      <c r="I57" s="46">
        <v>1.282</v>
      </c>
      <c r="J57" s="49" t="s">
        <v>464</v>
      </c>
      <c r="K57" s="45">
        <v>51.23</v>
      </c>
      <c r="L57" s="46">
        <v>84.46</v>
      </c>
      <c r="M57" s="52">
        <v>-0.35</v>
      </c>
    </row>
    <row r="58" spans="1:13" x14ac:dyDescent="0.25">
      <c r="A58" s="30" t="s">
        <v>155</v>
      </c>
      <c r="B58" s="8" t="s">
        <v>373</v>
      </c>
      <c r="C58" s="30">
        <v>1202</v>
      </c>
      <c r="D58" s="45">
        <v>134502.31</v>
      </c>
      <c r="E58" s="45">
        <v>5.39</v>
      </c>
      <c r="F58" s="45">
        <v>176</v>
      </c>
      <c r="G58" s="45">
        <v>136</v>
      </c>
      <c r="H58" s="45">
        <v>135035</v>
      </c>
      <c r="I58" s="46">
        <v>1.004</v>
      </c>
      <c r="J58" s="49" t="s">
        <v>464</v>
      </c>
      <c r="K58" s="45">
        <v>46.83</v>
      </c>
      <c r="L58" s="46">
        <v>82.92</v>
      </c>
      <c r="M58" s="52">
        <v>-0.433</v>
      </c>
    </row>
    <row r="59" spans="1:13" ht="15.75" thickBot="1" x14ac:dyDescent="0.3">
      <c r="A59" s="37" t="s">
        <v>156</v>
      </c>
      <c r="B59" s="14" t="s">
        <v>371</v>
      </c>
      <c r="C59" s="37">
        <v>470</v>
      </c>
      <c r="D59" s="47">
        <v>52177.31</v>
      </c>
      <c r="E59" s="47">
        <v>8.9700000000000006</v>
      </c>
      <c r="F59" s="47">
        <v>39</v>
      </c>
      <c r="G59" s="47">
        <v>44</v>
      </c>
      <c r="H59" s="47">
        <v>91455</v>
      </c>
      <c r="I59" s="48">
        <v>1.7529999999999999</v>
      </c>
      <c r="J59" s="51" t="s">
        <v>464</v>
      </c>
      <c r="K59" s="47">
        <v>48.52</v>
      </c>
      <c r="L59" s="48">
        <v>90.28</v>
      </c>
      <c r="M59" s="53">
        <v>-0.21099999999999999</v>
      </c>
    </row>
  </sheetData>
  <sortState ref="G70:G127">
    <sortCondition ref="G70"/>
  </sortState>
  <mergeCells count="1">
    <mergeCell ref="A1:C1"/>
  </mergeCells>
  <conditionalFormatting sqref="C3:C59">
    <cfRule type="colorScale" priority="11">
      <colorScale>
        <cfvo type="min"/>
        <cfvo type="max"/>
        <color theme="0"/>
        <color rgb="FFFF0000"/>
      </colorScale>
    </cfRule>
  </conditionalFormatting>
  <conditionalFormatting sqref="D3:D59">
    <cfRule type="colorScale" priority="13">
      <colorScale>
        <cfvo type="min"/>
        <cfvo type="max"/>
        <color theme="0"/>
        <color rgb="FFFF0000"/>
      </colorScale>
    </cfRule>
  </conditionalFormatting>
  <conditionalFormatting sqref="E3:E59">
    <cfRule type="colorScale" priority="15">
      <colorScale>
        <cfvo type="min"/>
        <cfvo type="max"/>
        <color theme="0"/>
        <color theme="5" tint="0.39997558519241921"/>
      </colorScale>
    </cfRule>
  </conditionalFormatting>
  <conditionalFormatting sqref="F3:G59">
    <cfRule type="colorScale" priority="17">
      <colorScale>
        <cfvo type="min"/>
        <cfvo type="max"/>
        <color theme="0"/>
        <color theme="5" tint="0.39997558519241921"/>
      </colorScale>
    </cfRule>
  </conditionalFormatting>
  <conditionalFormatting sqref="H3:H59">
    <cfRule type="colorScale" priority="19">
      <colorScale>
        <cfvo type="min"/>
        <cfvo type="max"/>
        <color theme="0"/>
        <color theme="9"/>
      </colorScale>
    </cfRule>
  </conditionalFormatting>
  <conditionalFormatting sqref="I3:I59">
    <cfRule type="colorScale" priority="21">
      <colorScale>
        <cfvo type="min"/>
        <cfvo type="max"/>
        <color theme="0"/>
        <color theme="9"/>
      </colorScale>
    </cfRule>
  </conditionalFormatting>
  <conditionalFormatting sqref="M3:M59">
    <cfRule type="colorScale" priority="23">
      <colorScale>
        <cfvo type="min"/>
        <cfvo type="max"/>
        <color theme="4" tint="0.79998168889431442"/>
        <color theme="7"/>
      </colorScale>
    </cfRule>
  </conditionalFormatting>
  <conditionalFormatting sqref="K3:K59">
    <cfRule type="colorScale" priority="25">
      <colorScale>
        <cfvo type="min"/>
        <cfvo type="max"/>
        <color rgb="FFFCFCFF"/>
        <color rgb="FFF8696B"/>
      </colorScale>
    </cfRule>
  </conditionalFormatting>
  <conditionalFormatting sqref="L3:L59">
    <cfRule type="colorScale" priority="27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abSelected="1" zoomScale="80" zoomScaleNormal="80" workbookViewId="0">
      <selection activeCell="E7" sqref="E7"/>
    </sheetView>
  </sheetViews>
  <sheetFormatPr baseColWidth="10" defaultRowHeight="15" x14ac:dyDescent="0.25"/>
  <cols>
    <col min="1" max="2" width="19.5703125" customWidth="1"/>
    <col min="3" max="3" width="13.28515625" customWidth="1"/>
    <col min="4" max="4" width="13" customWidth="1"/>
    <col min="5" max="5" width="19" customWidth="1"/>
    <col min="6" max="6" width="12.5703125" customWidth="1"/>
    <col min="7" max="7" width="16.140625" customWidth="1"/>
    <col min="8" max="8" width="21.140625" customWidth="1"/>
    <col min="9" max="9" width="12.28515625" customWidth="1"/>
    <col min="10" max="10" width="52.140625" customWidth="1"/>
    <col min="11" max="11" width="24.28515625" customWidth="1"/>
    <col min="12" max="12" width="22" customWidth="1"/>
    <col min="13" max="13" width="29.42578125" customWidth="1"/>
    <col min="14" max="14" width="15" customWidth="1"/>
    <col min="15" max="15" width="49.7109375" customWidth="1"/>
    <col min="16" max="16" width="17.85546875" customWidth="1"/>
  </cols>
  <sheetData>
    <row r="1" spans="1:15" ht="68.25" customHeight="1" thickBot="1" x14ac:dyDescent="0.3">
      <c r="A1" s="129" t="s">
        <v>866</v>
      </c>
      <c r="B1" s="129"/>
      <c r="C1" s="129"/>
      <c r="O1" s="103" t="s">
        <v>847</v>
      </c>
    </row>
    <row r="2" spans="1:15" ht="15.75" thickBot="1" x14ac:dyDescent="0.3">
      <c r="A2" s="61" t="s">
        <v>379</v>
      </c>
      <c r="B2" s="62" t="s">
        <v>381</v>
      </c>
      <c r="C2" s="62" t="s">
        <v>534</v>
      </c>
      <c r="D2" s="63" t="s">
        <v>535</v>
      </c>
      <c r="E2" s="64" t="s">
        <v>471</v>
      </c>
      <c r="F2" s="115" t="s">
        <v>582</v>
      </c>
      <c r="G2" s="65" t="s">
        <v>858</v>
      </c>
      <c r="H2" s="66" t="s">
        <v>581</v>
      </c>
      <c r="I2" s="67" t="s">
        <v>472</v>
      </c>
      <c r="J2" s="75" t="s">
        <v>583</v>
      </c>
      <c r="K2" s="116" t="s">
        <v>584</v>
      </c>
      <c r="L2" s="62" t="s">
        <v>473</v>
      </c>
      <c r="M2" s="68" t="s">
        <v>475</v>
      </c>
      <c r="N2" s="68" t="s">
        <v>474</v>
      </c>
      <c r="O2" s="13" t="s">
        <v>837</v>
      </c>
    </row>
    <row r="3" spans="1:15" x14ac:dyDescent="0.25">
      <c r="A3" s="69" t="s">
        <v>5</v>
      </c>
      <c r="B3" s="70" t="s">
        <v>372</v>
      </c>
      <c r="C3" s="93" t="s">
        <v>481</v>
      </c>
      <c r="D3" s="94"/>
      <c r="E3" s="83" t="s">
        <v>482</v>
      </c>
      <c r="F3" s="94"/>
      <c r="G3" s="83"/>
      <c r="H3" s="94"/>
      <c r="I3" s="91">
        <v>4.8000000000000001E-2</v>
      </c>
      <c r="J3" s="69" t="s">
        <v>525</v>
      </c>
      <c r="K3" s="70" t="s">
        <v>526</v>
      </c>
      <c r="L3" s="83">
        <v>0</v>
      </c>
      <c r="M3" s="85" t="s">
        <v>375</v>
      </c>
      <c r="N3" s="117" t="s">
        <v>483</v>
      </c>
      <c r="O3" s="104"/>
    </row>
    <row r="4" spans="1:15" x14ac:dyDescent="0.25">
      <c r="A4" s="71" t="s">
        <v>6</v>
      </c>
      <c r="B4" s="72" t="s">
        <v>372</v>
      </c>
      <c r="C4" s="95" t="s">
        <v>481</v>
      </c>
      <c r="D4" s="96"/>
      <c r="E4" s="84" t="s">
        <v>486</v>
      </c>
      <c r="F4" s="101" t="s">
        <v>479</v>
      </c>
      <c r="G4" s="84"/>
      <c r="H4" s="96"/>
      <c r="I4" s="92">
        <v>3.5799999999999998E-2</v>
      </c>
      <c r="J4" s="69" t="s">
        <v>375</v>
      </c>
      <c r="K4" s="70" t="s">
        <v>375</v>
      </c>
      <c r="L4" s="84">
        <v>2</v>
      </c>
      <c r="M4" s="70" t="s">
        <v>595</v>
      </c>
      <c r="N4" s="118" t="s">
        <v>484</v>
      </c>
      <c r="O4" s="69"/>
    </row>
    <row r="5" spans="1:15" x14ac:dyDescent="0.25">
      <c r="A5" s="71" t="s">
        <v>7</v>
      </c>
      <c r="B5" s="72" t="s">
        <v>382</v>
      </c>
      <c r="C5" s="95" t="s">
        <v>481</v>
      </c>
      <c r="D5" s="96"/>
      <c r="E5" s="84" t="s">
        <v>486</v>
      </c>
      <c r="F5" s="101" t="s">
        <v>479</v>
      </c>
      <c r="G5" s="84"/>
      <c r="H5" s="96"/>
      <c r="I5" s="92">
        <v>0.3402</v>
      </c>
      <c r="J5" s="69" t="s">
        <v>375</v>
      </c>
      <c r="K5" s="70" t="s">
        <v>375</v>
      </c>
      <c r="L5" s="84">
        <v>2</v>
      </c>
      <c r="M5" s="70" t="s">
        <v>587</v>
      </c>
      <c r="N5" s="118" t="s">
        <v>484</v>
      </c>
      <c r="O5" s="69"/>
    </row>
    <row r="6" spans="1:15" x14ac:dyDescent="0.25">
      <c r="A6" s="71" t="s">
        <v>14</v>
      </c>
      <c r="B6" s="72" t="s">
        <v>373</v>
      </c>
      <c r="C6" s="97" t="s">
        <v>476</v>
      </c>
      <c r="D6" s="98" t="s">
        <v>477</v>
      </c>
      <c r="E6" s="84" t="s">
        <v>478</v>
      </c>
      <c r="F6" s="101" t="s">
        <v>479</v>
      </c>
      <c r="G6" s="84"/>
      <c r="H6" s="96"/>
      <c r="I6" s="92">
        <v>0.97689999999999999</v>
      </c>
      <c r="J6" s="69" t="s">
        <v>536</v>
      </c>
      <c r="K6" s="70" t="s">
        <v>375</v>
      </c>
      <c r="L6" s="84">
        <v>0</v>
      </c>
      <c r="M6" s="70" t="s">
        <v>375</v>
      </c>
      <c r="N6" s="118" t="s">
        <v>480</v>
      </c>
      <c r="O6" s="69"/>
    </row>
    <row r="7" spans="1:15" x14ac:dyDescent="0.25">
      <c r="A7" s="71" t="s">
        <v>15</v>
      </c>
      <c r="B7" s="72" t="s">
        <v>373</v>
      </c>
      <c r="C7" s="95" t="s">
        <v>481</v>
      </c>
      <c r="D7" s="96"/>
      <c r="E7" s="84" t="s">
        <v>482</v>
      </c>
      <c r="F7" s="96"/>
      <c r="G7" s="84"/>
      <c r="H7" s="96"/>
      <c r="I7" s="92">
        <v>0.1004</v>
      </c>
      <c r="J7" s="69" t="s">
        <v>537</v>
      </c>
      <c r="K7" s="70" t="s">
        <v>375</v>
      </c>
      <c r="L7" s="84">
        <v>0</v>
      </c>
      <c r="M7" s="70" t="s">
        <v>375</v>
      </c>
      <c r="N7" s="118" t="s">
        <v>483</v>
      </c>
      <c r="O7" s="69"/>
    </row>
    <row r="8" spans="1:15" x14ac:dyDescent="0.25">
      <c r="A8" s="71" t="s">
        <v>17</v>
      </c>
      <c r="B8" s="72" t="s">
        <v>373</v>
      </c>
      <c r="C8" s="95" t="s">
        <v>481</v>
      </c>
      <c r="D8" s="96"/>
      <c r="E8" s="84" t="s">
        <v>482</v>
      </c>
      <c r="F8" s="96"/>
      <c r="G8" s="84"/>
      <c r="H8" s="96"/>
      <c r="I8" s="92">
        <v>0.89990000000000003</v>
      </c>
      <c r="J8" s="69" t="s">
        <v>538</v>
      </c>
      <c r="K8" s="70" t="s">
        <v>375</v>
      </c>
      <c r="L8" s="84">
        <v>0</v>
      </c>
      <c r="M8" s="70" t="s">
        <v>375</v>
      </c>
      <c r="N8" s="118" t="s">
        <v>483</v>
      </c>
      <c r="O8" s="69"/>
    </row>
    <row r="9" spans="1:15" x14ac:dyDescent="0.25">
      <c r="A9" s="71" t="s">
        <v>21</v>
      </c>
      <c r="B9" s="72" t="s">
        <v>373</v>
      </c>
      <c r="C9" s="95" t="s">
        <v>481</v>
      </c>
      <c r="D9" s="96"/>
      <c r="E9" s="84" t="s">
        <v>482</v>
      </c>
      <c r="F9" s="96"/>
      <c r="G9" s="84"/>
      <c r="H9" s="96"/>
      <c r="I9" s="92">
        <v>2.06E-2</v>
      </c>
      <c r="J9" s="69" t="s">
        <v>539</v>
      </c>
      <c r="K9" s="70" t="s">
        <v>375</v>
      </c>
      <c r="L9" s="84">
        <v>1</v>
      </c>
      <c r="M9" s="70" t="s">
        <v>594</v>
      </c>
      <c r="N9" s="118" t="s">
        <v>484</v>
      </c>
      <c r="O9" s="69"/>
    </row>
    <row r="10" spans="1:15" x14ac:dyDescent="0.25">
      <c r="A10" s="71" t="s">
        <v>26</v>
      </c>
      <c r="B10" s="72" t="s">
        <v>382</v>
      </c>
      <c r="C10" s="95" t="s">
        <v>481</v>
      </c>
      <c r="D10" s="96"/>
      <c r="E10" s="84" t="s">
        <v>482</v>
      </c>
      <c r="F10" s="96"/>
      <c r="G10" s="84"/>
      <c r="H10" s="96"/>
      <c r="I10" s="92">
        <v>2.7400000000000001E-2</v>
      </c>
      <c r="J10" s="69" t="s">
        <v>375</v>
      </c>
      <c r="K10" s="70" t="s">
        <v>375</v>
      </c>
      <c r="L10" s="84">
        <v>0</v>
      </c>
      <c r="M10" s="70" t="s">
        <v>375</v>
      </c>
      <c r="N10" s="118" t="s">
        <v>483</v>
      </c>
      <c r="O10" s="69"/>
    </row>
    <row r="11" spans="1:15" x14ac:dyDescent="0.25">
      <c r="A11" s="71" t="s">
        <v>27</v>
      </c>
      <c r="B11" s="72" t="s">
        <v>371</v>
      </c>
      <c r="C11" s="97" t="s">
        <v>489</v>
      </c>
      <c r="D11" s="119" t="s">
        <v>489</v>
      </c>
      <c r="E11" s="84"/>
      <c r="F11" s="99" t="s">
        <v>496</v>
      </c>
      <c r="G11" s="86" t="s">
        <v>859</v>
      </c>
      <c r="H11" s="96" t="s">
        <v>479</v>
      </c>
      <c r="I11" s="84"/>
      <c r="J11" s="69"/>
      <c r="K11" s="70"/>
      <c r="L11" s="84">
        <v>0</v>
      </c>
      <c r="M11" s="70" t="s">
        <v>375</v>
      </c>
      <c r="N11" s="118" t="s">
        <v>497</v>
      </c>
      <c r="O11" s="69"/>
    </row>
    <row r="12" spans="1:15" x14ac:dyDescent="0.25">
      <c r="A12" s="71" t="s">
        <v>29</v>
      </c>
      <c r="B12" s="72" t="s">
        <v>373</v>
      </c>
      <c r="C12" s="95" t="s">
        <v>481</v>
      </c>
      <c r="D12" s="96"/>
      <c r="E12" s="84" t="s">
        <v>482</v>
      </c>
      <c r="F12" s="96"/>
      <c r="G12" s="84"/>
      <c r="H12" s="96"/>
      <c r="I12" s="92">
        <v>0.44869999999999999</v>
      </c>
      <c r="J12" s="69" t="s">
        <v>375</v>
      </c>
      <c r="K12" s="70" t="s">
        <v>375</v>
      </c>
      <c r="L12" s="84">
        <v>0</v>
      </c>
      <c r="M12" s="70" t="s">
        <v>375</v>
      </c>
      <c r="N12" s="118" t="s">
        <v>483</v>
      </c>
      <c r="O12" s="69"/>
    </row>
    <row r="13" spans="1:15" x14ac:dyDescent="0.25">
      <c r="A13" s="71" t="s">
        <v>30</v>
      </c>
      <c r="B13" s="72" t="s">
        <v>371</v>
      </c>
      <c r="C13" s="95" t="s">
        <v>481</v>
      </c>
      <c r="D13" s="96"/>
      <c r="E13" s="84" t="s">
        <v>495</v>
      </c>
      <c r="F13" s="101" t="s">
        <v>479</v>
      </c>
      <c r="G13" s="84"/>
      <c r="H13" s="96"/>
      <c r="I13" s="92">
        <v>0.20230000000000001</v>
      </c>
      <c r="J13" s="69" t="s">
        <v>504</v>
      </c>
      <c r="K13" s="120" t="s">
        <v>375</v>
      </c>
      <c r="L13" s="84">
        <v>0</v>
      </c>
      <c r="M13" s="70" t="s">
        <v>375</v>
      </c>
      <c r="N13" s="118" t="s">
        <v>483</v>
      </c>
      <c r="O13" s="69"/>
    </row>
    <row r="14" spans="1:15" x14ac:dyDescent="0.25">
      <c r="A14" s="71" t="s">
        <v>31</v>
      </c>
      <c r="B14" s="72" t="s">
        <v>371</v>
      </c>
      <c r="C14" s="95" t="s">
        <v>481</v>
      </c>
      <c r="D14" s="96"/>
      <c r="E14" s="84" t="s">
        <v>482</v>
      </c>
      <c r="F14" s="96"/>
      <c r="G14" s="84"/>
      <c r="H14" s="96"/>
      <c r="I14" s="92">
        <v>9.6000000000000002E-2</v>
      </c>
      <c r="J14" s="69" t="s">
        <v>375</v>
      </c>
      <c r="K14" s="120" t="s">
        <v>375</v>
      </c>
      <c r="L14" s="84">
        <v>0</v>
      </c>
      <c r="M14" s="70" t="s">
        <v>375</v>
      </c>
      <c r="N14" s="118" t="s">
        <v>483</v>
      </c>
      <c r="O14" s="69"/>
    </row>
    <row r="15" spans="1:15" x14ac:dyDescent="0.25">
      <c r="A15" s="71" t="s">
        <v>32</v>
      </c>
      <c r="B15" s="72" t="s">
        <v>371</v>
      </c>
      <c r="C15" s="95" t="s">
        <v>481</v>
      </c>
      <c r="D15" s="96"/>
      <c r="E15" s="84" t="s">
        <v>482</v>
      </c>
      <c r="F15" s="96"/>
      <c r="G15" s="84"/>
      <c r="H15" s="96"/>
      <c r="I15" s="92">
        <v>3.5499999999999997E-2</v>
      </c>
      <c r="J15" s="69" t="s">
        <v>505</v>
      </c>
      <c r="K15" s="120" t="s">
        <v>506</v>
      </c>
      <c r="L15" s="84">
        <v>0</v>
      </c>
      <c r="M15" s="70" t="s">
        <v>375</v>
      </c>
      <c r="N15" s="118" t="s">
        <v>483</v>
      </c>
      <c r="O15" s="69"/>
    </row>
    <row r="16" spans="1:15" x14ac:dyDescent="0.25">
      <c r="A16" s="71" t="s">
        <v>35</v>
      </c>
      <c r="B16" s="72" t="s">
        <v>371</v>
      </c>
      <c r="C16" s="95" t="s">
        <v>481</v>
      </c>
      <c r="D16" s="96"/>
      <c r="E16" s="84" t="s">
        <v>482</v>
      </c>
      <c r="F16" s="96"/>
      <c r="G16" s="84"/>
      <c r="H16" s="96"/>
      <c r="I16" s="92">
        <v>4.19E-2</v>
      </c>
      <c r="J16" s="69" t="s">
        <v>507</v>
      </c>
      <c r="K16" s="120" t="s">
        <v>375</v>
      </c>
      <c r="L16" s="84">
        <v>0</v>
      </c>
      <c r="M16" s="70" t="s">
        <v>375</v>
      </c>
      <c r="N16" s="118" t="s">
        <v>483</v>
      </c>
      <c r="O16" s="69"/>
    </row>
    <row r="17" spans="1:15" x14ac:dyDescent="0.25">
      <c r="A17" s="71" t="s">
        <v>36</v>
      </c>
      <c r="B17" s="72" t="s">
        <v>371</v>
      </c>
      <c r="C17" s="97" t="s">
        <v>489</v>
      </c>
      <c r="D17" s="98" t="s">
        <v>477</v>
      </c>
      <c r="E17" s="84" t="s">
        <v>508</v>
      </c>
      <c r="F17" s="99" t="s">
        <v>496</v>
      </c>
      <c r="G17" s="84" t="s">
        <v>860</v>
      </c>
      <c r="H17" s="96"/>
      <c r="I17" s="84"/>
      <c r="J17" s="69"/>
      <c r="K17" s="70"/>
      <c r="L17" s="84">
        <v>0</v>
      </c>
      <c r="M17" s="70" t="s">
        <v>375</v>
      </c>
      <c r="N17" s="121" t="s">
        <v>490</v>
      </c>
      <c r="O17" s="69" t="s">
        <v>865</v>
      </c>
    </row>
    <row r="18" spans="1:15" x14ac:dyDescent="0.25">
      <c r="A18" s="71" t="s">
        <v>37</v>
      </c>
      <c r="B18" s="72" t="s">
        <v>382</v>
      </c>
      <c r="C18" s="95" t="s">
        <v>481</v>
      </c>
      <c r="D18" s="96"/>
      <c r="E18" s="84" t="s">
        <v>482</v>
      </c>
      <c r="F18" s="96"/>
      <c r="G18" s="84"/>
      <c r="H18" s="96"/>
      <c r="I18" s="92">
        <v>0.20580000000000001</v>
      </c>
      <c r="J18" s="69" t="s">
        <v>375</v>
      </c>
      <c r="K18" s="70" t="s">
        <v>375</v>
      </c>
      <c r="L18" s="84">
        <v>0</v>
      </c>
      <c r="M18" s="70" t="s">
        <v>375</v>
      </c>
      <c r="N18" s="118" t="s">
        <v>483</v>
      </c>
      <c r="O18" s="69"/>
    </row>
    <row r="19" spans="1:15" x14ac:dyDescent="0.25">
      <c r="A19" s="71" t="s">
        <v>38</v>
      </c>
      <c r="B19" s="72" t="s">
        <v>372</v>
      </c>
      <c r="C19" s="95" t="s">
        <v>481</v>
      </c>
      <c r="D19" s="96"/>
      <c r="E19" s="84" t="s">
        <v>482</v>
      </c>
      <c r="F19" s="96"/>
      <c r="G19" s="84"/>
      <c r="H19" s="96"/>
      <c r="I19" s="92">
        <v>4.3999999999999997E-2</v>
      </c>
      <c r="J19" s="69" t="s">
        <v>527</v>
      </c>
      <c r="K19" s="70" t="s">
        <v>528</v>
      </c>
      <c r="L19" s="84">
        <v>0</v>
      </c>
      <c r="M19" s="70" t="s">
        <v>375</v>
      </c>
      <c r="N19" s="118" t="s">
        <v>483</v>
      </c>
      <c r="O19" s="69"/>
    </row>
    <row r="20" spans="1:15" x14ac:dyDescent="0.25">
      <c r="A20" s="71" t="s">
        <v>40</v>
      </c>
      <c r="B20" s="72" t="s">
        <v>371</v>
      </c>
      <c r="C20" s="95" t="s">
        <v>481</v>
      </c>
      <c r="D20" s="96"/>
      <c r="E20" s="84" t="s">
        <v>482</v>
      </c>
      <c r="F20" s="96"/>
      <c r="G20" s="84"/>
      <c r="H20" s="96"/>
      <c r="I20" s="92">
        <v>2.3599999999999999E-2</v>
      </c>
      <c r="J20" s="69" t="s">
        <v>375</v>
      </c>
      <c r="K20" s="120" t="s">
        <v>375</v>
      </c>
      <c r="L20" s="84">
        <v>0</v>
      </c>
      <c r="M20" s="70" t="s">
        <v>375</v>
      </c>
      <c r="N20" s="118" t="s">
        <v>483</v>
      </c>
      <c r="O20" s="69"/>
    </row>
    <row r="21" spans="1:15" x14ac:dyDescent="0.25">
      <c r="A21" s="71" t="s">
        <v>42</v>
      </c>
      <c r="B21" s="72" t="s">
        <v>371</v>
      </c>
      <c r="C21" s="95" t="s">
        <v>481</v>
      </c>
      <c r="D21" s="96"/>
      <c r="E21" s="84" t="s">
        <v>495</v>
      </c>
      <c r="F21" s="101" t="s">
        <v>479</v>
      </c>
      <c r="G21" s="84"/>
      <c r="H21" s="96"/>
      <c r="I21" s="92">
        <v>0.35830000000000001</v>
      </c>
      <c r="J21" s="69" t="s">
        <v>509</v>
      </c>
      <c r="K21" s="70" t="s">
        <v>375</v>
      </c>
      <c r="L21" s="84">
        <v>0</v>
      </c>
      <c r="M21" s="70" t="s">
        <v>375</v>
      </c>
      <c r="N21" s="118" t="s">
        <v>483</v>
      </c>
      <c r="O21" s="69"/>
    </row>
    <row r="22" spans="1:15" x14ac:dyDescent="0.25">
      <c r="A22" s="71" t="s">
        <v>43</v>
      </c>
      <c r="B22" s="72" t="s">
        <v>373</v>
      </c>
      <c r="C22" s="95" t="s">
        <v>481</v>
      </c>
      <c r="D22" s="96"/>
      <c r="E22" s="84" t="s">
        <v>482</v>
      </c>
      <c r="F22" s="96"/>
      <c r="G22" s="84"/>
      <c r="H22" s="96"/>
      <c r="I22" s="92">
        <v>0.1095</v>
      </c>
      <c r="J22" s="69" t="s">
        <v>485</v>
      </c>
      <c r="K22" s="70" t="s">
        <v>375</v>
      </c>
      <c r="L22" s="84">
        <v>0</v>
      </c>
      <c r="M22" s="70" t="s">
        <v>375</v>
      </c>
      <c r="N22" s="118" t="s">
        <v>483</v>
      </c>
      <c r="O22" s="69"/>
    </row>
    <row r="23" spans="1:15" x14ac:dyDescent="0.25">
      <c r="A23" s="71" t="s">
        <v>50</v>
      </c>
      <c r="B23" s="72" t="s">
        <v>371</v>
      </c>
      <c r="C23" s="95" t="s">
        <v>481</v>
      </c>
      <c r="D23" s="96"/>
      <c r="E23" s="84" t="s">
        <v>482</v>
      </c>
      <c r="F23" s="96"/>
      <c r="G23" s="84"/>
      <c r="H23" s="96"/>
      <c r="I23" s="92">
        <v>2.0799999999999999E-2</v>
      </c>
      <c r="J23" s="69" t="s">
        <v>510</v>
      </c>
      <c r="K23" s="120" t="s">
        <v>511</v>
      </c>
      <c r="L23" s="84">
        <v>0</v>
      </c>
      <c r="M23" s="70" t="s">
        <v>375</v>
      </c>
      <c r="N23" s="118" t="s">
        <v>483</v>
      </c>
      <c r="O23" s="69"/>
    </row>
    <row r="24" spans="1:15" x14ac:dyDescent="0.25">
      <c r="A24" s="71" t="s">
        <v>51</v>
      </c>
      <c r="B24" s="72" t="s">
        <v>371</v>
      </c>
      <c r="C24" s="97" t="s">
        <v>512</v>
      </c>
      <c r="D24" s="98" t="s">
        <v>477</v>
      </c>
      <c r="E24" s="84" t="s">
        <v>478</v>
      </c>
      <c r="F24" s="96"/>
      <c r="G24" s="84"/>
      <c r="H24" s="96"/>
      <c r="I24" s="84"/>
      <c r="J24" s="69" t="s">
        <v>513</v>
      </c>
      <c r="K24" s="70" t="s">
        <v>514</v>
      </c>
      <c r="L24" s="84">
        <v>0</v>
      </c>
      <c r="M24" s="70" t="s">
        <v>375</v>
      </c>
      <c r="N24" s="118" t="s">
        <v>480</v>
      </c>
      <c r="O24" s="69"/>
    </row>
    <row r="25" spans="1:15" x14ac:dyDescent="0.25">
      <c r="A25" s="71" t="s">
        <v>56</v>
      </c>
      <c r="B25" s="72" t="s">
        <v>382</v>
      </c>
      <c r="C25" s="95" t="s">
        <v>481</v>
      </c>
      <c r="D25" s="96"/>
      <c r="E25" s="84" t="s">
        <v>482</v>
      </c>
      <c r="F25" s="96"/>
      <c r="G25" s="84"/>
      <c r="H25" s="96"/>
      <c r="I25" s="92">
        <v>1.6999999999999999E-3</v>
      </c>
      <c r="J25" s="69" t="s">
        <v>375</v>
      </c>
      <c r="K25" s="70" t="s">
        <v>375</v>
      </c>
      <c r="L25" s="84">
        <v>0</v>
      </c>
      <c r="M25" s="70" t="s">
        <v>375</v>
      </c>
      <c r="N25" s="118" t="s">
        <v>483</v>
      </c>
      <c r="O25" s="69"/>
    </row>
    <row r="26" spans="1:15" x14ac:dyDescent="0.25">
      <c r="A26" s="71" t="s">
        <v>63</v>
      </c>
      <c r="B26" s="72" t="s">
        <v>373</v>
      </c>
      <c r="C26" s="95" t="s">
        <v>481</v>
      </c>
      <c r="D26" s="96"/>
      <c r="E26" s="84" t="s">
        <v>486</v>
      </c>
      <c r="F26" s="101" t="s">
        <v>479</v>
      </c>
      <c r="G26" s="84"/>
      <c r="H26" s="96"/>
      <c r="I26" s="92">
        <v>8.0999999999999996E-3</v>
      </c>
      <c r="J26" s="69" t="s">
        <v>487</v>
      </c>
      <c r="K26" s="70" t="s">
        <v>488</v>
      </c>
      <c r="L26" s="84">
        <v>0</v>
      </c>
      <c r="M26" s="70" t="s">
        <v>375</v>
      </c>
      <c r="N26" s="118" t="s">
        <v>483</v>
      </c>
      <c r="O26" s="69"/>
    </row>
    <row r="27" spans="1:15" x14ac:dyDescent="0.25">
      <c r="A27" s="71" t="s">
        <v>65</v>
      </c>
      <c r="B27" s="72" t="s">
        <v>382</v>
      </c>
      <c r="C27" s="95" t="s">
        <v>481</v>
      </c>
      <c r="D27" s="96"/>
      <c r="E27" s="84" t="s">
        <v>482</v>
      </c>
      <c r="F27" s="96"/>
      <c r="G27" s="84"/>
      <c r="H27" s="96"/>
      <c r="I27" s="92">
        <v>0.13589999999999999</v>
      </c>
      <c r="J27" s="69" t="s">
        <v>375</v>
      </c>
      <c r="K27" s="70" t="s">
        <v>375</v>
      </c>
      <c r="L27" s="84">
        <v>0</v>
      </c>
      <c r="M27" s="70" t="s">
        <v>375</v>
      </c>
      <c r="N27" s="118" t="s">
        <v>483</v>
      </c>
      <c r="O27" s="69"/>
    </row>
    <row r="28" spans="1:15" x14ac:dyDescent="0.25">
      <c r="A28" s="71" t="s">
        <v>67</v>
      </c>
      <c r="B28" s="72" t="s">
        <v>371</v>
      </c>
      <c r="C28" s="95" t="s">
        <v>481</v>
      </c>
      <c r="D28" s="96"/>
      <c r="E28" s="84" t="s">
        <v>482</v>
      </c>
      <c r="F28" s="96"/>
      <c r="G28" s="84"/>
      <c r="H28" s="96"/>
      <c r="I28" s="92">
        <v>0.48049999999999998</v>
      </c>
      <c r="J28" s="69" t="s">
        <v>515</v>
      </c>
      <c r="K28" s="70" t="s">
        <v>375</v>
      </c>
      <c r="L28" s="84">
        <v>0</v>
      </c>
      <c r="M28" s="70" t="s">
        <v>375</v>
      </c>
      <c r="N28" s="118" t="s">
        <v>483</v>
      </c>
      <c r="O28" s="69"/>
    </row>
    <row r="29" spans="1:15" x14ac:dyDescent="0.25">
      <c r="A29" s="71" t="s">
        <v>68</v>
      </c>
      <c r="B29" s="72" t="s">
        <v>382</v>
      </c>
      <c r="C29" s="95" t="s">
        <v>481</v>
      </c>
      <c r="D29" s="96"/>
      <c r="E29" s="84" t="s">
        <v>482</v>
      </c>
      <c r="F29" s="96"/>
      <c r="G29" s="84"/>
      <c r="H29" s="96"/>
      <c r="I29" s="92">
        <v>4.7199999999999999E-2</v>
      </c>
      <c r="J29" s="69" t="s">
        <v>375</v>
      </c>
      <c r="K29" s="70" t="s">
        <v>375</v>
      </c>
      <c r="L29" s="84">
        <v>1</v>
      </c>
      <c r="M29" s="70" t="s">
        <v>588</v>
      </c>
      <c r="N29" s="118" t="s">
        <v>484</v>
      </c>
      <c r="O29" s="69"/>
    </row>
    <row r="30" spans="1:15" x14ac:dyDescent="0.25">
      <c r="A30" s="71" t="s">
        <v>70</v>
      </c>
      <c r="B30" s="72" t="s">
        <v>371</v>
      </c>
      <c r="C30" s="95" t="s">
        <v>481</v>
      </c>
      <c r="D30" s="96"/>
      <c r="E30" s="84" t="s">
        <v>482</v>
      </c>
      <c r="F30" s="96"/>
      <c r="G30" s="84"/>
      <c r="H30" s="96"/>
      <c r="I30" s="92">
        <v>5.4000000000000003E-3</v>
      </c>
      <c r="J30" s="69" t="s">
        <v>375</v>
      </c>
      <c r="K30" s="70" t="s">
        <v>375</v>
      </c>
      <c r="L30" s="84">
        <v>0</v>
      </c>
      <c r="M30" s="70" t="s">
        <v>375</v>
      </c>
      <c r="N30" s="118" t="s">
        <v>483</v>
      </c>
      <c r="O30" s="69"/>
    </row>
    <row r="31" spans="1:15" x14ac:dyDescent="0.25">
      <c r="A31" s="71" t="s">
        <v>71</v>
      </c>
      <c r="B31" s="72" t="s">
        <v>373</v>
      </c>
      <c r="C31" s="97" t="s">
        <v>489</v>
      </c>
      <c r="D31" s="119" t="s">
        <v>489</v>
      </c>
      <c r="E31" s="84"/>
      <c r="F31" s="99" t="s">
        <v>496</v>
      </c>
      <c r="G31" s="84" t="s">
        <v>860</v>
      </c>
      <c r="H31" s="96"/>
      <c r="I31" s="84"/>
      <c r="J31" s="69"/>
      <c r="K31" s="70"/>
      <c r="L31" s="84">
        <v>1</v>
      </c>
      <c r="M31" s="70" t="s">
        <v>593</v>
      </c>
      <c r="N31" s="118" t="s">
        <v>490</v>
      </c>
      <c r="O31" s="69" t="s">
        <v>838</v>
      </c>
    </row>
    <row r="32" spans="1:15" x14ac:dyDescent="0.25">
      <c r="A32" s="71" t="s">
        <v>78</v>
      </c>
      <c r="B32" s="72" t="s">
        <v>371</v>
      </c>
      <c r="C32" s="95" t="s">
        <v>481</v>
      </c>
      <c r="D32" s="96"/>
      <c r="E32" s="84" t="s">
        <v>482</v>
      </c>
      <c r="F32" s="96"/>
      <c r="G32" s="84"/>
      <c r="H32" s="96"/>
      <c r="I32" s="92">
        <v>3.39E-2</v>
      </c>
      <c r="J32" s="69" t="s">
        <v>516</v>
      </c>
      <c r="K32" s="70" t="s">
        <v>375</v>
      </c>
      <c r="L32" s="84">
        <v>0</v>
      </c>
      <c r="M32" s="70" t="s">
        <v>375</v>
      </c>
      <c r="N32" s="118" t="s">
        <v>483</v>
      </c>
      <c r="O32" s="69"/>
    </row>
    <row r="33" spans="1:15" x14ac:dyDescent="0.25">
      <c r="A33" s="71" t="s">
        <v>81</v>
      </c>
      <c r="B33" s="72" t="s">
        <v>371</v>
      </c>
      <c r="C33" s="95" t="s">
        <v>481</v>
      </c>
      <c r="D33" s="96"/>
      <c r="E33" s="84" t="s">
        <v>482</v>
      </c>
      <c r="F33" s="96"/>
      <c r="G33" s="84"/>
      <c r="H33" s="96"/>
      <c r="I33" s="92">
        <v>1.17E-2</v>
      </c>
      <c r="J33" s="69" t="s">
        <v>375</v>
      </c>
      <c r="K33" s="70" t="s">
        <v>375</v>
      </c>
      <c r="L33" s="84">
        <v>0</v>
      </c>
      <c r="M33" s="70" t="s">
        <v>375</v>
      </c>
      <c r="N33" s="118" t="s">
        <v>483</v>
      </c>
      <c r="O33" s="69"/>
    </row>
    <row r="34" spans="1:15" ht="15" customHeight="1" x14ac:dyDescent="0.25">
      <c r="A34" s="71" t="s">
        <v>83</v>
      </c>
      <c r="B34" s="72" t="s">
        <v>373</v>
      </c>
      <c r="C34" s="95" t="s">
        <v>481</v>
      </c>
      <c r="D34" s="96"/>
      <c r="E34" s="84" t="s">
        <v>482</v>
      </c>
      <c r="F34" s="96"/>
      <c r="G34" s="84"/>
      <c r="H34" s="96"/>
      <c r="I34" s="92">
        <v>6.2399999999999997E-2</v>
      </c>
      <c r="J34" s="87" t="s">
        <v>861</v>
      </c>
      <c r="K34" s="120" t="s">
        <v>491</v>
      </c>
      <c r="L34" s="84">
        <v>0</v>
      </c>
      <c r="M34" s="70" t="s">
        <v>375</v>
      </c>
      <c r="N34" s="118" t="s">
        <v>492</v>
      </c>
      <c r="O34" s="69"/>
    </row>
    <row r="35" spans="1:15" x14ac:dyDescent="0.25">
      <c r="A35" s="71" t="s">
        <v>86</v>
      </c>
      <c r="B35" s="72" t="s">
        <v>372</v>
      </c>
      <c r="C35" s="95" t="s">
        <v>481</v>
      </c>
      <c r="D35" s="96"/>
      <c r="E35" s="84" t="s">
        <v>482</v>
      </c>
      <c r="F35" s="96"/>
      <c r="G35" s="84"/>
      <c r="H35" s="96"/>
      <c r="I35" s="92">
        <v>6.7000000000000002E-3</v>
      </c>
      <c r="J35" s="69" t="s">
        <v>529</v>
      </c>
      <c r="K35" s="70" t="s">
        <v>375</v>
      </c>
      <c r="L35" s="84">
        <v>0</v>
      </c>
      <c r="M35" s="70" t="s">
        <v>375</v>
      </c>
      <c r="N35" s="118" t="s">
        <v>483</v>
      </c>
      <c r="O35" s="69"/>
    </row>
    <row r="36" spans="1:15" x14ac:dyDescent="0.25">
      <c r="A36" s="71" t="s">
        <v>87</v>
      </c>
      <c r="B36" s="72" t="s">
        <v>373</v>
      </c>
      <c r="C36" s="95" t="s">
        <v>481</v>
      </c>
      <c r="D36" s="96"/>
      <c r="E36" s="84" t="s">
        <v>482</v>
      </c>
      <c r="F36" s="96"/>
      <c r="G36" s="84"/>
      <c r="H36" s="96"/>
      <c r="I36" s="92">
        <v>3.4700000000000002E-2</v>
      </c>
      <c r="J36" s="87" t="s">
        <v>493</v>
      </c>
      <c r="K36" s="120" t="s">
        <v>375</v>
      </c>
      <c r="L36" s="84">
        <v>9</v>
      </c>
      <c r="M36" s="70" t="s">
        <v>592</v>
      </c>
      <c r="N36" s="118" t="s">
        <v>484</v>
      </c>
      <c r="O36" s="69"/>
    </row>
    <row r="37" spans="1:15" x14ac:dyDescent="0.25">
      <c r="A37" s="71" t="s">
        <v>89</v>
      </c>
      <c r="B37" s="72" t="s">
        <v>373</v>
      </c>
      <c r="C37" s="97" t="s">
        <v>489</v>
      </c>
      <c r="D37" s="119" t="s">
        <v>489</v>
      </c>
      <c r="E37" s="84"/>
      <c r="F37" s="99" t="s">
        <v>496</v>
      </c>
      <c r="G37" s="86" t="s">
        <v>859</v>
      </c>
      <c r="H37" s="96" t="s">
        <v>479</v>
      </c>
      <c r="I37" s="84"/>
      <c r="J37" s="87"/>
      <c r="K37" s="120"/>
      <c r="L37" s="84">
        <v>0</v>
      </c>
      <c r="M37" s="70" t="s">
        <v>375</v>
      </c>
      <c r="N37" s="121" t="s">
        <v>497</v>
      </c>
      <c r="O37" s="69"/>
    </row>
    <row r="38" spans="1:15" x14ac:dyDescent="0.25">
      <c r="A38" s="71" t="s">
        <v>90</v>
      </c>
      <c r="B38" s="72" t="s">
        <v>382</v>
      </c>
      <c r="C38" s="95" t="s">
        <v>481</v>
      </c>
      <c r="D38" s="96"/>
      <c r="E38" s="84" t="s">
        <v>482</v>
      </c>
      <c r="F38" s="96"/>
      <c r="G38" s="84"/>
      <c r="H38" s="96"/>
      <c r="I38" s="92">
        <v>0.34460000000000002</v>
      </c>
      <c r="J38" s="69" t="s">
        <v>375</v>
      </c>
      <c r="K38" s="70" t="s">
        <v>375</v>
      </c>
      <c r="L38" s="84">
        <v>1</v>
      </c>
      <c r="M38" s="70" t="s">
        <v>589</v>
      </c>
      <c r="N38" s="118" t="s">
        <v>484</v>
      </c>
      <c r="O38" s="69"/>
    </row>
    <row r="39" spans="1:15" x14ac:dyDescent="0.25">
      <c r="A39" s="71" t="s">
        <v>95</v>
      </c>
      <c r="B39" s="72" t="s">
        <v>373</v>
      </c>
      <c r="C39" s="95" t="s">
        <v>481</v>
      </c>
      <c r="D39" s="96"/>
      <c r="E39" s="84" t="s">
        <v>482</v>
      </c>
      <c r="F39" s="96"/>
      <c r="G39" s="84"/>
      <c r="H39" s="96"/>
      <c r="I39" s="92">
        <v>2.5399999999999999E-2</v>
      </c>
      <c r="J39" s="87" t="s">
        <v>494</v>
      </c>
      <c r="K39" s="120" t="s">
        <v>375</v>
      </c>
      <c r="L39" s="84">
        <v>4</v>
      </c>
      <c r="M39" s="70" t="s">
        <v>591</v>
      </c>
      <c r="N39" s="118" t="s">
        <v>484</v>
      </c>
      <c r="O39" s="69"/>
    </row>
    <row r="40" spans="1:15" x14ac:dyDescent="0.25">
      <c r="A40" s="71" t="s">
        <v>96</v>
      </c>
      <c r="B40" s="72" t="s">
        <v>371</v>
      </c>
      <c r="C40" s="95" t="s">
        <v>481</v>
      </c>
      <c r="D40" s="96"/>
      <c r="E40" s="84" t="s">
        <v>482</v>
      </c>
      <c r="F40" s="96"/>
      <c r="G40" s="84"/>
      <c r="H40" s="96"/>
      <c r="I40" s="92">
        <v>6.1100000000000002E-2</v>
      </c>
      <c r="J40" s="69" t="s">
        <v>517</v>
      </c>
      <c r="K40" s="70" t="s">
        <v>375</v>
      </c>
      <c r="L40" s="84">
        <v>0</v>
      </c>
      <c r="M40" s="70" t="s">
        <v>375</v>
      </c>
      <c r="N40" s="118" t="s">
        <v>483</v>
      </c>
      <c r="O40" s="69"/>
    </row>
    <row r="41" spans="1:15" x14ac:dyDescent="0.25">
      <c r="A41" s="71" t="s">
        <v>100</v>
      </c>
      <c r="B41" s="72" t="s">
        <v>371</v>
      </c>
      <c r="C41" s="95" t="s">
        <v>481</v>
      </c>
      <c r="D41" s="96"/>
      <c r="E41" s="84" t="s">
        <v>482</v>
      </c>
      <c r="F41" s="96"/>
      <c r="G41" s="84"/>
      <c r="H41" s="96"/>
      <c r="I41" s="92">
        <v>0.37659999999999999</v>
      </c>
      <c r="J41" s="69" t="s">
        <v>518</v>
      </c>
      <c r="K41" s="70" t="s">
        <v>540</v>
      </c>
      <c r="L41" s="84">
        <v>0</v>
      </c>
      <c r="M41" s="70" t="s">
        <v>375</v>
      </c>
      <c r="N41" s="118" t="s">
        <v>492</v>
      </c>
      <c r="O41" s="69"/>
    </row>
    <row r="42" spans="1:15" x14ac:dyDescent="0.25">
      <c r="A42" s="71" t="s">
        <v>102</v>
      </c>
      <c r="B42" s="72" t="s">
        <v>372</v>
      </c>
      <c r="C42" s="95" t="s">
        <v>481</v>
      </c>
      <c r="D42" s="96"/>
      <c r="E42" s="84" t="s">
        <v>482</v>
      </c>
      <c r="F42" s="96"/>
      <c r="G42" s="84"/>
      <c r="H42" s="96"/>
      <c r="I42" s="92">
        <v>8.5999999999999993E-2</v>
      </c>
      <c r="J42" s="69" t="s">
        <v>530</v>
      </c>
      <c r="K42" s="70" t="s">
        <v>541</v>
      </c>
      <c r="L42" s="84">
        <v>0</v>
      </c>
      <c r="M42" s="70" t="s">
        <v>375</v>
      </c>
      <c r="N42" s="118" t="s">
        <v>483</v>
      </c>
      <c r="O42" s="69"/>
    </row>
    <row r="43" spans="1:15" x14ac:dyDescent="0.25">
      <c r="A43" s="71" t="s">
        <v>106</v>
      </c>
      <c r="B43" s="72" t="s">
        <v>372</v>
      </c>
      <c r="C43" s="97" t="s">
        <v>489</v>
      </c>
      <c r="D43" s="119" t="s">
        <v>489</v>
      </c>
      <c r="E43" s="84"/>
      <c r="F43" s="99" t="s">
        <v>496</v>
      </c>
      <c r="G43" s="84" t="s">
        <v>860</v>
      </c>
      <c r="H43" s="96"/>
      <c r="I43" s="84"/>
      <c r="J43" s="69"/>
      <c r="K43" s="70"/>
      <c r="L43" s="84">
        <v>0</v>
      </c>
      <c r="M43" s="70" t="s">
        <v>375</v>
      </c>
      <c r="N43" s="118" t="s">
        <v>490</v>
      </c>
      <c r="O43" s="69" t="s">
        <v>839</v>
      </c>
    </row>
    <row r="44" spans="1:15" x14ac:dyDescent="0.25">
      <c r="A44" s="71" t="s">
        <v>107</v>
      </c>
      <c r="B44" s="72" t="s">
        <v>371</v>
      </c>
      <c r="C44" s="97" t="s">
        <v>512</v>
      </c>
      <c r="D44" s="98" t="s">
        <v>477</v>
      </c>
      <c r="E44" s="84" t="s">
        <v>478</v>
      </c>
      <c r="F44" s="96"/>
      <c r="G44" s="84"/>
      <c r="H44" s="96"/>
      <c r="I44" s="84"/>
      <c r="J44" s="69" t="s">
        <v>519</v>
      </c>
      <c r="K44" s="70" t="s">
        <v>542</v>
      </c>
      <c r="L44" s="84">
        <v>0</v>
      </c>
      <c r="M44" s="70" t="s">
        <v>375</v>
      </c>
      <c r="N44" s="118" t="s">
        <v>520</v>
      </c>
      <c r="O44" s="69"/>
    </row>
    <row r="45" spans="1:15" x14ac:dyDescent="0.25">
      <c r="A45" s="71" t="s">
        <v>109</v>
      </c>
      <c r="B45" s="72" t="s">
        <v>373</v>
      </c>
      <c r="C45" s="97" t="s">
        <v>489</v>
      </c>
      <c r="D45" s="98" t="s">
        <v>477</v>
      </c>
      <c r="E45" s="84" t="s">
        <v>495</v>
      </c>
      <c r="F45" s="99" t="s">
        <v>496</v>
      </c>
      <c r="G45" s="84" t="s">
        <v>862</v>
      </c>
      <c r="H45" s="96"/>
      <c r="I45" s="84"/>
      <c r="J45" s="69"/>
      <c r="K45" s="70"/>
      <c r="L45" s="84">
        <v>0</v>
      </c>
      <c r="M45" s="70" t="s">
        <v>375</v>
      </c>
      <c r="N45" s="118" t="s">
        <v>497</v>
      </c>
      <c r="O45" s="69"/>
    </row>
    <row r="46" spans="1:15" x14ac:dyDescent="0.25">
      <c r="A46" s="71" t="s">
        <v>111</v>
      </c>
      <c r="B46" s="72" t="s">
        <v>371</v>
      </c>
      <c r="C46" s="95" t="s">
        <v>481</v>
      </c>
      <c r="D46" s="96"/>
      <c r="E46" s="84" t="s">
        <v>482</v>
      </c>
      <c r="F46" s="96"/>
      <c r="G46" s="84"/>
      <c r="H46" s="96"/>
      <c r="I46" s="92">
        <v>6.7000000000000004E-2</v>
      </c>
      <c r="J46" s="69" t="s">
        <v>521</v>
      </c>
      <c r="K46" s="70" t="s">
        <v>375</v>
      </c>
      <c r="L46" s="84">
        <v>0</v>
      </c>
      <c r="M46" s="70" t="s">
        <v>375</v>
      </c>
      <c r="N46" s="118" t="s">
        <v>492</v>
      </c>
      <c r="O46" s="69"/>
    </row>
    <row r="47" spans="1:15" x14ac:dyDescent="0.25">
      <c r="A47" s="71" t="s">
        <v>113</v>
      </c>
      <c r="B47" s="72" t="s">
        <v>372</v>
      </c>
      <c r="C47" s="95" t="s">
        <v>481</v>
      </c>
      <c r="D47" s="96"/>
      <c r="E47" s="84" t="s">
        <v>482</v>
      </c>
      <c r="F47" s="96"/>
      <c r="G47" s="84"/>
      <c r="H47" s="96"/>
      <c r="I47" s="92">
        <v>0.79510000000000003</v>
      </c>
      <c r="J47" s="69" t="s">
        <v>531</v>
      </c>
      <c r="K47" s="70" t="s">
        <v>375</v>
      </c>
      <c r="L47" s="84">
        <v>0</v>
      </c>
      <c r="M47" s="70" t="s">
        <v>375</v>
      </c>
      <c r="N47" s="118" t="s">
        <v>483</v>
      </c>
      <c r="O47" s="69"/>
    </row>
    <row r="48" spans="1:15" x14ac:dyDescent="0.25">
      <c r="A48" s="71" t="s">
        <v>116</v>
      </c>
      <c r="B48" s="72" t="s">
        <v>371</v>
      </c>
      <c r="C48" s="95" t="s">
        <v>481</v>
      </c>
      <c r="D48" s="96"/>
      <c r="E48" s="84" t="s">
        <v>482</v>
      </c>
      <c r="F48" s="96"/>
      <c r="G48" s="84"/>
      <c r="H48" s="96"/>
      <c r="I48" s="92">
        <v>2.3E-2</v>
      </c>
      <c r="J48" s="69" t="s">
        <v>375</v>
      </c>
      <c r="K48" s="70" t="s">
        <v>375</v>
      </c>
      <c r="L48" s="84">
        <v>0</v>
      </c>
      <c r="M48" s="70" t="s">
        <v>375</v>
      </c>
      <c r="N48" s="118" t="s">
        <v>483</v>
      </c>
      <c r="O48" s="69"/>
    </row>
    <row r="49" spans="1:15" x14ac:dyDescent="0.25">
      <c r="A49" s="71" t="s">
        <v>119</v>
      </c>
      <c r="B49" s="72" t="s">
        <v>373</v>
      </c>
      <c r="C49" s="95" t="s">
        <v>481</v>
      </c>
      <c r="D49" s="96"/>
      <c r="E49" s="84" t="s">
        <v>482</v>
      </c>
      <c r="F49" s="96"/>
      <c r="G49" s="84"/>
      <c r="H49" s="96"/>
      <c r="I49" s="92">
        <v>0.2828</v>
      </c>
      <c r="J49" s="69" t="s">
        <v>375</v>
      </c>
      <c r="K49" s="120" t="s">
        <v>498</v>
      </c>
      <c r="L49" s="84">
        <v>0</v>
      </c>
      <c r="M49" s="70" t="s">
        <v>375</v>
      </c>
      <c r="N49" s="118" t="s">
        <v>484</v>
      </c>
      <c r="O49" s="69"/>
    </row>
    <row r="50" spans="1:15" x14ac:dyDescent="0.25">
      <c r="A50" s="71" t="s">
        <v>121</v>
      </c>
      <c r="B50" s="72" t="s">
        <v>371</v>
      </c>
      <c r="C50" s="95" t="s">
        <v>481</v>
      </c>
      <c r="D50" s="96"/>
      <c r="E50" s="84" t="s">
        <v>482</v>
      </c>
      <c r="F50" s="96"/>
      <c r="G50" s="84"/>
      <c r="H50" s="96"/>
      <c r="I50" s="92">
        <v>0.10639999999999999</v>
      </c>
      <c r="J50" s="69" t="s">
        <v>522</v>
      </c>
      <c r="K50" s="70" t="s">
        <v>543</v>
      </c>
      <c r="L50" s="84">
        <v>0</v>
      </c>
      <c r="M50" s="70" t="s">
        <v>375</v>
      </c>
      <c r="N50" s="118" t="s">
        <v>483</v>
      </c>
      <c r="O50" s="69"/>
    </row>
    <row r="51" spans="1:15" x14ac:dyDescent="0.25">
      <c r="A51" s="71" t="s">
        <v>124</v>
      </c>
      <c r="B51" s="72" t="s">
        <v>373</v>
      </c>
      <c r="C51" s="95" t="s">
        <v>481</v>
      </c>
      <c r="D51" s="96"/>
      <c r="E51" s="84" t="s">
        <v>478</v>
      </c>
      <c r="F51" s="101" t="s">
        <v>479</v>
      </c>
      <c r="G51" s="84"/>
      <c r="H51" s="96"/>
      <c r="I51" s="92">
        <v>0.99429999999999996</v>
      </c>
      <c r="J51" s="87" t="s">
        <v>499</v>
      </c>
      <c r="K51" s="120" t="s">
        <v>375</v>
      </c>
      <c r="L51" s="84">
        <v>0</v>
      </c>
      <c r="M51" s="70" t="s">
        <v>375</v>
      </c>
      <c r="N51" s="118" t="s">
        <v>480</v>
      </c>
      <c r="O51" s="69"/>
    </row>
    <row r="52" spans="1:15" x14ac:dyDescent="0.25">
      <c r="A52" s="71" t="s">
        <v>125</v>
      </c>
      <c r="B52" s="72" t="s">
        <v>371</v>
      </c>
      <c r="C52" s="95" t="s">
        <v>481</v>
      </c>
      <c r="D52" s="96"/>
      <c r="E52" s="84" t="s">
        <v>482</v>
      </c>
      <c r="F52" s="96"/>
      <c r="G52" s="84"/>
      <c r="H52" s="96"/>
      <c r="I52" s="92">
        <v>3.27E-2</v>
      </c>
      <c r="J52" s="69" t="s">
        <v>523</v>
      </c>
      <c r="K52" s="70" t="s">
        <v>544</v>
      </c>
      <c r="L52" s="84">
        <v>0</v>
      </c>
      <c r="M52" s="70" t="s">
        <v>375</v>
      </c>
      <c r="N52" s="118" t="s">
        <v>483</v>
      </c>
      <c r="O52" s="69"/>
    </row>
    <row r="53" spans="1:15" x14ac:dyDescent="0.25">
      <c r="A53" s="71" t="s">
        <v>127</v>
      </c>
      <c r="B53" s="72" t="s">
        <v>373</v>
      </c>
      <c r="C53" s="95" t="s">
        <v>481</v>
      </c>
      <c r="D53" s="96"/>
      <c r="E53" s="84" t="s">
        <v>486</v>
      </c>
      <c r="F53" s="101" t="s">
        <v>479</v>
      </c>
      <c r="G53" s="84"/>
      <c r="H53" s="96"/>
      <c r="I53" s="92">
        <v>0.06</v>
      </c>
      <c r="J53" s="69" t="s">
        <v>375</v>
      </c>
      <c r="K53" s="120" t="s">
        <v>375</v>
      </c>
      <c r="L53" s="84">
        <v>4</v>
      </c>
      <c r="M53" s="70" t="s">
        <v>590</v>
      </c>
      <c r="N53" s="118" t="s">
        <v>484</v>
      </c>
      <c r="O53" s="69"/>
    </row>
    <row r="54" spans="1:15" x14ac:dyDescent="0.25">
      <c r="A54" s="71" t="s">
        <v>128</v>
      </c>
      <c r="B54" s="72" t="s">
        <v>371</v>
      </c>
      <c r="C54" s="95" t="s">
        <v>481</v>
      </c>
      <c r="D54" s="96"/>
      <c r="E54" s="84" t="s">
        <v>482</v>
      </c>
      <c r="F54" s="96"/>
      <c r="G54" s="84"/>
      <c r="H54" s="96"/>
      <c r="I54" s="92">
        <v>6.1400000000000003E-2</v>
      </c>
      <c r="J54" s="69" t="s">
        <v>524</v>
      </c>
      <c r="K54" s="70" t="s">
        <v>375</v>
      </c>
      <c r="L54" s="84">
        <v>0</v>
      </c>
      <c r="M54" s="70" t="s">
        <v>375</v>
      </c>
      <c r="N54" s="118" t="s">
        <v>483</v>
      </c>
      <c r="O54" s="69"/>
    </row>
    <row r="55" spans="1:15" x14ac:dyDescent="0.25">
      <c r="A55" s="71" t="s">
        <v>139</v>
      </c>
      <c r="B55" s="72" t="s">
        <v>372</v>
      </c>
      <c r="C55" s="95" t="s">
        <v>481</v>
      </c>
      <c r="D55" s="96"/>
      <c r="E55" s="84" t="s">
        <v>482</v>
      </c>
      <c r="F55" s="96"/>
      <c r="G55" s="84"/>
      <c r="H55" s="96"/>
      <c r="I55" s="92">
        <v>0.182</v>
      </c>
      <c r="J55" s="69" t="s">
        <v>532</v>
      </c>
      <c r="K55" s="70" t="s">
        <v>545</v>
      </c>
      <c r="L55" s="84">
        <v>0</v>
      </c>
      <c r="M55" s="70" t="s">
        <v>375</v>
      </c>
      <c r="N55" s="118" t="s">
        <v>483</v>
      </c>
      <c r="O55" s="69"/>
    </row>
    <row r="56" spans="1:15" x14ac:dyDescent="0.25">
      <c r="A56" s="71" t="s">
        <v>151</v>
      </c>
      <c r="B56" s="72" t="s">
        <v>373</v>
      </c>
      <c r="C56" s="95" t="s">
        <v>481</v>
      </c>
      <c r="D56" s="96"/>
      <c r="E56" s="84" t="s">
        <v>486</v>
      </c>
      <c r="F56" s="101" t="s">
        <v>479</v>
      </c>
      <c r="G56" s="84"/>
      <c r="H56" s="96"/>
      <c r="I56" s="92">
        <v>0.87050000000000005</v>
      </c>
      <c r="J56" s="69" t="s">
        <v>500</v>
      </c>
      <c r="K56" s="120" t="s">
        <v>501</v>
      </c>
      <c r="L56" s="84">
        <v>0</v>
      </c>
      <c r="M56" s="70" t="s">
        <v>375</v>
      </c>
      <c r="N56" s="118" t="s">
        <v>483</v>
      </c>
      <c r="O56" s="69"/>
    </row>
    <row r="57" spans="1:15" x14ac:dyDescent="0.25">
      <c r="A57" s="71" t="s">
        <v>154</v>
      </c>
      <c r="B57" s="72" t="s">
        <v>371</v>
      </c>
      <c r="C57" s="95" t="s">
        <v>481</v>
      </c>
      <c r="D57" s="96"/>
      <c r="E57" s="84" t="s">
        <v>482</v>
      </c>
      <c r="F57" s="96"/>
      <c r="G57" s="84"/>
      <c r="H57" s="96"/>
      <c r="I57" s="92">
        <v>1.7000000000000001E-2</v>
      </c>
      <c r="J57" s="69" t="s">
        <v>375</v>
      </c>
      <c r="K57" s="70" t="s">
        <v>375</v>
      </c>
      <c r="L57" s="84">
        <v>0</v>
      </c>
      <c r="M57" s="70" t="s">
        <v>375</v>
      </c>
      <c r="N57" s="118" t="s">
        <v>483</v>
      </c>
      <c r="O57" s="69"/>
    </row>
    <row r="58" spans="1:15" x14ac:dyDescent="0.25">
      <c r="A58" s="71" t="s">
        <v>155</v>
      </c>
      <c r="B58" s="72" t="s">
        <v>373</v>
      </c>
      <c r="C58" s="95" t="s">
        <v>481</v>
      </c>
      <c r="D58" s="96"/>
      <c r="E58" s="84" t="s">
        <v>482</v>
      </c>
      <c r="F58" s="96"/>
      <c r="G58" s="84"/>
      <c r="H58" s="96"/>
      <c r="I58" s="92">
        <v>5.9700000000000003E-2</v>
      </c>
      <c r="J58" s="69" t="s">
        <v>502</v>
      </c>
      <c r="K58" s="120" t="s">
        <v>503</v>
      </c>
      <c r="L58" s="84">
        <v>0</v>
      </c>
      <c r="M58" s="70" t="s">
        <v>375</v>
      </c>
      <c r="N58" s="118" t="s">
        <v>483</v>
      </c>
      <c r="O58" s="69"/>
    </row>
    <row r="59" spans="1:15" ht="15.75" thickBot="1" x14ac:dyDescent="0.3">
      <c r="A59" s="73" t="s">
        <v>156</v>
      </c>
      <c r="B59" s="74" t="s">
        <v>371</v>
      </c>
      <c r="C59" s="100" t="s">
        <v>489</v>
      </c>
      <c r="D59" s="122" t="s">
        <v>489</v>
      </c>
      <c r="E59" s="88"/>
      <c r="F59" s="123" t="s">
        <v>479</v>
      </c>
      <c r="G59" s="124"/>
      <c r="H59" s="102"/>
      <c r="I59" s="125">
        <v>0.5464</v>
      </c>
      <c r="J59" s="89" t="s">
        <v>863</v>
      </c>
      <c r="K59" s="90" t="s">
        <v>864</v>
      </c>
      <c r="L59" s="88">
        <v>0</v>
      </c>
      <c r="M59" s="90" t="s">
        <v>375</v>
      </c>
      <c r="N59" s="126" t="s">
        <v>483</v>
      </c>
      <c r="O59" s="69"/>
    </row>
  </sheetData>
  <mergeCells count="1">
    <mergeCell ref="A1:C1"/>
  </mergeCell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zoomScale="90" zoomScaleNormal="90" workbookViewId="0">
      <selection activeCell="K31" sqref="K31"/>
    </sheetView>
  </sheetViews>
  <sheetFormatPr baseColWidth="10" defaultRowHeight="15" x14ac:dyDescent="0.25"/>
  <cols>
    <col min="1" max="1" width="21.42578125" customWidth="1"/>
    <col min="2" max="2" width="11" customWidth="1"/>
    <col min="9" max="9" width="21.85546875" customWidth="1"/>
    <col min="13" max="13" width="23.85546875" customWidth="1"/>
  </cols>
  <sheetData>
    <row r="1" spans="1:9" ht="38.25" customHeight="1" thickBot="1" x14ac:dyDescent="0.3">
      <c r="A1" s="129" t="s">
        <v>848</v>
      </c>
      <c r="B1" s="129"/>
      <c r="C1" s="129"/>
    </row>
    <row r="2" spans="1:9" x14ac:dyDescent="0.25">
      <c r="A2" t="s">
        <v>606</v>
      </c>
      <c r="B2" t="s">
        <v>381</v>
      </c>
      <c r="C2" t="s">
        <v>607</v>
      </c>
      <c r="D2" t="s">
        <v>608</v>
      </c>
      <c r="E2" t="s">
        <v>609</v>
      </c>
      <c r="F2" t="s">
        <v>610</v>
      </c>
      <c r="G2" t="s">
        <v>580</v>
      </c>
      <c r="H2" t="s">
        <v>611</v>
      </c>
      <c r="I2" t="s">
        <v>596</v>
      </c>
    </row>
    <row r="3" spans="1:9" x14ac:dyDescent="0.25">
      <c r="A3" t="s">
        <v>27</v>
      </c>
      <c r="B3" t="s">
        <v>833</v>
      </c>
      <c r="C3">
        <v>7</v>
      </c>
      <c r="D3" t="s">
        <v>612</v>
      </c>
      <c r="E3" t="s">
        <v>613</v>
      </c>
      <c r="F3" t="s">
        <v>614</v>
      </c>
      <c r="G3" t="s">
        <v>615</v>
      </c>
      <c r="H3" t="s">
        <v>824</v>
      </c>
      <c r="I3" t="s">
        <v>825</v>
      </c>
    </row>
    <row r="4" spans="1:9" x14ac:dyDescent="0.25">
      <c r="A4" t="s">
        <v>27</v>
      </c>
      <c r="B4" t="s">
        <v>833</v>
      </c>
      <c r="C4">
        <v>8</v>
      </c>
      <c r="D4" t="s">
        <v>616</v>
      </c>
      <c r="E4" t="s">
        <v>617</v>
      </c>
      <c r="F4" t="s">
        <v>618</v>
      </c>
      <c r="G4" t="s">
        <v>619</v>
      </c>
      <c r="H4" t="s">
        <v>826</v>
      </c>
      <c r="I4" t="s">
        <v>827</v>
      </c>
    </row>
    <row r="5" spans="1:9" x14ac:dyDescent="0.25">
      <c r="A5" t="s">
        <v>32</v>
      </c>
      <c r="B5" t="s">
        <v>833</v>
      </c>
      <c r="C5">
        <v>479</v>
      </c>
      <c r="D5" t="s">
        <v>620</v>
      </c>
      <c r="E5" t="s">
        <v>621</v>
      </c>
      <c r="F5" t="s">
        <v>622</v>
      </c>
      <c r="G5" t="s">
        <v>623</v>
      </c>
      <c r="H5" t="s">
        <v>826</v>
      </c>
      <c r="I5" t="s">
        <v>828</v>
      </c>
    </row>
    <row r="6" spans="1:9" x14ac:dyDescent="0.25">
      <c r="A6" t="s">
        <v>32</v>
      </c>
      <c r="B6" t="s">
        <v>833</v>
      </c>
      <c r="C6">
        <v>480</v>
      </c>
      <c r="D6" t="s">
        <v>624</v>
      </c>
      <c r="E6" t="s">
        <v>621</v>
      </c>
      <c r="F6" t="s">
        <v>622</v>
      </c>
      <c r="G6" t="s">
        <v>625</v>
      </c>
      <c r="H6" t="s">
        <v>826</v>
      </c>
      <c r="I6" t="s">
        <v>828</v>
      </c>
    </row>
    <row r="7" spans="1:9" x14ac:dyDescent="0.25">
      <c r="A7" t="s">
        <v>35</v>
      </c>
      <c r="B7" t="s">
        <v>833</v>
      </c>
      <c r="C7">
        <v>2</v>
      </c>
      <c r="D7" t="s">
        <v>626</v>
      </c>
      <c r="E7" t="s">
        <v>627</v>
      </c>
      <c r="F7" t="s">
        <v>628</v>
      </c>
      <c r="G7" t="s">
        <v>629</v>
      </c>
      <c r="H7" t="s">
        <v>824</v>
      </c>
      <c r="I7" t="s">
        <v>829</v>
      </c>
    </row>
    <row r="8" spans="1:9" x14ac:dyDescent="0.25">
      <c r="A8" t="s">
        <v>35</v>
      </c>
      <c r="B8" t="s">
        <v>833</v>
      </c>
      <c r="C8">
        <v>9</v>
      </c>
      <c r="D8" t="s">
        <v>630</v>
      </c>
      <c r="E8" t="s">
        <v>631</v>
      </c>
      <c r="F8" t="s">
        <v>614</v>
      </c>
      <c r="G8" t="s">
        <v>632</v>
      </c>
      <c r="H8" t="s">
        <v>824</v>
      </c>
      <c r="I8" t="s">
        <v>825</v>
      </c>
    </row>
    <row r="9" spans="1:9" x14ac:dyDescent="0.25">
      <c r="A9" t="s">
        <v>42</v>
      </c>
      <c r="B9" t="s">
        <v>833</v>
      </c>
      <c r="C9">
        <v>2</v>
      </c>
      <c r="D9" t="s">
        <v>633</v>
      </c>
      <c r="E9" t="s">
        <v>634</v>
      </c>
      <c r="F9" t="s">
        <v>618</v>
      </c>
      <c r="G9">
        <v>0</v>
      </c>
      <c r="H9" t="s">
        <v>826</v>
      </c>
      <c r="I9" t="s">
        <v>827</v>
      </c>
    </row>
    <row r="10" spans="1:9" x14ac:dyDescent="0.25">
      <c r="A10" t="s">
        <v>42</v>
      </c>
      <c r="B10" t="s">
        <v>833</v>
      </c>
      <c r="C10">
        <v>3</v>
      </c>
      <c r="D10" t="s">
        <v>635</v>
      </c>
      <c r="E10" t="s">
        <v>636</v>
      </c>
      <c r="F10" t="s">
        <v>622</v>
      </c>
      <c r="G10" t="s">
        <v>637</v>
      </c>
      <c r="H10" t="s">
        <v>826</v>
      </c>
      <c r="I10" t="s">
        <v>828</v>
      </c>
    </row>
    <row r="11" spans="1:9" x14ac:dyDescent="0.25">
      <c r="A11" t="s">
        <v>42</v>
      </c>
      <c r="B11" t="s">
        <v>833</v>
      </c>
      <c r="C11">
        <v>4</v>
      </c>
      <c r="D11" t="s">
        <v>638</v>
      </c>
      <c r="E11" t="s">
        <v>639</v>
      </c>
      <c r="F11" t="s">
        <v>622</v>
      </c>
      <c r="G11">
        <v>0</v>
      </c>
      <c r="H11" t="s">
        <v>826</v>
      </c>
      <c r="I11" t="s">
        <v>828</v>
      </c>
    </row>
    <row r="12" spans="1:9" x14ac:dyDescent="0.25">
      <c r="A12" t="s">
        <v>42</v>
      </c>
      <c r="B12" t="s">
        <v>833</v>
      </c>
      <c r="C12">
        <v>5</v>
      </c>
      <c r="D12" t="s">
        <v>640</v>
      </c>
      <c r="E12" t="s">
        <v>641</v>
      </c>
      <c r="F12" t="s">
        <v>642</v>
      </c>
      <c r="G12">
        <v>0</v>
      </c>
      <c r="H12" t="s">
        <v>826</v>
      </c>
      <c r="I12" t="s">
        <v>830</v>
      </c>
    </row>
    <row r="13" spans="1:9" x14ac:dyDescent="0.25">
      <c r="A13" t="s">
        <v>50</v>
      </c>
      <c r="B13" t="s">
        <v>833</v>
      </c>
      <c r="C13">
        <v>446</v>
      </c>
      <c r="D13" t="s">
        <v>643</v>
      </c>
      <c r="E13" t="s">
        <v>644</v>
      </c>
      <c r="F13" t="s">
        <v>645</v>
      </c>
      <c r="G13" t="s">
        <v>646</v>
      </c>
      <c r="H13" t="s">
        <v>831</v>
      </c>
      <c r="I13" t="s">
        <v>825</v>
      </c>
    </row>
    <row r="14" spans="1:9" x14ac:dyDescent="0.25">
      <c r="A14" t="s">
        <v>50</v>
      </c>
      <c r="B14" t="s">
        <v>833</v>
      </c>
      <c r="C14">
        <v>446</v>
      </c>
      <c r="D14" t="s">
        <v>643</v>
      </c>
      <c r="E14" t="s">
        <v>647</v>
      </c>
      <c r="F14" t="s">
        <v>648</v>
      </c>
      <c r="G14" t="s">
        <v>649</v>
      </c>
      <c r="H14" t="s">
        <v>832</v>
      </c>
      <c r="I14" t="s">
        <v>825</v>
      </c>
    </row>
    <row r="15" spans="1:9" x14ac:dyDescent="0.25">
      <c r="A15" t="s">
        <v>67</v>
      </c>
      <c r="B15" t="s">
        <v>833</v>
      </c>
      <c r="C15">
        <v>6</v>
      </c>
      <c r="D15" t="s">
        <v>650</v>
      </c>
      <c r="E15" t="s">
        <v>651</v>
      </c>
      <c r="F15" t="s">
        <v>642</v>
      </c>
      <c r="G15">
        <v>0</v>
      </c>
      <c r="H15" t="s">
        <v>826</v>
      </c>
      <c r="I15" t="s">
        <v>830</v>
      </c>
    </row>
    <row r="16" spans="1:9" x14ac:dyDescent="0.25">
      <c r="A16" t="s">
        <v>70</v>
      </c>
      <c r="B16" t="s">
        <v>833</v>
      </c>
      <c r="C16">
        <v>31</v>
      </c>
      <c r="D16" t="s">
        <v>652</v>
      </c>
      <c r="E16" t="s">
        <v>653</v>
      </c>
      <c r="F16" t="s">
        <v>618</v>
      </c>
      <c r="G16" t="s">
        <v>654</v>
      </c>
      <c r="H16" t="s">
        <v>826</v>
      </c>
      <c r="I16" t="s">
        <v>827</v>
      </c>
    </row>
    <row r="17" spans="1:9" x14ac:dyDescent="0.25">
      <c r="A17" t="s">
        <v>70</v>
      </c>
      <c r="B17" t="s">
        <v>833</v>
      </c>
      <c r="C17">
        <v>284</v>
      </c>
      <c r="D17" t="s">
        <v>655</v>
      </c>
      <c r="E17" t="s">
        <v>656</v>
      </c>
      <c r="F17" t="s">
        <v>645</v>
      </c>
      <c r="G17" t="s">
        <v>657</v>
      </c>
      <c r="H17" t="s">
        <v>831</v>
      </c>
      <c r="I17" t="s">
        <v>825</v>
      </c>
    </row>
    <row r="18" spans="1:9" x14ac:dyDescent="0.25">
      <c r="A18" t="s">
        <v>70</v>
      </c>
      <c r="B18" t="s">
        <v>833</v>
      </c>
      <c r="C18">
        <v>284</v>
      </c>
      <c r="D18" t="s">
        <v>655</v>
      </c>
      <c r="E18" t="s">
        <v>658</v>
      </c>
      <c r="F18" t="s">
        <v>648</v>
      </c>
      <c r="G18" t="s">
        <v>659</v>
      </c>
      <c r="H18" t="s">
        <v>832</v>
      </c>
      <c r="I18" t="s">
        <v>825</v>
      </c>
    </row>
    <row r="19" spans="1:9" x14ac:dyDescent="0.25">
      <c r="A19" t="s">
        <v>78</v>
      </c>
      <c r="B19" t="s">
        <v>833</v>
      </c>
      <c r="C19">
        <v>15</v>
      </c>
      <c r="D19" t="s">
        <v>660</v>
      </c>
      <c r="E19" t="s">
        <v>661</v>
      </c>
      <c r="F19" t="s">
        <v>642</v>
      </c>
      <c r="G19">
        <v>0</v>
      </c>
      <c r="H19" t="s">
        <v>826</v>
      </c>
      <c r="I19" t="s">
        <v>830</v>
      </c>
    </row>
    <row r="20" spans="1:9" x14ac:dyDescent="0.25">
      <c r="A20" t="s">
        <v>78</v>
      </c>
      <c r="B20" t="s">
        <v>833</v>
      </c>
      <c r="C20">
        <v>750</v>
      </c>
      <c r="D20" t="s">
        <v>662</v>
      </c>
      <c r="E20" t="s">
        <v>663</v>
      </c>
      <c r="F20" t="s">
        <v>618</v>
      </c>
      <c r="G20" t="s">
        <v>664</v>
      </c>
      <c r="H20" t="s">
        <v>826</v>
      </c>
      <c r="I20" t="s">
        <v>827</v>
      </c>
    </row>
    <row r="21" spans="1:9" x14ac:dyDescent="0.25">
      <c r="A21" t="s">
        <v>78</v>
      </c>
      <c r="B21" t="s">
        <v>833</v>
      </c>
      <c r="C21">
        <v>750</v>
      </c>
      <c r="D21" t="s">
        <v>662</v>
      </c>
      <c r="E21" t="s">
        <v>665</v>
      </c>
      <c r="F21" t="s">
        <v>645</v>
      </c>
      <c r="G21" t="s">
        <v>666</v>
      </c>
      <c r="H21" t="s">
        <v>831</v>
      </c>
      <c r="I21" t="s">
        <v>825</v>
      </c>
    </row>
    <row r="22" spans="1:9" x14ac:dyDescent="0.25">
      <c r="A22" t="s">
        <v>78</v>
      </c>
      <c r="B22" t="s">
        <v>833</v>
      </c>
      <c r="C22">
        <v>750</v>
      </c>
      <c r="D22" t="s">
        <v>662</v>
      </c>
      <c r="E22" t="s">
        <v>667</v>
      </c>
      <c r="F22" t="s">
        <v>648</v>
      </c>
      <c r="G22" t="s">
        <v>668</v>
      </c>
      <c r="H22" t="s">
        <v>832</v>
      </c>
      <c r="I22" t="s">
        <v>825</v>
      </c>
    </row>
    <row r="23" spans="1:9" x14ac:dyDescent="0.25">
      <c r="A23" t="s">
        <v>81</v>
      </c>
      <c r="B23" t="s">
        <v>833</v>
      </c>
      <c r="C23">
        <v>89</v>
      </c>
      <c r="D23" t="s">
        <v>669</v>
      </c>
      <c r="E23" t="s">
        <v>670</v>
      </c>
      <c r="F23" t="s">
        <v>642</v>
      </c>
      <c r="G23" t="s">
        <v>623</v>
      </c>
      <c r="H23" t="s">
        <v>826</v>
      </c>
      <c r="I23" t="s">
        <v>830</v>
      </c>
    </row>
    <row r="24" spans="1:9" x14ac:dyDescent="0.25">
      <c r="A24" t="s">
        <v>96</v>
      </c>
      <c r="B24" t="s">
        <v>833</v>
      </c>
      <c r="C24">
        <v>211</v>
      </c>
      <c r="D24" t="s">
        <v>671</v>
      </c>
      <c r="E24" t="s">
        <v>672</v>
      </c>
      <c r="F24" t="s">
        <v>622</v>
      </c>
      <c r="G24" t="s">
        <v>673</v>
      </c>
      <c r="H24" t="s">
        <v>826</v>
      </c>
      <c r="I24" t="s">
        <v>828</v>
      </c>
    </row>
    <row r="25" spans="1:9" x14ac:dyDescent="0.25">
      <c r="A25" t="s">
        <v>100</v>
      </c>
      <c r="B25" t="s">
        <v>833</v>
      </c>
      <c r="C25">
        <v>8</v>
      </c>
      <c r="D25" t="s">
        <v>674</v>
      </c>
      <c r="E25" t="s">
        <v>675</v>
      </c>
      <c r="F25" t="s">
        <v>614</v>
      </c>
      <c r="G25" t="s">
        <v>676</v>
      </c>
      <c r="H25" t="s">
        <v>824</v>
      </c>
      <c r="I25" t="s">
        <v>825</v>
      </c>
    </row>
    <row r="26" spans="1:9" x14ac:dyDescent="0.25">
      <c r="A26" t="s">
        <v>116</v>
      </c>
      <c r="B26" t="s">
        <v>833</v>
      </c>
      <c r="C26">
        <v>329</v>
      </c>
      <c r="D26" t="s">
        <v>677</v>
      </c>
      <c r="E26" t="s">
        <v>678</v>
      </c>
      <c r="F26" t="s">
        <v>645</v>
      </c>
      <c r="G26" t="s">
        <v>679</v>
      </c>
      <c r="H26" t="s">
        <v>831</v>
      </c>
      <c r="I26" t="s">
        <v>825</v>
      </c>
    </row>
    <row r="27" spans="1:9" x14ac:dyDescent="0.25">
      <c r="A27" t="s">
        <v>121</v>
      </c>
      <c r="B27" t="s">
        <v>833</v>
      </c>
      <c r="C27">
        <v>2</v>
      </c>
      <c r="D27" t="s">
        <v>680</v>
      </c>
      <c r="E27" t="s">
        <v>681</v>
      </c>
      <c r="F27" t="s">
        <v>628</v>
      </c>
      <c r="G27" t="s">
        <v>682</v>
      </c>
      <c r="H27" t="s">
        <v>824</v>
      </c>
      <c r="I27" t="s">
        <v>829</v>
      </c>
    </row>
    <row r="28" spans="1:9" x14ac:dyDescent="0.25">
      <c r="A28" t="s">
        <v>156</v>
      </c>
      <c r="B28" t="s">
        <v>833</v>
      </c>
      <c r="C28">
        <v>463</v>
      </c>
      <c r="D28" t="s">
        <v>683</v>
      </c>
      <c r="E28" t="s">
        <v>648</v>
      </c>
      <c r="F28" t="s">
        <v>622</v>
      </c>
      <c r="G28" t="s">
        <v>684</v>
      </c>
      <c r="H28" t="s">
        <v>826</v>
      </c>
      <c r="I28" t="s">
        <v>828</v>
      </c>
    </row>
    <row r="29" spans="1:9" x14ac:dyDescent="0.25">
      <c r="A29" t="s">
        <v>156</v>
      </c>
      <c r="B29" t="s">
        <v>833</v>
      </c>
      <c r="C29">
        <v>463</v>
      </c>
      <c r="D29" t="s">
        <v>683</v>
      </c>
      <c r="E29" t="s">
        <v>685</v>
      </c>
      <c r="F29" t="s">
        <v>645</v>
      </c>
      <c r="G29" t="s">
        <v>686</v>
      </c>
      <c r="H29" t="s">
        <v>831</v>
      </c>
      <c r="I29" t="s">
        <v>825</v>
      </c>
    </row>
    <row r="30" spans="1:9" x14ac:dyDescent="0.25">
      <c r="A30" t="s">
        <v>5</v>
      </c>
      <c r="B30" t="s">
        <v>834</v>
      </c>
      <c r="C30">
        <v>226</v>
      </c>
      <c r="D30" t="s">
        <v>687</v>
      </c>
      <c r="E30" t="s">
        <v>688</v>
      </c>
      <c r="F30" t="s">
        <v>622</v>
      </c>
      <c r="G30" t="s">
        <v>689</v>
      </c>
      <c r="H30" t="s">
        <v>826</v>
      </c>
      <c r="I30" t="s">
        <v>828</v>
      </c>
    </row>
    <row r="31" spans="1:9" x14ac:dyDescent="0.25">
      <c r="A31" t="s">
        <v>6</v>
      </c>
      <c r="B31" t="s">
        <v>834</v>
      </c>
      <c r="C31">
        <v>5</v>
      </c>
      <c r="D31" t="s">
        <v>690</v>
      </c>
      <c r="E31" t="s">
        <v>691</v>
      </c>
      <c r="F31" t="s">
        <v>614</v>
      </c>
      <c r="G31" t="s">
        <v>692</v>
      </c>
      <c r="H31" t="s">
        <v>824</v>
      </c>
      <c r="I31" t="s">
        <v>825</v>
      </c>
    </row>
    <row r="32" spans="1:9" x14ac:dyDescent="0.25">
      <c r="A32" t="s">
        <v>102</v>
      </c>
      <c r="B32" t="s">
        <v>834</v>
      </c>
      <c r="C32">
        <v>798</v>
      </c>
      <c r="D32" t="s">
        <v>693</v>
      </c>
      <c r="E32" t="s">
        <v>694</v>
      </c>
      <c r="F32" t="s">
        <v>618</v>
      </c>
      <c r="G32" t="s">
        <v>695</v>
      </c>
      <c r="H32" t="s">
        <v>826</v>
      </c>
      <c r="I32" t="s">
        <v>827</v>
      </c>
    </row>
    <row r="33" spans="1:9" x14ac:dyDescent="0.25">
      <c r="A33" t="s">
        <v>106</v>
      </c>
      <c r="B33" t="s">
        <v>834</v>
      </c>
      <c r="C33">
        <v>10</v>
      </c>
      <c r="D33" t="s">
        <v>696</v>
      </c>
      <c r="E33" t="s">
        <v>697</v>
      </c>
      <c r="F33" t="s">
        <v>642</v>
      </c>
      <c r="G33">
        <v>0</v>
      </c>
      <c r="H33" t="s">
        <v>826</v>
      </c>
      <c r="I33" t="s">
        <v>830</v>
      </c>
    </row>
    <row r="34" spans="1:9" x14ac:dyDescent="0.25">
      <c r="A34" t="s">
        <v>113</v>
      </c>
      <c r="B34" t="s">
        <v>834</v>
      </c>
      <c r="C34">
        <v>303</v>
      </c>
      <c r="D34" t="s">
        <v>698</v>
      </c>
      <c r="E34" t="s">
        <v>699</v>
      </c>
      <c r="F34" t="s">
        <v>618</v>
      </c>
      <c r="G34" t="s">
        <v>700</v>
      </c>
      <c r="H34" t="s">
        <v>826</v>
      </c>
      <c r="I34" t="s">
        <v>827</v>
      </c>
    </row>
    <row r="35" spans="1:9" x14ac:dyDescent="0.25">
      <c r="A35" t="s">
        <v>113</v>
      </c>
      <c r="B35" t="s">
        <v>834</v>
      </c>
      <c r="C35">
        <v>310</v>
      </c>
      <c r="D35" t="s">
        <v>701</v>
      </c>
      <c r="E35" t="s">
        <v>702</v>
      </c>
      <c r="F35" t="s">
        <v>618</v>
      </c>
      <c r="G35" t="s">
        <v>703</v>
      </c>
      <c r="H35" t="s">
        <v>826</v>
      </c>
      <c r="I35" t="s">
        <v>827</v>
      </c>
    </row>
    <row r="36" spans="1:9" x14ac:dyDescent="0.25">
      <c r="A36" t="s">
        <v>113</v>
      </c>
      <c r="B36" t="s">
        <v>834</v>
      </c>
      <c r="C36">
        <v>398</v>
      </c>
      <c r="D36" t="s">
        <v>704</v>
      </c>
      <c r="E36" t="s">
        <v>705</v>
      </c>
      <c r="F36" t="s">
        <v>642</v>
      </c>
      <c r="G36" t="s">
        <v>706</v>
      </c>
      <c r="H36" t="s">
        <v>826</v>
      </c>
      <c r="I36" t="s">
        <v>830</v>
      </c>
    </row>
    <row r="37" spans="1:9" x14ac:dyDescent="0.25">
      <c r="A37" t="s">
        <v>113</v>
      </c>
      <c r="B37" t="s">
        <v>834</v>
      </c>
      <c r="C37">
        <v>519</v>
      </c>
      <c r="D37" t="s">
        <v>707</v>
      </c>
      <c r="E37" t="s">
        <v>708</v>
      </c>
      <c r="F37" t="s">
        <v>618</v>
      </c>
      <c r="G37" t="s">
        <v>709</v>
      </c>
      <c r="H37" t="s">
        <v>826</v>
      </c>
      <c r="I37" t="s">
        <v>827</v>
      </c>
    </row>
    <row r="38" spans="1:9" x14ac:dyDescent="0.25">
      <c r="A38" t="s">
        <v>113</v>
      </c>
      <c r="B38" t="s">
        <v>834</v>
      </c>
      <c r="C38">
        <v>637</v>
      </c>
      <c r="D38" t="s">
        <v>710</v>
      </c>
      <c r="E38" t="s">
        <v>711</v>
      </c>
      <c r="F38" t="s">
        <v>618</v>
      </c>
      <c r="G38" t="s">
        <v>712</v>
      </c>
      <c r="H38" t="s">
        <v>826</v>
      </c>
      <c r="I38" t="s">
        <v>827</v>
      </c>
    </row>
    <row r="39" spans="1:9" x14ac:dyDescent="0.25">
      <c r="A39" t="s">
        <v>113</v>
      </c>
      <c r="B39" t="s">
        <v>834</v>
      </c>
      <c r="C39">
        <v>638</v>
      </c>
      <c r="D39" t="s">
        <v>713</v>
      </c>
      <c r="E39" t="s">
        <v>714</v>
      </c>
      <c r="F39" t="s">
        <v>622</v>
      </c>
      <c r="G39" t="s">
        <v>715</v>
      </c>
      <c r="H39" t="s">
        <v>826</v>
      </c>
      <c r="I39" t="s">
        <v>828</v>
      </c>
    </row>
    <row r="40" spans="1:9" x14ac:dyDescent="0.25">
      <c r="A40" t="s">
        <v>139</v>
      </c>
      <c r="B40" t="s">
        <v>834</v>
      </c>
      <c r="C40">
        <v>3</v>
      </c>
      <c r="D40" t="s">
        <v>716</v>
      </c>
      <c r="E40" t="s">
        <v>717</v>
      </c>
      <c r="F40" t="s">
        <v>622</v>
      </c>
      <c r="G40" t="s">
        <v>718</v>
      </c>
      <c r="H40" t="s">
        <v>826</v>
      </c>
      <c r="I40" t="s">
        <v>828</v>
      </c>
    </row>
    <row r="41" spans="1:9" x14ac:dyDescent="0.25">
      <c r="A41" t="s">
        <v>139</v>
      </c>
      <c r="B41" t="s">
        <v>834</v>
      </c>
      <c r="C41">
        <v>7</v>
      </c>
      <c r="D41" t="s">
        <v>719</v>
      </c>
      <c r="E41" t="s">
        <v>720</v>
      </c>
      <c r="F41" t="s">
        <v>618</v>
      </c>
      <c r="G41" t="s">
        <v>721</v>
      </c>
      <c r="H41" t="s">
        <v>826</v>
      </c>
      <c r="I41" t="s">
        <v>827</v>
      </c>
    </row>
    <row r="42" spans="1:9" x14ac:dyDescent="0.25">
      <c r="A42" t="s">
        <v>139</v>
      </c>
      <c r="B42" t="s">
        <v>834</v>
      </c>
      <c r="C42">
        <v>610</v>
      </c>
      <c r="D42" t="s">
        <v>722</v>
      </c>
      <c r="E42" t="s">
        <v>723</v>
      </c>
      <c r="F42" t="s">
        <v>618</v>
      </c>
      <c r="G42" t="s">
        <v>724</v>
      </c>
      <c r="H42" t="s">
        <v>826</v>
      </c>
      <c r="I42" t="s">
        <v>827</v>
      </c>
    </row>
    <row r="43" spans="1:9" x14ac:dyDescent="0.25">
      <c r="A43" t="s">
        <v>21</v>
      </c>
      <c r="B43" t="s">
        <v>835</v>
      </c>
      <c r="C43">
        <v>106</v>
      </c>
      <c r="D43" t="s">
        <v>725</v>
      </c>
      <c r="E43" t="s">
        <v>726</v>
      </c>
      <c r="F43" t="s">
        <v>618</v>
      </c>
      <c r="G43" t="s">
        <v>727</v>
      </c>
      <c r="H43" t="s">
        <v>826</v>
      </c>
      <c r="I43" t="s">
        <v>827</v>
      </c>
    </row>
    <row r="44" spans="1:9" x14ac:dyDescent="0.25">
      <c r="A44" t="s">
        <v>21</v>
      </c>
      <c r="B44" t="s">
        <v>835</v>
      </c>
      <c r="C44">
        <v>1706</v>
      </c>
      <c r="D44" t="s">
        <v>728</v>
      </c>
      <c r="E44" t="s">
        <v>729</v>
      </c>
      <c r="F44" t="s">
        <v>645</v>
      </c>
      <c r="G44" t="s">
        <v>730</v>
      </c>
      <c r="H44" t="s">
        <v>831</v>
      </c>
      <c r="I44" t="s">
        <v>825</v>
      </c>
    </row>
    <row r="45" spans="1:9" x14ac:dyDescent="0.25">
      <c r="A45" t="s">
        <v>71</v>
      </c>
      <c r="B45" t="s">
        <v>835</v>
      </c>
      <c r="C45">
        <v>16</v>
      </c>
      <c r="D45" t="s">
        <v>731</v>
      </c>
      <c r="E45" t="s">
        <v>732</v>
      </c>
      <c r="F45" t="s">
        <v>618</v>
      </c>
      <c r="G45" t="s">
        <v>733</v>
      </c>
      <c r="H45" t="s">
        <v>826</v>
      </c>
      <c r="I45" t="s">
        <v>827</v>
      </c>
    </row>
    <row r="46" spans="1:9" x14ac:dyDescent="0.25">
      <c r="A46" t="s">
        <v>83</v>
      </c>
      <c r="B46" t="s">
        <v>835</v>
      </c>
      <c r="C46">
        <v>238</v>
      </c>
      <c r="D46" t="s">
        <v>734</v>
      </c>
      <c r="E46" t="s">
        <v>735</v>
      </c>
      <c r="F46" t="s">
        <v>618</v>
      </c>
      <c r="G46" t="s">
        <v>736</v>
      </c>
      <c r="H46" t="s">
        <v>826</v>
      </c>
      <c r="I46" t="s">
        <v>827</v>
      </c>
    </row>
    <row r="47" spans="1:9" x14ac:dyDescent="0.25">
      <c r="A47" t="s">
        <v>83</v>
      </c>
      <c r="B47" t="s">
        <v>835</v>
      </c>
      <c r="C47">
        <v>344</v>
      </c>
      <c r="D47" t="s">
        <v>737</v>
      </c>
      <c r="E47" t="s">
        <v>738</v>
      </c>
      <c r="F47" t="s">
        <v>622</v>
      </c>
      <c r="G47" t="s">
        <v>739</v>
      </c>
      <c r="H47" t="s">
        <v>826</v>
      </c>
      <c r="I47" t="s">
        <v>828</v>
      </c>
    </row>
    <row r="48" spans="1:9" x14ac:dyDescent="0.25">
      <c r="A48" t="s">
        <v>87</v>
      </c>
      <c r="B48" t="s">
        <v>835</v>
      </c>
      <c r="C48">
        <v>980</v>
      </c>
      <c r="D48" t="s">
        <v>740</v>
      </c>
      <c r="E48" t="s">
        <v>741</v>
      </c>
      <c r="F48" t="s">
        <v>645</v>
      </c>
      <c r="G48" t="s">
        <v>742</v>
      </c>
      <c r="H48" t="s">
        <v>831</v>
      </c>
      <c r="I48" t="s">
        <v>825</v>
      </c>
    </row>
    <row r="49" spans="1:9" x14ac:dyDescent="0.25">
      <c r="A49" t="s">
        <v>87</v>
      </c>
      <c r="B49" t="s">
        <v>835</v>
      </c>
      <c r="C49">
        <v>980</v>
      </c>
      <c r="D49" t="s">
        <v>740</v>
      </c>
      <c r="E49" t="s">
        <v>743</v>
      </c>
      <c r="F49" t="s">
        <v>648</v>
      </c>
      <c r="G49" t="s">
        <v>744</v>
      </c>
      <c r="H49" t="s">
        <v>832</v>
      </c>
      <c r="I49" t="s">
        <v>825</v>
      </c>
    </row>
    <row r="50" spans="1:9" x14ac:dyDescent="0.25">
      <c r="A50" t="s">
        <v>89</v>
      </c>
      <c r="B50" t="s">
        <v>835</v>
      </c>
      <c r="C50">
        <v>4</v>
      </c>
      <c r="D50" t="s">
        <v>745</v>
      </c>
      <c r="E50" t="s">
        <v>746</v>
      </c>
      <c r="F50" t="s">
        <v>618</v>
      </c>
      <c r="G50">
        <v>0</v>
      </c>
      <c r="H50" t="s">
        <v>826</v>
      </c>
      <c r="I50" t="s">
        <v>827</v>
      </c>
    </row>
    <row r="51" spans="1:9" x14ac:dyDescent="0.25">
      <c r="A51" t="s">
        <v>95</v>
      </c>
      <c r="B51" t="s">
        <v>835</v>
      </c>
      <c r="C51">
        <v>438</v>
      </c>
      <c r="D51" t="s">
        <v>747</v>
      </c>
      <c r="E51" t="s">
        <v>748</v>
      </c>
      <c r="F51" t="s">
        <v>618</v>
      </c>
      <c r="G51" t="s">
        <v>749</v>
      </c>
      <c r="H51" t="s">
        <v>826</v>
      </c>
      <c r="I51" t="s">
        <v>827</v>
      </c>
    </row>
    <row r="52" spans="1:9" x14ac:dyDescent="0.25">
      <c r="A52" t="s">
        <v>95</v>
      </c>
      <c r="B52" t="s">
        <v>835</v>
      </c>
      <c r="C52">
        <v>439</v>
      </c>
      <c r="D52" t="s">
        <v>750</v>
      </c>
      <c r="E52" t="s">
        <v>751</v>
      </c>
      <c r="F52" t="s">
        <v>622</v>
      </c>
      <c r="G52" t="s">
        <v>752</v>
      </c>
      <c r="H52" t="s">
        <v>826</v>
      </c>
      <c r="I52" t="s">
        <v>828</v>
      </c>
    </row>
    <row r="53" spans="1:9" x14ac:dyDescent="0.25">
      <c r="A53" t="s">
        <v>95</v>
      </c>
      <c r="B53" t="s">
        <v>835</v>
      </c>
      <c r="C53">
        <v>782</v>
      </c>
      <c r="D53" t="s">
        <v>753</v>
      </c>
      <c r="E53" t="s">
        <v>754</v>
      </c>
      <c r="F53" t="s">
        <v>622</v>
      </c>
      <c r="G53" t="s">
        <v>755</v>
      </c>
      <c r="H53" t="s">
        <v>826</v>
      </c>
      <c r="I53" t="s">
        <v>828</v>
      </c>
    </row>
    <row r="54" spans="1:9" x14ac:dyDescent="0.25">
      <c r="A54" t="s">
        <v>95</v>
      </c>
      <c r="B54" t="s">
        <v>835</v>
      </c>
      <c r="C54">
        <v>783</v>
      </c>
      <c r="D54" t="s">
        <v>756</v>
      </c>
      <c r="E54" t="s">
        <v>757</v>
      </c>
      <c r="F54" t="s">
        <v>622</v>
      </c>
      <c r="G54" t="s">
        <v>758</v>
      </c>
      <c r="H54" t="s">
        <v>826</v>
      </c>
      <c r="I54" t="s">
        <v>828</v>
      </c>
    </row>
    <row r="55" spans="1:9" x14ac:dyDescent="0.25">
      <c r="A55" t="s">
        <v>109</v>
      </c>
      <c r="B55" t="s">
        <v>835</v>
      </c>
      <c r="C55">
        <v>16</v>
      </c>
      <c r="D55" t="s">
        <v>759</v>
      </c>
      <c r="E55" t="s">
        <v>760</v>
      </c>
      <c r="F55" t="s">
        <v>642</v>
      </c>
      <c r="G55">
        <v>0</v>
      </c>
      <c r="H55" t="s">
        <v>826</v>
      </c>
      <c r="I55" t="s">
        <v>830</v>
      </c>
    </row>
    <row r="56" spans="1:9" x14ac:dyDescent="0.25">
      <c r="A56" t="s">
        <v>119</v>
      </c>
      <c r="B56" t="s">
        <v>835</v>
      </c>
      <c r="C56">
        <v>31</v>
      </c>
      <c r="D56" t="s">
        <v>761</v>
      </c>
      <c r="E56" t="s">
        <v>762</v>
      </c>
      <c r="F56" t="s">
        <v>618</v>
      </c>
      <c r="G56" t="s">
        <v>763</v>
      </c>
      <c r="H56" t="s">
        <v>826</v>
      </c>
      <c r="I56" t="s">
        <v>827</v>
      </c>
    </row>
    <row r="57" spans="1:9" x14ac:dyDescent="0.25">
      <c r="A57" t="s">
        <v>127</v>
      </c>
      <c r="B57" t="s">
        <v>835</v>
      </c>
      <c r="C57">
        <v>20</v>
      </c>
      <c r="D57" t="s">
        <v>764</v>
      </c>
      <c r="E57" t="s">
        <v>765</v>
      </c>
      <c r="F57" t="s">
        <v>642</v>
      </c>
      <c r="G57">
        <v>0</v>
      </c>
      <c r="H57" t="s">
        <v>826</v>
      </c>
      <c r="I57" t="s">
        <v>830</v>
      </c>
    </row>
    <row r="58" spans="1:9" x14ac:dyDescent="0.25">
      <c r="A58" t="s">
        <v>127</v>
      </c>
      <c r="B58" t="s">
        <v>835</v>
      </c>
      <c r="C58">
        <v>222</v>
      </c>
      <c r="D58" t="s">
        <v>766</v>
      </c>
      <c r="E58" t="s">
        <v>767</v>
      </c>
      <c r="F58" t="s">
        <v>618</v>
      </c>
      <c r="G58" t="s">
        <v>768</v>
      </c>
      <c r="H58" t="s">
        <v>826</v>
      </c>
      <c r="I58" t="s">
        <v>827</v>
      </c>
    </row>
    <row r="59" spans="1:9" x14ac:dyDescent="0.25">
      <c r="A59" t="s">
        <v>127</v>
      </c>
      <c r="B59" t="s">
        <v>835</v>
      </c>
      <c r="C59">
        <v>223</v>
      </c>
      <c r="D59" t="s">
        <v>769</v>
      </c>
      <c r="E59" t="s">
        <v>770</v>
      </c>
      <c r="F59" t="s">
        <v>642</v>
      </c>
      <c r="G59" t="s">
        <v>771</v>
      </c>
      <c r="H59" t="s">
        <v>826</v>
      </c>
      <c r="I59" t="s">
        <v>830</v>
      </c>
    </row>
    <row r="60" spans="1:9" x14ac:dyDescent="0.25">
      <c r="A60" t="s">
        <v>127</v>
      </c>
      <c r="B60" t="s">
        <v>835</v>
      </c>
      <c r="C60">
        <v>224</v>
      </c>
      <c r="D60" t="s">
        <v>772</v>
      </c>
      <c r="E60" t="s">
        <v>773</v>
      </c>
      <c r="F60" t="s">
        <v>618</v>
      </c>
      <c r="G60" t="s">
        <v>774</v>
      </c>
      <c r="H60" t="s">
        <v>826</v>
      </c>
      <c r="I60" t="s">
        <v>827</v>
      </c>
    </row>
    <row r="61" spans="1:9" x14ac:dyDescent="0.25">
      <c r="A61" t="s">
        <v>127</v>
      </c>
      <c r="B61" t="s">
        <v>835</v>
      </c>
      <c r="C61">
        <v>233</v>
      </c>
      <c r="D61" t="s">
        <v>775</v>
      </c>
      <c r="E61" t="s">
        <v>776</v>
      </c>
      <c r="F61" t="s">
        <v>622</v>
      </c>
      <c r="G61" t="s">
        <v>777</v>
      </c>
      <c r="H61" t="s">
        <v>826</v>
      </c>
      <c r="I61" t="s">
        <v>828</v>
      </c>
    </row>
    <row r="62" spans="1:9" x14ac:dyDescent="0.25">
      <c r="A62" t="s">
        <v>127</v>
      </c>
      <c r="B62" t="s">
        <v>835</v>
      </c>
      <c r="C62">
        <v>384</v>
      </c>
      <c r="D62" t="s">
        <v>778</v>
      </c>
      <c r="E62" t="s">
        <v>779</v>
      </c>
      <c r="F62" t="s">
        <v>618</v>
      </c>
      <c r="G62" t="s">
        <v>780</v>
      </c>
      <c r="H62" t="s">
        <v>826</v>
      </c>
      <c r="I62" t="s">
        <v>827</v>
      </c>
    </row>
    <row r="63" spans="1:9" x14ac:dyDescent="0.25">
      <c r="A63" t="s">
        <v>127</v>
      </c>
      <c r="B63" t="s">
        <v>835</v>
      </c>
      <c r="C63">
        <v>397</v>
      </c>
      <c r="D63" t="s">
        <v>781</v>
      </c>
      <c r="E63" t="s">
        <v>782</v>
      </c>
      <c r="F63" t="s">
        <v>618</v>
      </c>
      <c r="G63" t="s">
        <v>783</v>
      </c>
      <c r="H63" t="s">
        <v>826</v>
      </c>
      <c r="I63" t="s">
        <v>827</v>
      </c>
    </row>
    <row r="64" spans="1:9" x14ac:dyDescent="0.25">
      <c r="A64" t="s">
        <v>127</v>
      </c>
      <c r="B64" t="s">
        <v>835</v>
      </c>
      <c r="C64">
        <v>756</v>
      </c>
      <c r="D64" t="s">
        <v>784</v>
      </c>
      <c r="E64" t="s">
        <v>785</v>
      </c>
      <c r="F64" t="s">
        <v>642</v>
      </c>
      <c r="G64" t="s">
        <v>786</v>
      </c>
      <c r="H64" t="s">
        <v>826</v>
      </c>
      <c r="I64" t="s">
        <v>830</v>
      </c>
    </row>
    <row r="65" spans="1:9" x14ac:dyDescent="0.25">
      <c r="A65" t="s">
        <v>127</v>
      </c>
      <c r="B65" t="s">
        <v>835</v>
      </c>
      <c r="C65">
        <v>756</v>
      </c>
      <c r="D65" t="s">
        <v>784</v>
      </c>
      <c r="E65" t="s">
        <v>787</v>
      </c>
      <c r="F65" t="s">
        <v>645</v>
      </c>
      <c r="G65" t="s">
        <v>788</v>
      </c>
      <c r="H65" t="s">
        <v>831</v>
      </c>
      <c r="I65" t="s">
        <v>825</v>
      </c>
    </row>
    <row r="66" spans="1:9" x14ac:dyDescent="0.25">
      <c r="A66" t="s">
        <v>151</v>
      </c>
      <c r="B66" t="s">
        <v>835</v>
      </c>
      <c r="C66">
        <v>34</v>
      </c>
      <c r="D66" t="s">
        <v>789</v>
      </c>
      <c r="E66" t="s">
        <v>790</v>
      </c>
      <c r="F66" t="s">
        <v>622</v>
      </c>
      <c r="G66" t="s">
        <v>791</v>
      </c>
      <c r="H66" t="s">
        <v>826</v>
      </c>
      <c r="I66" t="s">
        <v>828</v>
      </c>
    </row>
    <row r="67" spans="1:9" x14ac:dyDescent="0.25">
      <c r="A67" t="s">
        <v>151</v>
      </c>
      <c r="B67" t="s">
        <v>835</v>
      </c>
      <c r="C67">
        <v>36</v>
      </c>
      <c r="D67" t="s">
        <v>792</v>
      </c>
      <c r="E67" t="s">
        <v>793</v>
      </c>
      <c r="F67" t="s">
        <v>622</v>
      </c>
      <c r="G67" t="s">
        <v>794</v>
      </c>
      <c r="H67" t="s">
        <v>826</v>
      </c>
      <c r="I67" t="s">
        <v>828</v>
      </c>
    </row>
    <row r="68" spans="1:9" x14ac:dyDescent="0.25">
      <c r="A68" t="s">
        <v>155</v>
      </c>
      <c r="B68" t="s">
        <v>835</v>
      </c>
      <c r="C68">
        <v>231</v>
      </c>
      <c r="D68" t="s">
        <v>795</v>
      </c>
      <c r="E68" t="s">
        <v>796</v>
      </c>
      <c r="F68" t="s">
        <v>622</v>
      </c>
      <c r="G68" t="s">
        <v>797</v>
      </c>
      <c r="H68" t="s">
        <v>826</v>
      </c>
      <c r="I68" t="s">
        <v>828</v>
      </c>
    </row>
    <row r="69" spans="1:9" x14ac:dyDescent="0.25">
      <c r="A69" t="s">
        <v>155</v>
      </c>
      <c r="B69" t="s">
        <v>835</v>
      </c>
      <c r="C69">
        <v>523</v>
      </c>
      <c r="D69" t="s">
        <v>798</v>
      </c>
      <c r="E69" t="s">
        <v>799</v>
      </c>
      <c r="F69" t="s">
        <v>618</v>
      </c>
      <c r="G69" t="s">
        <v>800</v>
      </c>
      <c r="H69" t="s">
        <v>826</v>
      </c>
      <c r="I69" t="s">
        <v>827</v>
      </c>
    </row>
    <row r="70" spans="1:9" x14ac:dyDescent="0.25">
      <c r="A70" t="s">
        <v>155</v>
      </c>
      <c r="B70" t="s">
        <v>835</v>
      </c>
      <c r="C70">
        <v>1078</v>
      </c>
      <c r="D70" t="s">
        <v>801</v>
      </c>
      <c r="E70" t="s">
        <v>802</v>
      </c>
      <c r="F70" t="s">
        <v>618</v>
      </c>
      <c r="G70" t="s">
        <v>803</v>
      </c>
      <c r="H70" t="s">
        <v>826</v>
      </c>
      <c r="I70" t="s">
        <v>827</v>
      </c>
    </row>
    <row r="71" spans="1:9" x14ac:dyDescent="0.25">
      <c r="A71" t="s">
        <v>155</v>
      </c>
      <c r="B71" t="s">
        <v>835</v>
      </c>
      <c r="C71">
        <v>1201</v>
      </c>
      <c r="D71" t="s">
        <v>804</v>
      </c>
      <c r="E71" t="s">
        <v>805</v>
      </c>
      <c r="F71" t="s">
        <v>648</v>
      </c>
      <c r="G71" t="s">
        <v>806</v>
      </c>
      <c r="H71" t="s">
        <v>832</v>
      </c>
      <c r="I71" t="s">
        <v>825</v>
      </c>
    </row>
    <row r="72" spans="1:9" x14ac:dyDescent="0.25">
      <c r="A72" t="s">
        <v>7</v>
      </c>
      <c r="B72" t="s">
        <v>382</v>
      </c>
      <c r="C72">
        <v>6</v>
      </c>
      <c r="D72" t="s">
        <v>807</v>
      </c>
      <c r="E72" t="s">
        <v>808</v>
      </c>
      <c r="F72" t="s">
        <v>614</v>
      </c>
      <c r="G72" t="s">
        <v>809</v>
      </c>
      <c r="H72" t="s">
        <v>824</v>
      </c>
      <c r="I72" t="s">
        <v>825</v>
      </c>
    </row>
    <row r="73" spans="1:9" x14ac:dyDescent="0.25">
      <c r="A73" t="s">
        <v>26</v>
      </c>
      <c r="B73" t="s">
        <v>382</v>
      </c>
      <c r="C73">
        <v>397</v>
      </c>
      <c r="D73" t="s">
        <v>810</v>
      </c>
      <c r="E73" t="s">
        <v>811</v>
      </c>
      <c r="F73" t="s">
        <v>622</v>
      </c>
      <c r="G73" t="s">
        <v>812</v>
      </c>
      <c r="H73" t="s">
        <v>826</v>
      </c>
      <c r="I73" t="s">
        <v>828</v>
      </c>
    </row>
    <row r="74" spans="1:9" x14ac:dyDescent="0.25">
      <c r="A74" t="s">
        <v>37</v>
      </c>
      <c r="B74" t="s">
        <v>382</v>
      </c>
      <c r="C74">
        <v>335</v>
      </c>
      <c r="D74" t="s">
        <v>813</v>
      </c>
      <c r="E74" t="s">
        <v>814</v>
      </c>
      <c r="F74" t="s">
        <v>645</v>
      </c>
      <c r="G74" t="s">
        <v>815</v>
      </c>
      <c r="H74" t="s">
        <v>831</v>
      </c>
      <c r="I74" t="s">
        <v>825</v>
      </c>
    </row>
    <row r="75" spans="1:9" x14ac:dyDescent="0.25">
      <c r="A75" t="s">
        <v>65</v>
      </c>
      <c r="B75" t="s">
        <v>382</v>
      </c>
      <c r="C75">
        <v>165</v>
      </c>
      <c r="D75" t="s">
        <v>816</v>
      </c>
      <c r="E75" t="s">
        <v>708</v>
      </c>
      <c r="F75" t="s">
        <v>618</v>
      </c>
      <c r="G75" t="s">
        <v>817</v>
      </c>
      <c r="H75" t="s">
        <v>826</v>
      </c>
      <c r="I75" t="s">
        <v>827</v>
      </c>
    </row>
    <row r="76" spans="1:9" x14ac:dyDescent="0.25">
      <c r="A76" t="s">
        <v>90</v>
      </c>
      <c r="B76" t="s">
        <v>382</v>
      </c>
      <c r="C76">
        <v>10</v>
      </c>
      <c r="D76" t="s">
        <v>818</v>
      </c>
      <c r="E76" t="s">
        <v>819</v>
      </c>
      <c r="F76" t="s">
        <v>614</v>
      </c>
      <c r="G76" t="s">
        <v>820</v>
      </c>
      <c r="H76" t="s">
        <v>824</v>
      </c>
      <c r="I76" t="s">
        <v>825</v>
      </c>
    </row>
    <row r="77" spans="1:9" x14ac:dyDescent="0.25">
      <c r="A77" t="s">
        <v>90</v>
      </c>
      <c r="B77" t="s">
        <v>382</v>
      </c>
      <c r="C77">
        <v>75</v>
      </c>
      <c r="D77" t="s">
        <v>821</v>
      </c>
      <c r="E77" t="s">
        <v>822</v>
      </c>
      <c r="F77" t="s">
        <v>618</v>
      </c>
      <c r="G77" t="s">
        <v>823</v>
      </c>
      <c r="H77" t="s">
        <v>826</v>
      </c>
      <c r="I77" t="s">
        <v>827</v>
      </c>
    </row>
  </sheetData>
  <mergeCells count="1">
    <mergeCell ref="A1:C1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topLeftCell="E1" workbookViewId="0">
      <selection activeCell="G2" sqref="G2"/>
    </sheetView>
  </sheetViews>
  <sheetFormatPr baseColWidth="10" defaultRowHeight="15" x14ac:dyDescent="0.25"/>
  <cols>
    <col min="1" max="1" width="18.7109375" customWidth="1"/>
    <col min="2" max="2" width="31.28515625" customWidth="1"/>
    <col min="4" max="4" width="18.5703125" customWidth="1"/>
  </cols>
  <sheetData>
    <row r="1" spans="1:23" ht="79.5" customHeight="1" x14ac:dyDescent="0.25">
      <c r="A1" s="130" t="s">
        <v>849</v>
      </c>
      <c r="B1" s="130"/>
      <c r="C1" s="130"/>
    </row>
    <row r="2" spans="1:23" x14ac:dyDescent="0.25">
      <c r="A2" t="s">
        <v>546</v>
      </c>
      <c r="E2" t="s">
        <v>547</v>
      </c>
      <c r="P2" t="s">
        <v>552</v>
      </c>
      <c r="S2" t="s">
        <v>548</v>
      </c>
    </row>
    <row r="3" spans="1:23" ht="15.75" thickBot="1" x14ac:dyDescent="0.3">
      <c r="A3" s="13" t="s">
        <v>580</v>
      </c>
      <c r="B3" s="13" t="s">
        <v>549</v>
      </c>
      <c r="C3" s="14" t="s">
        <v>381</v>
      </c>
      <c r="D3" s="13" t="s">
        <v>579</v>
      </c>
      <c r="E3" s="37" t="s">
        <v>556</v>
      </c>
      <c r="F3" s="13" t="s">
        <v>557</v>
      </c>
      <c r="G3" s="13" t="s">
        <v>558</v>
      </c>
      <c r="H3" s="13" t="s">
        <v>559</v>
      </c>
      <c r="I3" s="13" t="s">
        <v>560</v>
      </c>
      <c r="J3" s="13" t="s">
        <v>561</v>
      </c>
      <c r="K3" s="13" t="s">
        <v>562</v>
      </c>
      <c r="L3" s="13" t="s">
        <v>563</v>
      </c>
      <c r="M3" s="13" t="s">
        <v>564</v>
      </c>
      <c r="N3" s="13" t="s">
        <v>565</v>
      </c>
      <c r="O3" s="14" t="s">
        <v>566</v>
      </c>
      <c r="P3" s="37" t="s">
        <v>553</v>
      </c>
      <c r="Q3" s="13" t="s">
        <v>554</v>
      </c>
      <c r="R3" s="14" t="s">
        <v>555</v>
      </c>
      <c r="S3" s="37" t="s">
        <v>550</v>
      </c>
      <c r="T3" s="14" t="s">
        <v>551</v>
      </c>
      <c r="U3" s="37" t="s">
        <v>470</v>
      </c>
      <c r="V3" s="13" t="s">
        <v>469</v>
      </c>
      <c r="W3" s="13" t="s">
        <v>574</v>
      </c>
    </row>
    <row r="4" spans="1:23" x14ac:dyDescent="0.25">
      <c r="A4" s="50" t="s">
        <v>5</v>
      </c>
      <c r="B4" s="50"/>
      <c r="C4" s="60" t="s">
        <v>372</v>
      </c>
      <c r="D4" s="50"/>
      <c r="E4" s="76">
        <v>9.9933527973376304E-2</v>
      </c>
      <c r="F4" s="77">
        <v>1.93049822224147E-2</v>
      </c>
      <c r="G4" s="77">
        <v>0.16330588013691599</v>
      </c>
      <c r="H4" s="77">
        <v>0.148731778874021</v>
      </c>
      <c r="I4" s="77">
        <v>1.0049848934782599</v>
      </c>
      <c r="J4" s="77">
        <v>1.2656719760123101</v>
      </c>
      <c r="K4" s="77">
        <v>1.5447318503082601</v>
      </c>
      <c r="L4" s="77">
        <v>1.26208450331154</v>
      </c>
      <c r="M4" s="77">
        <v>1.2351034506140699</v>
      </c>
      <c r="N4" s="77">
        <v>1.5248208566283501</v>
      </c>
      <c r="O4" s="78">
        <v>1.1395486888706099</v>
      </c>
      <c r="P4" s="30">
        <v>0</v>
      </c>
      <c r="Q4" s="7">
        <v>0</v>
      </c>
      <c r="R4" s="8">
        <v>0</v>
      </c>
      <c r="S4" s="30">
        <v>0</v>
      </c>
      <c r="T4" s="8">
        <v>0</v>
      </c>
      <c r="U4" s="76">
        <f>MAX(E4:T4)</f>
        <v>1.5447318503082601</v>
      </c>
      <c r="V4" s="77">
        <f>MIN(E4:T4)</f>
        <v>0</v>
      </c>
      <c r="W4" s="7" t="str">
        <f>IF(OR((U4&gt;2),(V4&lt;-2)),"Y","N")</f>
        <v>N</v>
      </c>
    </row>
    <row r="5" spans="1:23" x14ac:dyDescent="0.25">
      <c r="A5" s="59" t="s">
        <v>6</v>
      </c>
      <c r="B5" s="59"/>
      <c r="C5" s="58" t="s">
        <v>372</v>
      </c>
      <c r="D5" s="50"/>
      <c r="E5" s="76">
        <v>-0.10261175262724299</v>
      </c>
      <c r="F5" s="77">
        <v>-8.7630597060081097E-2</v>
      </c>
      <c r="G5" s="77">
        <v>-8.4517080248492901E-2</v>
      </c>
      <c r="H5" s="77">
        <v>-9.6587364006378795E-2</v>
      </c>
      <c r="I5" s="77">
        <v>-0.68849971012824696</v>
      </c>
      <c r="J5" s="77">
        <v>-1.1845345756188199</v>
      </c>
      <c r="K5" s="77">
        <v>-1.79901370307917</v>
      </c>
      <c r="L5" s="77">
        <v>-1.6192252246505801</v>
      </c>
      <c r="M5" s="77">
        <v>-1.84174316024646</v>
      </c>
      <c r="N5" s="77">
        <v>-2.1177374511559499</v>
      </c>
      <c r="O5" s="78">
        <v>-2.8076078820841501</v>
      </c>
      <c r="P5" s="30">
        <v>0</v>
      </c>
      <c r="Q5" s="7">
        <v>0</v>
      </c>
      <c r="R5" s="8">
        <v>0</v>
      </c>
      <c r="S5" s="30">
        <v>0</v>
      </c>
      <c r="T5" s="8">
        <v>0</v>
      </c>
      <c r="U5" s="76">
        <f t="shared" ref="U5:U63" si="0">MAX(E5:T5)</f>
        <v>0</v>
      </c>
      <c r="V5" s="77">
        <f t="shared" ref="V5:V63" si="1">MIN(E5:T5)</f>
        <v>-2.8076078820841501</v>
      </c>
      <c r="W5" s="7" t="str">
        <f t="shared" ref="W5:W63" si="2">IF(OR((U5&gt;2),(V5&lt;-2)),"Y","N")</f>
        <v>Y</v>
      </c>
    </row>
    <row r="6" spans="1:23" x14ac:dyDescent="0.25">
      <c r="A6" s="59" t="s">
        <v>7</v>
      </c>
      <c r="B6" s="59"/>
      <c r="C6" s="58" t="s">
        <v>382</v>
      </c>
      <c r="D6" s="50"/>
      <c r="E6" s="76">
        <v>7.4711726146314605E-2</v>
      </c>
      <c r="F6" s="77">
        <v>8.6800626468602302E-2</v>
      </c>
      <c r="G6" s="77">
        <v>-7.0800004944160194E-2</v>
      </c>
      <c r="H6" s="77">
        <v>0.11442722226517001</v>
      </c>
      <c r="I6" s="77">
        <v>-5.5753616981972003E-2</v>
      </c>
      <c r="J6" s="77">
        <v>-0.30125786704450402</v>
      </c>
      <c r="K6" s="77">
        <v>-0.37830282608063398</v>
      </c>
      <c r="L6" s="77">
        <v>-0.52334491969263197</v>
      </c>
      <c r="M6" s="77">
        <v>-0.18171118805147299</v>
      </c>
      <c r="N6" s="77">
        <v>-0.24205423721762601</v>
      </c>
      <c r="O6" s="78">
        <v>-0.39313036924039402</v>
      </c>
      <c r="P6" s="30">
        <v>0</v>
      </c>
      <c r="Q6" s="7">
        <v>0</v>
      </c>
      <c r="R6" s="8">
        <v>0</v>
      </c>
      <c r="S6" s="30">
        <v>0</v>
      </c>
      <c r="T6" s="8">
        <v>0</v>
      </c>
      <c r="U6" s="76">
        <f t="shared" si="0"/>
        <v>0.11442722226517001</v>
      </c>
      <c r="V6" s="77">
        <f t="shared" si="1"/>
        <v>-0.52334491969263197</v>
      </c>
      <c r="W6" s="7" t="str">
        <f t="shared" si="2"/>
        <v>N</v>
      </c>
    </row>
    <row r="7" spans="1:23" x14ac:dyDescent="0.25">
      <c r="A7" s="59" t="s">
        <v>14</v>
      </c>
      <c r="B7" s="59"/>
      <c r="C7" s="58" t="s">
        <v>373</v>
      </c>
      <c r="D7" s="50"/>
      <c r="E7" s="76">
        <v>-0.156371212556733</v>
      </c>
      <c r="F7" s="77">
        <v>-7.4584306521052302E-2</v>
      </c>
      <c r="G7" s="77">
        <v>-0.18275288005895601</v>
      </c>
      <c r="H7" s="77">
        <v>-0.149884241930103</v>
      </c>
      <c r="I7" s="77">
        <v>-0.19350250117923401</v>
      </c>
      <c r="J7" s="77">
        <v>0.48928855758352102</v>
      </c>
      <c r="K7" s="77">
        <v>0.18925332915371801</v>
      </c>
      <c r="L7" s="77">
        <v>-6.74428284841911E-2</v>
      </c>
      <c r="M7" s="77">
        <v>0.31662007344023801</v>
      </c>
      <c r="N7" s="77">
        <v>0.46594643967341398</v>
      </c>
      <c r="O7" s="78">
        <v>0.38371118434610701</v>
      </c>
      <c r="P7" s="30">
        <v>0</v>
      </c>
      <c r="Q7" s="7">
        <v>0</v>
      </c>
      <c r="R7" s="8">
        <v>0</v>
      </c>
      <c r="S7" s="30">
        <v>0</v>
      </c>
      <c r="T7" s="8">
        <v>0</v>
      </c>
      <c r="U7" s="76">
        <f t="shared" si="0"/>
        <v>0.48928855758352102</v>
      </c>
      <c r="V7" s="77">
        <f t="shared" si="1"/>
        <v>-0.19350250117923401</v>
      </c>
      <c r="W7" s="7" t="str">
        <f t="shared" si="2"/>
        <v>N</v>
      </c>
    </row>
    <row r="8" spans="1:23" x14ac:dyDescent="0.25">
      <c r="A8" s="59" t="s">
        <v>15</v>
      </c>
      <c r="B8" s="59"/>
      <c r="C8" s="58" t="s">
        <v>373</v>
      </c>
      <c r="D8" s="50"/>
      <c r="E8" s="76">
        <v>-5.18581883994714E-2</v>
      </c>
      <c r="F8" s="77">
        <v>5.94556456804698E-2</v>
      </c>
      <c r="G8" s="77">
        <v>-4.8896137351007798E-2</v>
      </c>
      <c r="H8" s="77">
        <v>-4.9918858718184897E-2</v>
      </c>
      <c r="I8" s="77">
        <v>0.27849898698980102</v>
      </c>
      <c r="J8" s="77">
        <v>0.27364175679015201</v>
      </c>
      <c r="K8" s="77">
        <v>-5.40341695927277E-2</v>
      </c>
      <c r="L8" s="77">
        <v>0.208393181750267</v>
      </c>
      <c r="M8" s="77">
        <v>0.32086219928290499</v>
      </c>
      <c r="N8" s="77">
        <v>-0.271732815617659</v>
      </c>
      <c r="O8" s="78">
        <v>-0.776750858553651</v>
      </c>
      <c r="P8" s="30">
        <v>0</v>
      </c>
      <c r="Q8" s="7">
        <v>0</v>
      </c>
      <c r="R8" s="8">
        <v>0</v>
      </c>
      <c r="S8" s="30">
        <v>0</v>
      </c>
      <c r="T8" s="8">
        <v>0</v>
      </c>
      <c r="U8" s="76">
        <f t="shared" si="0"/>
        <v>0.32086219928290499</v>
      </c>
      <c r="V8" s="77">
        <f t="shared" si="1"/>
        <v>-0.776750858553651</v>
      </c>
      <c r="W8" s="7" t="str">
        <f t="shared" si="2"/>
        <v>N</v>
      </c>
    </row>
    <row r="9" spans="1:23" x14ac:dyDescent="0.25">
      <c r="A9" s="59" t="s">
        <v>17</v>
      </c>
      <c r="B9" s="24"/>
      <c r="C9" s="58" t="s">
        <v>373</v>
      </c>
      <c r="D9" s="50"/>
      <c r="E9" s="76">
        <v>1.9200866839843098E-2</v>
      </c>
      <c r="F9" s="77">
        <v>9.0505430071377596E-2</v>
      </c>
      <c r="G9" s="77">
        <v>9.0754669135377497E-4</v>
      </c>
      <c r="H9" s="77">
        <v>8.4428928050363297E-2</v>
      </c>
      <c r="I9" s="77">
        <v>1.00996471988104</v>
      </c>
      <c r="J9" s="77">
        <v>1.5015252836639701</v>
      </c>
      <c r="K9" s="77">
        <v>1.4032243096859101</v>
      </c>
      <c r="L9" s="77">
        <v>1.09456549845665</v>
      </c>
      <c r="M9" s="77">
        <v>1.4408742484007699</v>
      </c>
      <c r="N9" s="77">
        <v>1.53834581598043</v>
      </c>
      <c r="O9" s="78">
        <v>1.4398353753758599</v>
      </c>
      <c r="P9" s="30">
        <v>0</v>
      </c>
      <c r="Q9" s="7">
        <v>0</v>
      </c>
      <c r="R9" s="8">
        <v>0</v>
      </c>
      <c r="S9" s="30">
        <v>0</v>
      </c>
      <c r="T9" s="8">
        <v>0</v>
      </c>
      <c r="U9" s="76">
        <f t="shared" si="0"/>
        <v>1.53834581598043</v>
      </c>
      <c r="V9" s="77">
        <f t="shared" si="1"/>
        <v>0</v>
      </c>
      <c r="W9" s="7" t="str">
        <f t="shared" si="2"/>
        <v>N</v>
      </c>
    </row>
    <row r="10" spans="1:23" x14ac:dyDescent="0.25">
      <c r="A10" s="59" t="s">
        <v>21</v>
      </c>
      <c r="B10" s="7"/>
      <c r="C10" s="58" t="s">
        <v>373</v>
      </c>
      <c r="D10" s="50"/>
      <c r="E10" s="76">
        <v>-0.16006604643428901</v>
      </c>
      <c r="F10" s="77">
        <v>0.15673470424271499</v>
      </c>
      <c r="G10" s="77">
        <v>1.6915392164181999E-2</v>
      </c>
      <c r="H10" s="77">
        <v>0.12466970094386901</v>
      </c>
      <c r="I10" s="77">
        <v>0.52640023287190796</v>
      </c>
      <c r="J10" s="77">
        <v>0.24495198069820001</v>
      </c>
      <c r="K10" s="77">
        <v>-0.343691132550411</v>
      </c>
      <c r="L10" s="77">
        <v>-0.61680630047638896</v>
      </c>
      <c r="M10" s="77">
        <v>9.3573749769924802E-2</v>
      </c>
      <c r="N10" s="77">
        <v>-0.23508751082370299</v>
      </c>
      <c r="O10" s="78">
        <v>-0.327494573742593</v>
      </c>
      <c r="P10" s="30">
        <v>0</v>
      </c>
      <c r="Q10" s="7">
        <v>0</v>
      </c>
      <c r="R10" s="8">
        <v>0</v>
      </c>
      <c r="S10" s="30">
        <v>0</v>
      </c>
      <c r="T10" s="8">
        <v>0</v>
      </c>
      <c r="U10" s="76">
        <f t="shared" si="0"/>
        <v>0.52640023287190796</v>
      </c>
      <c r="V10" s="77">
        <f t="shared" si="1"/>
        <v>-0.61680630047638896</v>
      </c>
      <c r="W10" s="7" t="str">
        <f t="shared" si="2"/>
        <v>N</v>
      </c>
    </row>
    <row r="11" spans="1:23" x14ac:dyDescent="0.25">
      <c r="A11" s="59" t="s">
        <v>26</v>
      </c>
      <c r="B11" s="24" t="s">
        <v>568</v>
      </c>
      <c r="C11" s="58" t="s">
        <v>382</v>
      </c>
      <c r="D11" s="50"/>
      <c r="E11" s="76">
        <v>-5.1624105957785202E-2</v>
      </c>
      <c r="F11" s="77">
        <v>4.7381252213788298E-2</v>
      </c>
      <c r="G11" s="77">
        <v>-9.01077672881129E-2</v>
      </c>
      <c r="H11" s="77">
        <v>0.22514420014623099</v>
      </c>
      <c r="I11" s="77">
        <v>1.7195160104690499</v>
      </c>
      <c r="J11" s="77">
        <v>1.53385428282078</v>
      </c>
      <c r="K11" s="77">
        <v>1.6647637742607599</v>
      </c>
      <c r="L11" s="77">
        <v>1.6517035653351599</v>
      </c>
      <c r="M11" s="77">
        <v>2.5243028811228299</v>
      </c>
      <c r="N11" s="77">
        <v>1.24473284613866</v>
      </c>
      <c r="O11" s="78">
        <v>3.41231294317295</v>
      </c>
      <c r="P11" s="30">
        <v>9.5192799999999994E-2</v>
      </c>
      <c r="Q11" s="7">
        <v>4.2983E-2</v>
      </c>
      <c r="R11" s="8">
        <v>0.21746299999999999</v>
      </c>
      <c r="S11" s="30">
        <v>0</v>
      </c>
      <c r="T11" s="8">
        <v>0</v>
      </c>
      <c r="U11" s="76">
        <f t="shared" si="0"/>
        <v>3.41231294317295</v>
      </c>
      <c r="V11" s="77">
        <f t="shared" si="1"/>
        <v>-9.01077672881129E-2</v>
      </c>
      <c r="W11" s="7" t="str">
        <f t="shared" si="2"/>
        <v>Y</v>
      </c>
    </row>
    <row r="12" spans="1:23" x14ac:dyDescent="0.25">
      <c r="A12" s="59" t="s">
        <v>26</v>
      </c>
      <c r="B12" s="24" t="s">
        <v>567</v>
      </c>
      <c r="C12" s="58" t="s">
        <v>382</v>
      </c>
      <c r="D12" s="50"/>
      <c r="E12" s="76">
        <v>-5.1624105957785202E-2</v>
      </c>
      <c r="F12" s="77">
        <v>4.7381252213788298E-2</v>
      </c>
      <c r="G12" s="77">
        <v>-9.01077672881129E-2</v>
      </c>
      <c r="H12" s="77">
        <v>0.22514420014623099</v>
      </c>
      <c r="I12" s="77">
        <v>1.7195160104690499</v>
      </c>
      <c r="J12" s="77">
        <v>1.53385428282078</v>
      </c>
      <c r="K12" s="77">
        <v>1.6647637742607599</v>
      </c>
      <c r="L12" s="77">
        <v>1.6517035653351599</v>
      </c>
      <c r="M12" s="77">
        <v>2.5243028811228299</v>
      </c>
      <c r="N12" s="77">
        <v>1.24473284613866</v>
      </c>
      <c r="O12" s="78">
        <v>3.41231294317295</v>
      </c>
      <c r="P12" s="30">
        <v>2.5924499999999999</v>
      </c>
      <c r="Q12" s="7">
        <v>2.5345200000000001</v>
      </c>
      <c r="R12" s="78">
        <v>-1.1323399999999999</v>
      </c>
      <c r="S12" s="30">
        <v>0</v>
      </c>
      <c r="T12" s="8">
        <v>0</v>
      </c>
      <c r="U12" s="76">
        <f t="shared" si="0"/>
        <v>3.41231294317295</v>
      </c>
      <c r="V12" s="77">
        <f t="shared" si="1"/>
        <v>-1.1323399999999999</v>
      </c>
      <c r="W12" s="7" t="str">
        <f t="shared" si="2"/>
        <v>Y</v>
      </c>
    </row>
    <row r="13" spans="1:23" x14ac:dyDescent="0.25">
      <c r="A13" s="59" t="s">
        <v>27</v>
      </c>
      <c r="B13" s="24" t="s">
        <v>570</v>
      </c>
      <c r="C13" s="58" t="s">
        <v>371</v>
      </c>
      <c r="D13" s="50"/>
      <c r="E13" s="76">
        <v>-3.9885876416221398E-2</v>
      </c>
      <c r="F13" s="77">
        <v>-5.9301407631881999E-2</v>
      </c>
      <c r="G13" s="77">
        <v>2.1578214267015401E-2</v>
      </c>
      <c r="H13" s="77">
        <v>3.3595043600824499E-2</v>
      </c>
      <c r="I13" s="77">
        <v>-1.7720206406036301</v>
      </c>
      <c r="J13" s="77">
        <v>-2.1684745119188</v>
      </c>
      <c r="K13" s="77">
        <v>-3.1730603694180899</v>
      </c>
      <c r="L13" s="77">
        <v>-3.3191025841776698</v>
      </c>
      <c r="M13" s="77">
        <v>-3.0582066829930201</v>
      </c>
      <c r="N13" s="77">
        <v>-2.53377437011495</v>
      </c>
      <c r="O13" s="78">
        <v>-2.6747448255062301</v>
      </c>
      <c r="P13" s="30">
        <v>-2.08901</v>
      </c>
      <c r="Q13" s="7">
        <v>-3.2020599999999999</v>
      </c>
      <c r="R13" s="8">
        <v>1.02277</v>
      </c>
      <c r="S13" s="30">
        <v>0</v>
      </c>
      <c r="T13" s="8">
        <v>0</v>
      </c>
      <c r="U13" s="76">
        <f t="shared" si="0"/>
        <v>1.02277</v>
      </c>
      <c r="V13" s="77">
        <f t="shared" si="1"/>
        <v>-3.3191025841776698</v>
      </c>
      <c r="W13" s="7" t="str">
        <f t="shared" si="2"/>
        <v>Y</v>
      </c>
    </row>
    <row r="14" spans="1:23" x14ac:dyDescent="0.25">
      <c r="A14" s="59" t="s">
        <v>27</v>
      </c>
      <c r="B14" s="24" t="s">
        <v>569</v>
      </c>
      <c r="C14" s="58" t="s">
        <v>371</v>
      </c>
      <c r="D14" s="50"/>
      <c r="E14" s="76">
        <v>-3.9885876416221398E-2</v>
      </c>
      <c r="F14" s="77">
        <v>-5.9301407631881999E-2</v>
      </c>
      <c r="G14" s="77">
        <v>2.1578214267015401E-2</v>
      </c>
      <c r="H14" s="77">
        <v>3.3595043600824499E-2</v>
      </c>
      <c r="I14" s="77">
        <v>-1.7720206406036301</v>
      </c>
      <c r="J14" s="77">
        <v>-2.1684745119188</v>
      </c>
      <c r="K14" s="77">
        <v>-3.1730603694180899</v>
      </c>
      <c r="L14" s="77">
        <v>-3.3191025841776698</v>
      </c>
      <c r="M14" s="77">
        <v>-3.0582066829930201</v>
      </c>
      <c r="N14" s="77">
        <v>-2.53377437011495</v>
      </c>
      <c r="O14" s="78">
        <v>-2.6747448255062301</v>
      </c>
      <c r="P14" s="30">
        <v>-0.47543200000000002</v>
      </c>
      <c r="Q14" s="7">
        <v>-0.53383199999999997</v>
      </c>
      <c r="R14" s="8">
        <v>1.0234300000000001</v>
      </c>
      <c r="S14" s="30">
        <v>0</v>
      </c>
      <c r="T14" s="8">
        <v>0</v>
      </c>
      <c r="U14" s="76">
        <f t="shared" si="0"/>
        <v>1.0234300000000001</v>
      </c>
      <c r="V14" s="77">
        <f t="shared" si="1"/>
        <v>-3.3191025841776698</v>
      </c>
      <c r="W14" s="7" t="str">
        <f t="shared" si="2"/>
        <v>Y</v>
      </c>
    </row>
    <row r="15" spans="1:23" x14ac:dyDescent="0.25">
      <c r="A15" s="59" t="s">
        <v>29</v>
      </c>
      <c r="B15" s="24" t="s">
        <v>571</v>
      </c>
      <c r="C15" s="58" t="s">
        <v>373</v>
      </c>
      <c r="D15" s="50"/>
      <c r="E15" s="76">
        <v>2.6291838687348901E-2</v>
      </c>
      <c r="F15" s="77">
        <v>-0.130627992460114</v>
      </c>
      <c r="G15" s="77">
        <v>0.102754861056365</v>
      </c>
      <c r="H15" s="77">
        <v>8.8776825186375696E-2</v>
      </c>
      <c r="I15" s="77">
        <v>1.4501169068439099</v>
      </c>
      <c r="J15" s="77">
        <v>2.41632669785447</v>
      </c>
      <c r="K15" s="77">
        <v>2.44583396676442</v>
      </c>
      <c r="L15" s="77">
        <v>2.4721038316264101</v>
      </c>
      <c r="M15" s="77">
        <v>2.8246251415497601</v>
      </c>
      <c r="N15" s="77">
        <v>2.6139605223880098</v>
      </c>
      <c r="O15" s="78">
        <v>2.96224143924309</v>
      </c>
      <c r="P15" s="30">
        <v>1.19495</v>
      </c>
      <c r="Q15" s="7">
        <v>1.0687500000000001</v>
      </c>
      <c r="R15" s="8">
        <v>-0.56088199999999999</v>
      </c>
      <c r="S15" s="79">
        <v>1.4256</v>
      </c>
      <c r="T15" s="80">
        <v>2.2671999999999999</v>
      </c>
      <c r="U15" s="76">
        <f t="shared" si="0"/>
        <v>2.96224143924309</v>
      </c>
      <c r="V15" s="77">
        <f t="shared" si="1"/>
        <v>-0.56088199999999999</v>
      </c>
      <c r="W15" s="7" t="str">
        <f t="shared" si="2"/>
        <v>Y</v>
      </c>
    </row>
    <row r="16" spans="1:23" x14ac:dyDescent="0.25">
      <c r="A16" s="59" t="s">
        <v>30</v>
      </c>
      <c r="B16" s="59"/>
      <c r="C16" s="58" t="s">
        <v>371</v>
      </c>
      <c r="D16" s="50"/>
      <c r="E16" s="76">
        <v>3.38767250903204E-3</v>
      </c>
      <c r="F16" s="77">
        <v>-9.0216915670654305E-2</v>
      </c>
      <c r="G16" s="77">
        <v>9.67274444968243E-2</v>
      </c>
      <c r="H16" s="77">
        <v>5.6836373376781997E-2</v>
      </c>
      <c r="I16" s="77">
        <v>-0.17277350600052299</v>
      </c>
      <c r="J16" s="77">
        <v>-0.123980236389717</v>
      </c>
      <c r="K16" s="77">
        <v>-0.15180550884883801</v>
      </c>
      <c r="L16" s="77">
        <v>-0.55612384951175398</v>
      </c>
      <c r="M16" s="77">
        <v>-0.441515393919509</v>
      </c>
      <c r="N16" s="77">
        <v>3.0858056673473602E-2</v>
      </c>
      <c r="O16" s="78">
        <v>-0.39344492550083099</v>
      </c>
      <c r="P16" s="30">
        <v>-0.14384</v>
      </c>
      <c r="Q16" s="7">
        <v>-0.54719399999999996</v>
      </c>
      <c r="R16" s="8">
        <v>-0.48751899999999998</v>
      </c>
      <c r="S16" s="30">
        <v>0</v>
      </c>
      <c r="T16" s="8">
        <v>0</v>
      </c>
      <c r="U16" s="76">
        <f t="shared" si="0"/>
        <v>9.67274444968243E-2</v>
      </c>
      <c r="V16" s="77">
        <f t="shared" si="1"/>
        <v>-0.55612384951175398</v>
      </c>
      <c r="W16" s="7" t="str">
        <f t="shared" si="2"/>
        <v>N</v>
      </c>
    </row>
    <row r="17" spans="1:23" x14ac:dyDescent="0.25">
      <c r="A17" s="59" t="s">
        <v>31</v>
      </c>
      <c r="B17" s="59"/>
      <c r="C17" s="58" t="s">
        <v>371</v>
      </c>
      <c r="D17" s="50"/>
      <c r="E17" s="76">
        <v>0.10211697055171701</v>
      </c>
      <c r="F17" s="77">
        <v>0.162472595461714</v>
      </c>
      <c r="G17" s="77">
        <v>0.13061772382141401</v>
      </c>
      <c r="H17" s="77">
        <v>0.21651696306995999</v>
      </c>
      <c r="I17" s="77">
        <v>0.39615891030329597</v>
      </c>
      <c r="J17" s="77">
        <v>0.54734431556143504</v>
      </c>
      <c r="K17" s="77">
        <v>0.40646811153962198</v>
      </c>
      <c r="L17" s="77">
        <v>0.15556875731821099</v>
      </c>
      <c r="M17" s="77">
        <v>0.68357870216035599</v>
      </c>
      <c r="N17" s="77">
        <v>0.67278297450512003</v>
      </c>
      <c r="O17" s="78">
        <v>0.79286740248366705</v>
      </c>
      <c r="P17" s="30">
        <v>-0.17091899999999999</v>
      </c>
      <c r="Q17" s="7">
        <v>0.181868</v>
      </c>
      <c r="R17" s="8">
        <v>3.53141E-3</v>
      </c>
      <c r="S17" s="30">
        <v>0</v>
      </c>
      <c r="T17" s="8">
        <v>0</v>
      </c>
      <c r="U17" s="76">
        <f t="shared" si="0"/>
        <v>0.79286740248366705</v>
      </c>
      <c r="V17" s="77">
        <f t="shared" si="1"/>
        <v>-0.17091899999999999</v>
      </c>
      <c r="W17" s="7" t="str">
        <f t="shared" si="2"/>
        <v>N</v>
      </c>
    </row>
    <row r="18" spans="1:23" x14ac:dyDescent="0.25">
      <c r="A18" s="59" t="s">
        <v>32</v>
      </c>
      <c r="B18" s="59"/>
      <c r="C18" s="58" t="s">
        <v>371</v>
      </c>
      <c r="D18" s="50"/>
      <c r="E18" s="76">
        <v>2.97278147783782E-2</v>
      </c>
      <c r="F18" s="77">
        <v>8.6908197118456904E-2</v>
      </c>
      <c r="G18" s="77">
        <v>7.3383805348282705E-2</v>
      </c>
      <c r="H18" s="77">
        <v>0.11559415234468599</v>
      </c>
      <c r="I18" s="77">
        <v>-1.2179330889758899</v>
      </c>
      <c r="J18" s="77">
        <v>-0.98243246806981299</v>
      </c>
      <c r="K18" s="77">
        <v>-0.74447227680156902</v>
      </c>
      <c r="L18" s="77">
        <v>-0.71269492518376198</v>
      </c>
      <c r="M18" s="77">
        <v>-1.0097764681364001</v>
      </c>
      <c r="N18" s="77">
        <v>-0.66002690770079997</v>
      </c>
      <c r="O18" s="78">
        <v>-0.76641014600297896</v>
      </c>
      <c r="P18" s="30">
        <v>-0.70390200000000003</v>
      </c>
      <c r="Q18" s="7">
        <v>-1.27715</v>
      </c>
      <c r="R18" s="8">
        <v>2.9809899999999998</v>
      </c>
      <c r="S18" s="30">
        <v>0</v>
      </c>
      <c r="T18" s="8">
        <v>0</v>
      </c>
      <c r="U18" s="76">
        <f t="shared" si="0"/>
        <v>2.9809899999999998</v>
      </c>
      <c r="V18" s="77">
        <f t="shared" si="1"/>
        <v>-1.27715</v>
      </c>
      <c r="W18" s="7" t="str">
        <f t="shared" si="2"/>
        <v>Y</v>
      </c>
    </row>
    <row r="19" spans="1:23" x14ac:dyDescent="0.25">
      <c r="A19" s="59" t="s">
        <v>35</v>
      </c>
      <c r="B19" s="59"/>
      <c r="C19" s="58" t="s">
        <v>371</v>
      </c>
      <c r="D19" s="50"/>
      <c r="E19" s="76">
        <v>-2.6292140862870201E-2</v>
      </c>
      <c r="F19" s="77">
        <v>-4.5390899540759401E-2</v>
      </c>
      <c r="G19" s="77">
        <v>3.8138317796737403E-2</v>
      </c>
      <c r="H19" s="77">
        <v>4.0343353762926498E-2</v>
      </c>
      <c r="I19" s="77">
        <v>-8.0287119139607496E-2</v>
      </c>
      <c r="J19" s="77">
        <v>-0.35900559832358098</v>
      </c>
      <c r="K19" s="77">
        <v>-0.14761767533237799</v>
      </c>
      <c r="L19" s="77">
        <v>-0.24767557504045101</v>
      </c>
      <c r="M19" s="77">
        <v>-0.412389145605845</v>
      </c>
      <c r="N19" s="77">
        <v>-0.20879650482669401</v>
      </c>
      <c r="O19" s="78">
        <v>-0.41813240109840599</v>
      </c>
      <c r="P19" s="30">
        <v>8.4239999999999992E-3</v>
      </c>
      <c r="Q19" s="7">
        <v>0.24895600000000001</v>
      </c>
      <c r="R19" s="8">
        <v>0.21307599999999999</v>
      </c>
      <c r="S19" s="30">
        <v>0</v>
      </c>
      <c r="T19" s="8">
        <v>0</v>
      </c>
      <c r="U19" s="76">
        <f t="shared" si="0"/>
        <v>0.24895600000000001</v>
      </c>
      <c r="V19" s="77">
        <f t="shared" si="1"/>
        <v>-0.41813240109840599</v>
      </c>
      <c r="W19" s="7" t="str">
        <f t="shared" si="2"/>
        <v>N</v>
      </c>
    </row>
    <row r="20" spans="1:23" x14ac:dyDescent="0.25">
      <c r="A20" s="59" t="s">
        <v>36</v>
      </c>
      <c r="B20" s="59"/>
      <c r="C20" s="58" t="s">
        <v>371</v>
      </c>
      <c r="D20" s="50"/>
      <c r="E20" s="76">
        <v>-0.15079764233180701</v>
      </c>
      <c r="F20" s="77">
        <v>2.8272363795090599E-2</v>
      </c>
      <c r="G20" s="77">
        <v>-0.50607188595243502</v>
      </c>
      <c r="H20" s="77">
        <v>-0.110689521530226</v>
      </c>
      <c r="I20" s="77">
        <v>0.46292643947676698</v>
      </c>
      <c r="J20" s="77">
        <v>0.432721302076989</v>
      </c>
      <c r="K20" s="77">
        <v>0.72393623527750794</v>
      </c>
      <c r="L20" s="77">
        <v>1.0699393705079601</v>
      </c>
      <c r="M20" s="77">
        <v>0.609353097484156</v>
      </c>
      <c r="N20" s="77">
        <v>0.41116594528275802</v>
      </c>
      <c r="O20" s="78">
        <v>0.42852553997706</v>
      </c>
      <c r="P20" s="30">
        <v>-6.5251299999999998E-2</v>
      </c>
      <c r="Q20" s="7">
        <v>0.19583700000000001</v>
      </c>
      <c r="R20" s="8">
        <v>0.31787100000000001</v>
      </c>
      <c r="S20" s="30">
        <v>0</v>
      </c>
      <c r="T20" s="8">
        <v>0</v>
      </c>
      <c r="U20" s="76">
        <f t="shared" si="0"/>
        <v>1.0699393705079601</v>
      </c>
      <c r="V20" s="77">
        <f t="shared" si="1"/>
        <v>-0.50607188595243502</v>
      </c>
      <c r="W20" s="7" t="str">
        <f t="shared" si="2"/>
        <v>N</v>
      </c>
    </row>
    <row r="21" spans="1:23" x14ac:dyDescent="0.25">
      <c r="A21" s="59" t="s">
        <v>37</v>
      </c>
      <c r="B21" s="59"/>
      <c r="C21" s="58" t="s">
        <v>382</v>
      </c>
      <c r="D21" s="50"/>
      <c r="E21" s="76">
        <v>-0.17519100447977101</v>
      </c>
      <c r="F21" s="77">
        <v>-0.28999187137170401</v>
      </c>
      <c r="G21" s="77">
        <v>-0.15009444456406201</v>
      </c>
      <c r="H21" s="77">
        <v>-0.18370088395047199</v>
      </c>
      <c r="I21" s="77">
        <v>0.15065521242794999</v>
      </c>
      <c r="J21" s="77">
        <v>0.22125054000321301</v>
      </c>
      <c r="K21" s="77">
        <v>-0.45054223477432098</v>
      </c>
      <c r="L21" s="77">
        <v>-0.42015890326306998</v>
      </c>
      <c r="M21" s="77">
        <v>0.46965456674274503</v>
      </c>
      <c r="N21" s="77">
        <v>4.2680111548723698E-2</v>
      </c>
      <c r="O21" s="78">
        <v>0.70962323397846905</v>
      </c>
      <c r="P21" s="30">
        <v>0.32716800000000001</v>
      </c>
      <c r="Q21" s="7">
        <v>0.35997400000000002</v>
      </c>
      <c r="R21" s="8">
        <v>-2.5809000000000001E-3</v>
      </c>
      <c r="S21" s="30">
        <v>0</v>
      </c>
      <c r="T21" s="8">
        <v>0</v>
      </c>
      <c r="U21" s="76">
        <f t="shared" si="0"/>
        <v>0.70962323397846905</v>
      </c>
      <c r="V21" s="77">
        <f t="shared" si="1"/>
        <v>-0.45054223477432098</v>
      </c>
      <c r="W21" s="7" t="str">
        <f t="shared" si="2"/>
        <v>N</v>
      </c>
    </row>
    <row r="22" spans="1:23" x14ac:dyDescent="0.25">
      <c r="A22" s="59" t="s">
        <v>38</v>
      </c>
      <c r="B22" s="59"/>
      <c r="C22" s="58" t="s">
        <v>372</v>
      </c>
      <c r="D22" s="81" t="s">
        <v>575</v>
      </c>
      <c r="E22" s="76">
        <v>-0.19458672172681801</v>
      </c>
      <c r="F22" s="77">
        <v>-5.1249746274420999E-2</v>
      </c>
      <c r="G22" s="77">
        <v>-0.64280325207264299</v>
      </c>
      <c r="H22" s="77">
        <v>-0.31936904815792799</v>
      </c>
      <c r="I22" s="77">
        <v>3.5451312277505399E-2</v>
      </c>
      <c r="J22" s="77">
        <v>-0.139409084623319</v>
      </c>
      <c r="K22" s="77">
        <v>6.3483957450861897E-2</v>
      </c>
      <c r="L22" s="77">
        <v>5.9730188554353502E-3</v>
      </c>
      <c r="M22" s="77">
        <v>0.28625878251696701</v>
      </c>
      <c r="N22" s="77">
        <v>-1.30616288189203E-2</v>
      </c>
      <c r="O22" s="78">
        <v>0.22597786963969199</v>
      </c>
      <c r="P22" s="30">
        <v>-0.200241</v>
      </c>
      <c r="Q22" s="7">
        <v>0.19289400000000001</v>
      </c>
      <c r="R22" s="8">
        <v>-0.38697500000000001</v>
      </c>
      <c r="S22" s="30">
        <v>0</v>
      </c>
      <c r="T22" s="8">
        <v>0</v>
      </c>
      <c r="U22" s="76">
        <f t="shared" si="0"/>
        <v>0.28625878251696701</v>
      </c>
      <c r="V22" s="77">
        <f t="shared" si="1"/>
        <v>-0.64280325207264299</v>
      </c>
      <c r="W22" s="7" t="str">
        <f t="shared" si="2"/>
        <v>N</v>
      </c>
    </row>
    <row r="23" spans="1:23" x14ac:dyDescent="0.25">
      <c r="A23" s="59" t="s">
        <v>40</v>
      </c>
      <c r="B23" s="59"/>
      <c r="C23" s="58" t="s">
        <v>371</v>
      </c>
      <c r="D23" s="50"/>
      <c r="E23" s="76">
        <v>5.55396750172523E-2</v>
      </c>
      <c r="F23" s="77">
        <v>-3.4047310386423398E-2</v>
      </c>
      <c r="G23" s="77">
        <v>0.177340074310045</v>
      </c>
      <c r="H23" s="77">
        <v>0.15862177026041399</v>
      </c>
      <c r="I23" s="77">
        <v>0.30834217428334398</v>
      </c>
      <c r="J23" s="77">
        <v>0.39825895422005397</v>
      </c>
      <c r="K23" s="77">
        <v>0.65524333014136305</v>
      </c>
      <c r="L23" s="77">
        <v>0.74353869311936804</v>
      </c>
      <c r="M23" s="77">
        <v>0.462444784533527</v>
      </c>
      <c r="N23" s="77">
        <v>0.68228314004766699</v>
      </c>
      <c r="O23" s="78">
        <v>0.88488110627220895</v>
      </c>
      <c r="P23" s="30">
        <v>-1.5634599999999998E-2</v>
      </c>
      <c r="Q23" s="7">
        <v>-0.172292</v>
      </c>
      <c r="R23" s="8">
        <v>0.203407</v>
      </c>
      <c r="S23" s="30">
        <v>0</v>
      </c>
      <c r="T23" s="8">
        <v>0</v>
      </c>
      <c r="U23" s="76">
        <f t="shared" si="0"/>
        <v>0.88488110627220895</v>
      </c>
      <c r="V23" s="77">
        <f t="shared" si="1"/>
        <v>-0.172292</v>
      </c>
      <c r="W23" s="7" t="str">
        <f t="shared" si="2"/>
        <v>N</v>
      </c>
    </row>
    <row r="24" spans="1:23" x14ac:dyDescent="0.25">
      <c r="A24" s="59" t="s">
        <v>42</v>
      </c>
      <c r="B24" s="24" t="s">
        <v>573</v>
      </c>
      <c r="C24" s="58" t="s">
        <v>371</v>
      </c>
      <c r="D24" s="50"/>
      <c r="E24" s="76">
        <v>2.4337263630917601E-2</v>
      </c>
      <c r="F24" s="77">
        <v>1.9220139294922601E-2</v>
      </c>
      <c r="G24" s="77">
        <v>-5.5202363573610101E-2</v>
      </c>
      <c r="H24" s="77">
        <v>-2.8405676875598002E-2</v>
      </c>
      <c r="I24" s="77">
        <v>0.411425422981608</v>
      </c>
      <c r="J24" s="77">
        <v>0.39923221102020301</v>
      </c>
      <c r="K24" s="77">
        <v>0.62766845673493998</v>
      </c>
      <c r="L24" s="77">
        <v>0.52479929124050895</v>
      </c>
      <c r="M24" s="77">
        <v>0.59969194355062705</v>
      </c>
      <c r="N24" s="77">
        <v>0.42034580501556201</v>
      </c>
      <c r="O24" s="78">
        <v>0.36352268890559802</v>
      </c>
      <c r="P24" s="30">
        <v>0.53504399999999996</v>
      </c>
      <c r="Q24" s="7">
        <v>0.58994999999999997</v>
      </c>
      <c r="R24" s="8">
        <v>1.08528</v>
      </c>
      <c r="S24" s="30">
        <v>0</v>
      </c>
      <c r="T24" s="8">
        <v>0</v>
      </c>
      <c r="U24" s="76">
        <f t="shared" si="0"/>
        <v>1.08528</v>
      </c>
      <c r="V24" s="77">
        <f t="shared" si="1"/>
        <v>-5.5202363573610101E-2</v>
      </c>
      <c r="W24" s="7" t="str">
        <f t="shared" si="2"/>
        <v>N</v>
      </c>
    </row>
    <row r="25" spans="1:23" x14ac:dyDescent="0.25">
      <c r="A25" s="59" t="s">
        <v>42</v>
      </c>
      <c r="B25" s="24" t="s">
        <v>572</v>
      </c>
      <c r="C25" s="58" t="s">
        <v>371</v>
      </c>
      <c r="D25" s="50"/>
      <c r="E25" s="76">
        <v>2.4337263630917601E-2</v>
      </c>
      <c r="F25" s="77">
        <v>1.9220139294922601E-2</v>
      </c>
      <c r="G25" s="77">
        <v>-5.5202363573610101E-2</v>
      </c>
      <c r="H25" s="77">
        <v>-2.8405676875598002E-2</v>
      </c>
      <c r="I25" s="77">
        <v>0.411425422981608</v>
      </c>
      <c r="J25" s="77">
        <v>0.39923221102020301</v>
      </c>
      <c r="K25" s="77">
        <v>0.62766845673493998</v>
      </c>
      <c r="L25" s="77">
        <v>0.52479929124050895</v>
      </c>
      <c r="M25" s="77">
        <v>0.59969194355062705</v>
      </c>
      <c r="N25" s="77">
        <v>0.42034580501556201</v>
      </c>
      <c r="O25" s="78">
        <v>0.36352268890559802</v>
      </c>
      <c r="P25" s="30">
        <v>3.6318599999999999E-2</v>
      </c>
      <c r="Q25" s="7">
        <v>-1.14486</v>
      </c>
      <c r="R25" s="8">
        <v>-1.05949</v>
      </c>
      <c r="S25" s="30">
        <v>0</v>
      </c>
      <c r="T25" s="8">
        <v>0</v>
      </c>
      <c r="U25" s="76">
        <f t="shared" si="0"/>
        <v>0.62766845673493998</v>
      </c>
      <c r="V25" s="77">
        <f t="shared" si="1"/>
        <v>-1.14486</v>
      </c>
      <c r="W25" s="7" t="str">
        <f t="shared" si="2"/>
        <v>N</v>
      </c>
    </row>
    <row r="26" spans="1:23" x14ac:dyDescent="0.25">
      <c r="A26" s="59" t="s">
        <v>43</v>
      </c>
      <c r="B26" s="59"/>
      <c r="C26" s="58" t="s">
        <v>373</v>
      </c>
      <c r="D26" s="50"/>
      <c r="E26" s="76">
        <v>6.5952300492513397E-2</v>
      </c>
      <c r="F26" s="77">
        <v>7.6346448026194502E-2</v>
      </c>
      <c r="G26" s="77">
        <v>0.118638836782433</v>
      </c>
      <c r="H26" s="77">
        <v>3.2975556939972298E-2</v>
      </c>
      <c r="I26" s="77">
        <v>1.1747750517931099</v>
      </c>
      <c r="J26" s="77">
        <v>0.93073601208852696</v>
      </c>
      <c r="K26" s="77">
        <v>1.3910233636904701</v>
      </c>
      <c r="L26" s="77">
        <v>1.36057232641393</v>
      </c>
      <c r="M26" s="77">
        <v>0.61889004701805395</v>
      </c>
      <c r="N26" s="77">
        <v>1.13020023661513</v>
      </c>
      <c r="O26" s="78">
        <v>0.346547322772914</v>
      </c>
      <c r="P26" s="30">
        <v>0.93694599999999995</v>
      </c>
      <c r="Q26" s="7">
        <v>0.97283900000000001</v>
      </c>
      <c r="R26" s="8">
        <v>1.0162199999999999</v>
      </c>
      <c r="S26" s="79">
        <v>1.1698</v>
      </c>
      <c r="T26" s="80">
        <v>1.6220000000000001</v>
      </c>
      <c r="U26" s="76">
        <f t="shared" si="0"/>
        <v>1.6220000000000001</v>
      </c>
      <c r="V26" s="77">
        <f t="shared" si="1"/>
        <v>3.2975556939972298E-2</v>
      </c>
      <c r="W26" s="7" t="str">
        <f t="shared" si="2"/>
        <v>N</v>
      </c>
    </row>
    <row r="27" spans="1:23" x14ac:dyDescent="0.25">
      <c r="A27" s="59" t="s">
        <v>50</v>
      </c>
      <c r="B27" s="59"/>
      <c r="C27" s="58" t="s">
        <v>371</v>
      </c>
      <c r="D27" s="50"/>
      <c r="E27" s="76">
        <v>-0.18893700748939601</v>
      </c>
      <c r="F27" s="77">
        <v>-0.112476139838857</v>
      </c>
      <c r="G27" s="77">
        <v>-0.143802088498131</v>
      </c>
      <c r="H27" s="77">
        <v>-0.18900290917340301</v>
      </c>
      <c r="I27" s="77">
        <v>0.405691188298548</v>
      </c>
      <c r="J27" s="77">
        <v>0.63499083228410502</v>
      </c>
      <c r="K27" s="77">
        <v>0.70815211545344503</v>
      </c>
      <c r="L27" s="77">
        <v>0.78972514430546803</v>
      </c>
      <c r="M27" s="77">
        <v>0.77623316606369097</v>
      </c>
      <c r="N27" s="77">
        <v>0.90434392019660204</v>
      </c>
      <c r="O27" s="78">
        <v>1.0275875571238999</v>
      </c>
      <c r="P27" s="30">
        <v>1.6193099999999998E-2</v>
      </c>
      <c r="Q27" s="7">
        <v>0.15606600000000001</v>
      </c>
      <c r="R27" s="8">
        <v>0.90625199999999995</v>
      </c>
      <c r="S27" s="79">
        <v>0.60880000000000001</v>
      </c>
      <c r="T27" s="80">
        <v>1.7338</v>
      </c>
      <c r="U27" s="76">
        <f t="shared" si="0"/>
        <v>1.7338</v>
      </c>
      <c r="V27" s="77">
        <f t="shared" si="1"/>
        <v>-0.18900290917340301</v>
      </c>
      <c r="W27" s="7" t="str">
        <f t="shared" si="2"/>
        <v>N</v>
      </c>
    </row>
    <row r="28" spans="1:23" x14ac:dyDescent="0.25">
      <c r="A28" s="59" t="s">
        <v>51</v>
      </c>
      <c r="B28" s="59"/>
      <c r="C28" s="58" t="s">
        <v>371</v>
      </c>
      <c r="D28" s="50"/>
      <c r="E28" s="76">
        <v>-0.113206239421881</v>
      </c>
      <c r="F28" s="77">
        <v>-8.7577607283996106E-2</v>
      </c>
      <c r="G28" s="77">
        <v>-7.5751468108631898E-2</v>
      </c>
      <c r="H28" s="77">
        <v>2.6954810842664999E-2</v>
      </c>
      <c r="I28" s="77">
        <v>-0.134572896459978</v>
      </c>
      <c r="J28" s="77">
        <v>-0.312788898453502</v>
      </c>
      <c r="K28" s="77">
        <v>7.1756695068521002E-3</v>
      </c>
      <c r="L28" s="77">
        <v>0.15000270848279501</v>
      </c>
      <c r="M28" s="77">
        <v>-0.22148394819334</v>
      </c>
      <c r="N28" s="77">
        <v>8.5478479350660802E-2</v>
      </c>
      <c r="O28" s="78">
        <v>-1.0524230024176E-2</v>
      </c>
      <c r="P28" s="30">
        <v>-8.4529599999999996E-2</v>
      </c>
      <c r="Q28" s="7">
        <v>7.6579900000000006E-2</v>
      </c>
      <c r="R28" s="8">
        <v>0.18382899999999999</v>
      </c>
      <c r="S28" s="30">
        <v>0</v>
      </c>
      <c r="T28" s="8">
        <v>0</v>
      </c>
      <c r="U28" s="76">
        <f t="shared" si="0"/>
        <v>0.18382899999999999</v>
      </c>
      <c r="V28" s="77">
        <f t="shared" si="1"/>
        <v>-0.312788898453502</v>
      </c>
      <c r="W28" s="7" t="str">
        <f t="shared" si="2"/>
        <v>N</v>
      </c>
    </row>
    <row r="29" spans="1:23" x14ac:dyDescent="0.25">
      <c r="A29" s="59" t="s">
        <v>56</v>
      </c>
      <c r="B29" s="59"/>
      <c r="C29" s="58" t="s">
        <v>382</v>
      </c>
      <c r="D29" s="50"/>
      <c r="E29" s="76">
        <v>5.06262547962869E-2</v>
      </c>
      <c r="F29" s="77">
        <v>2.2141505597212199E-2</v>
      </c>
      <c r="G29" s="77">
        <v>5.5444430205697802E-2</v>
      </c>
      <c r="H29" s="77">
        <v>3.32536681238823E-2</v>
      </c>
      <c r="I29" s="77">
        <v>1.66306696456472E-2</v>
      </c>
      <c r="J29" s="77">
        <v>-0.186123536098842</v>
      </c>
      <c r="K29" s="77">
        <v>-0.19927702471592401</v>
      </c>
      <c r="L29" s="77">
        <v>-0.29145564218258402</v>
      </c>
      <c r="M29" s="77">
        <v>-0.19445991629038101</v>
      </c>
      <c r="N29" s="77">
        <v>-0.25749952491847999</v>
      </c>
      <c r="O29" s="78">
        <v>-0.19959421173731701</v>
      </c>
      <c r="P29" s="30">
        <v>0.16727900000000001</v>
      </c>
      <c r="Q29" s="7">
        <v>-0.12285799999999999</v>
      </c>
      <c r="R29" s="8">
        <v>2.5444100000000001E-2</v>
      </c>
      <c r="S29" s="30">
        <v>0</v>
      </c>
      <c r="T29" s="8">
        <v>0</v>
      </c>
      <c r="U29" s="76">
        <f t="shared" si="0"/>
        <v>0.16727900000000001</v>
      </c>
      <c r="V29" s="77">
        <f t="shared" si="1"/>
        <v>-0.29145564218258402</v>
      </c>
      <c r="W29" s="7" t="str">
        <f t="shared" si="2"/>
        <v>N</v>
      </c>
    </row>
    <row r="30" spans="1:23" x14ac:dyDescent="0.25">
      <c r="A30" s="59" t="s">
        <v>63</v>
      </c>
      <c r="B30" s="59"/>
      <c r="C30" s="58" t="s">
        <v>373</v>
      </c>
      <c r="D30" s="81" t="s">
        <v>576</v>
      </c>
      <c r="E30" s="76">
        <v>-0.14569469847758901</v>
      </c>
      <c r="F30" s="77">
        <v>2.0654817635497799E-2</v>
      </c>
      <c r="G30" s="77">
        <v>-0.14413740308134201</v>
      </c>
      <c r="H30" s="77">
        <v>-0.14536540293831601</v>
      </c>
      <c r="I30" s="77">
        <v>0.96030509459783397</v>
      </c>
      <c r="J30" s="77">
        <v>1.2464057243444</v>
      </c>
      <c r="K30" s="77">
        <v>1.5435399586052201</v>
      </c>
      <c r="L30" s="77">
        <v>1.5423171555317401</v>
      </c>
      <c r="M30" s="77">
        <v>1.7476269795678001</v>
      </c>
      <c r="N30" s="77">
        <v>1.5279055194178099</v>
      </c>
      <c r="O30" s="78">
        <v>1.64817872181182</v>
      </c>
      <c r="P30" s="30">
        <v>0.18531500000000001</v>
      </c>
      <c r="Q30" s="7">
        <v>0.391148</v>
      </c>
      <c r="R30" s="8">
        <v>0.80434099999999997</v>
      </c>
      <c r="S30" s="79">
        <v>0.38119999999999998</v>
      </c>
      <c r="T30" s="80">
        <v>1.4184000000000001</v>
      </c>
      <c r="U30" s="76">
        <f t="shared" si="0"/>
        <v>1.7476269795678001</v>
      </c>
      <c r="V30" s="77">
        <f t="shared" si="1"/>
        <v>-0.14569469847758901</v>
      </c>
      <c r="W30" s="7" t="str">
        <f t="shared" si="2"/>
        <v>N</v>
      </c>
    </row>
    <row r="31" spans="1:23" x14ac:dyDescent="0.25">
      <c r="A31" s="59" t="s">
        <v>65</v>
      </c>
      <c r="B31" s="59"/>
      <c r="C31" s="58" t="s">
        <v>382</v>
      </c>
      <c r="D31" s="50"/>
      <c r="E31" s="76">
        <v>-2.15450589336811E-2</v>
      </c>
      <c r="F31" s="77">
        <v>-3.4301214349013801E-2</v>
      </c>
      <c r="G31" s="77">
        <v>-2.0311453503710601E-2</v>
      </c>
      <c r="H31" s="77">
        <v>-0.124941876874237</v>
      </c>
      <c r="I31" s="77">
        <v>-0.237735353273415</v>
      </c>
      <c r="J31" s="77">
        <v>-1.2966954287216901</v>
      </c>
      <c r="K31" s="77">
        <v>-0.69560994491567496</v>
      </c>
      <c r="L31" s="77">
        <v>-0.42281428181797198</v>
      </c>
      <c r="M31" s="77">
        <v>-1.5147195347179501</v>
      </c>
      <c r="N31" s="77">
        <v>-0.80406922031338401</v>
      </c>
      <c r="O31" s="78">
        <v>-1.8516093194926599</v>
      </c>
      <c r="P31" s="30">
        <v>-0.46207199999999998</v>
      </c>
      <c r="Q31" s="7">
        <v>-0.703125</v>
      </c>
      <c r="R31" s="8">
        <v>0.78268599999999999</v>
      </c>
      <c r="S31" s="79">
        <v>0</v>
      </c>
      <c r="T31" s="80">
        <v>0</v>
      </c>
      <c r="U31" s="76">
        <f t="shared" si="0"/>
        <v>0.78268599999999999</v>
      </c>
      <c r="V31" s="77">
        <f t="shared" si="1"/>
        <v>-1.8516093194926599</v>
      </c>
      <c r="W31" s="7" t="str">
        <f t="shared" si="2"/>
        <v>N</v>
      </c>
    </row>
    <row r="32" spans="1:23" x14ac:dyDescent="0.25">
      <c r="A32" s="59" t="s">
        <v>67</v>
      </c>
      <c r="B32" s="59"/>
      <c r="C32" s="58" t="s">
        <v>371</v>
      </c>
      <c r="D32" s="50"/>
      <c r="E32" s="76">
        <v>0.17720167013749899</v>
      </c>
      <c r="F32" s="77">
        <v>1.8272152263796301E-2</v>
      </c>
      <c r="G32" s="77">
        <v>0.47799657551205799</v>
      </c>
      <c r="H32" s="77">
        <v>0.170121106046595</v>
      </c>
      <c r="I32" s="77">
        <v>0.50812059793895004</v>
      </c>
      <c r="J32" s="77">
        <v>1.5780284891242999</v>
      </c>
      <c r="K32" s="77">
        <v>1.5829853284618001</v>
      </c>
      <c r="L32" s="77">
        <v>1.2702100156371701</v>
      </c>
      <c r="M32" s="77">
        <v>1.56235826499345</v>
      </c>
      <c r="N32" s="77">
        <v>2.0272660314142201</v>
      </c>
      <c r="O32" s="78">
        <v>1.97998597006305</v>
      </c>
      <c r="P32" s="30">
        <v>0.42743500000000001</v>
      </c>
      <c r="Q32" s="7">
        <v>-8.8569999999999996E-2</v>
      </c>
      <c r="R32" s="8">
        <v>1.16124</v>
      </c>
      <c r="S32" s="79">
        <v>0</v>
      </c>
      <c r="T32" s="80">
        <v>0</v>
      </c>
      <c r="U32" s="76">
        <f t="shared" si="0"/>
        <v>2.0272660314142201</v>
      </c>
      <c r="V32" s="77">
        <f t="shared" si="1"/>
        <v>-8.8569999999999996E-2</v>
      </c>
      <c r="W32" s="7" t="str">
        <f t="shared" si="2"/>
        <v>Y</v>
      </c>
    </row>
    <row r="33" spans="1:23" x14ac:dyDescent="0.25">
      <c r="A33" s="59" t="s">
        <v>68</v>
      </c>
      <c r="B33" s="59"/>
      <c r="C33" s="58" t="s">
        <v>382</v>
      </c>
      <c r="D33" s="50"/>
      <c r="E33" s="76">
        <v>-0.12868315715307099</v>
      </c>
      <c r="F33" s="77">
        <v>-1.7847526589515501E-2</v>
      </c>
      <c r="G33" s="77">
        <v>-0.209759309777619</v>
      </c>
      <c r="H33" s="77">
        <v>-0.31055959984333997</v>
      </c>
      <c r="I33" s="77">
        <v>-0.10059787963104</v>
      </c>
      <c r="J33" s="77">
        <v>-0.53621486878679403</v>
      </c>
      <c r="K33" s="77">
        <v>0.14983372026335401</v>
      </c>
      <c r="L33" s="77">
        <v>-0.150349609057471</v>
      </c>
      <c r="M33" s="77">
        <v>-0.22286796829686401</v>
      </c>
      <c r="N33" s="77">
        <v>0.35374904217327602</v>
      </c>
      <c r="O33" s="78">
        <v>5.7503866062600904E-3</v>
      </c>
      <c r="P33" s="30">
        <v>3.2349200000000002E-2</v>
      </c>
      <c r="Q33" s="7">
        <v>1.9840400000000001E-2</v>
      </c>
      <c r="R33" s="8">
        <v>-9.4410999999999995E-2</v>
      </c>
      <c r="S33" s="79">
        <v>0</v>
      </c>
      <c r="T33" s="80">
        <v>0</v>
      </c>
      <c r="U33" s="76">
        <f t="shared" si="0"/>
        <v>0.35374904217327602</v>
      </c>
      <c r="V33" s="77">
        <f t="shared" si="1"/>
        <v>-0.53621486878679403</v>
      </c>
      <c r="W33" s="7" t="str">
        <f t="shared" si="2"/>
        <v>N</v>
      </c>
    </row>
    <row r="34" spans="1:23" x14ac:dyDescent="0.25">
      <c r="A34" s="59" t="s">
        <v>70</v>
      </c>
      <c r="B34" s="59"/>
      <c r="C34" s="58" t="s">
        <v>371</v>
      </c>
      <c r="D34" s="50"/>
      <c r="E34" s="76">
        <v>-5.76944695158398E-2</v>
      </c>
      <c r="F34" s="77">
        <v>-0.104712752920482</v>
      </c>
      <c r="G34" s="77">
        <v>-2.20813029212324E-2</v>
      </c>
      <c r="H34" s="77">
        <v>-8.0702768079354101E-2</v>
      </c>
      <c r="I34" s="77">
        <v>0.33559927705064302</v>
      </c>
      <c r="J34" s="77">
        <v>0.65597001102430097</v>
      </c>
      <c r="K34" s="77">
        <v>0.34021785209147098</v>
      </c>
      <c r="L34" s="77">
        <v>0.114831573207188</v>
      </c>
      <c r="M34" s="77">
        <v>0.45924151280640602</v>
      </c>
      <c r="N34" s="77">
        <v>0.80473918711174397</v>
      </c>
      <c r="O34" s="78">
        <v>0.65750041608871901</v>
      </c>
      <c r="P34" s="30">
        <v>5.9244999999999999E-2</v>
      </c>
      <c r="Q34" s="7">
        <v>-1.1762699999999999E-2</v>
      </c>
      <c r="R34" s="8">
        <v>-9.6810300000000002E-2</v>
      </c>
      <c r="S34" s="79">
        <v>0</v>
      </c>
      <c r="T34" s="80">
        <v>0</v>
      </c>
      <c r="U34" s="76">
        <f t="shared" si="0"/>
        <v>0.80473918711174397</v>
      </c>
      <c r="V34" s="77">
        <f t="shared" si="1"/>
        <v>-0.104712752920482</v>
      </c>
      <c r="W34" s="7" t="str">
        <f t="shared" si="2"/>
        <v>N</v>
      </c>
    </row>
    <row r="35" spans="1:23" x14ac:dyDescent="0.25">
      <c r="A35" s="59" t="s">
        <v>71</v>
      </c>
      <c r="B35" s="59"/>
      <c r="C35" s="58" t="s">
        <v>373</v>
      </c>
      <c r="D35" s="50"/>
      <c r="E35" s="76">
        <v>-1.8631559111676101E-2</v>
      </c>
      <c r="F35" s="77">
        <v>1.70435062664889E-2</v>
      </c>
      <c r="G35" s="77">
        <v>7.6237689861772207E-2</v>
      </c>
      <c r="H35" s="77">
        <v>0.180725507967787</v>
      </c>
      <c r="I35" s="77">
        <v>1.7570025898149899</v>
      </c>
      <c r="J35" s="77">
        <v>1.9388413666166799</v>
      </c>
      <c r="K35" s="77">
        <v>1.68840624171228</v>
      </c>
      <c r="L35" s="77">
        <v>1.6144034355257399</v>
      </c>
      <c r="M35" s="77">
        <v>2.09166413091687</v>
      </c>
      <c r="N35" s="77">
        <v>1.86382966824547</v>
      </c>
      <c r="O35" s="78">
        <v>1.71120506058914</v>
      </c>
      <c r="P35" s="30">
        <v>1.40577</v>
      </c>
      <c r="Q35" s="7">
        <v>1.3486199999999999</v>
      </c>
      <c r="R35" s="8">
        <v>0.56475399999999998</v>
      </c>
      <c r="S35" s="79">
        <v>1.6108</v>
      </c>
      <c r="T35" s="80">
        <v>1.8404</v>
      </c>
      <c r="U35" s="76">
        <f t="shared" si="0"/>
        <v>2.09166413091687</v>
      </c>
      <c r="V35" s="77">
        <f t="shared" si="1"/>
        <v>-1.8631559111676101E-2</v>
      </c>
      <c r="W35" s="7" t="str">
        <f t="shared" si="2"/>
        <v>Y</v>
      </c>
    </row>
    <row r="36" spans="1:23" x14ac:dyDescent="0.25">
      <c r="A36" s="59" t="s">
        <v>78</v>
      </c>
      <c r="B36" s="59"/>
      <c r="C36" s="58" t="s">
        <v>371</v>
      </c>
      <c r="D36" s="50"/>
      <c r="E36" s="76">
        <v>-0.19167442315285399</v>
      </c>
      <c r="F36" s="77">
        <v>-3.7626808029227899E-3</v>
      </c>
      <c r="G36" s="77">
        <v>-0.39166375845631801</v>
      </c>
      <c r="H36" s="77">
        <v>-0.16227558748286799</v>
      </c>
      <c r="I36" s="77">
        <v>-0.101018617469991</v>
      </c>
      <c r="J36" s="77">
        <v>-0.22575972235883299</v>
      </c>
      <c r="K36" s="77">
        <v>-0.21465255535317099</v>
      </c>
      <c r="L36" s="77">
        <v>-0.45672878301283698</v>
      </c>
      <c r="M36" s="77">
        <v>-0.23942193958019101</v>
      </c>
      <c r="N36" s="77">
        <v>-0.30438864140199701</v>
      </c>
      <c r="O36" s="78">
        <v>-0.24566517072597099</v>
      </c>
      <c r="P36" s="30">
        <v>-0.52468199999999998</v>
      </c>
      <c r="Q36" s="7">
        <v>-0.222249</v>
      </c>
      <c r="R36" s="8">
        <v>0.63830699999999996</v>
      </c>
      <c r="S36" s="79">
        <v>0</v>
      </c>
      <c r="T36" s="80">
        <v>0</v>
      </c>
      <c r="U36" s="76">
        <f t="shared" si="0"/>
        <v>0.63830699999999996</v>
      </c>
      <c r="V36" s="77">
        <f t="shared" si="1"/>
        <v>-0.52468199999999998</v>
      </c>
      <c r="W36" s="7" t="str">
        <f t="shared" si="2"/>
        <v>N</v>
      </c>
    </row>
    <row r="37" spans="1:23" x14ac:dyDescent="0.25">
      <c r="A37" s="59" t="s">
        <v>81</v>
      </c>
      <c r="B37" s="59"/>
      <c r="C37" s="58" t="s">
        <v>371</v>
      </c>
      <c r="D37" s="50"/>
      <c r="E37" s="76">
        <v>-8.3763376331126405E-2</v>
      </c>
      <c r="F37" s="77">
        <v>-4.0386557419056099E-2</v>
      </c>
      <c r="G37" s="77">
        <v>-0.26347578336893002</v>
      </c>
      <c r="H37" s="77">
        <v>-6.6371119638559295E-2</v>
      </c>
      <c r="I37" s="77">
        <v>-0.21359144322041199</v>
      </c>
      <c r="J37" s="77">
        <v>-0.24544154470846</v>
      </c>
      <c r="K37" s="77">
        <v>-4.20790564845877E-2</v>
      </c>
      <c r="L37" s="77">
        <v>2.70633340782294E-2</v>
      </c>
      <c r="M37" s="77">
        <v>-0.106767635447635</v>
      </c>
      <c r="N37" s="77">
        <v>-0.25280990168980799</v>
      </c>
      <c r="O37" s="78">
        <v>2.5331880987481702E-2</v>
      </c>
      <c r="P37" s="30">
        <v>-3.5123799999999997E-2</v>
      </c>
      <c r="Q37" s="7">
        <v>-0.22412000000000001</v>
      </c>
      <c r="R37" s="8">
        <v>0.60252700000000003</v>
      </c>
      <c r="S37" s="79">
        <v>0</v>
      </c>
      <c r="T37" s="80">
        <v>0</v>
      </c>
      <c r="U37" s="76">
        <f t="shared" si="0"/>
        <v>0.60252700000000003</v>
      </c>
      <c r="V37" s="77">
        <f t="shared" si="1"/>
        <v>-0.26347578336893002</v>
      </c>
      <c r="W37" s="7" t="str">
        <f t="shared" si="2"/>
        <v>N</v>
      </c>
    </row>
    <row r="38" spans="1:23" x14ac:dyDescent="0.25">
      <c r="A38" s="59" t="s">
        <v>83</v>
      </c>
      <c r="B38" s="59"/>
      <c r="C38" s="58" t="s">
        <v>373</v>
      </c>
      <c r="D38" s="50"/>
      <c r="E38" s="76">
        <v>6.74686475230553E-2</v>
      </c>
      <c r="F38" s="77">
        <v>6.4051561193900999E-2</v>
      </c>
      <c r="G38" s="77">
        <v>-2.72895121785247E-2</v>
      </c>
      <c r="H38" s="77">
        <v>6.3017201301392101E-2</v>
      </c>
      <c r="I38" s="77">
        <v>0.36785805650630898</v>
      </c>
      <c r="J38" s="77">
        <v>0.15302991116721501</v>
      </c>
      <c r="K38" s="77">
        <v>0.31453836581602301</v>
      </c>
      <c r="L38" s="77">
        <v>0.219551743794212</v>
      </c>
      <c r="M38" s="77">
        <v>0.38900155472756698</v>
      </c>
      <c r="N38" s="77">
        <v>0.234208371067995</v>
      </c>
      <c r="O38" s="78">
        <v>0.15277740628418399</v>
      </c>
      <c r="P38" s="30">
        <v>0.197488</v>
      </c>
      <c r="Q38" s="7">
        <v>0.267044</v>
      </c>
      <c r="R38" s="8">
        <v>0.272009</v>
      </c>
      <c r="S38" s="79">
        <v>0</v>
      </c>
      <c r="T38" s="80">
        <v>0</v>
      </c>
      <c r="U38" s="76">
        <f t="shared" si="0"/>
        <v>0.38900155472756698</v>
      </c>
      <c r="V38" s="77">
        <f t="shared" si="1"/>
        <v>-2.72895121785247E-2</v>
      </c>
      <c r="W38" s="7" t="str">
        <f t="shared" si="2"/>
        <v>N</v>
      </c>
    </row>
    <row r="39" spans="1:23" x14ac:dyDescent="0.25">
      <c r="A39" s="59" t="s">
        <v>86</v>
      </c>
      <c r="B39" s="59"/>
      <c r="C39" s="58" t="s">
        <v>372</v>
      </c>
      <c r="D39" s="50"/>
      <c r="E39" s="76">
        <v>8.1397137292394298E-2</v>
      </c>
      <c r="F39" s="77">
        <v>-6.5982084168642097E-2</v>
      </c>
      <c r="G39" s="77">
        <v>-3.2039211907165903E-2</v>
      </c>
      <c r="H39" s="77">
        <v>-4.5626670965522802E-2</v>
      </c>
      <c r="I39" s="77">
        <v>0.62381390173425699</v>
      </c>
      <c r="J39" s="77">
        <v>0.87091107365576603</v>
      </c>
      <c r="K39" s="77">
        <v>0.91098538931707396</v>
      </c>
      <c r="L39" s="77">
        <v>0.73254329619129499</v>
      </c>
      <c r="M39" s="77">
        <v>0.86858295009180797</v>
      </c>
      <c r="N39" s="77">
        <v>0.92021664950861903</v>
      </c>
      <c r="O39" s="78">
        <v>0.72968766903123505</v>
      </c>
      <c r="P39" s="30">
        <v>0.59238400000000002</v>
      </c>
      <c r="Q39" s="7">
        <v>0.90068800000000004</v>
      </c>
      <c r="R39" s="8">
        <v>-0.58484199999999997</v>
      </c>
      <c r="S39" s="79">
        <v>0.43859999999999999</v>
      </c>
      <c r="T39" s="80">
        <v>0.87860000000000005</v>
      </c>
      <c r="U39" s="76">
        <f t="shared" si="0"/>
        <v>0.92021664950861903</v>
      </c>
      <c r="V39" s="77">
        <f t="shared" si="1"/>
        <v>-0.58484199999999997</v>
      </c>
      <c r="W39" s="7" t="str">
        <f t="shared" si="2"/>
        <v>N</v>
      </c>
    </row>
    <row r="40" spans="1:23" x14ac:dyDescent="0.25">
      <c r="A40" s="59" t="s">
        <v>87</v>
      </c>
      <c r="B40" s="59"/>
      <c r="C40" s="58" t="s">
        <v>373</v>
      </c>
      <c r="D40" s="50"/>
      <c r="E40" s="76">
        <v>-2.9313774715070101E-2</v>
      </c>
      <c r="F40" s="77">
        <v>2.0093387861718701E-2</v>
      </c>
      <c r="G40" s="77">
        <v>6.7440120028210995E-2</v>
      </c>
      <c r="H40" s="77">
        <v>0.15656030787550301</v>
      </c>
      <c r="I40" s="77">
        <v>0.59802245711840696</v>
      </c>
      <c r="J40" s="77">
        <v>0.80485780425379805</v>
      </c>
      <c r="K40" s="77">
        <v>0.96991577080714397</v>
      </c>
      <c r="L40" s="77">
        <v>1.0552405285074899</v>
      </c>
      <c r="M40" s="77">
        <v>1.0485645168161299</v>
      </c>
      <c r="N40" s="77">
        <v>0.86127322306506005</v>
      </c>
      <c r="O40" s="78">
        <v>0.69692958178248599</v>
      </c>
      <c r="P40" s="30">
        <v>0.99487700000000001</v>
      </c>
      <c r="Q40" s="7">
        <v>0.80580099999999999</v>
      </c>
      <c r="R40" s="8">
        <v>-0.62315900000000002</v>
      </c>
      <c r="S40" s="79">
        <v>0</v>
      </c>
      <c r="T40" s="80">
        <v>0</v>
      </c>
      <c r="U40" s="76">
        <f t="shared" si="0"/>
        <v>1.0552405285074899</v>
      </c>
      <c r="V40" s="77">
        <f t="shared" si="1"/>
        <v>-0.62315900000000002</v>
      </c>
      <c r="W40" s="7" t="str">
        <f t="shared" si="2"/>
        <v>N</v>
      </c>
    </row>
    <row r="41" spans="1:23" x14ac:dyDescent="0.25">
      <c r="A41" s="59" t="s">
        <v>89</v>
      </c>
      <c r="B41" s="59"/>
      <c r="C41" s="58" t="s">
        <v>373</v>
      </c>
      <c r="D41" s="50"/>
      <c r="E41" s="76">
        <v>-0.17998649778099901</v>
      </c>
      <c r="F41" s="77">
        <v>-0.157443170237764</v>
      </c>
      <c r="G41" s="77">
        <v>-5.3435326918408799E-2</v>
      </c>
      <c r="H41" s="77">
        <v>-6.7399962820808804E-2</v>
      </c>
      <c r="I41" s="77">
        <v>0.56915507102889296</v>
      </c>
      <c r="J41" s="77">
        <v>1.0196750039517499</v>
      </c>
      <c r="K41" s="77">
        <v>1.2260167796143699</v>
      </c>
      <c r="L41" s="77">
        <v>1.0944230273521001</v>
      </c>
      <c r="M41" s="77">
        <v>1.32074075400975</v>
      </c>
      <c r="N41" s="77">
        <v>1.0628213170816601</v>
      </c>
      <c r="O41" s="78">
        <v>1.51351260101074</v>
      </c>
      <c r="P41" s="30">
        <v>1.23482</v>
      </c>
      <c r="Q41" s="7">
        <v>1.0558700000000001</v>
      </c>
      <c r="R41" s="8">
        <v>-0.65016399999999996</v>
      </c>
      <c r="S41" s="79">
        <v>1.5327999999999999</v>
      </c>
      <c r="T41" s="80">
        <v>3.0222000000000002</v>
      </c>
      <c r="U41" s="76">
        <f t="shared" si="0"/>
        <v>3.0222000000000002</v>
      </c>
      <c r="V41" s="77">
        <f t="shared" si="1"/>
        <v>-0.65016399999999996</v>
      </c>
      <c r="W41" s="7" t="str">
        <f t="shared" si="2"/>
        <v>Y</v>
      </c>
    </row>
    <row r="42" spans="1:23" x14ac:dyDescent="0.25">
      <c r="A42" s="59" t="s">
        <v>90</v>
      </c>
      <c r="B42" s="59"/>
      <c r="C42" s="58" t="s">
        <v>382</v>
      </c>
      <c r="D42" s="50"/>
      <c r="E42" s="76">
        <v>-5.7669405353154797E-2</v>
      </c>
      <c r="F42" s="77">
        <v>0.15430436704415201</v>
      </c>
      <c r="G42" s="77">
        <v>-0.16360516163041799</v>
      </c>
      <c r="H42" s="77">
        <v>5.8384177433190999E-2</v>
      </c>
      <c r="I42" s="77">
        <v>7.5117076801927999E-3</v>
      </c>
      <c r="J42" s="77">
        <v>-0.230365860717615</v>
      </c>
      <c r="K42" s="77">
        <v>-0.48295810461927602</v>
      </c>
      <c r="L42" s="77">
        <v>-0.81478478385396103</v>
      </c>
      <c r="M42" s="77">
        <v>-0.38948088574078599</v>
      </c>
      <c r="N42" s="77">
        <v>-0.50699899113626001</v>
      </c>
      <c r="O42" s="78">
        <v>-0.377366678245739</v>
      </c>
      <c r="P42" s="30">
        <v>0.35696299999999997</v>
      </c>
      <c r="Q42" s="7">
        <v>0.25132199999999999</v>
      </c>
      <c r="R42" s="8">
        <v>-0.200348</v>
      </c>
      <c r="S42" s="79">
        <v>0</v>
      </c>
      <c r="T42" s="80">
        <v>0</v>
      </c>
      <c r="U42" s="76">
        <f t="shared" si="0"/>
        <v>0.35696299999999997</v>
      </c>
      <c r="V42" s="77">
        <f t="shared" si="1"/>
        <v>-0.81478478385396103</v>
      </c>
      <c r="W42" s="7" t="str">
        <f t="shared" si="2"/>
        <v>N</v>
      </c>
    </row>
    <row r="43" spans="1:23" x14ac:dyDescent="0.25">
      <c r="A43" s="59" t="s">
        <v>95</v>
      </c>
      <c r="B43" s="59"/>
      <c r="C43" s="58" t="s">
        <v>373</v>
      </c>
      <c r="D43" s="50"/>
      <c r="E43" s="76">
        <v>-9.64252525884957E-2</v>
      </c>
      <c r="F43" s="77">
        <v>-9.7086849183174298E-2</v>
      </c>
      <c r="G43" s="77">
        <v>-0.10634872547747</v>
      </c>
      <c r="H43" s="77">
        <v>5.1274604926305201E-3</v>
      </c>
      <c r="I43" s="77">
        <v>0.25674465418068598</v>
      </c>
      <c r="J43" s="77">
        <v>1.55179419207906E-2</v>
      </c>
      <c r="K43" s="77">
        <v>0.16393179353734899</v>
      </c>
      <c r="L43" s="77">
        <v>-0.17077103102386701</v>
      </c>
      <c r="M43" s="77">
        <v>-0.43687098635419203</v>
      </c>
      <c r="N43" s="77">
        <v>5.6586091175734599E-2</v>
      </c>
      <c r="O43" s="78">
        <v>-0.381977015103591</v>
      </c>
      <c r="P43" s="30">
        <v>-0.168984</v>
      </c>
      <c r="Q43" s="7">
        <v>-7.4668999999999999E-2</v>
      </c>
      <c r="R43" s="8">
        <v>-0.17655599999999999</v>
      </c>
      <c r="S43" s="79">
        <v>0</v>
      </c>
      <c r="T43" s="80">
        <v>0</v>
      </c>
      <c r="U43" s="76">
        <f t="shared" si="0"/>
        <v>0.25674465418068598</v>
      </c>
      <c r="V43" s="77">
        <f t="shared" si="1"/>
        <v>-0.43687098635419203</v>
      </c>
      <c r="W43" s="7" t="str">
        <f t="shared" si="2"/>
        <v>N</v>
      </c>
    </row>
    <row r="44" spans="1:23" x14ac:dyDescent="0.25">
      <c r="A44" s="59" t="s">
        <v>96</v>
      </c>
      <c r="B44" s="59"/>
      <c r="C44" s="58" t="s">
        <v>371</v>
      </c>
      <c r="D44" s="50"/>
      <c r="E44" s="76">
        <v>-0.30490115354957298</v>
      </c>
      <c r="F44" s="77">
        <v>-6.0317341410292503E-3</v>
      </c>
      <c r="G44" s="77">
        <v>-0.668929169402669</v>
      </c>
      <c r="H44" s="77">
        <v>-0.202455150374348</v>
      </c>
      <c r="I44" s="77">
        <v>0.896288330176362</v>
      </c>
      <c r="J44" s="77">
        <v>1.03325602490278</v>
      </c>
      <c r="K44" s="77">
        <v>1.4632511600684699</v>
      </c>
      <c r="L44" s="77">
        <v>1.3691906582217901</v>
      </c>
      <c r="M44" s="77">
        <v>1.5231440566461201</v>
      </c>
      <c r="N44" s="77">
        <v>1.4032248747382401</v>
      </c>
      <c r="O44" s="78">
        <v>1.60129393044168</v>
      </c>
      <c r="P44" s="30">
        <v>1.15486</v>
      </c>
      <c r="Q44" s="7">
        <v>0.67369400000000002</v>
      </c>
      <c r="R44" s="8">
        <v>0.108735</v>
      </c>
      <c r="S44" s="79">
        <v>0</v>
      </c>
      <c r="T44" s="80">
        <v>0</v>
      </c>
      <c r="U44" s="76">
        <f t="shared" si="0"/>
        <v>1.60129393044168</v>
      </c>
      <c r="V44" s="77">
        <f t="shared" si="1"/>
        <v>-0.668929169402669</v>
      </c>
      <c r="W44" s="7" t="str">
        <f t="shared" si="2"/>
        <v>N</v>
      </c>
    </row>
    <row r="45" spans="1:23" x14ac:dyDescent="0.25">
      <c r="A45" s="59" t="s">
        <v>100</v>
      </c>
      <c r="B45" s="59"/>
      <c r="C45" s="58" t="s">
        <v>371</v>
      </c>
      <c r="D45" s="50"/>
      <c r="E45" s="76">
        <v>-0.163824084907187</v>
      </c>
      <c r="F45" s="77">
        <v>-7.8170670701403502E-2</v>
      </c>
      <c r="G45" s="77">
        <v>-0.22224190486530401</v>
      </c>
      <c r="H45" s="77">
        <v>-0.20492308325818001</v>
      </c>
      <c r="I45" s="77">
        <v>-0.19926127161538801</v>
      </c>
      <c r="J45" s="77">
        <v>-0.33832133479451199</v>
      </c>
      <c r="K45" s="77">
        <v>-7.8355779238125201E-2</v>
      </c>
      <c r="L45" s="77">
        <v>-0.31760932120143698</v>
      </c>
      <c r="M45" s="77">
        <v>-0.26778147045098899</v>
      </c>
      <c r="N45" s="77">
        <v>6.0620607053691801E-2</v>
      </c>
      <c r="O45" s="78">
        <v>-0.24260180470173801</v>
      </c>
      <c r="P45" s="30">
        <v>-0.18848899999999999</v>
      </c>
      <c r="Q45" s="7">
        <v>-0.24829000000000001</v>
      </c>
      <c r="R45" s="8">
        <v>-0.31608900000000001</v>
      </c>
      <c r="S45" s="79">
        <v>0</v>
      </c>
      <c r="T45" s="80">
        <v>0</v>
      </c>
      <c r="U45" s="76">
        <f t="shared" si="0"/>
        <v>6.0620607053691801E-2</v>
      </c>
      <c r="V45" s="77">
        <f t="shared" si="1"/>
        <v>-0.33832133479451199</v>
      </c>
      <c r="W45" s="7" t="str">
        <f t="shared" si="2"/>
        <v>N</v>
      </c>
    </row>
    <row r="46" spans="1:23" x14ac:dyDescent="0.25">
      <c r="A46" s="59" t="s">
        <v>102</v>
      </c>
      <c r="B46" s="59"/>
      <c r="C46" s="58" t="s">
        <v>372</v>
      </c>
      <c r="D46" s="50"/>
      <c r="E46" s="76">
        <v>-1.37658551746622E-2</v>
      </c>
      <c r="F46" s="77">
        <v>0.191200098677105</v>
      </c>
      <c r="G46" s="77">
        <v>-2.2447831305323698E-2</v>
      </c>
      <c r="H46" s="77">
        <v>8.2952808852618007E-2</v>
      </c>
      <c r="I46" s="77">
        <v>0.19840867924508901</v>
      </c>
      <c r="J46" s="77">
        <v>-0.28899747374798401</v>
      </c>
      <c r="K46" s="77">
        <v>0.53831659387827502</v>
      </c>
      <c r="L46" s="77">
        <v>0.83664852528696598</v>
      </c>
      <c r="M46" s="77">
        <v>-0.40480387734260898</v>
      </c>
      <c r="N46" s="77">
        <v>9.8433389006995498E-2</v>
      </c>
      <c r="O46" s="78">
        <v>-0.106860460815942</v>
      </c>
      <c r="P46" s="30">
        <v>-0.59956299999999996</v>
      </c>
      <c r="Q46" s="7">
        <v>-0.213196</v>
      </c>
      <c r="R46" s="8">
        <v>-0.30613800000000002</v>
      </c>
      <c r="S46" s="79">
        <v>0</v>
      </c>
      <c r="T46" s="80">
        <v>0</v>
      </c>
      <c r="U46" s="76">
        <f t="shared" si="0"/>
        <v>0.83664852528696598</v>
      </c>
      <c r="V46" s="77">
        <f t="shared" si="1"/>
        <v>-0.59956299999999996</v>
      </c>
      <c r="W46" s="7" t="str">
        <f t="shared" si="2"/>
        <v>N</v>
      </c>
    </row>
    <row r="47" spans="1:23" x14ac:dyDescent="0.25">
      <c r="A47" s="59" t="s">
        <v>106</v>
      </c>
      <c r="B47" s="59"/>
      <c r="C47" s="58" t="s">
        <v>372</v>
      </c>
      <c r="D47" s="50"/>
      <c r="E47" s="76">
        <v>-0.114015292791079</v>
      </c>
      <c r="F47" s="77">
        <v>7.9168617186870405E-2</v>
      </c>
      <c r="G47" s="77">
        <v>-0.15535483292303101</v>
      </c>
      <c r="H47" s="77">
        <v>2.95918851250235E-2</v>
      </c>
      <c r="I47" s="77">
        <v>-0.63109455559199601</v>
      </c>
      <c r="J47" s="77">
        <v>-0.876440342961193</v>
      </c>
      <c r="K47" s="77">
        <v>-1.2817901283397699</v>
      </c>
      <c r="L47" s="77">
        <v>-1.41139722205656</v>
      </c>
      <c r="M47" s="77">
        <v>-1.2251044614425799</v>
      </c>
      <c r="N47" s="77">
        <v>-1.01420492945111</v>
      </c>
      <c r="O47" s="78">
        <v>-1.1014766173766399</v>
      </c>
      <c r="P47" s="30">
        <v>-0.95007900000000001</v>
      </c>
      <c r="Q47" s="7">
        <v>-1.0429299999999999</v>
      </c>
      <c r="R47" s="8">
        <v>-0.87614599999999998</v>
      </c>
      <c r="S47" s="79">
        <v>0</v>
      </c>
      <c r="T47" s="80">
        <v>0</v>
      </c>
      <c r="U47" s="76">
        <f t="shared" si="0"/>
        <v>7.9168617186870405E-2</v>
      </c>
      <c r="V47" s="77">
        <f t="shared" si="1"/>
        <v>-1.41139722205656</v>
      </c>
      <c r="W47" s="7" t="str">
        <f t="shared" si="2"/>
        <v>N</v>
      </c>
    </row>
    <row r="48" spans="1:23" x14ac:dyDescent="0.25">
      <c r="A48" s="59" t="s">
        <v>107</v>
      </c>
      <c r="B48" s="59"/>
      <c r="C48" s="58" t="s">
        <v>371</v>
      </c>
      <c r="D48" s="50"/>
      <c r="E48" s="76">
        <v>-0.29707018504398403</v>
      </c>
      <c r="F48" s="77">
        <v>-6.8968793248252502E-2</v>
      </c>
      <c r="G48" s="77">
        <v>-0.2784843810673</v>
      </c>
      <c r="H48" s="77">
        <v>-0.12661909707234001</v>
      </c>
      <c r="I48" s="77">
        <v>0.49759687691401</v>
      </c>
      <c r="J48" s="77">
        <v>0.65316348643206201</v>
      </c>
      <c r="K48" s="77">
        <v>0.96375041091484404</v>
      </c>
      <c r="L48" s="77">
        <v>0.83804940499139602</v>
      </c>
      <c r="M48" s="77">
        <v>0.895095481607453</v>
      </c>
      <c r="N48" s="77">
        <v>1.12347196168214</v>
      </c>
      <c r="O48" s="78">
        <v>0.97936904612906805</v>
      </c>
      <c r="P48" s="30">
        <v>0.3206</v>
      </c>
      <c r="Q48" s="7">
        <v>0.66512899999999997</v>
      </c>
      <c r="R48" s="8">
        <v>-0.88735200000000003</v>
      </c>
      <c r="S48" s="79">
        <v>0</v>
      </c>
      <c r="T48" s="80">
        <v>0</v>
      </c>
      <c r="U48" s="76">
        <f t="shared" si="0"/>
        <v>1.12347196168214</v>
      </c>
      <c r="V48" s="77">
        <f t="shared" si="1"/>
        <v>-0.88735200000000003</v>
      </c>
      <c r="W48" s="7" t="str">
        <f t="shared" si="2"/>
        <v>N</v>
      </c>
    </row>
    <row r="49" spans="1:23" x14ac:dyDescent="0.25">
      <c r="A49" s="59" t="s">
        <v>109</v>
      </c>
      <c r="B49" s="59"/>
      <c r="C49" s="58" t="s">
        <v>373</v>
      </c>
      <c r="D49" s="50"/>
      <c r="E49" s="76">
        <v>-0.14909157629858799</v>
      </c>
      <c r="F49" s="77">
        <v>1.5404215401160401E-2</v>
      </c>
      <c r="G49" s="77">
        <v>-0.30342711994119598</v>
      </c>
      <c r="H49" s="77">
        <v>-0.10397042594584301</v>
      </c>
      <c r="I49" s="77">
        <v>0.56999051217195196</v>
      </c>
      <c r="J49" s="77">
        <v>0.67114385565154</v>
      </c>
      <c r="K49" s="77">
        <v>1.1766386021006201</v>
      </c>
      <c r="L49" s="77">
        <v>1.2787347612978199</v>
      </c>
      <c r="M49" s="77">
        <v>1.0845825904973301</v>
      </c>
      <c r="N49" s="77">
        <v>1.2734627858824601</v>
      </c>
      <c r="O49" s="78">
        <v>1.5375318165012899</v>
      </c>
      <c r="P49" s="30">
        <v>6.9534499999999999E-2</v>
      </c>
      <c r="Q49" s="7">
        <v>0.20665700000000001</v>
      </c>
      <c r="R49" s="8">
        <v>-0.38692500000000002</v>
      </c>
      <c r="S49" s="79">
        <v>0</v>
      </c>
      <c r="T49" s="80">
        <v>0</v>
      </c>
      <c r="U49" s="76">
        <f t="shared" si="0"/>
        <v>1.5375318165012899</v>
      </c>
      <c r="V49" s="77">
        <f t="shared" si="1"/>
        <v>-0.38692500000000002</v>
      </c>
      <c r="W49" s="7" t="str">
        <f t="shared" si="2"/>
        <v>N</v>
      </c>
    </row>
    <row r="50" spans="1:23" x14ac:dyDescent="0.25">
      <c r="A50" s="59" t="s">
        <v>111</v>
      </c>
      <c r="B50" s="59"/>
      <c r="C50" s="58" t="s">
        <v>371</v>
      </c>
      <c r="D50" s="50"/>
      <c r="E50" s="76">
        <v>-0.13333025248751701</v>
      </c>
      <c r="F50" s="77">
        <v>-6.6048212240069501E-2</v>
      </c>
      <c r="G50" s="77">
        <v>-0.27661964579693799</v>
      </c>
      <c r="H50" s="77">
        <v>-0.23659036223558899</v>
      </c>
      <c r="I50" s="77">
        <v>0.120311663345811</v>
      </c>
      <c r="J50" s="77">
        <v>0.19255484355816099</v>
      </c>
      <c r="K50" s="77">
        <v>9.7856494578365E-3</v>
      </c>
      <c r="L50" s="77">
        <v>-0.34777598745903898</v>
      </c>
      <c r="M50" s="77">
        <v>3.7111755582694403E-2</v>
      </c>
      <c r="N50" s="77">
        <v>0.294966567892128</v>
      </c>
      <c r="O50" s="78">
        <v>6.1468908183551302E-2</v>
      </c>
      <c r="P50" s="30">
        <v>-0.43645</v>
      </c>
      <c r="Q50" s="7">
        <v>0.17261499999999999</v>
      </c>
      <c r="R50" s="8">
        <v>0.274837</v>
      </c>
      <c r="S50" s="79">
        <v>0</v>
      </c>
      <c r="T50" s="80">
        <v>0</v>
      </c>
      <c r="U50" s="76">
        <f t="shared" si="0"/>
        <v>0.294966567892128</v>
      </c>
      <c r="V50" s="77">
        <f t="shared" si="1"/>
        <v>-0.43645</v>
      </c>
      <c r="W50" s="7" t="str">
        <f t="shared" si="2"/>
        <v>N</v>
      </c>
    </row>
    <row r="51" spans="1:23" x14ac:dyDescent="0.25">
      <c r="A51" s="59" t="s">
        <v>113</v>
      </c>
      <c r="B51" s="59"/>
      <c r="C51" s="58" t="s">
        <v>372</v>
      </c>
      <c r="D51" s="81" t="s">
        <v>578</v>
      </c>
      <c r="E51" s="76">
        <v>-0.105064983101435</v>
      </c>
      <c r="F51" s="77">
        <v>-7.958971964606E-2</v>
      </c>
      <c r="G51" s="77">
        <v>-0.37490746739990199</v>
      </c>
      <c r="H51" s="77">
        <v>-0.26749421626217101</v>
      </c>
      <c r="I51" s="77">
        <v>-0.60633183539356705</v>
      </c>
      <c r="J51" s="77">
        <v>-1.01818906606017</v>
      </c>
      <c r="K51" s="77">
        <v>-0.73164606369276297</v>
      </c>
      <c r="L51" s="77">
        <v>-0.95842652441307397</v>
      </c>
      <c r="M51" s="77">
        <v>-1.4436018221437501</v>
      </c>
      <c r="N51" s="77">
        <v>-0.641448484767976</v>
      </c>
      <c r="O51" s="78">
        <v>-1.2214900677103799</v>
      </c>
      <c r="P51" s="30">
        <v>-0.54376199999999997</v>
      </c>
      <c r="Q51" s="7">
        <v>-0.55308000000000002</v>
      </c>
      <c r="R51" s="8">
        <v>-0.96922200000000003</v>
      </c>
      <c r="S51" s="79">
        <v>0</v>
      </c>
      <c r="T51" s="80">
        <v>0</v>
      </c>
      <c r="U51" s="76">
        <f t="shared" si="0"/>
        <v>0</v>
      </c>
      <c r="V51" s="77">
        <f t="shared" si="1"/>
        <v>-1.4436018221437501</v>
      </c>
      <c r="W51" s="7" t="str">
        <f t="shared" si="2"/>
        <v>N</v>
      </c>
    </row>
    <row r="52" spans="1:23" x14ac:dyDescent="0.25">
      <c r="A52" s="59" t="s">
        <v>116</v>
      </c>
      <c r="B52" s="59"/>
      <c r="C52" s="58" t="s">
        <v>371</v>
      </c>
      <c r="D52" s="50"/>
      <c r="E52" s="76">
        <v>-0.119429950700006</v>
      </c>
      <c r="F52" s="77">
        <v>-0.113445923459911</v>
      </c>
      <c r="G52" s="77">
        <v>1.61864127686147E-2</v>
      </c>
      <c r="H52" s="77">
        <v>3.9317948898265398E-2</v>
      </c>
      <c r="I52" s="77">
        <v>-0.478670242049685</v>
      </c>
      <c r="J52" s="77">
        <v>-0.52783323030882701</v>
      </c>
      <c r="K52" s="77">
        <v>-0.75372963748955302</v>
      </c>
      <c r="L52" s="77">
        <v>-0.92047744520883201</v>
      </c>
      <c r="M52" s="77">
        <v>-0.30215415229790099</v>
      </c>
      <c r="N52" s="77">
        <v>-1.1364227037333501</v>
      </c>
      <c r="O52" s="78">
        <v>-0.84719011802202104</v>
      </c>
      <c r="P52" s="30">
        <v>-0.43461</v>
      </c>
      <c r="Q52" s="7">
        <v>-1.0102199999999999</v>
      </c>
      <c r="R52" s="8">
        <v>-0.51472499999999999</v>
      </c>
      <c r="S52" s="79">
        <v>0</v>
      </c>
      <c r="T52" s="80">
        <v>0</v>
      </c>
      <c r="U52" s="76">
        <f t="shared" si="0"/>
        <v>3.9317948898265398E-2</v>
      </c>
      <c r="V52" s="77">
        <f t="shared" si="1"/>
        <v>-1.1364227037333501</v>
      </c>
      <c r="W52" s="7" t="str">
        <f t="shared" si="2"/>
        <v>N</v>
      </c>
    </row>
    <row r="53" spans="1:23" x14ac:dyDescent="0.25">
      <c r="A53" s="59" t="s">
        <v>119</v>
      </c>
      <c r="B53" s="59"/>
      <c r="C53" s="58" t="s">
        <v>373</v>
      </c>
      <c r="D53" s="50"/>
      <c r="E53" s="76">
        <v>-7.0410174667719802E-2</v>
      </c>
      <c r="F53" s="77">
        <v>-3.2101522388706803E-2</v>
      </c>
      <c r="G53" s="77">
        <v>-0.11931378001720799</v>
      </c>
      <c r="H53" s="77">
        <v>-7.8251216764730999E-2</v>
      </c>
      <c r="I53" s="77">
        <v>-7.83021099937024E-3</v>
      </c>
      <c r="J53" s="77">
        <v>2.29608628810253E-2</v>
      </c>
      <c r="K53" s="77">
        <v>0.28409380961042402</v>
      </c>
      <c r="L53" s="77">
        <v>-2.5321957226337E-2</v>
      </c>
      <c r="M53" s="77">
        <v>0.16033597975307601</v>
      </c>
      <c r="N53" s="77">
        <v>0.62029714747451503</v>
      </c>
      <c r="O53" s="78">
        <v>0.271884574872784</v>
      </c>
      <c r="P53" s="30">
        <v>-0.164712</v>
      </c>
      <c r="Q53" s="7">
        <v>3.8811499999999999E-3</v>
      </c>
      <c r="R53" s="8">
        <v>-0.17515600000000001</v>
      </c>
      <c r="S53" s="79">
        <v>0</v>
      </c>
      <c r="T53" s="80">
        <v>0</v>
      </c>
      <c r="U53" s="76">
        <f t="shared" si="0"/>
        <v>0.62029714747451503</v>
      </c>
      <c r="V53" s="77">
        <f t="shared" si="1"/>
        <v>-0.17515600000000001</v>
      </c>
      <c r="W53" s="7" t="str">
        <f t="shared" si="2"/>
        <v>N</v>
      </c>
    </row>
    <row r="54" spans="1:23" x14ac:dyDescent="0.25">
      <c r="A54" s="59" t="s">
        <v>121</v>
      </c>
      <c r="B54" s="59"/>
      <c r="C54" s="58" t="s">
        <v>371</v>
      </c>
      <c r="D54" s="50"/>
      <c r="E54" s="76">
        <v>-3.6218543990531198E-2</v>
      </c>
      <c r="F54" s="77">
        <v>5.2672925647681799E-2</v>
      </c>
      <c r="G54" s="77">
        <v>-1.01702373673292E-2</v>
      </c>
      <c r="H54" s="77">
        <v>3.3662988182489501E-2</v>
      </c>
      <c r="I54" s="77">
        <v>0.41514585219197397</v>
      </c>
      <c r="J54" s="77">
        <v>0.406110852414928</v>
      </c>
      <c r="K54" s="77">
        <v>8.8103276026800501E-2</v>
      </c>
      <c r="L54" s="77">
        <v>8.8186229475643793E-2</v>
      </c>
      <c r="M54" s="77">
        <v>6.7725466177401605E-2</v>
      </c>
      <c r="N54" s="77">
        <v>-0.12537663920969599</v>
      </c>
      <c r="O54" s="78">
        <v>-0.39798351257516901</v>
      </c>
      <c r="P54" s="30">
        <v>0.66027100000000005</v>
      </c>
      <c r="Q54" s="7">
        <v>0.46706399999999998</v>
      </c>
      <c r="R54" s="8">
        <v>0.47871799999999998</v>
      </c>
      <c r="S54" s="79">
        <v>0</v>
      </c>
      <c r="T54" s="80">
        <v>0</v>
      </c>
      <c r="U54" s="76">
        <f t="shared" si="0"/>
        <v>0.66027100000000005</v>
      </c>
      <c r="V54" s="77">
        <f t="shared" si="1"/>
        <v>-0.39798351257516901</v>
      </c>
      <c r="W54" s="7" t="str">
        <f t="shared" si="2"/>
        <v>N</v>
      </c>
    </row>
    <row r="55" spans="1:23" x14ac:dyDescent="0.25">
      <c r="A55" s="59" t="s">
        <v>124</v>
      </c>
      <c r="B55" s="59"/>
      <c r="C55" s="58" t="s">
        <v>373</v>
      </c>
      <c r="D55" s="50"/>
      <c r="E55" s="76">
        <v>-1.7925091382152401E-2</v>
      </c>
      <c r="F55" s="77">
        <v>7.6888502427252502E-3</v>
      </c>
      <c r="G55" s="77">
        <v>-0.17987875910404</v>
      </c>
      <c r="H55" s="77">
        <v>-0.15078989334746801</v>
      </c>
      <c r="I55" s="77">
        <v>-0.443330842019942</v>
      </c>
      <c r="J55" s="77">
        <v>-0.70602334192202898</v>
      </c>
      <c r="K55" s="77">
        <v>-0.93840790797739304</v>
      </c>
      <c r="L55" s="77">
        <v>-0.793841029786018</v>
      </c>
      <c r="M55" s="77">
        <v>-0.80538710342164899</v>
      </c>
      <c r="N55" s="77">
        <v>-0.99598728877835097</v>
      </c>
      <c r="O55" s="78">
        <v>-0.85516690486951297</v>
      </c>
      <c r="P55" s="30">
        <v>-0.43953300000000001</v>
      </c>
      <c r="Q55" s="7">
        <v>-0.17046800000000001</v>
      </c>
      <c r="R55" s="8">
        <v>-0.428761</v>
      </c>
      <c r="S55" s="79">
        <v>0</v>
      </c>
      <c r="T55" s="80">
        <v>0</v>
      </c>
      <c r="U55" s="76">
        <f t="shared" si="0"/>
        <v>7.6888502427252502E-3</v>
      </c>
      <c r="V55" s="77">
        <f t="shared" si="1"/>
        <v>-0.99598728877835097</v>
      </c>
      <c r="W55" s="7" t="str">
        <f t="shared" si="2"/>
        <v>N</v>
      </c>
    </row>
    <row r="56" spans="1:23" x14ac:dyDescent="0.25">
      <c r="A56" s="59" t="s">
        <v>125</v>
      </c>
      <c r="B56" s="59"/>
      <c r="C56" s="58" t="s">
        <v>371</v>
      </c>
      <c r="D56" s="50"/>
      <c r="E56" s="76">
        <v>-0.104498432252081</v>
      </c>
      <c r="F56" s="77">
        <v>-5.5536305377181301E-2</v>
      </c>
      <c r="G56" s="77">
        <v>-0.28289426331590301</v>
      </c>
      <c r="H56" s="77">
        <v>1.43657315047183E-2</v>
      </c>
      <c r="I56" s="77">
        <v>8.9583392979622395E-2</v>
      </c>
      <c r="J56" s="77">
        <v>7.9287618526730594E-2</v>
      </c>
      <c r="K56" s="77">
        <v>-0.122910990374186</v>
      </c>
      <c r="L56" s="77">
        <v>3.3608251906405498E-2</v>
      </c>
      <c r="M56" s="77">
        <v>-4.8525094062724899E-2</v>
      </c>
      <c r="N56" s="77">
        <v>2.0332261714077898E-3</v>
      </c>
      <c r="O56" s="78">
        <v>9.52289534653918E-2</v>
      </c>
      <c r="P56" s="30">
        <v>0.45611099999999999</v>
      </c>
      <c r="Q56" s="7">
        <v>0.35021200000000002</v>
      </c>
      <c r="R56" s="8">
        <v>0.44785000000000003</v>
      </c>
      <c r="S56" s="79">
        <v>0</v>
      </c>
      <c r="T56" s="80">
        <v>0</v>
      </c>
      <c r="U56" s="76">
        <f t="shared" si="0"/>
        <v>0.45611099999999999</v>
      </c>
      <c r="V56" s="77">
        <f t="shared" si="1"/>
        <v>-0.28289426331590301</v>
      </c>
      <c r="W56" s="7" t="str">
        <f t="shared" si="2"/>
        <v>N</v>
      </c>
    </row>
    <row r="57" spans="1:23" x14ac:dyDescent="0.25">
      <c r="A57" s="59" t="s">
        <v>127</v>
      </c>
      <c r="B57" s="59"/>
      <c r="C57" s="58" t="s">
        <v>373</v>
      </c>
      <c r="D57" s="50"/>
      <c r="E57" s="76">
        <v>-0.14814085980709199</v>
      </c>
      <c r="F57" s="77">
        <v>6.0585712471742097E-2</v>
      </c>
      <c r="G57" s="77">
        <v>9.5244893479125795E-3</v>
      </c>
      <c r="H57" s="77">
        <v>-3.5195703805830598E-2</v>
      </c>
      <c r="I57" s="77">
        <v>0.406342782469574</v>
      </c>
      <c r="J57" s="77">
        <v>0.63358569670943199</v>
      </c>
      <c r="K57" s="77">
        <v>0.24029994162584301</v>
      </c>
      <c r="L57" s="77">
        <v>-8.9884944815254705E-2</v>
      </c>
      <c r="M57" s="77">
        <v>0.49621977641006998</v>
      </c>
      <c r="N57" s="77">
        <v>0.60423459059964002</v>
      </c>
      <c r="O57" s="78">
        <v>0.64436349752638</v>
      </c>
      <c r="P57" s="30">
        <v>-0.19875499999999999</v>
      </c>
      <c r="Q57" s="7">
        <v>8.9368900000000001E-2</v>
      </c>
      <c r="R57" s="8">
        <v>-1.6583299999999999E-2</v>
      </c>
      <c r="S57" s="79">
        <v>0</v>
      </c>
      <c r="T57" s="80">
        <v>0</v>
      </c>
      <c r="U57" s="76">
        <f t="shared" si="0"/>
        <v>0.64436349752638</v>
      </c>
      <c r="V57" s="77">
        <f t="shared" si="1"/>
        <v>-0.19875499999999999</v>
      </c>
      <c r="W57" s="7" t="str">
        <f t="shared" si="2"/>
        <v>N</v>
      </c>
    </row>
    <row r="58" spans="1:23" x14ac:dyDescent="0.25">
      <c r="A58" s="59" t="s">
        <v>128</v>
      </c>
      <c r="B58" s="59"/>
      <c r="C58" s="58" t="s">
        <v>371</v>
      </c>
      <c r="D58" s="50"/>
      <c r="E58" s="76">
        <v>-3.7322389001693101E-2</v>
      </c>
      <c r="F58" s="77">
        <v>0.19656561550082199</v>
      </c>
      <c r="G58" s="77">
        <v>0.193701994097734</v>
      </c>
      <c r="H58" s="77">
        <v>0.22217808760923899</v>
      </c>
      <c r="I58" s="77">
        <v>0.99795943333955495</v>
      </c>
      <c r="J58" s="77">
        <v>1.14468017433568</v>
      </c>
      <c r="K58" s="77">
        <v>1.0012289557015299</v>
      </c>
      <c r="L58" s="77">
        <v>0.39268502359983298</v>
      </c>
      <c r="M58" s="77">
        <v>0.88555745379062101</v>
      </c>
      <c r="N58" s="77">
        <v>0.66500079826866998</v>
      </c>
      <c r="O58" s="78">
        <v>0.51420321999574004</v>
      </c>
      <c r="P58" s="30">
        <v>0.783474</v>
      </c>
      <c r="Q58" s="7">
        <v>0.17376800000000001</v>
      </c>
      <c r="R58" s="8">
        <v>-4.47906E-2</v>
      </c>
      <c r="S58" s="79">
        <v>0</v>
      </c>
      <c r="T58" s="80">
        <v>0</v>
      </c>
      <c r="U58" s="76">
        <f t="shared" si="0"/>
        <v>1.14468017433568</v>
      </c>
      <c r="V58" s="77">
        <f t="shared" si="1"/>
        <v>-4.47906E-2</v>
      </c>
      <c r="W58" s="7" t="str">
        <f t="shared" si="2"/>
        <v>N</v>
      </c>
    </row>
    <row r="59" spans="1:23" x14ac:dyDescent="0.25">
      <c r="A59" s="59" t="s">
        <v>139</v>
      </c>
      <c r="B59" s="59"/>
      <c r="C59" s="58" t="s">
        <v>372</v>
      </c>
      <c r="D59" s="50"/>
      <c r="E59" s="76">
        <v>-0.20710449836321601</v>
      </c>
      <c r="F59" s="77">
        <v>7.6264081890834801E-3</v>
      </c>
      <c r="G59" s="77">
        <v>-0.394117777791199</v>
      </c>
      <c r="H59" s="77">
        <v>-0.283476916722739</v>
      </c>
      <c r="I59" s="77">
        <v>-0.93121520929838197</v>
      </c>
      <c r="J59" s="77">
        <v>-1.4615276467301701</v>
      </c>
      <c r="K59" s="77">
        <v>-1.15819848966491</v>
      </c>
      <c r="L59" s="77">
        <v>-0.74622926129273004</v>
      </c>
      <c r="M59" s="77">
        <v>-1.1427749351026699</v>
      </c>
      <c r="N59" s="77">
        <v>-1.40066487883468</v>
      </c>
      <c r="O59" s="78">
        <v>-1.03323446835877</v>
      </c>
      <c r="P59" s="30">
        <v>-1.07073</v>
      </c>
      <c r="Q59" s="7">
        <v>-1.15635</v>
      </c>
      <c r="R59" s="8">
        <v>-1.5390999999999999</v>
      </c>
      <c r="S59" s="79">
        <v>-1.6688000000000001</v>
      </c>
      <c r="T59" s="80">
        <v>-1.7061999999999999</v>
      </c>
      <c r="U59" s="76">
        <f t="shared" si="0"/>
        <v>7.6264081890834801E-3</v>
      </c>
      <c r="V59" s="77">
        <f t="shared" si="1"/>
        <v>-1.7061999999999999</v>
      </c>
      <c r="W59" s="7" t="str">
        <f t="shared" si="2"/>
        <v>N</v>
      </c>
    </row>
    <row r="60" spans="1:23" x14ac:dyDescent="0.25">
      <c r="A60" s="59" t="s">
        <v>151</v>
      </c>
      <c r="B60" s="59"/>
      <c r="C60" s="58" t="s">
        <v>373</v>
      </c>
      <c r="D60" s="50"/>
      <c r="E60" s="76">
        <v>4.1811803442276902E-3</v>
      </c>
      <c r="F60" s="77">
        <v>-3.1885681925172799E-2</v>
      </c>
      <c r="G60" s="77">
        <v>2.6026020753398799E-2</v>
      </c>
      <c r="H60" s="77">
        <v>5.8016261171478102E-2</v>
      </c>
      <c r="I60" s="77">
        <v>-0.45786692624347303</v>
      </c>
      <c r="J60" s="77">
        <v>-0.56276233914433504</v>
      </c>
      <c r="K60" s="77">
        <v>-0.37681363621959701</v>
      </c>
      <c r="L60" s="77">
        <v>-0.247769185673055</v>
      </c>
      <c r="M60" s="77">
        <v>-0.50951007839937401</v>
      </c>
      <c r="N60" s="77">
        <v>-0.41976768476278098</v>
      </c>
      <c r="O60" s="78">
        <v>-0.40396864450338899</v>
      </c>
      <c r="P60" s="30">
        <v>-0.16970099999999999</v>
      </c>
      <c r="Q60" s="7">
        <v>-4.3030199999999998E-2</v>
      </c>
      <c r="R60" s="8">
        <v>-0.25190299999999999</v>
      </c>
      <c r="S60" s="79">
        <v>0</v>
      </c>
      <c r="T60" s="80">
        <v>0</v>
      </c>
      <c r="U60" s="76">
        <f t="shared" si="0"/>
        <v>5.8016261171478102E-2</v>
      </c>
      <c r="V60" s="77">
        <f t="shared" si="1"/>
        <v>-0.56276233914433504</v>
      </c>
      <c r="W60" s="7" t="str">
        <f t="shared" si="2"/>
        <v>N</v>
      </c>
    </row>
    <row r="61" spans="1:23" x14ac:dyDescent="0.25">
      <c r="A61" s="59" t="s">
        <v>154</v>
      </c>
      <c r="B61" s="59"/>
      <c r="C61" s="58" t="s">
        <v>371</v>
      </c>
      <c r="D61" s="82" t="s">
        <v>577</v>
      </c>
      <c r="E61" s="76">
        <v>0.102610610230846</v>
      </c>
      <c r="F61" s="77">
        <v>2.5818223654882799E-2</v>
      </c>
      <c r="G61" s="77">
        <v>2.5287540458846101E-2</v>
      </c>
      <c r="H61" s="77">
        <v>-4.7303729018040403E-3</v>
      </c>
      <c r="I61" s="77">
        <v>0.49374475134735202</v>
      </c>
      <c r="J61" s="77">
        <v>0.400591066421427</v>
      </c>
      <c r="K61" s="77">
        <v>0.97163797078757597</v>
      </c>
      <c r="L61" s="77">
        <v>1.2380667943682</v>
      </c>
      <c r="M61" s="77">
        <v>0.57438844318205196</v>
      </c>
      <c r="N61" s="77">
        <v>0.91544210465549403</v>
      </c>
      <c r="O61" s="78">
        <v>1.09135031039664</v>
      </c>
      <c r="P61" s="30">
        <v>0.75514599999999998</v>
      </c>
      <c r="Q61" s="7">
        <v>0.71048299999999998</v>
      </c>
      <c r="R61" s="8">
        <v>-3.3472400000000002</v>
      </c>
      <c r="S61" s="79">
        <v>0</v>
      </c>
      <c r="T61" s="80">
        <v>0</v>
      </c>
      <c r="U61" s="76">
        <f t="shared" si="0"/>
        <v>1.2380667943682</v>
      </c>
      <c r="V61" s="77">
        <f t="shared" si="1"/>
        <v>-3.3472400000000002</v>
      </c>
      <c r="W61" s="7" t="str">
        <f t="shared" si="2"/>
        <v>Y</v>
      </c>
    </row>
    <row r="62" spans="1:23" x14ac:dyDescent="0.25">
      <c r="A62" s="59" t="s">
        <v>155</v>
      </c>
      <c r="B62" s="59"/>
      <c r="C62" s="58" t="s">
        <v>373</v>
      </c>
      <c r="D62" s="50"/>
      <c r="E62" s="76">
        <v>1.7653180380535202E-2</v>
      </c>
      <c r="F62" s="77">
        <v>-1.42936235732359E-2</v>
      </c>
      <c r="G62" s="77">
        <v>7.6561897853912597E-2</v>
      </c>
      <c r="H62" s="77">
        <v>9.2899985490687495E-2</v>
      </c>
      <c r="I62" s="77">
        <v>0.369775670005632</v>
      </c>
      <c r="J62" s="77">
        <v>0.60815480112280096</v>
      </c>
      <c r="K62" s="77">
        <v>0.80729953300240498</v>
      </c>
      <c r="L62" s="77">
        <v>0.58842656754724398</v>
      </c>
      <c r="M62" s="77">
        <v>0.726103738807518</v>
      </c>
      <c r="N62" s="77">
        <v>0.98534916605672296</v>
      </c>
      <c r="O62" s="78">
        <v>0.88686310226938403</v>
      </c>
      <c r="P62" s="30">
        <v>0.63803200000000004</v>
      </c>
      <c r="Q62" s="7">
        <v>0.91355299999999995</v>
      </c>
      <c r="R62" s="8">
        <v>0.81109699999999996</v>
      </c>
      <c r="S62" s="79">
        <v>0</v>
      </c>
      <c r="T62" s="80">
        <v>0</v>
      </c>
      <c r="U62" s="76">
        <f t="shared" si="0"/>
        <v>0.98534916605672296</v>
      </c>
      <c r="V62" s="77">
        <f t="shared" si="1"/>
        <v>-1.42936235732359E-2</v>
      </c>
      <c r="W62" s="7" t="str">
        <f t="shared" si="2"/>
        <v>N</v>
      </c>
    </row>
    <row r="63" spans="1:23" x14ac:dyDescent="0.25">
      <c r="A63" s="59" t="s">
        <v>156</v>
      </c>
      <c r="B63" s="59"/>
      <c r="C63" s="58" t="s">
        <v>371</v>
      </c>
      <c r="D63" s="50"/>
      <c r="E63" s="76">
        <v>-0.12035234581059499</v>
      </c>
      <c r="F63" s="77">
        <v>6.7558862737599904E-3</v>
      </c>
      <c r="G63" s="77">
        <v>0.117924793424684</v>
      </c>
      <c r="H63" s="77">
        <v>2.73691784181402E-2</v>
      </c>
      <c r="I63" s="77">
        <v>0.24800794946232799</v>
      </c>
      <c r="J63" s="77">
        <v>0.31271570485315803</v>
      </c>
      <c r="K63" s="77">
        <v>0.109506657111882</v>
      </c>
      <c r="L63" s="77">
        <v>-0.29953700147722101</v>
      </c>
      <c r="M63" s="77">
        <v>0.18186301144146999</v>
      </c>
      <c r="N63" s="77">
        <v>0.32071453888930301</v>
      </c>
      <c r="O63" s="78">
        <v>0.186029075808856</v>
      </c>
      <c r="P63" s="76">
        <v>0</v>
      </c>
      <c r="Q63" s="77">
        <v>0</v>
      </c>
      <c r="R63" s="78">
        <v>0</v>
      </c>
      <c r="S63" s="79">
        <v>0</v>
      </c>
      <c r="T63" s="80">
        <v>0</v>
      </c>
      <c r="U63" s="76">
        <f t="shared" si="0"/>
        <v>0.32071453888930301</v>
      </c>
      <c r="V63" s="77">
        <f t="shared" si="1"/>
        <v>-0.29953700147722101</v>
      </c>
      <c r="W63" s="7" t="str">
        <f t="shared" si="2"/>
        <v>N</v>
      </c>
    </row>
  </sheetData>
  <mergeCells count="1">
    <mergeCell ref="A1:C1"/>
  </mergeCells>
  <conditionalFormatting sqref="D30">
    <cfRule type="duplicateValues" dxfId="23" priority="2"/>
  </conditionalFormatting>
  <conditionalFormatting sqref="E4:T63">
    <cfRule type="colorScale" priority="29">
      <colorScale>
        <cfvo type="min"/>
        <cfvo type="percentile" val="50"/>
        <cfvo type="max"/>
        <color rgb="FF00B050"/>
        <color theme="0"/>
        <color rgb="FFF25F54"/>
      </colorScale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E31" sqref="E31"/>
    </sheetView>
  </sheetViews>
  <sheetFormatPr baseColWidth="10" defaultRowHeight="15" x14ac:dyDescent="0.25"/>
  <cols>
    <col min="1" max="1" width="26" customWidth="1"/>
    <col min="2" max="2" width="15.85546875" customWidth="1"/>
    <col min="3" max="4" width="17.5703125" customWidth="1"/>
    <col min="5" max="5" width="16.7109375" customWidth="1"/>
    <col min="6" max="6" width="18.28515625" customWidth="1"/>
    <col min="7" max="7" width="16.140625" customWidth="1"/>
    <col min="8" max="8" width="17" customWidth="1"/>
    <col min="9" max="9" width="25.7109375" customWidth="1"/>
  </cols>
  <sheetData>
    <row r="1" spans="1:9" ht="96.75" customHeight="1" thickBot="1" x14ac:dyDescent="0.3">
      <c r="A1" s="130" t="s">
        <v>857</v>
      </c>
      <c r="B1" s="130"/>
      <c r="C1" s="130"/>
    </row>
    <row r="2" spans="1:9" ht="15.75" thickBot="1" x14ac:dyDescent="0.3">
      <c r="A2" s="38" t="s">
        <v>850</v>
      </c>
      <c r="B2" s="114" t="s">
        <v>840</v>
      </c>
      <c r="C2" s="114" t="s">
        <v>841</v>
      </c>
      <c r="D2" s="114" t="s">
        <v>842</v>
      </c>
      <c r="E2" s="114" t="s">
        <v>836</v>
      </c>
      <c r="F2" s="114" t="s">
        <v>844</v>
      </c>
      <c r="G2" s="114" t="s">
        <v>845</v>
      </c>
      <c r="H2" s="114" t="s">
        <v>846</v>
      </c>
      <c r="I2" s="39" t="s">
        <v>843</v>
      </c>
    </row>
    <row r="3" spans="1:9" x14ac:dyDescent="0.25">
      <c r="A3" s="40" t="s">
        <v>599</v>
      </c>
      <c r="B3" s="105">
        <v>336</v>
      </c>
      <c r="C3" s="105">
        <v>17</v>
      </c>
      <c r="D3" s="105">
        <v>36</v>
      </c>
      <c r="E3" s="105">
        <f>SUM(B3:D3)</f>
        <v>389</v>
      </c>
      <c r="F3" s="105">
        <f t="shared" ref="F3:F11" si="0">(B3/$E3)*100</f>
        <v>86.375321336760919</v>
      </c>
      <c r="G3" s="105">
        <f t="shared" ref="G3:G11" si="1">(C3/$E3)*100</f>
        <v>4.3701799485861184</v>
      </c>
      <c r="H3" s="105">
        <f t="shared" ref="H3:H11" si="2">(D3/$E3)*100</f>
        <v>9.2544987146529554</v>
      </c>
      <c r="I3" s="41">
        <f>F3+G3</f>
        <v>90.745501285347032</v>
      </c>
    </row>
    <row r="4" spans="1:9" x14ac:dyDescent="0.25">
      <c r="A4" s="40" t="s">
        <v>605</v>
      </c>
      <c r="B4" s="105">
        <v>486</v>
      </c>
      <c r="C4" s="105">
        <v>10</v>
      </c>
      <c r="D4" s="105">
        <v>4</v>
      </c>
      <c r="E4" s="105">
        <f>SUM(B4:D4)</f>
        <v>500</v>
      </c>
      <c r="F4" s="105">
        <f t="shared" si="0"/>
        <v>97.2</v>
      </c>
      <c r="G4" s="105">
        <f t="shared" si="1"/>
        <v>2</v>
      </c>
      <c r="H4" s="105">
        <f t="shared" si="2"/>
        <v>0.8</v>
      </c>
      <c r="I4" s="41">
        <f t="shared" ref="I4:I11" si="3">F4+G4</f>
        <v>99.2</v>
      </c>
    </row>
    <row r="5" spans="1:9" x14ac:dyDescent="0.25">
      <c r="A5" s="40" t="s">
        <v>598</v>
      </c>
      <c r="B5" s="105">
        <v>685</v>
      </c>
      <c r="C5" s="105">
        <v>37</v>
      </c>
      <c r="D5" s="105">
        <v>115</v>
      </c>
      <c r="E5" s="105">
        <f t="shared" ref="E5:E11" si="4">SUM(B5:D5)</f>
        <v>837</v>
      </c>
      <c r="F5" s="105">
        <f t="shared" si="0"/>
        <v>81.839904420549587</v>
      </c>
      <c r="G5" s="105">
        <f t="shared" si="1"/>
        <v>4.4205495818399045</v>
      </c>
      <c r="H5" s="105">
        <f t="shared" si="2"/>
        <v>13.739545997610513</v>
      </c>
      <c r="I5" s="41">
        <f t="shared" si="3"/>
        <v>86.260454002389494</v>
      </c>
    </row>
    <row r="6" spans="1:9" x14ac:dyDescent="0.25">
      <c r="A6" s="40" t="s">
        <v>602</v>
      </c>
      <c r="B6" s="105">
        <v>393</v>
      </c>
      <c r="C6" s="105">
        <v>11</v>
      </c>
      <c r="D6" s="105">
        <v>17</v>
      </c>
      <c r="E6" s="105">
        <f t="shared" si="4"/>
        <v>421</v>
      </c>
      <c r="F6" s="105">
        <f t="shared" si="0"/>
        <v>93.349168646080756</v>
      </c>
      <c r="G6" s="105">
        <f t="shared" si="1"/>
        <v>2.6128266033254155</v>
      </c>
      <c r="H6" s="105">
        <f t="shared" si="2"/>
        <v>4.0380047505938244</v>
      </c>
      <c r="I6" s="41">
        <f t="shared" si="3"/>
        <v>95.961995249406172</v>
      </c>
    </row>
    <row r="7" spans="1:9" x14ac:dyDescent="0.25">
      <c r="A7" s="40" t="s">
        <v>603</v>
      </c>
      <c r="B7" s="105">
        <v>1070</v>
      </c>
      <c r="C7" s="105">
        <v>54</v>
      </c>
      <c r="D7" s="105">
        <v>54</v>
      </c>
      <c r="E7" s="105">
        <f t="shared" si="4"/>
        <v>1178</v>
      </c>
      <c r="F7" s="105">
        <f t="shared" si="0"/>
        <v>90.831918505942284</v>
      </c>
      <c r="G7" s="105">
        <f t="shared" si="1"/>
        <v>4.5840407470288627</v>
      </c>
      <c r="H7" s="105">
        <f t="shared" si="2"/>
        <v>4.5840407470288627</v>
      </c>
      <c r="I7" s="41">
        <f t="shared" si="3"/>
        <v>95.415959252971149</v>
      </c>
    </row>
    <row r="8" spans="1:9" x14ac:dyDescent="0.25">
      <c r="A8" s="40" t="s">
        <v>600</v>
      </c>
      <c r="B8" s="105">
        <v>250</v>
      </c>
      <c r="C8" s="105">
        <v>4</v>
      </c>
      <c r="D8" s="105">
        <v>8</v>
      </c>
      <c r="E8" s="105">
        <f t="shared" si="4"/>
        <v>262</v>
      </c>
      <c r="F8" s="105">
        <f t="shared" si="0"/>
        <v>95.419847328244273</v>
      </c>
      <c r="G8" s="105">
        <f t="shared" si="1"/>
        <v>1.5267175572519083</v>
      </c>
      <c r="H8" s="105">
        <f t="shared" si="2"/>
        <v>3.0534351145038165</v>
      </c>
      <c r="I8" s="41">
        <f t="shared" si="3"/>
        <v>96.946564885496187</v>
      </c>
    </row>
    <row r="9" spans="1:9" x14ac:dyDescent="0.25">
      <c r="A9" s="40" t="s">
        <v>601</v>
      </c>
      <c r="B9" s="105">
        <v>485</v>
      </c>
      <c r="C9" s="105">
        <v>28</v>
      </c>
      <c r="D9" s="105">
        <v>47</v>
      </c>
      <c r="E9" s="105">
        <f t="shared" si="4"/>
        <v>560</v>
      </c>
      <c r="F9" s="105">
        <f t="shared" si="0"/>
        <v>86.607142857142861</v>
      </c>
      <c r="G9" s="105">
        <f t="shared" si="1"/>
        <v>5</v>
      </c>
      <c r="H9" s="105">
        <f t="shared" si="2"/>
        <v>8.3928571428571423</v>
      </c>
      <c r="I9" s="41">
        <f t="shared" si="3"/>
        <v>91.607142857142861</v>
      </c>
    </row>
    <row r="10" spans="1:9" x14ac:dyDescent="0.25">
      <c r="A10" s="40" t="s">
        <v>604</v>
      </c>
      <c r="B10" s="105">
        <v>474</v>
      </c>
      <c r="C10" s="105">
        <v>18</v>
      </c>
      <c r="D10" s="105">
        <v>46</v>
      </c>
      <c r="E10" s="105">
        <f t="shared" si="4"/>
        <v>538</v>
      </c>
      <c r="F10" s="105">
        <f t="shared" si="0"/>
        <v>88.104089219330845</v>
      </c>
      <c r="G10" s="105">
        <f t="shared" si="1"/>
        <v>3.3457249070631967</v>
      </c>
      <c r="H10" s="105">
        <f t="shared" si="2"/>
        <v>8.5501858736059475</v>
      </c>
      <c r="I10" s="41">
        <f t="shared" si="3"/>
        <v>91.449814126394045</v>
      </c>
    </row>
    <row r="11" spans="1:9" ht="15.75" thickBot="1" x14ac:dyDescent="0.3">
      <c r="A11" s="43" t="s">
        <v>597</v>
      </c>
      <c r="B11" s="106">
        <v>377</v>
      </c>
      <c r="C11" s="106">
        <v>7</v>
      </c>
      <c r="D11" s="106">
        <v>13</v>
      </c>
      <c r="E11" s="106">
        <f t="shared" si="4"/>
        <v>397</v>
      </c>
      <c r="F11" s="106">
        <f t="shared" si="0"/>
        <v>94.962216624685141</v>
      </c>
      <c r="G11" s="106">
        <f t="shared" si="1"/>
        <v>1.7632241813602016</v>
      </c>
      <c r="H11" s="106">
        <f t="shared" si="2"/>
        <v>3.2745591939546599</v>
      </c>
      <c r="I11" s="44">
        <f t="shared" si="3"/>
        <v>96.725440806045341</v>
      </c>
    </row>
    <row r="12" spans="1:9" ht="15.75" thickBot="1" x14ac:dyDescent="0.3">
      <c r="A12" s="113" t="s">
        <v>856</v>
      </c>
      <c r="B12" s="107"/>
      <c r="C12" s="107"/>
      <c r="D12" s="107"/>
      <c r="E12" s="107"/>
      <c r="F12" s="107"/>
      <c r="G12" s="107"/>
      <c r="H12" s="107"/>
      <c r="I12" s="108"/>
    </row>
    <row r="13" spans="1:9" ht="15.75" thickBot="1" x14ac:dyDescent="0.3">
      <c r="A13" s="38" t="s">
        <v>855</v>
      </c>
      <c r="B13" s="114" t="s">
        <v>840</v>
      </c>
      <c r="C13" s="114" t="s">
        <v>841</v>
      </c>
      <c r="D13" s="114" t="s">
        <v>842</v>
      </c>
      <c r="E13" s="114" t="s">
        <v>836</v>
      </c>
      <c r="F13" s="114" t="s">
        <v>844</v>
      </c>
      <c r="G13" s="114" t="s">
        <v>845</v>
      </c>
      <c r="H13" s="114" t="s">
        <v>846</v>
      </c>
      <c r="I13" s="39" t="s">
        <v>843</v>
      </c>
    </row>
    <row r="14" spans="1:9" x14ac:dyDescent="0.25">
      <c r="A14" s="40" t="s">
        <v>851</v>
      </c>
      <c r="B14" s="105">
        <f>336-38</f>
        <v>298</v>
      </c>
      <c r="C14" s="105">
        <f>17-7</f>
        <v>10</v>
      </c>
      <c r="D14" s="105">
        <f>36-26</f>
        <v>10</v>
      </c>
      <c r="E14" s="105">
        <f t="shared" ref="E14:E17" si="5">SUM(B14:D14)</f>
        <v>318</v>
      </c>
      <c r="F14" s="109">
        <f t="shared" ref="F14:H17" si="6">B14/$E14</f>
        <v>0.93710691823899372</v>
      </c>
      <c r="G14" s="109">
        <f t="shared" si="6"/>
        <v>3.1446540880503145E-2</v>
      </c>
      <c r="H14" s="109">
        <f t="shared" si="6"/>
        <v>3.1446540880503145E-2</v>
      </c>
      <c r="I14" s="110">
        <f>F14+G14</f>
        <v>0.96855345911949686</v>
      </c>
    </row>
    <row r="15" spans="1:9" x14ac:dyDescent="0.25">
      <c r="A15" s="40" t="s">
        <v>852</v>
      </c>
      <c r="B15" s="105">
        <v>528</v>
      </c>
      <c r="C15" s="105">
        <v>10</v>
      </c>
      <c r="D15" s="105">
        <v>23</v>
      </c>
      <c r="E15" s="105">
        <v>561</v>
      </c>
      <c r="F15" s="109">
        <f t="shared" si="6"/>
        <v>0.94117647058823528</v>
      </c>
      <c r="G15" s="109">
        <f t="shared" si="6"/>
        <v>1.7825311942959002E-2</v>
      </c>
      <c r="H15" s="109">
        <f t="shared" si="6"/>
        <v>4.0998217468805706E-2</v>
      </c>
      <c r="I15" s="110">
        <f t="shared" ref="I15:I17" si="7">F15+G15</f>
        <v>0.95900178253119428</v>
      </c>
    </row>
    <row r="16" spans="1:9" x14ac:dyDescent="0.25">
      <c r="A16" s="40" t="s">
        <v>853</v>
      </c>
      <c r="B16" s="105">
        <v>366</v>
      </c>
      <c r="C16" s="105">
        <v>8</v>
      </c>
      <c r="D16" s="105">
        <v>8</v>
      </c>
      <c r="E16" s="105">
        <f t="shared" si="5"/>
        <v>382</v>
      </c>
      <c r="F16" s="109">
        <f t="shared" si="6"/>
        <v>0.95811518324607325</v>
      </c>
      <c r="G16" s="109">
        <f t="shared" si="6"/>
        <v>2.0942408376963352E-2</v>
      </c>
      <c r="H16" s="109">
        <f t="shared" si="6"/>
        <v>2.0942408376963352E-2</v>
      </c>
      <c r="I16" s="110">
        <f t="shared" si="7"/>
        <v>0.97905759162303663</v>
      </c>
    </row>
    <row r="17" spans="1:9" ht="15.75" thickBot="1" x14ac:dyDescent="0.3">
      <c r="A17" s="43" t="s">
        <v>854</v>
      </c>
      <c r="B17" s="106">
        <v>370</v>
      </c>
      <c r="C17" s="106">
        <v>3</v>
      </c>
      <c r="D17" s="106">
        <v>9</v>
      </c>
      <c r="E17" s="106">
        <f t="shared" si="5"/>
        <v>382</v>
      </c>
      <c r="F17" s="111">
        <f t="shared" si="6"/>
        <v>0.96858638743455494</v>
      </c>
      <c r="G17" s="111">
        <f t="shared" si="6"/>
        <v>7.8534031413612562E-3</v>
      </c>
      <c r="H17" s="111">
        <f t="shared" si="6"/>
        <v>2.356020942408377E-2</v>
      </c>
      <c r="I17" s="112">
        <f t="shared" si="7"/>
        <v>0.97643979057591623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S1-Global screening</vt:lpstr>
      <vt:lpstr>S2-Prot-param results</vt:lpstr>
      <vt:lpstr>S3-Sub-cellular prediction</vt:lpstr>
      <vt:lpstr>S4-Post-translation modif</vt:lpstr>
      <vt:lpstr>S5-Transcriptomic regulation</vt:lpstr>
      <vt:lpstr>S6-Ramachandran analysis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Murison</dc:creator>
  <cp:lastModifiedBy>victor murison</cp:lastModifiedBy>
  <dcterms:created xsi:type="dcterms:W3CDTF">2015-06-05T18:19:34Z</dcterms:created>
  <dcterms:modified xsi:type="dcterms:W3CDTF">2023-02-08T14:25:57Z</dcterms:modified>
</cp:coreProperties>
</file>