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torské studium\MacBook 6.1.2021\Doktorské studium\3.ročník\Článek Materials\"/>
    </mc:Choice>
  </mc:AlternateContent>
  <bookViews>
    <workbookView xWindow="315" yWindow="660" windowWidth="27945" windowHeight="16500"/>
  </bookViews>
  <sheets>
    <sheet name="Data" sheetId="1" r:id="rId1"/>
    <sheet name="ANOVA-Shear measurement" sheetId="4" r:id="rId2"/>
    <sheet name="ANOVA-Compaction measurement" sheetId="8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8" i="1" l="1"/>
  <c r="F627" i="1"/>
  <c r="F626" i="1"/>
  <c r="F625" i="1"/>
  <c r="F624" i="1"/>
  <c r="F623" i="1"/>
  <c r="F619" i="1"/>
  <c r="F618" i="1"/>
  <c r="F617" i="1"/>
  <c r="F616" i="1"/>
  <c r="F615" i="1"/>
  <c r="F614" i="1"/>
  <c r="F613" i="1"/>
  <c r="F612" i="1"/>
  <c r="G628" i="1"/>
  <c r="G627" i="1"/>
  <c r="G626" i="1"/>
  <c r="G625" i="1"/>
  <c r="G624" i="1"/>
  <c r="G623" i="1"/>
  <c r="G619" i="1"/>
  <c r="G618" i="1"/>
  <c r="G617" i="1"/>
  <c r="G616" i="1"/>
  <c r="G615" i="1"/>
  <c r="G614" i="1"/>
  <c r="G613" i="1"/>
  <c r="G612" i="1"/>
  <c r="H628" i="1"/>
  <c r="H627" i="1"/>
  <c r="H626" i="1"/>
  <c r="H625" i="1"/>
  <c r="H624" i="1"/>
  <c r="H623" i="1"/>
  <c r="H619" i="1"/>
  <c r="H618" i="1"/>
  <c r="H617" i="1"/>
  <c r="H616" i="1"/>
  <c r="H615" i="1"/>
  <c r="H614" i="1"/>
  <c r="H613" i="1"/>
  <c r="H612" i="1"/>
  <c r="D613" i="1"/>
  <c r="I628" i="1"/>
  <c r="I627" i="1"/>
  <c r="I626" i="1"/>
  <c r="I625" i="1"/>
  <c r="I624" i="1"/>
  <c r="I623" i="1"/>
  <c r="I619" i="1"/>
  <c r="I618" i="1"/>
  <c r="I617" i="1"/>
  <c r="I616" i="1"/>
  <c r="I615" i="1"/>
  <c r="I614" i="1"/>
  <c r="I613" i="1"/>
  <c r="I612" i="1"/>
  <c r="L369" i="1" l="1"/>
  <c r="N304" i="1" s="1"/>
  <c r="L375" i="1"/>
  <c r="L391" i="1"/>
  <c r="N5" i="1"/>
  <c r="N4" i="1"/>
  <c r="N109" i="1"/>
  <c r="N108" i="1"/>
  <c r="N209" i="1"/>
  <c r="N208" i="1"/>
  <c r="L386" i="1"/>
  <c r="L381" i="1"/>
  <c r="L364" i="1"/>
  <c r="L349" i="1"/>
  <c r="L359" i="1"/>
  <c r="L354" i="1"/>
  <c r="L344" i="1"/>
  <c r="L339" i="1"/>
  <c r="L334" i="1"/>
  <c r="L329" i="1"/>
  <c r="L324" i="1"/>
  <c r="L319" i="1"/>
  <c r="L314" i="1"/>
  <c r="L309" i="1"/>
  <c r="L304" i="1"/>
  <c r="L293" i="1"/>
  <c r="L288" i="1"/>
  <c r="L283" i="1"/>
  <c r="L278" i="1"/>
  <c r="L273" i="1"/>
  <c r="L268" i="1"/>
  <c r="L263" i="1"/>
  <c r="L258" i="1"/>
  <c r="L248" i="1"/>
  <c r="L253" i="1"/>
  <c r="L243" i="1"/>
  <c r="L238" i="1"/>
  <c r="L233" i="1"/>
  <c r="L228" i="1"/>
  <c r="L223" i="1"/>
  <c r="L218" i="1"/>
  <c r="L213" i="1"/>
  <c r="L208" i="1"/>
  <c r="L196" i="1"/>
  <c r="L190" i="1"/>
  <c r="L185" i="1"/>
  <c r="L154" i="1"/>
  <c r="L180" i="1"/>
  <c r="L175" i="1"/>
  <c r="L170" i="1"/>
  <c r="L165" i="1"/>
  <c r="L160" i="1"/>
  <c r="L139" i="1"/>
  <c r="L149" i="1"/>
  <c r="L144" i="1"/>
  <c r="L134" i="1"/>
  <c r="L123" i="1"/>
  <c r="L129" i="1"/>
  <c r="L118" i="1"/>
  <c r="L113" i="1"/>
  <c r="L108" i="1"/>
  <c r="L80" i="1"/>
  <c r="L97" i="1"/>
  <c r="L91" i="1"/>
  <c r="L86" i="1"/>
  <c r="L75" i="1"/>
  <c r="L70" i="1"/>
  <c r="L65" i="1"/>
  <c r="L42" i="1"/>
  <c r="L53" i="1"/>
  <c r="L59" i="1"/>
  <c r="L48" i="1"/>
  <c r="L37" i="1"/>
  <c r="L32" i="1"/>
  <c r="L26" i="1"/>
  <c r="L15" i="1"/>
  <c r="L4" i="1"/>
  <c r="L21" i="1"/>
  <c r="L10" i="1"/>
  <c r="N305" i="1" l="1"/>
  <c r="AB529" i="1"/>
  <c r="AB507" i="1"/>
  <c r="AB506" i="1"/>
  <c r="I108" i="1" l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107" i="1"/>
  <c r="I94" i="1"/>
  <c r="I95" i="1"/>
  <c r="I96" i="1"/>
  <c r="I97" i="1"/>
  <c r="I98" i="1"/>
  <c r="I99" i="1"/>
  <c r="I100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0" i="1"/>
  <c r="I21" i="1"/>
  <c r="I14" i="1"/>
  <c r="I15" i="1"/>
  <c r="I9" i="1"/>
  <c r="I10" i="1"/>
  <c r="I6" i="1"/>
  <c r="I7" i="1"/>
  <c r="I8" i="1"/>
  <c r="I4" i="1"/>
  <c r="I5" i="1"/>
  <c r="I3" i="1"/>
  <c r="AI89" i="8" l="1"/>
  <c r="I12" i="8"/>
  <c r="I13" i="8"/>
  <c r="I14" i="8"/>
  <c r="I11" i="8"/>
  <c r="I5" i="8"/>
  <c r="I6" i="8"/>
  <c r="I7" i="8"/>
  <c r="I4" i="8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4" i="4"/>
  <c r="W89" i="8"/>
  <c r="AP89" i="8"/>
  <c r="AD89" i="8"/>
  <c r="R89" i="8"/>
  <c r="M89" i="8"/>
  <c r="AP66" i="8"/>
  <c r="AI66" i="8"/>
  <c r="AD66" i="8"/>
  <c r="W66" i="8"/>
  <c r="R66" i="8"/>
  <c r="M66" i="8"/>
  <c r="AA22" i="8"/>
  <c r="W22" i="8"/>
  <c r="R22" i="8"/>
  <c r="N22" i="8"/>
  <c r="AL91" i="4"/>
  <c r="AE91" i="4"/>
  <c r="Z91" i="4"/>
  <c r="S91" i="4"/>
  <c r="N91" i="4"/>
  <c r="I91" i="4"/>
  <c r="N68" i="4"/>
  <c r="CI68" i="4"/>
  <c r="CB68" i="4"/>
  <c r="BW68" i="4"/>
  <c r="BP68" i="4"/>
  <c r="BK68" i="4"/>
  <c r="BF68" i="4"/>
  <c r="AY68" i="4"/>
  <c r="AT68" i="4"/>
  <c r="AO68" i="4"/>
  <c r="AJ68" i="4"/>
  <c r="AC68" i="4"/>
  <c r="X68" i="4"/>
  <c r="S68" i="4"/>
  <c r="I68" i="4"/>
  <c r="AO20" i="4" l="1"/>
  <c r="AK20" i="4"/>
  <c r="AF22" i="4"/>
  <c r="AB22" i="4"/>
  <c r="W24" i="4"/>
  <c r="S24" i="4"/>
  <c r="N24" i="4"/>
  <c r="J24" i="4"/>
  <c r="V529" i="1" l="1"/>
  <c r="V528" i="1"/>
  <c r="V527" i="1"/>
  <c r="V526" i="1"/>
  <c r="V525" i="1"/>
  <c r="V523" i="1"/>
  <c r="V522" i="1"/>
  <c r="V521" i="1"/>
  <c r="V520" i="1"/>
  <c r="V519" i="1"/>
  <c r="V517" i="1"/>
  <c r="V516" i="1"/>
  <c r="V515" i="1"/>
  <c r="V514" i="1"/>
  <c r="V513" i="1"/>
  <c r="V512" i="1"/>
  <c r="V510" i="1"/>
  <c r="V509" i="1"/>
  <c r="V508" i="1"/>
  <c r="V507" i="1"/>
  <c r="V506" i="1"/>
  <c r="V505" i="1"/>
  <c r="I334" i="1" l="1"/>
  <c r="I335" i="1"/>
  <c r="I336" i="1"/>
  <c r="I337" i="1"/>
  <c r="I333" i="1"/>
  <c r="J333" i="1" s="1"/>
  <c r="I308" i="1" l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04" i="1"/>
  <c r="I305" i="1"/>
  <c r="I306" i="1"/>
  <c r="I307" i="1"/>
  <c r="I303" i="1"/>
  <c r="AN529" i="1"/>
  <c r="AN528" i="1"/>
  <c r="AN527" i="1"/>
  <c r="AN526" i="1"/>
  <c r="AN525" i="1"/>
  <c r="AN523" i="1"/>
  <c r="AN522" i="1"/>
  <c r="AN521" i="1"/>
  <c r="AN520" i="1"/>
  <c r="AN519" i="1"/>
  <c r="AN517" i="1"/>
  <c r="AN516" i="1"/>
  <c r="AN515" i="1"/>
  <c r="AN514" i="1"/>
  <c r="AN513" i="1"/>
  <c r="AN512" i="1"/>
  <c r="AN510" i="1"/>
  <c r="AN509" i="1"/>
  <c r="AN508" i="1"/>
  <c r="AN507" i="1"/>
  <c r="AN506" i="1"/>
  <c r="AN505" i="1"/>
  <c r="AB528" i="1"/>
  <c r="AB527" i="1"/>
  <c r="AB526" i="1"/>
  <c r="AB525" i="1"/>
  <c r="AB523" i="1"/>
  <c r="AB522" i="1"/>
  <c r="AB521" i="1"/>
  <c r="AB520" i="1"/>
  <c r="AB519" i="1"/>
  <c r="AB517" i="1"/>
  <c r="AB516" i="1"/>
  <c r="AB515" i="1"/>
  <c r="AB514" i="1"/>
  <c r="AB513" i="1"/>
  <c r="AB512" i="1"/>
  <c r="AB510" i="1"/>
  <c r="AB509" i="1"/>
  <c r="AB508" i="1"/>
  <c r="AB505" i="1"/>
  <c r="G462" i="1"/>
  <c r="AH529" i="1" s="1"/>
  <c r="G460" i="1"/>
  <c r="AH510" i="1" s="1"/>
  <c r="G458" i="1"/>
  <c r="AH525" i="1" s="1"/>
  <c r="G456" i="1"/>
  <c r="H456" i="1" s="1"/>
  <c r="G454" i="1"/>
  <c r="AH528" i="1" s="1"/>
  <c r="G452" i="1"/>
  <c r="AH527" i="1" s="1"/>
  <c r="G450" i="1"/>
  <c r="H450" i="1" s="1"/>
  <c r="D626" i="1" s="1"/>
  <c r="G448" i="1"/>
  <c r="H448" i="1" s="1"/>
  <c r="D625" i="1" s="1"/>
  <c r="G446" i="1"/>
  <c r="H446" i="1" s="1"/>
  <c r="D624" i="1" s="1"/>
  <c r="G444" i="1"/>
  <c r="AH520" i="1" s="1"/>
  <c r="G442" i="1"/>
  <c r="AH516" i="1" s="1"/>
  <c r="G440" i="1"/>
  <c r="AH515" i="1" s="1"/>
  <c r="G438" i="1"/>
  <c r="AH514" i="1" s="1"/>
  <c r="G436" i="1"/>
  <c r="H436" i="1" s="1"/>
  <c r="D616" i="1" s="1"/>
  <c r="G434" i="1"/>
  <c r="H434" i="1" s="1"/>
  <c r="D615" i="1" s="1"/>
  <c r="G432" i="1"/>
  <c r="AH508" i="1" s="1"/>
  <c r="G428" i="1"/>
  <c r="AH506" i="1" s="1"/>
  <c r="G430" i="1"/>
  <c r="H430" i="1" s="1"/>
  <c r="J385" i="1" l="1"/>
  <c r="J390" i="1"/>
  <c r="J380" i="1"/>
  <c r="J374" i="1"/>
  <c r="J368" i="1"/>
  <c r="J363" i="1"/>
  <c r="J358" i="1"/>
  <c r="J353" i="1"/>
  <c r="J348" i="1"/>
  <c r="J343" i="1"/>
  <c r="J338" i="1"/>
  <c r="J328" i="1"/>
  <c r="J323" i="1"/>
  <c r="J318" i="1"/>
  <c r="J313" i="1"/>
  <c r="J308" i="1"/>
  <c r="J303" i="1"/>
  <c r="H432" i="1"/>
  <c r="D614" i="1" s="1"/>
  <c r="AH522" i="1"/>
  <c r="H442" i="1"/>
  <c r="D619" i="1" s="1"/>
  <c r="AH512" i="1"/>
  <c r="AI516" i="1" s="1"/>
  <c r="AH526" i="1"/>
  <c r="H458" i="1"/>
  <c r="AH521" i="1"/>
  <c r="H444" i="1"/>
  <c r="D623" i="1" s="1"/>
  <c r="AH513" i="1"/>
  <c r="AH507" i="1"/>
  <c r="H452" i="1"/>
  <c r="D627" i="1" s="1"/>
  <c r="H428" i="1"/>
  <c r="D612" i="1" s="1"/>
  <c r="H438" i="1"/>
  <c r="D617" i="1" s="1"/>
  <c r="H454" i="1"/>
  <c r="D628" i="1" s="1"/>
  <c r="H462" i="1"/>
  <c r="AH505" i="1"/>
  <c r="AH509" i="1"/>
  <c r="AI509" i="1" s="1"/>
  <c r="AH519" i="1"/>
  <c r="AH523" i="1"/>
  <c r="H460" i="1"/>
  <c r="AH517" i="1"/>
  <c r="H440" i="1"/>
  <c r="D618" i="1" s="1"/>
  <c r="D630" i="1" l="1"/>
  <c r="D631" i="1"/>
  <c r="F631" i="1" l="1"/>
  <c r="F630" i="1"/>
  <c r="AI526" i="1" l="1"/>
  <c r="AI527" i="1"/>
  <c r="AI528" i="1"/>
  <c r="AI529" i="1"/>
  <c r="AI525" i="1"/>
  <c r="AI520" i="1"/>
  <c r="AI521" i="1"/>
  <c r="AI522" i="1"/>
  <c r="AI523" i="1"/>
  <c r="AI519" i="1"/>
  <c r="AO526" i="1" l="1"/>
  <c r="I569" i="1" s="1"/>
  <c r="AO527" i="1"/>
  <c r="I577" i="1" s="1"/>
  <c r="AO528" i="1"/>
  <c r="I585" i="1" s="1"/>
  <c r="AO529" i="1"/>
  <c r="AO525" i="1"/>
  <c r="AO520" i="1"/>
  <c r="I545" i="1" s="1"/>
  <c r="AO521" i="1"/>
  <c r="I553" i="1" s="1"/>
  <c r="AO522" i="1"/>
  <c r="I561" i="1" s="1"/>
  <c r="AO523" i="1"/>
  <c r="AO519" i="1"/>
  <c r="AO513" i="1"/>
  <c r="D577" i="1" s="1"/>
  <c r="AO514" i="1"/>
  <c r="D585" i="1" s="1"/>
  <c r="AO515" i="1"/>
  <c r="D593" i="1" s="1"/>
  <c r="AO516" i="1"/>
  <c r="D601" i="1" s="1"/>
  <c r="AO517" i="1"/>
  <c r="AO512" i="1"/>
  <c r="AO506" i="1"/>
  <c r="D545" i="1" s="1"/>
  <c r="AO507" i="1"/>
  <c r="D553" i="1" s="1"/>
  <c r="AO508" i="1"/>
  <c r="D561" i="1" s="1"/>
  <c r="AO509" i="1"/>
  <c r="D569" i="1" s="1"/>
  <c r="AO510" i="1"/>
  <c r="AO505" i="1"/>
  <c r="AC519" i="1"/>
  <c r="AC526" i="1"/>
  <c r="I567" i="1" s="1"/>
  <c r="AC527" i="1"/>
  <c r="I575" i="1" s="1"/>
  <c r="AC528" i="1"/>
  <c r="I583" i="1" s="1"/>
  <c r="AC529" i="1"/>
  <c r="AC525" i="1"/>
  <c r="AC520" i="1"/>
  <c r="I543" i="1" s="1"/>
  <c r="AC521" i="1"/>
  <c r="I551" i="1" s="1"/>
  <c r="AC522" i="1"/>
  <c r="I559" i="1" s="1"/>
  <c r="AC523" i="1"/>
  <c r="AC513" i="1"/>
  <c r="D575" i="1" s="1"/>
  <c r="AC514" i="1"/>
  <c r="D583" i="1" s="1"/>
  <c r="AC515" i="1"/>
  <c r="D591" i="1" s="1"/>
  <c r="AC516" i="1"/>
  <c r="D599" i="1" s="1"/>
  <c r="AC517" i="1"/>
  <c r="AC512" i="1"/>
  <c r="AC506" i="1"/>
  <c r="D543" i="1" s="1"/>
  <c r="AC507" i="1"/>
  <c r="D551" i="1" s="1"/>
  <c r="AC508" i="1"/>
  <c r="D559" i="1" s="1"/>
  <c r="AC509" i="1"/>
  <c r="D567" i="1" s="1"/>
  <c r="AC510" i="1"/>
  <c r="AC505" i="1"/>
  <c r="D568" i="1"/>
  <c r="D600" i="1"/>
  <c r="I584" i="1"/>
  <c r="I576" i="1"/>
  <c r="I568" i="1"/>
  <c r="I560" i="1"/>
  <c r="I552" i="1"/>
  <c r="I544" i="1"/>
  <c r="AI517" i="1"/>
  <c r="AI510" i="1" l="1"/>
  <c r="W512" i="1" l="1"/>
  <c r="W519" i="1"/>
  <c r="W505" i="1"/>
  <c r="W516" i="1"/>
  <c r="D598" i="1" s="1"/>
  <c r="W525" i="1"/>
  <c r="AI515" i="1"/>
  <c r="D592" i="1" s="1"/>
  <c r="AI514" i="1"/>
  <c r="D584" i="1" s="1"/>
  <c r="AI513" i="1"/>
  <c r="D576" i="1" s="1"/>
  <c r="AI512" i="1"/>
  <c r="AI508" i="1"/>
  <c r="D560" i="1" s="1"/>
  <c r="AI507" i="1"/>
  <c r="D552" i="1" s="1"/>
  <c r="AI506" i="1"/>
  <c r="D544" i="1" s="1"/>
  <c r="AI505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4" i="1"/>
  <c r="I23" i="1"/>
  <c r="I22" i="1"/>
  <c r="I19" i="1"/>
  <c r="I18" i="1"/>
  <c r="I17" i="1"/>
  <c r="I16" i="1"/>
  <c r="I13" i="1"/>
  <c r="I12" i="1"/>
  <c r="I11" i="1"/>
  <c r="W517" i="1" l="1"/>
  <c r="W514" i="1"/>
  <c r="D582" i="1" s="1"/>
  <c r="J159" i="1"/>
  <c r="J522" i="1" s="1"/>
  <c r="W506" i="1"/>
  <c r="D542" i="1" s="1"/>
  <c r="W523" i="1"/>
  <c r="W509" i="1"/>
  <c r="D566" i="1" s="1"/>
  <c r="W515" i="1"/>
  <c r="D590" i="1" s="1"/>
  <c r="W521" i="1"/>
  <c r="I550" i="1" s="1"/>
  <c r="W510" i="1"/>
  <c r="W522" i="1"/>
  <c r="I558" i="1" s="1"/>
  <c r="W520" i="1"/>
  <c r="I542" i="1" s="1"/>
  <c r="W507" i="1"/>
  <c r="D550" i="1" s="1"/>
  <c r="W508" i="1"/>
  <c r="D558" i="1" s="1"/>
  <c r="W513" i="1"/>
  <c r="D574" i="1" s="1"/>
  <c r="J31" i="1"/>
  <c r="D514" i="1" s="1"/>
  <c r="J74" i="1"/>
  <c r="D528" i="1" s="1"/>
  <c r="J117" i="1"/>
  <c r="J508" i="1" s="1"/>
  <c r="J138" i="1"/>
  <c r="J515" i="1" s="1"/>
  <c r="W526" i="1"/>
  <c r="I566" i="1" s="1"/>
  <c r="W527" i="1"/>
  <c r="I574" i="1" s="1"/>
  <c r="W529" i="1"/>
  <c r="W528" i="1"/>
  <c r="I582" i="1" s="1"/>
  <c r="J3" i="1"/>
  <c r="D506" i="1" s="1"/>
  <c r="J41" i="1"/>
  <c r="D516" i="1" s="1"/>
  <c r="J64" i="1"/>
  <c r="D526" i="1" s="1"/>
  <c r="J242" i="1"/>
  <c r="P516" i="1" s="1"/>
  <c r="J272" i="1"/>
  <c r="P528" i="1" s="1"/>
  <c r="J292" i="1"/>
  <c r="P523" i="1" s="1"/>
  <c r="J195" i="1"/>
  <c r="J523" i="1" s="1"/>
  <c r="J222" i="1"/>
  <c r="P509" i="1" s="1"/>
  <c r="J189" i="1"/>
  <c r="J517" i="1" s="1"/>
  <c r="J237" i="1"/>
  <c r="P515" i="1" s="1"/>
  <c r="J262" i="1"/>
  <c r="P526" i="1" s="1"/>
  <c r="J282" i="1"/>
  <c r="P512" i="1" s="1"/>
  <c r="J25" i="1"/>
  <c r="D513" i="1" s="1"/>
  <c r="J47" i="1"/>
  <c r="D520" i="1" s="1"/>
  <c r="J69" i="1"/>
  <c r="D527" i="1" s="1"/>
  <c r="J96" i="1"/>
  <c r="D529" i="1" s="1"/>
  <c r="J122" i="1"/>
  <c r="J509" i="1" s="1"/>
  <c r="J143" i="1"/>
  <c r="J516" i="1" s="1"/>
  <c r="J184" i="1"/>
  <c r="J512" i="1" s="1"/>
  <c r="K512" i="1" s="1"/>
  <c r="J212" i="1"/>
  <c r="P507" i="1" s="1"/>
  <c r="J232" i="1"/>
  <c r="P514" i="1" s="1"/>
  <c r="J90" i="1"/>
  <c r="D517" i="1" s="1"/>
  <c r="J257" i="1"/>
  <c r="P522" i="1" s="1"/>
  <c r="J85" i="1"/>
  <c r="D525" i="1" s="1"/>
  <c r="E525" i="1" s="1"/>
  <c r="J133" i="1"/>
  <c r="J514" i="1" s="1"/>
  <c r="J153" i="1"/>
  <c r="J521" i="1" s="1"/>
  <c r="J169" i="1"/>
  <c r="J527" i="1" s="1"/>
  <c r="J179" i="1"/>
  <c r="J519" i="1" s="1"/>
  <c r="K519" i="1" s="1"/>
  <c r="J217" i="1"/>
  <c r="P508" i="1" s="1"/>
  <c r="J252" i="1"/>
  <c r="P521" i="1" s="1"/>
  <c r="J277" i="1"/>
  <c r="P505" i="1" s="1"/>
  <c r="J20" i="1"/>
  <c r="D509" i="1" s="1"/>
  <c r="J227" i="1"/>
  <c r="P513" i="1" s="1"/>
  <c r="J287" i="1"/>
  <c r="P510" i="1" s="1"/>
  <c r="J36" i="1"/>
  <c r="D515" i="1" s="1"/>
  <c r="J112" i="1"/>
  <c r="J507" i="1" s="1"/>
  <c r="J52" i="1"/>
  <c r="D521" i="1" s="1"/>
  <c r="J107" i="1"/>
  <c r="J128" i="1"/>
  <c r="J513" i="1" s="1"/>
  <c r="J148" i="1"/>
  <c r="J520" i="1" s="1"/>
  <c r="J164" i="1"/>
  <c r="J526" i="1" s="1"/>
  <c r="J174" i="1"/>
  <c r="J528" i="1" s="1"/>
  <c r="J207" i="1"/>
  <c r="P506" i="1" s="1"/>
  <c r="J247" i="1"/>
  <c r="P520" i="1" s="1"/>
  <c r="J267" i="1"/>
  <c r="P527" i="1" s="1"/>
  <c r="J58" i="1"/>
  <c r="D522" i="1" s="1"/>
  <c r="J14" i="1"/>
  <c r="D508" i="1" s="1"/>
  <c r="J9" i="1"/>
  <c r="D507" i="1" s="1"/>
  <c r="J79" i="1"/>
  <c r="J525" i="1" l="1"/>
  <c r="K525" i="1" s="1"/>
  <c r="J529" i="1"/>
  <c r="P519" i="1"/>
  <c r="Q519" i="1" s="1"/>
  <c r="I631" i="1"/>
  <c r="I630" i="1"/>
  <c r="J506" i="1"/>
  <c r="D505" i="1"/>
  <c r="E508" i="1" s="1"/>
  <c r="D555" i="1" s="1"/>
  <c r="Q510" i="1"/>
  <c r="E507" i="1"/>
  <c r="P529" i="1"/>
  <c r="J510" i="1"/>
  <c r="D510" i="1"/>
  <c r="P517" i="1"/>
  <c r="Q517" i="1" s="1"/>
  <c r="E527" i="1"/>
  <c r="I571" i="1" s="1"/>
  <c r="J505" i="1"/>
  <c r="K505" i="1" s="1"/>
  <c r="K523" i="1"/>
  <c r="Q508" i="1"/>
  <c r="D557" i="1" s="1"/>
  <c r="K529" i="1"/>
  <c r="K517" i="1"/>
  <c r="E529" i="1"/>
  <c r="D523" i="1"/>
  <c r="Q522" i="1"/>
  <c r="I557" i="1" s="1"/>
  <c r="E528" i="1"/>
  <c r="I579" i="1" s="1"/>
  <c r="Q512" i="1"/>
  <c r="Q516" i="1"/>
  <c r="D597" i="1" s="1"/>
  <c r="Q515" i="1"/>
  <c r="D589" i="1" s="1"/>
  <c r="Q514" i="1"/>
  <c r="D581" i="1" s="1"/>
  <c r="P525" i="1"/>
  <c r="Q528" i="1" s="1"/>
  <c r="I581" i="1" s="1"/>
  <c r="Q513" i="1"/>
  <c r="D573" i="1" s="1"/>
  <c r="Q506" i="1"/>
  <c r="D541" i="1" s="1"/>
  <c r="Q505" i="1"/>
  <c r="Q507" i="1"/>
  <c r="D549" i="1" s="1"/>
  <c r="Q521" i="1"/>
  <c r="I549" i="1" s="1"/>
  <c r="D512" i="1"/>
  <c r="E512" i="1" s="1"/>
  <c r="E526" i="1"/>
  <c r="I563" i="1" s="1"/>
  <c r="Q527" i="1"/>
  <c r="I573" i="1" s="1"/>
  <c r="K514" i="1"/>
  <c r="D580" i="1" s="1"/>
  <c r="D519" i="1"/>
  <c r="K528" i="1"/>
  <c r="I580" i="1" s="1"/>
  <c r="K516" i="1"/>
  <c r="D596" i="1" s="1"/>
  <c r="K515" i="1"/>
  <c r="D588" i="1" s="1"/>
  <c r="K520" i="1"/>
  <c r="I540" i="1" s="1"/>
  <c r="K527" i="1"/>
  <c r="I572" i="1" s="1"/>
  <c r="K526" i="1"/>
  <c r="I564" i="1" s="1"/>
  <c r="K521" i="1"/>
  <c r="I548" i="1" s="1"/>
  <c r="K522" i="1"/>
  <c r="I556" i="1" s="1"/>
  <c r="K513" i="1"/>
  <c r="D572" i="1" s="1"/>
  <c r="Q509" i="1"/>
  <c r="D565" i="1" s="1"/>
  <c r="G631" i="1" l="1"/>
  <c r="K506" i="1"/>
  <c r="D540" i="1" s="1"/>
  <c r="Q520" i="1"/>
  <c r="I541" i="1" s="1"/>
  <c r="Q523" i="1"/>
  <c r="H631" i="1"/>
  <c r="E509" i="1"/>
  <c r="D563" i="1" s="1"/>
  <c r="E505" i="1"/>
  <c r="E506" i="1"/>
  <c r="D539" i="1" s="1"/>
  <c r="G630" i="1"/>
  <c r="E515" i="1"/>
  <c r="D587" i="1" s="1"/>
  <c r="K509" i="1"/>
  <c r="D564" i="1" s="1"/>
  <c r="K507" i="1"/>
  <c r="D548" i="1" s="1"/>
  <c r="K510" i="1"/>
  <c r="K508" i="1"/>
  <c r="D556" i="1" s="1"/>
  <c r="E523" i="1"/>
  <c r="E517" i="1"/>
  <c r="Q529" i="1"/>
  <c r="E510" i="1"/>
  <c r="E513" i="1"/>
  <c r="D571" i="1" s="1"/>
  <c r="Q525" i="1"/>
  <c r="Q526" i="1"/>
  <c r="I565" i="1" s="1"/>
  <c r="E516" i="1"/>
  <c r="D595" i="1" s="1"/>
  <c r="E514" i="1"/>
  <c r="D579" i="1" s="1"/>
  <c r="E519" i="1"/>
  <c r="E521" i="1"/>
  <c r="I547" i="1" s="1"/>
  <c r="E520" i="1"/>
  <c r="I539" i="1" s="1"/>
  <c r="E522" i="1"/>
  <c r="I555" i="1" s="1"/>
  <c r="D547" i="1"/>
  <c r="H630" i="1" l="1"/>
</calcChain>
</file>

<file path=xl/sharedStrings.xml><?xml version="1.0" encoding="utf-8"?>
<sst xmlns="http://schemas.openxmlformats.org/spreadsheetml/2006/main" count="1316" uniqueCount="173">
  <si>
    <t>F (N)</t>
  </si>
  <si>
    <r>
      <t>T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S </t>
    </r>
    <r>
      <rPr>
        <b/>
        <sz val="11"/>
        <color rgb="FF000000"/>
        <rFont val="Calibri"/>
        <family val="2"/>
        <charset val="238"/>
        <scheme val="minor"/>
      </rPr>
      <t>(MPa)</t>
    </r>
  </si>
  <si>
    <t>Avicel® PH 102</t>
  </si>
  <si>
    <t>Neusilin® US2</t>
  </si>
  <si>
    <t>100 - 150 µm – 1 % US2</t>
  </si>
  <si>
    <t>100 - 150 µm – 5 % US2</t>
  </si>
  <si>
    <t>100 - 150 µm – 10 % US2</t>
  </si>
  <si>
    <t>100 - 150 µm – 25 % US2</t>
  </si>
  <si>
    <t>150 - 250 µm – 1 % US2</t>
  </si>
  <si>
    <t>150 - 250 µm – 5 % US2</t>
  </si>
  <si>
    <t>150 - 250 µm – 10 % US2</t>
  </si>
  <si>
    <t>150 - 250 µm – 25 % US2</t>
  </si>
  <si>
    <t>Neusilin® S2</t>
  </si>
  <si>
    <t>100 - 150 µm – 1 % S2</t>
  </si>
  <si>
    <t>100 - 150 µm – 5 % S2</t>
  </si>
  <si>
    <t>150 - 250 µm – 1 % S2</t>
  </si>
  <si>
    <t>150 - 250 µm – 5 % S2</t>
  </si>
  <si>
    <t>100 - 150 µm</t>
  </si>
  <si>
    <t>-</t>
  </si>
  <si>
    <t>150 - 250 µm</t>
  </si>
  <si>
    <t xml:space="preserve"> -</t>
  </si>
  <si>
    <t>150 - 250 µm – 10 % S2</t>
  </si>
  <si>
    <t>100 - 150 µm – 10 % S2</t>
  </si>
  <si>
    <t>Neusilin US2</t>
  </si>
  <si>
    <t>Neusilin S2</t>
  </si>
  <si>
    <t>Ts (MPa)</t>
  </si>
  <si>
    <t>100 - 150 µm – Neusilin US2</t>
  </si>
  <si>
    <t>150 - 250 µm – Neusilin US2</t>
  </si>
  <si>
    <t>100 - 150 µm – Neusilin S2</t>
  </si>
  <si>
    <t>150 - 250 µm – Neusilin S2</t>
  </si>
  <si>
    <t>150 - 250 µm – 25 % Neusilin US2</t>
  </si>
  <si>
    <t>150 - 250 µm – 10 %  Neusilin US2</t>
  </si>
  <si>
    <t>150 - 250 µm – 5 % Neusilin US2</t>
  </si>
  <si>
    <t>150 - 250 µm – 1 % Neusilin US2</t>
  </si>
  <si>
    <t>100 - 150 µm – 25 % Neusilin US2</t>
  </si>
  <si>
    <t>100 - 150 µm – 10 %  Neusilin US2</t>
  </si>
  <si>
    <t>100 - 150 µm – 5 % Neusilin US2</t>
  </si>
  <si>
    <t>100 - 150 µm – 1 % Neusilin US2</t>
  </si>
  <si>
    <t>100 - 150 µm – 1 % Neusilin S2</t>
  </si>
  <si>
    <t>100 - 150 µm – 5 % Neusilin S2</t>
  </si>
  <si>
    <t>100 - 150 µm – 10 %  Neusilin S2</t>
  </si>
  <si>
    <t>150 - 250 µm – 1 % Neusilin S2</t>
  </si>
  <si>
    <t>150 - 250 µm – 5 % Neusilin S2</t>
  </si>
  <si>
    <t>150 - 250 µm – 10 %  Neusilin S2</t>
  </si>
  <si>
    <r>
      <t>Ts / Ts</t>
    </r>
    <r>
      <rPr>
        <b/>
        <vertAlign val="subscript"/>
        <sz val="12"/>
        <color theme="1"/>
        <rFont val="Calibri (Základní text)"/>
        <charset val="238"/>
      </rPr>
      <t xml:space="preserve"> Avicel</t>
    </r>
  </si>
  <si>
    <r>
      <t xml:space="preserve">x / x </t>
    </r>
    <r>
      <rPr>
        <b/>
        <vertAlign val="subscript"/>
        <sz val="12"/>
        <color theme="1"/>
        <rFont val="Calibri (Základní text)"/>
        <charset val="238"/>
      </rPr>
      <t xml:space="preserve"> Avicel</t>
    </r>
  </si>
  <si>
    <t>RSD (%)</t>
  </si>
  <si>
    <t>RSD max</t>
  </si>
  <si>
    <t>RSD min</t>
  </si>
  <si>
    <t>A1</t>
  </si>
  <si>
    <t>A10</t>
  </si>
  <si>
    <t>A25</t>
  </si>
  <si>
    <t>A5</t>
  </si>
  <si>
    <t>B1</t>
  </si>
  <si>
    <t>B5</t>
  </si>
  <si>
    <t>B10</t>
  </si>
  <si>
    <t>C1</t>
  </si>
  <si>
    <t>C5</t>
  </si>
  <si>
    <t>C10</t>
  </si>
  <si>
    <t>D1</t>
  </si>
  <si>
    <t>D10</t>
  </si>
  <si>
    <t>D5</t>
  </si>
  <si>
    <t>100 - 150 µm – 1 % Aerosil</t>
  </si>
  <si>
    <t>100 - 150 µm – 5 % Aerosil</t>
  </si>
  <si>
    <t>150 - 250 µm – 1 % Aerosil</t>
  </si>
  <si>
    <t>150 - 250 µm – 5 % Aerosil</t>
  </si>
  <si>
    <t>E1</t>
  </si>
  <si>
    <t>E5</t>
  </si>
  <si>
    <t>F1</t>
  </si>
  <si>
    <t>F5</t>
  </si>
  <si>
    <t>ANOVA</t>
  </si>
  <si>
    <t>SS</t>
  </si>
  <si>
    <t>MS</t>
  </si>
  <si>
    <t>F</t>
  </si>
  <si>
    <t>B25</t>
  </si>
  <si>
    <t>100 - 150 µm – 10 % Neusilin US2</t>
  </si>
  <si>
    <t>150 - 250 µm – 10 % Neusilin US2</t>
  </si>
  <si>
    <t>100 - 150 µm – 10 % Neusilin S2</t>
  </si>
  <si>
    <t>150 - 250 µm – 10 % Neusilin S2</t>
  </si>
  <si>
    <t>X</t>
  </si>
  <si>
    <t>X1</t>
  </si>
  <si>
    <t>X2</t>
  </si>
  <si>
    <t>Y1</t>
  </si>
  <si>
    <t>Y2</t>
  </si>
  <si>
    <t>A2</t>
  </si>
  <si>
    <t>B2</t>
  </si>
  <si>
    <t>t Stat</t>
  </si>
  <si>
    <t>t-Test: Two-Sample Assuming Equal Variances</t>
  </si>
  <si>
    <t>Mean</t>
  </si>
  <si>
    <t>Variance</t>
  </si>
  <si>
    <t>Observations</t>
  </si>
  <si>
    <t>Pooled Variance</t>
  </si>
  <si>
    <t>Hypothesized Mean Difference</t>
  </si>
  <si>
    <t>df</t>
  </si>
  <si>
    <t>P(T&lt;=t) one-tail</t>
  </si>
  <si>
    <t>t Critical one-tail</t>
  </si>
  <si>
    <t>P(T&lt;=t) two-tail</t>
  </si>
  <si>
    <t>t Critical two-tail</t>
  </si>
  <si>
    <t>Anova: Single Factor</t>
  </si>
  <si>
    <t>SUMMARY</t>
  </si>
  <si>
    <t>Groups</t>
  </si>
  <si>
    <t>Count</t>
  </si>
  <si>
    <t>Sum</t>
  </si>
  <si>
    <t>Average</t>
  </si>
  <si>
    <t>Source of Variation</t>
  </si>
  <si>
    <t>P-value</t>
  </si>
  <si>
    <t>F crit</t>
  </si>
  <si>
    <t>Between Groups</t>
  </si>
  <si>
    <t>Within Groups</t>
  </si>
  <si>
    <t>Total</t>
  </si>
  <si>
    <t>Bonferroni Correction</t>
  </si>
  <si>
    <t>Pressure 150 MPa</t>
  </si>
  <si>
    <t>Pressure 5 MPa</t>
  </si>
  <si>
    <t>Pressure 50 MPa</t>
  </si>
  <si>
    <t>Pressure 100 MPa</t>
  </si>
  <si>
    <r>
      <t>h</t>
    </r>
    <r>
      <rPr>
        <b/>
        <vertAlign val="subscript"/>
        <sz val="11"/>
        <color rgb="FF000000"/>
        <rFont val="Calibri"/>
        <family val="2"/>
        <charset val="238"/>
        <scheme val="minor"/>
      </rPr>
      <t>tablet</t>
    </r>
    <r>
      <rPr>
        <b/>
        <sz val="11"/>
        <color rgb="FF000000"/>
        <rFont val="Calibri"/>
        <family val="2"/>
        <charset val="238"/>
        <scheme val="minor"/>
      </rPr>
      <t xml:space="preserve"> (mm)</t>
    </r>
  </si>
  <si>
    <r>
      <t>d</t>
    </r>
    <r>
      <rPr>
        <b/>
        <vertAlign val="subscript"/>
        <sz val="11"/>
        <color rgb="FF000000"/>
        <rFont val="Calibri"/>
        <family val="2"/>
        <charset val="238"/>
        <scheme val="minor"/>
      </rPr>
      <t>tablet</t>
    </r>
    <r>
      <rPr>
        <b/>
        <sz val="11"/>
        <color rgb="FF000000"/>
        <rFont val="Calibri"/>
        <family val="2"/>
        <charset val="238"/>
        <scheme val="minor"/>
      </rPr>
      <t xml:space="preserve"> (mm)</t>
    </r>
  </si>
  <si>
    <t>Pressure 15 kPa</t>
  </si>
  <si>
    <t>mixing time (min)</t>
  </si>
  <si>
    <t>test number (-)</t>
  </si>
  <si>
    <t>mixture</t>
  </si>
  <si>
    <t>Pressure 9 kPa</t>
  </si>
  <si>
    <t>Pressure 3 kPa</t>
  </si>
  <si>
    <t>Pressure 150 MPa - Gamlen</t>
  </si>
  <si>
    <t>Pressure 100 MPa - Gamlen</t>
  </si>
  <si>
    <t>Pressure 50 MPa - Gamlen</t>
  </si>
  <si>
    <t>Pressure 5 MPa - Gamlen</t>
  </si>
  <si>
    <t>Pressure 15 kPa - FT4 reometr</t>
  </si>
  <si>
    <t>Pressure 9 kPa - FT4 reometr</t>
  </si>
  <si>
    <t>Pressure 3 kPa - FT4 reometr</t>
  </si>
  <si>
    <t>concentration NE US2 (%)</t>
  </si>
  <si>
    <t>concentration NE S2 (%)</t>
  </si>
  <si>
    <t>pressure  (MPa)</t>
  </si>
  <si>
    <t>Pressure (MPa)</t>
  </si>
  <si>
    <t>pure Avicel PH102</t>
  </si>
  <si>
    <t>SHEAR MEASUREMENT</t>
  </si>
  <si>
    <t>COMPACTION MEASUREMENT</t>
  </si>
  <si>
    <t>ABBREVIATION</t>
  </si>
  <si>
    <t>p-test</t>
  </si>
  <si>
    <t>F-statistics</t>
  </si>
  <si>
    <r>
      <rPr>
        <sz val="12"/>
        <color rgb="FF000000"/>
        <rFont val="Calibri (Základní text)"/>
        <charset val="238"/>
      </rPr>
      <t>𝜶</t>
    </r>
    <r>
      <rPr>
        <sz val="12"/>
        <color theme="1"/>
        <rFont val="Calibri"/>
        <family val="2"/>
        <charset val="238"/>
        <scheme val="minor"/>
      </rPr>
      <t xml:space="preserve"> = 0,05</t>
    </r>
  </si>
  <si>
    <t>*</t>
  </si>
  <si>
    <t>100 - 150 µm – Aerosil</t>
  </si>
  <si>
    <t>150 - 250 µm – Aerosil</t>
  </si>
  <si>
    <t>150 MPa</t>
  </si>
  <si>
    <t>100 MPa</t>
  </si>
  <si>
    <t>A =</t>
  </si>
  <si>
    <t>B =</t>
  </si>
  <si>
    <t>C =</t>
  </si>
  <si>
    <t>D =</t>
  </si>
  <si>
    <t>E =</t>
  </si>
  <si>
    <t>F =</t>
  </si>
  <si>
    <t>X =</t>
  </si>
  <si>
    <t>Y =</t>
  </si>
  <si>
    <t>−</t>
  </si>
  <si>
    <r>
      <t>𝜑</t>
    </r>
    <r>
      <rPr>
        <b/>
        <vertAlign val="subscript"/>
        <sz val="12"/>
        <color theme="1"/>
        <rFont val="Calibri (Základní text)"/>
        <charset val="238"/>
      </rPr>
      <t>E,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vertAlign val="subscript"/>
        <sz val="12"/>
        <color theme="1"/>
        <rFont val="Calibri (Základní text)"/>
        <charset val="238"/>
      </rPr>
      <t>mean</t>
    </r>
    <r>
      <rPr>
        <b/>
        <sz val="12"/>
        <color theme="1"/>
        <rFont val="Calibri"/>
        <family val="2"/>
        <scheme val="minor"/>
      </rPr>
      <t xml:space="preserve"> (˚)</t>
    </r>
  </si>
  <si>
    <r>
      <t>𝜑</t>
    </r>
    <r>
      <rPr>
        <b/>
        <vertAlign val="subscript"/>
        <sz val="12"/>
        <color theme="1"/>
        <rFont val="Calibri (Základní text)"/>
        <charset val="238"/>
      </rPr>
      <t>E</t>
    </r>
    <r>
      <rPr>
        <b/>
        <sz val="12"/>
        <color theme="1"/>
        <rFont val="Calibri"/>
        <family val="2"/>
        <scheme val="minor"/>
      </rPr>
      <t xml:space="preserve"> (˚)</t>
    </r>
  </si>
  <si>
    <r>
      <t>𝜑</t>
    </r>
    <r>
      <rPr>
        <b/>
        <vertAlign val="subscript"/>
        <sz val="12"/>
        <color rgb="FF000000"/>
        <rFont val="Calibri (Základní text)"/>
        <charset val="238"/>
      </rPr>
      <t>E</t>
    </r>
    <r>
      <rPr>
        <b/>
        <sz val="12"/>
        <color rgb="FF000000"/>
        <rFont val="Calibri"/>
        <family val="2"/>
        <scheme val="minor"/>
      </rPr>
      <t xml:space="preserve"> (°)</t>
    </r>
  </si>
  <si>
    <r>
      <t>𝜑</t>
    </r>
    <r>
      <rPr>
        <b/>
        <vertAlign val="subscript"/>
        <sz val="12"/>
        <color rgb="FF000000"/>
        <rFont val="Calibri (Základní text)"/>
        <charset val="238"/>
      </rPr>
      <t>E</t>
    </r>
    <r>
      <rPr>
        <b/>
        <sz val="12"/>
        <color rgb="FF000000"/>
        <rFont val="Calibri"/>
        <family val="2"/>
        <scheme val="minor"/>
      </rPr>
      <t xml:space="preserve"> / 𝜑</t>
    </r>
    <r>
      <rPr>
        <b/>
        <vertAlign val="subscript"/>
        <sz val="12"/>
        <color rgb="FF000000"/>
        <rFont val="Calibri (Základní text)"/>
        <charset val="238"/>
      </rPr>
      <t>E,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vertAlign val="subscript"/>
        <sz val="12"/>
        <color rgb="FF000000"/>
        <rFont val="Calibri (Základní text)"/>
        <charset val="238"/>
      </rPr>
      <t>Avicel</t>
    </r>
  </si>
  <si>
    <r>
      <t>𝜑</t>
    </r>
    <r>
      <rPr>
        <b/>
        <vertAlign val="subscript"/>
        <sz val="12"/>
        <color rgb="FF000000"/>
        <rFont val="Calibri"/>
        <family val="2"/>
        <scheme val="minor"/>
      </rPr>
      <t>E</t>
    </r>
    <r>
      <rPr>
        <b/>
        <sz val="12"/>
        <color rgb="FF000000"/>
        <rFont val="Calibri"/>
        <family val="2"/>
        <scheme val="minor"/>
      </rPr>
      <t xml:space="preserve"> (°)</t>
    </r>
  </si>
  <si>
    <r>
      <t>𝜑</t>
    </r>
    <r>
      <rPr>
        <b/>
        <vertAlign val="subscript"/>
        <sz val="12"/>
        <color rgb="FF000000"/>
        <rFont val="Calibri"/>
        <family val="2"/>
        <scheme val="minor"/>
      </rPr>
      <t>E</t>
    </r>
    <r>
      <rPr>
        <b/>
        <sz val="12"/>
        <color rgb="FF000000"/>
        <rFont val="Calibri"/>
        <family val="2"/>
        <scheme val="minor"/>
      </rPr>
      <t xml:space="preserve"> / 𝜑</t>
    </r>
    <r>
      <rPr>
        <b/>
        <vertAlign val="subscript"/>
        <sz val="12"/>
        <color rgb="FF000000"/>
        <rFont val="Calibri"/>
        <family val="2"/>
        <scheme val="minor"/>
      </rPr>
      <t>E,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vertAlign val="subscript"/>
        <sz val="12"/>
        <color rgb="FF000000"/>
        <rFont val="Calibri"/>
        <family val="2"/>
        <scheme val="minor"/>
      </rPr>
      <t>Avicel</t>
    </r>
  </si>
  <si>
    <r>
      <t>𝜑</t>
    </r>
    <r>
      <rPr>
        <b/>
        <vertAlign val="subscript"/>
        <sz val="12"/>
        <color theme="1"/>
        <rFont val="Calibri (Základní text)"/>
        <charset val="238"/>
      </rPr>
      <t xml:space="preserve">E </t>
    </r>
    <r>
      <rPr>
        <b/>
        <sz val="12"/>
        <color theme="1"/>
        <rFont val="Calibri"/>
        <family val="2"/>
        <scheme val="minor"/>
      </rPr>
      <t>(˚)</t>
    </r>
  </si>
  <si>
    <r>
      <t>ϕ</t>
    </r>
    <r>
      <rPr>
        <b/>
        <vertAlign val="subscript"/>
        <sz val="12"/>
        <color theme="1"/>
        <rFont val="Calibri"/>
        <family val="2"/>
        <scheme val="minor"/>
      </rPr>
      <t>E</t>
    </r>
    <r>
      <rPr>
        <b/>
        <sz val="12"/>
        <color theme="1"/>
        <rFont val="Calibri"/>
        <family val="2"/>
        <scheme val="minor"/>
      </rPr>
      <t xml:space="preserve"> (</t>
    </r>
    <r>
      <rPr>
        <b/>
        <sz val="12"/>
        <color theme="1"/>
        <rFont val="Calibri"/>
        <family val="2"/>
      </rPr>
      <t>°)</t>
    </r>
  </si>
  <si>
    <t>Tensile strength (MPa) - applied pressure 150 MPa</t>
  </si>
  <si>
    <t>Tensile strength (MPa) - applied pressure 100 MPa</t>
  </si>
  <si>
    <t xml:space="preserve">* = </t>
  </si>
  <si>
    <t>significant difference</t>
  </si>
  <si>
    <r>
      <t>T</t>
    </r>
    <r>
      <rPr>
        <b/>
        <vertAlign val="subscript"/>
        <sz val="11"/>
        <color rgb="FF000000"/>
        <rFont val="Calibri (Základní text)"/>
        <charset val="238"/>
      </rPr>
      <t>S, mean</t>
    </r>
    <r>
      <rPr>
        <b/>
        <sz val="11"/>
        <color rgb="FF000000"/>
        <rFont val="Calibri"/>
        <family val="2"/>
        <charset val="238"/>
        <scheme val="minor"/>
      </rPr>
      <t xml:space="preserve"> (MPa)</t>
    </r>
  </si>
  <si>
    <t>100 - 150 µm Avicel</t>
  </si>
  <si>
    <t>150 - 250 µm Avicel</t>
  </si>
  <si>
    <t>RSD (%) - Dean and Dixon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</si>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</sst>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0.000"/>
    <numFmt numFmtId="165" formatCode="0.0000"/>
    <numFmt numFmtId="166" formatCode="0.0"/>
  </numFmts>
  <fonts count="28"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2"/>
      <color rgb="FF000000"/>
      <name val="Calibri (Základní text)"/>
      <charset val="238"/>
    </font>
    <font>
      <b/>
      <sz val="11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 (Základní text)_x0000_"/>
      <charset val="238"/>
    </font>
    <font>
      <b/>
      <sz val="12"/>
      <color theme="1"/>
      <name val="Calibri"/>
      <family val="2"/>
      <scheme val="minor"/>
    </font>
    <font>
      <b/>
      <vertAlign val="subscript"/>
      <sz val="11"/>
      <color rgb="FF000000"/>
      <name val="Calibri (Základní text)"/>
      <charset val="238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vertAlign val="subscript"/>
      <sz val="12"/>
      <color theme="1"/>
      <name val="Calibri (Základní text)"/>
      <charset val="238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name val="Calibri"/>
      <family val="2"/>
      <scheme val="minor"/>
    </font>
    <font>
      <sz val="12"/>
      <color rgb="FF000000"/>
      <name val="Calibri (Základní text)"/>
      <charset val="238"/>
    </font>
    <font>
      <b/>
      <vertAlign val="subscript"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20" fillId="0" borderId="0"/>
    <xf numFmtId="44" fontId="22" fillId="0" borderId="0" applyFont="0" applyFill="0" applyBorder="0" applyAlignment="0" applyProtection="0"/>
  </cellStyleXfs>
  <cellXfs count="26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Fill="1" applyAlignment="1"/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2" xfId="0" applyBorder="1"/>
    <xf numFmtId="0" fontId="6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0" xfId="0" applyNumberFormat="1"/>
    <xf numFmtId="166" fontId="0" fillId="0" borderId="0" xfId="0" applyNumberFormat="1"/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0" xfId="0" applyFont="1"/>
    <xf numFmtId="0" fontId="9" fillId="0" borderId="0" xfId="0" applyFont="1"/>
    <xf numFmtId="0" fontId="1" fillId="0" borderId="0" xfId="0" applyFont="1"/>
    <xf numFmtId="164" fontId="0" fillId="0" borderId="0" xfId="0" applyNumberFormat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Fill="1"/>
    <xf numFmtId="0" fontId="12" fillId="0" borderId="0" xfId="0" applyFont="1" applyAlignment="1">
      <alignment horizontal="center" vertical="center"/>
    </xf>
    <xf numFmtId="164" fontId="0" fillId="0" borderId="0" xfId="0" applyNumberForma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0" xfId="0" applyFill="1" applyBorder="1" applyAlignment="1"/>
    <xf numFmtId="0" fontId="0" fillId="0" borderId="5" xfId="0" applyFill="1" applyBorder="1" applyAlignment="1"/>
    <xf numFmtId="0" fontId="21" fillId="0" borderId="6" xfId="0" applyFont="1" applyFill="1" applyBorder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0" fillId="4" borderId="0" xfId="0" applyFill="1" applyBorder="1"/>
    <xf numFmtId="0" fontId="0" fillId="0" borderId="0" xfId="0" applyFill="1" applyBorder="1"/>
    <xf numFmtId="0" fontId="6" fillId="0" borderId="2" xfId="0" applyFont="1" applyBorder="1" applyAlignment="1">
      <alignment horizontal="center" vertical="center"/>
    </xf>
    <xf numFmtId="2" fontId="0" fillId="0" borderId="0" xfId="0" quotePrefix="1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0" fillId="0" borderId="0" xfId="0" applyFill="1" applyAlignment="1"/>
    <xf numFmtId="0" fontId="2" fillId="0" borderId="0" xfId="0" applyFont="1" applyAlignment="1">
      <alignment vertical="center"/>
    </xf>
    <xf numFmtId="164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0" fillId="0" borderId="2" xfId="0" applyNumberFormat="1" applyBorder="1"/>
    <xf numFmtId="2" fontId="9" fillId="0" borderId="0" xfId="0" applyNumberFormat="1" applyFont="1"/>
    <xf numFmtId="2" fontId="13" fillId="0" borderId="0" xfId="0" applyNumberFormat="1" applyFont="1"/>
    <xf numFmtId="2" fontId="9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 applyFont="1"/>
    <xf numFmtId="2" fontId="16" fillId="0" borderId="0" xfId="0" applyNumberFormat="1" applyFont="1" applyFill="1" applyBorder="1"/>
    <xf numFmtId="2" fontId="0" fillId="0" borderId="0" xfId="0" applyNumberFormat="1" applyFill="1"/>
    <xf numFmtId="2" fontId="0" fillId="0" borderId="2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2" fontId="0" fillId="0" borderId="0" xfId="0" applyNumberFormat="1" applyBorder="1"/>
    <xf numFmtId="2" fontId="6" fillId="0" borderId="0" xfId="0" applyNumberFormat="1" applyFont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2" fontId="17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2" fontId="0" fillId="0" borderId="0" xfId="0" applyNumberFormat="1" applyFill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0" fillId="0" borderId="0" xfId="0" applyNumberFormat="1" applyFill="1" applyBorder="1" applyAlignment="1"/>
    <xf numFmtId="2" fontId="0" fillId="0" borderId="0" xfId="0" applyNumberForma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Border="1" applyAlignment="1"/>
    <xf numFmtId="0" fontId="1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2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2" fontId="16" fillId="5" borderId="0" xfId="0" applyNumberFormat="1" applyFont="1" applyFill="1" applyBorder="1" applyAlignment="1">
      <alignment horizontal="center" vertical="center"/>
    </xf>
    <xf numFmtId="0" fontId="16" fillId="0" borderId="0" xfId="0" applyFont="1"/>
    <xf numFmtId="0" fontId="16" fillId="4" borderId="0" xfId="0" applyFont="1" applyFill="1"/>
    <xf numFmtId="0" fontId="16" fillId="0" borderId="0" xfId="0" applyFont="1" applyFill="1"/>
    <xf numFmtId="0" fontId="0" fillId="6" borderId="9" xfId="0" applyFill="1" applyBorder="1"/>
    <xf numFmtId="0" fontId="0" fillId="6" borderId="3" xfId="0" applyFill="1" applyBorder="1"/>
    <xf numFmtId="0" fontId="0" fillId="6" borderId="10" xfId="0" applyFill="1" applyBorder="1"/>
    <xf numFmtId="0" fontId="0" fillId="6" borderId="11" xfId="0" applyFill="1" applyBorder="1"/>
    <xf numFmtId="0" fontId="0" fillId="6" borderId="0" xfId="0" applyFill="1" applyBorder="1"/>
    <xf numFmtId="0" fontId="0" fillId="6" borderId="7" xfId="0" applyFill="1" applyBorder="1"/>
    <xf numFmtId="0" fontId="0" fillId="6" borderId="2" xfId="0" applyFill="1" applyBorder="1"/>
    <xf numFmtId="0" fontId="0" fillId="6" borderId="2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0" fillId="6" borderId="12" xfId="0" applyFill="1" applyBorder="1"/>
    <xf numFmtId="0" fontId="0" fillId="6" borderId="8" xfId="0" applyFill="1" applyBorder="1"/>
    <xf numFmtId="0" fontId="21" fillId="6" borderId="0" xfId="0" applyFont="1" applyFill="1" applyBorder="1" applyAlignment="1">
      <alignment horizontal="center"/>
    </xf>
    <xf numFmtId="0" fontId="21" fillId="6" borderId="11" xfId="0" applyFont="1" applyFill="1" applyBorder="1" applyAlignment="1">
      <alignment horizontal="center"/>
    </xf>
    <xf numFmtId="0" fontId="0" fillId="6" borderId="0" xfId="0" applyFill="1" applyBorder="1" applyAlignment="1"/>
    <xf numFmtId="0" fontId="0" fillId="6" borderId="11" xfId="0" applyFill="1" applyBorder="1" applyAlignment="1"/>
    <xf numFmtId="0" fontId="9" fillId="6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6" borderId="0" xfId="0" applyFill="1" applyBorder="1" applyAlignment="1">
      <alignment horizontal="left" vertical="top"/>
    </xf>
    <xf numFmtId="0" fontId="0" fillId="6" borderId="0" xfId="0" applyFill="1" applyBorder="1" applyAlignment="1">
      <alignment horizontal="left" vertical="center"/>
    </xf>
    <xf numFmtId="0" fontId="0" fillId="6" borderId="0" xfId="0" applyFill="1" applyBorder="1" applyAlignment="1">
      <alignment horizontal="right" vertical="center"/>
    </xf>
    <xf numFmtId="0" fontId="6" fillId="6" borderId="0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9" fillId="3" borderId="0" xfId="2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0" borderId="3" xfId="2" applyNumberFormat="1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0" fontId="1" fillId="0" borderId="2" xfId="2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0" fontId="9" fillId="0" borderId="0" xfId="2" applyNumberFormat="1" applyFont="1" applyBorder="1" applyAlignment="1">
      <alignment horizontal="center" vertical="center"/>
    </xf>
    <xf numFmtId="0" fontId="9" fillId="0" borderId="2" xfId="2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44" fontId="9" fillId="0" borderId="0" xfId="2" applyFont="1" applyBorder="1" applyAlignment="1">
      <alignment horizontal="center" vertical="center"/>
    </xf>
    <xf numFmtId="44" fontId="9" fillId="0" borderId="2" xfId="2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6" fillId="0" borderId="0" xfId="0" applyNumberFormat="1" applyFont="1"/>
    <xf numFmtId="2" fontId="1" fillId="0" borderId="0" xfId="0" applyNumberFormat="1" applyFont="1" applyFill="1" applyAlignment="1"/>
    <xf numFmtId="2" fontId="4" fillId="0" borderId="0" xfId="0" applyNumberFormat="1" applyFont="1" applyFill="1" applyBorder="1" applyAlignment="1">
      <alignment horizontal="center" vertical="center"/>
    </xf>
  </cellXfs>
  <cellStyles count="3">
    <cellStyle name="Měna" xfId="2" builtinId="4"/>
    <cellStyle name="Normální" xfId="0" builtinId="0"/>
    <cellStyle name="normální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'ANOVA-Shear measurement'!$G$28:$K$28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25</c:v>
                </c:pt>
              </c:numCache>
            </c:numRef>
          </c:xVal>
          <c:yVal>
            <c:numRef>
              <c:f>'ANOVA-Shear measurement'!$E$4:$E$8</c:f>
              <c:numCache>
                <c:formatCode>0.00</c:formatCode>
                <c:ptCount val="5"/>
                <c:pt idx="0">
                  <c:v>40.375839999999997</c:v>
                </c:pt>
                <c:pt idx="1">
                  <c:v>33.275475</c:v>
                </c:pt>
                <c:pt idx="2">
                  <c:v>31.327359999999999</c:v>
                </c:pt>
                <c:pt idx="3">
                  <c:v>30.04607</c:v>
                </c:pt>
                <c:pt idx="4">
                  <c:v>24.545929999999998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EE-5B4D-9105-6F03DE5D1932}"/>
            </c:ext>
          </c:extLst>
        </c:ser>
        <c:ser>
          <c:idx val="1"/>
          <c:order val="1"/>
          <c:tx>
            <c:v>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'ANOVA-Shear measurement'!$G$28:$K$28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25</c:v>
                </c:pt>
              </c:numCache>
            </c:numRef>
          </c:xVal>
          <c:yVal>
            <c:numRef>
              <c:f>('ANOVA-Shear measurement'!$E$4,'ANOVA-Shear measurement'!$E$9:$E$12)</c:f>
              <c:numCache>
                <c:formatCode>0.00</c:formatCode>
                <c:ptCount val="5"/>
                <c:pt idx="0">
                  <c:v>40.375839999999997</c:v>
                </c:pt>
                <c:pt idx="1">
                  <c:v>33.901834999999998</c:v>
                </c:pt>
                <c:pt idx="2">
                  <c:v>29.780349999999999</c:v>
                </c:pt>
                <c:pt idx="3">
                  <c:v>30.152769999999997</c:v>
                </c:pt>
                <c:pt idx="4">
                  <c:v>24.904389999999999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EE-5B4D-9105-6F03DE5D1932}"/>
            </c:ext>
          </c:extLst>
        </c:ser>
        <c:ser>
          <c:idx val="2"/>
          <c:order val="2"/>
          <c:tx>
            <c:v>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'ANOVA-Shear measurement'!$G$28:$J$28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('ANOVA-Shear measurement'!$E$4,'ANOVA-Shear measurement'!$E$13:$E$15)</c:f>
              <c:numCache>
                <c:formatCode>0.00</c:formatCode>
                <c:ptCount val="4"/>
                <c:pt idx="0">
                  <c:v>40.375839999999997</c:v>
                </c:pt>
                <c:pt idx="1">
                  <c:v>34.464919999999999</c:v>
                </c:pt>
                <c:pt idx="2">
                  <c:v>35.627544999999998</c:v>
                </c:pt>
                <c:pt idx="3">
                  <c:v>31.5259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2EE-5B4D-9105-6F03DE5D1932}"/>
            </c:ext>
          </c:extLst>
        </c:ser>
        <c:ser>
          <c:idx val="3"/>
          <c:order val="3"/>
          <c:tx>
            <c:v>D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'ANOVA-Shear measurement'!$G$28:$J$28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('ANOVA-Shear measurement'!$E$4,'ANOVA-Shear measurement'!$E$16:$E$18)</c:f>
              <c:numCache>
                <c:formatCode>0.00</c:formatCode>
                <c:ptCount val="4"/>
                <c:pt idx="0">
                  <c:v>40.375839999999997</c:v>
                </c:pt>
                <c:pt idx="1">
                  <c:v>33.626429999999999</c:v>
                </c:pt>
                <c:pt idx="2">
                  <c:v>33.571875000000006</c:v>
                </c:pt>
                <c:pt idx="3">
                  <c:v>32.141684999999995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2EE-5B4D-9105-6F03DE5D1932}"/>
            </c:ext>
          </c:extLst>
        </c:ser>
        <c:ser>
          <c:idx val="4"/>
          <c:order val="4"/>
          <c:tx>
            <c:v>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'ANOVA-Shear measurement'!$G$28:$I$28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('ANOVA-Shear measurement'!$E$4,'ANOVA-Shear measurement'!$E$19:$E$20)</c:f>
              <c:numCache>
                <c:formatCode>0.00</c:formatCode>
                <c:ptCount val="3"/>
                <c:pt idx="0">
                  <c:v>40.375839999999997</c:v>
                </c:pt>
                <c:pt idx="1">
                  <c:v>32.85033</c:v>
                </c:pt>
                <c:pt idx="2">
                  <c:v>36.491965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2EE-5B4D-9105-6F03DE5D1932}"/>
            </c:ext>
          </c:extLst>
        </c:ser>
        <c:ser>
          <c:idx val="5"/>
          <c:order val="5"/>
          <c:tx>
            <c:v>F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'ANOVA-Shear measurement'!$G$28:$I$28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5</c:v>
                </c:pt>
              </c:numCache>
            </c:numRef>
          </c:xVal>
          <c:yVal>
            <c:numRef>
              <c:f>('ANOVA-Shear measurement'!$E$4,'ANOVA-Shear measurement'!$E$21:$E$22)</c:f>
              <c:numCache>
                <c:formatCode>0.00</c:formatCode>
                <c:ptCount val="3"/>
                <c:pt idx="0">
                  <c:v>40.375839999999997</c:v>
                </c:pt>
                <c:pt idx="1">
                  <c:v>31.664099999999998</c:v>
                </c:pt>
                <c:pt idx="2">
                  <c:v>32.887384999999995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2EE-5B4D-9105-6F03DE5D1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876399"/>
        <c:axId val="242878047"/>
      </c:scatterChart>
      <c:valAx>
        <c:axId val="242876399"/>
        <c:scaling>
          <c:orientation val="minMax"/>
          <c:max val="2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Glidant</a:t>
                </a:r>
                <a:r>
                  <a:rPr lang="cs-CZ" baseline="0"/>
                  <a:t> concentration [%]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2878047"/>
        <c:crossesAt val="0"/>
        <c:crossBetween val="midCat"/>
      </c:valAx>
      <c:valAx>
        <c:axId val="242878047"/>
        <c:scaling>
          <c:orientation val="minMax"/>
          <c:min val="2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Effective angle of internal friction [°]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2876399"/>
        <c:crossesAt val="0"/>
        <c:crossBetween val="midCat"/>
        <c:majorUnit val="4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'ANOVA-Compaction measurement'!$L$26:$M$26</c:f>
              <c:strCache>
                <c:ptCount val="2"/>
                <c:pt idx="0">
                  <c:v>100 MPa</c:v>
                </c:pt>
                <c:pt idx="1">
                  <c:v>150 MPa</c:v>
                </c:pt>
              </c:strCache>
            </c:strRef>
          </c:cat>
          <c:val>
            <c:numRef>
              <c:f>('ANOVA-Compaction measurement'!$I$4,'ANOVA-Compaction measurement'!$I$11)</c:f>
              <c:numCache>
                <c:formatCode>0.00</c:formatCode>
                <c:ptCount val="2"/>
                <c:pt idx="0">
                  <c:v>5.374209784425088</c:v>
                </c:pt>
                <c:pt idx="1">
                  <c:v>7.0691668194822777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89-CD46-8316-64CA57C04707}"/>
            </c:ext>
          </c:extLst>
        </c:ser>
        <c:ser>
          <c:idx val="1"/>
          <c:order val="1"/>
          <c:tx>
            <c:v>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'ANOVA-Compaction measurement'!$L$26:$M$26</c:f>
              <c:strCache>
                <c:ptCount val="2"/>
                <c:pt idx="0">
                  <c:v>100 MPa</c:v>
                </c:pt>
                <c:pt idx="1">
                  <c:v>150 MPa</c:v>
                </c:pt>
              </c:strCache>
            </c:strRef>
          </c:cat>
          <c:val>
            <c:numRef>
              <c:f>('ANOVA-Compaction measurement'!$I$5,'ANOVA-Compaction measurement'!$I$12)</c:f>
              <c:numCache>
                <c:formatCode>0.00</c:formatCode>
                <c:ptCount val="2"/>
                <c:pt idx="0">
                  <c:v>5.346272581564806</c:v>
                </c:pt>
                <c:pt idx="1">
                  <c:v>7.0516685703997437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89-CD46-8316-64CA57C04707}"/>
            </c:ext>
          </c:extLst>
        </c:ser>
        <c:ser>
          <c:idx val="2"/>
          <c:order val="2"/>
          <c:tx>
            <c:v>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'ANOVA-Compaction measurement'!$L$26:$M$26</c:f>
              <c:strCache>
                <c:ptCount val="2"/>
                <c:pt idx="0">
                  <c:v>100 MPa</c:v>
                </c:pt>
                <c:pt idx="1">
                  <c:v>150 MPa</c:v>
                </c:pt>
              </c:strCache>
            </c:strRef>
          </c:cat>
          <c:val>
            <c:numRef>
              <c:f>('ANOVA-Compaction measurement'!$I$6,'ANOVA-Compaction measurement'!$I$13)</c:f>
              <c:numCache>
                <c:formatCode>0.00</c:formatCode>
                <c:ptCount val="2"/>
                <c:pt idx="0">
                  <c:v>7.7166449340401533</c:v>
                </c:pt>
                <c:pt idx="1">
                  <c:v>9.6151162808864346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89-CD46-8316-64CA57C04707}"/>
            </c:ext>
          </c:extLst>
        </c:ser>
        <c:ser>
          <c:idx val="3"/>
          <c:order val="3"/>
          <c:tx>
            <c:v>B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'ANOVA-Compaction measurement'!$L$26:$M$26</c:f>
              <c:strCache>
                <c:ptCount val="2"/>
                <c:pt idx="0">
                  <c:v>100 MPa</c:v>
                </c:pt>
                <c:pt idx="1">
                  <c:v>150 MPa</c:v>
                </c:pt>
              </c:strCache>
            </c:strRef>
          </c:cat>
          <c:val>
            <c:numRef>
              <c:f>('ANOVA-Compaction measurement'!$I$7,'ANOVA-Compaction measurement'!$I$14)</c:f>
              <c:numCache>
                <c:formatCode>0.00</c:formatCode>
                <c:ptCount val="2"/>
                <c:pt idx="0">
                  <c:v>4.1155396394399206</c:v>
                </c:pt>
                <c:pt idx="1">
                  <c:v>6.372330699806132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89-CD46-8316-64CA57C04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629503"/>
        <c:axId val="257955231"/>
      </c:lineChart>
      <c:catAx>
        <c:axId val="214629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7955231"/>
        <c:crosses val="autoZero"/>
        <c:auto val="1"/>
        <c:lblAlgn val="ctr"/>
        <c:lblOffset val="100"/>
        <c:tickMarkSkip val="1"/>
        <c:noMultiLvlLbl val="0"/>
      </c:catAx>
      <c:valAx>
        <c:axId val="257955231"/>
        <c:scaling>
          <c:orientation val="minMax"/>
          <c:max val="12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Tensile strength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462950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15301</xdr:colOff>
      <xdr:row>38</xdr:row>
      <xdr:rowOff>0</xdr:rowOff>
    </xdr:from>
    <xdr:to>
      <xdr:col>7</xdr:col>
      <xdr:colOff>0</xdr:colOff>
      <xdr:row>60</xdr:row>
      <xdr:rowOff>30602</xdr:rowOff>
    </xdr:to>
    <xdr:cxnSp macro="">
      <xdr:nvCxnSpPr>
        <xdr:cNvPr id="3" name="Přímá spojovací šipka 2">
          <a:extLst>
            <a:ext uri="{FF2B5EF4-FFF2-40B4-BE49-F238E27FC236}">
              <a16:creationId xmlns:a16="http://schemas.microsoft.com/office/drawing/2014/main" id="{C32E9B88-BD05-FD4C-8567-2DEE1C7FF070}"/>
            </a:ext>
          </a:extLst>
        </xdr:cNvPr>
        <xdr:cNvCxnSpPr/>
      </xdr:nvCxnSpPr>
      <xdr:spPr>
        <a:xfrm>
          <a:off x="5003494" y="7773012"/>
          <a:ext cx="2555301" cy="4422048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12700</xdr:colOff>
      <xdr:row>45</xdr:row>
      <xdr:rowOff>0</xdr:rowOff>
    </xdr:from>
    <xdr:to>
      <xdr:col>7</xdr:col>
      <xdr:colOff>15301</xdr:colOff>
      <xdr:row>83</xdr:row>
      <xdr:rowOff>15302</xdr:rowOff>
    </xdr:to>
    <xdr:cxnSp macro="">
      <xdr:nvCxnSpPr>
        <xdr:cNvPr id="5" name="Přímá spojovací šipka 4">
          <a:extLst>
            <a:ext uri="{FF2B5EF4-FFF2-40B4-BE49-F238E27FC236}">
              <a16:creationId xmlns:a16="http://schemas.microsoft.com/office/drawing/2014/main" id="{E4697E5C-3902-D24A-A502-363BE171BFF6}"/>
            </a:ext>
          </a:extLst>
        </xdr:cNvPr>
        <xdr:cNvCxnSpPr/>
      </xdr:nvCxnSpPr>
      <xdr:spPr>
        <a:xfrm>
          <a:off x="5000893" y="9165422"/>
          <a:ext cx="2573203" cy="76200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44085</xdr:colOff>
      <xdr:row>28</xdr:row>
      <xdr:rowOff>36381</xdr:rowOff>
    </xdr:from>
    <xdr:to>
      <xdr:col>11</xdr:col>
      <xdr:colOff>356596</xdr:colOff>
      <xdr:row>42</xdr:row>
      <xdr:rowOff>33332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0C21DB25-9187-2649-9AA4-D9EC7489F7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501263</xdr:colOff>
      <xdr:row>30</xdr:row>
      <xdr:rowOff>135477</xdr:rowOff>
    </xdr:from>
    <xdr:to>
      <xdr:col>7</xdr:col>
      <xdr:colOff>676088</xdr:colOff>
      <xdr:row>31</xdr:row>
      <xdr:rowOff>102251</xdr:rowOff>
    </xdr:to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648575C0-3CF3-8749-B1AF-BB6A35475BD3}"/>
            </a:ext>
          </a:extLst>
        </xdr:cNvPr>
        <xdr:cNvSpPr txBox="1"/>
      </xdr:nvSpPr>
      <xdr:spPr>
        <a:xfrm>
          <a:off x="8036596" y="6410771"/>
          <a:ext cx="174825" cy="1709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1600"/>
            <a:t>*</a:t>
          </a:r>
        </a:p>
      </xdr:txBody>
    </xdr:sp>
    <xdr:clientData/>
  </xdr:twoCellAnchor>
  <xdr:twoCellAnchor>
    <xdr:from>
      <xdr:col>8</xdr:col>
      <xdr:colOff>393402</xdr:colOff>
      <xdr:row>32</xdr:row>
      <xdr:rowOff>119782</xdr:rowOff>
    </xdr:from>
    <xdr:to>
      <xdr:col>8</xdr:col>
      <xdr:colOff>568228</xdr:colOff>
      <xdr:row>33</xdr:row>
      <xdr:rowOff>91052</xdr:rowOff>
    </xdr:to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CF3A46A6-10F7-074A-98B4-6FAE7EFFBF6A}"/>
            </a:ext>
          </a:extLst>
        </xdr:cNvPr>
        <xdr:cNvSpPr txBox="1"/>
      </xdr:nvSpPr>
      <xdr:spPr>
        <a:xfrm>
          <a:off x="8780382" y="6803468"/>
          <a:ext cx="174826" cy="1754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1600"/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25400</xdr:rowOff>
    </xdr:from>
    <xdr:to>
      <xdr:col>11</xdr:col>
      <xdr:colOff>0</xdr:colOff>
      <xdr:row>58</xdr:row>
      <xdr:rowOff>50800</xdr:rowOff>
    </xdr:to>
    <xdr:cxnSp macro="">
      <xdr:nvCxnSpPr>
        <xdr:cNvPr id="3" name="Přímá spojovací šipka 2">
          <a:extLst>
            <a:ext uri="{FF2B5EF4-FFF2-40B4-BE49-F238E27FC236}">
              <a16:creationId xmlns:a16="http://schemas.microsoft.com/office/drawing/2014/main" id="{09645BEC-D13F-9040-B992-431489FD0285}"/>
            </a:ext>
          </a:extLst>
        </xdr:cNvPr>
        <xdr:cNvCxnSpPr/>
      </xdr:nvCxnSpPr>
      <xdr:spPr>
        <a:xfrm>
          <a:off x="7772400" y="1041400"/>
          <a:ext cx="1651000" cy="10858500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12</xdr:row>
      <xdr:rowOff>0</xdr:rowOff>
    </xdr:from>
    <xdr:to>
      <xdr:col>11</xdr:col>
      <xdr:colOff>0</xdr:colOff>
      <xdr:row>81</xdr:row>
      <xdr:rowOff>16934</xdr:rowOff>
    </xdr:to>
    <xdr:cxnSp macro="">
      <xdr:nvCxnSpPr>
        <xdr:cNvPr id="5" name="Přímá spojovací šipka 4">
          <a:extLst>
            <a:ext uri="{FF2B5EF4-FFF2-40B4-BE49-F238E27FC236}">
              <a16:creationId xmlns:a16="http://schemas.microsoft.com/office/drawing/2014/main" id="{6D154098-9E45-AD4B-B35F-E8032B94B852}"/>
            </a:ext>
          </a:extLst>
        </xdr:cNvPr>
        <xdr:cNvCxnSpPr/>
      </xdr:nvCxnSpPr>
      <xdr:spPr>
        <a:xfrm>
          <a:off x="7772400" y="2463800"/>
          <a:ext cx="1651000" cy="14101234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772746</xdr:colOff>
      <xdr:row>26</xdr:row>
      <xdr:rowOff>191966</xdr:rowOff>
    </xdr:from>
    <xdr:to>
      <xdr:col>16</xdr:col>
      <xdr:colOff>359508</xdr:colOff>
      <xdr:row>40</xdr:row>
      <xdr:rowOff>90367</xdr:rowOff>
    </xdr:to>
    <xdr:graphicFrame macro="">
      <xdr:nvGraphicFramePr>
        <xdr:cNvPr id="12" name="Graf 11">
          <a:extLst>
            <a:ext uri="{FF2B5EF4-FFF2-40B4-BE49-F238E27FC236}">
              <a16:creationId xmlns:a16="http://schemas.microsoft.com/office/drawing/2014/main" id="{C4F7243C-AAC9-914F-B1A1-524F80C48A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635659</xdr:colOff>
      <xdr:row>30</xdr:row>
      <xdr:rowOff>96770</xdr:rowOff>
    </xdr:from>
    <xdr:to>
      <xdr:col>12</xdr:col>
      <xdr:colOff>810484</xdr:colOff>
      <xdr:row>31</xdr:row>
      <xdr:rowOff>86695</xdr:rowOff>
    </xdr:to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D6E3D86F-4EB7-8A4E-A583-B564C494FDAC}"/>
            </a:ext>
          </a:extLst>
        </xdr:cNvPr>
        <xdr:cNvSpPr txBox="1"/>
      </xdr:nvSpPr>
      <xdr:spPr>
        <a:xfrm>
          <a:off x="10865439" y="6223473"/>
          <a:ext cx="174825" cy="1922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1600"/>
            <a:t>*</a:t>
          </a:r>
        </a:p>
      </xdr:txBody>
    </xdr:sp>
    <xdr:clientData/>
  </xdr:twoCellAnchor>
  <xdr:twoCellAnchor>
    <xdr:from>
      <xdr:col>15</xdr:col>
      <xdr:colOff>9812</xdr:colOff>
      <xdr:row>28</xdr:row>
      <xdr:rowOff>134230</xdr:rowOff>
    </xdr:from>
    <xdr:to>
      <xdr:col>15</xdr:col>
      <xdr:colOff>183321</xdr:colOff>
      <xdr:row>29</xdr:row>
      <xdr:rowOff>125604</xdr:rowOff>
    </xdr:to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D9F7A68B-226D-D843-A958-3592A282AA16}"/>
            </a:ext>
          </a:extLst>
        </xdr:cNvPr>
        <xdr:cNvSpPr txBox="1"/>
      </xdr:nvSpPr>
      <xdr:spPr>
        <a:xfrm>
          <a:off x="12751680" y="5856208"/>
          <a:ext cx="173509" cy="1937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cs-CZ" sz="1600"/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31"/>
  <sheetViews>
    <sheetView tabSelected="1" topLeftCell="A319" zoomScale="60" zoomScaleNormal="60" workbookViewId="0">
      <selection activeCell="P346" sqref="P346"/>
    </sheetView>
  </sheetViews>
  <sheetFormatPr defaultColWidth="11" defaultRowHeight="15.75"/>
  <cols>
    <col min="2" max="2" width="25.125" customWidth="1"/>
    <col min="3" max="3" width="22.125" bestFit="1" customWidth="1"/>
    <col min="4" max="4" width="17.625" bestFit="1" customWidth="1"/>
    <col min="5" max="5" width="14" bestFit="1" customWidth="1"/>
    <col min="6" max="6" width="16" bestFit="1" customWidth="1"/>
    <col min="7" max="7" width="15.875" customWidth="1"/>
    <col min="8" max="8" width="17.375" bestFit="1" customWidth="1"/>
    <col min="9" max="9" width="16.5" bestFit="1" customWidth="1"/>
    <col min="10" max="10" width="16" bestFit="1" customWidth="1"/>
    <col min="11" max="11" width="11.125" bestFit="1" customWidth="1"/>
    <col min="12" max="12" width="17.5" bestFit="1" customWidth="1"/>
    <col min="13" max="13" width="13.5" customWidth="1"/>
    <col min="14" max="14" width="9.875" customWidth="1"/>
    <col min="15" max="15" width="20.5" bestFit="1" customWidth="1"/>
    <col min="16" max="16" width="15" bestFit="1" customWidth="1"/>
    <col min="17" max="17" width="15.375" bestFit="1" customWidth="1"/>
    <col min="18" max="18" width="16.875" customWidth="1"/>
    <col min="19" max="19" width="15.375" customWidth="1"/>
    <col min="20" max="20" width="17.125" bestFit="1" customWidth="1"/>
    <col min="21" max="21" width="20.5" bestFit="1" customWidth="1"/>
    <col min="22" max="23" width="17.875" bestFit="1" customWidth="1"/>
    <col min="26" max="26" width="15" customWidth="1"/>
    <col min="27" max="27" width="20.375" bestFit="1" customWidth="1"/>
  </cols>
  <sheetData>
    <row r="1" spans="1:25">
      <c r="A1" s="219" t="s">
        <v>111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</row>
    <row r="2" spans="1:25" ht="18">
      <c r="A2" s="215" t="s">
        <v>120</v>
      </c>
      <c r="B2" s="215"/>
      <c r="C2" s="215"/>
      <c r="D2" s="1" t="s">
        <v>118</v>
      </c>
      <c r="E2" s="2" t="s">
        <v>119</v>
      </c>
      <c r="F2" s="3" t="s">
        <v>115</v>
      </c>
      <c r="G2" s="3" t="s">
        <v>116</v>
      </c>
      <c r="H2" s="3" t="s">
        <v>0</v>
      </c>
      <c r="I2" s="36" t="s">
        <v>1</v>
      </c>
      <c r="J2" s="123" t="s">
        <v>167</v>
      </c>
      <c r="K2" s="155"/>
      <c r="L2" s="155" t="s">
        <v>170</v>
      </c>
      <c r="P2" s="124"/>
      <c r="Q2" s="124"/>
      <c r="R2" s="36"/>
      <c r="S2" s="123"/>
      <c r="T2" s="123"/>
      <c r="U2" s="123"/>
      <c r="V2" s="123"/>
      <c r="W2" s="123"/>
    </row>
    <row r="3" spans="1:25">
      <c r="A3" s="215" t="s">
        <v>2</v>
      </c>
      <c r="B3" s="215" t="s">
        <v>3</v>
      </c>
      <c r="C3" s="215" t="s">
        <v>4</v>
      </c>
      <c r="D3" s="256">
        <v>10</v>
      </c>
      <c r="E3" s="5">
        <v>1</v>
      </c>
      <c r="F3" s="6">
        <v>2.2000000000000002</v>
      </c>
      <c r="G3" s="5">
        <v>4.9800000000000004</v>
      </c>
      <c r="H3" s="12">
        <v>113</v>
      </c>
      <c r="I3" s="25">
        <f>(2*H3)/(F3*G3*PI())</f>
        <v>6.5660856405199599</v>
      </c>
      <c r="J3" s="25">
        <f>AVERAGE(I3:I8)</f>
        <v>6.6308893396226525</v>
      </c>
      <c r="K3" s="25"/>
      <c r="L3" s="213"/>
      <c r="P3" s="21"/>
      <c r="Q3" s="21"/>
      <c r="R3" s="108"/>
      <c r="S3" s="22"/>
      <c r="T3" s="21"/>
      <c r="U3" s="21"/>
      <c r="V3" s="21"/>
      <c r="W3" s="22"/>
    </row>
    <row r="4" spans="1:25">
      <c r="A4" s="215"/>
      <c r="B4" s="215"/>
      <c r="C4" s="215"/>
      <c r="D4" s="256"/>
      <c r="E4" s="19">
        <v>2</v>
      </c>
      <c r="F4" s="25">
        <v>2.2000000000000002</v>
      </c>
      <c r="G4" s="19">
        <v>4.9800000000000004</v>
      </c>
      <c r="H4" s="24">
        <v>113</v>
      </c>
      <c r="I4" s="25">
        <f t="shared" ref="I4:I10" si="0">(2*H4)/(F4*G4*PI())</f>
        <v>6.5660856405199599</v>
      </c>
      <c r="J4" s="25"/>
      <c r="K4" s="138"/>
      <c r="L4" s="42">
        <f>(MAX(I3:I8)-MIN(I3:I8))*0.395/J3*100</f>
        <v>2.8871644911930496</v>
      </c>
      <c r="M4" s="64" t="s">
        <v>171</v>
      </c>
      <c r="N4" s="45">
        <f>MIN(L4:L78)</f>
        <v>1.6804759050958133</v>
      </c>
      <c r="P4" s="21"/>
      <c r="Q4" s="21"/>
      <c r="R4" s="108"/>
      <c r="S4" s="22"/>
      <c r="T4" s="21"/>
      <c r="U4" s="21"/>
      <c r="V4" s="21"/>
      <c r="W4" s="22"/>
    </row>
    <row r="5" spans="1:25">
      <c r="A5" s="215"/>
      <c r="B5" s="215"/>
      <c r="C5" s="215"/>
      <c r="D5" s="256"/>
      <c r="E5" s="19">
        <v>3</v>
      </c>
      <c r="F5" s="25">
        <v>2.15</v>
      </c>
      <c r="G5" s="19">
        <v>4.99</v>
      </c>
      <c r="H5" s="19">
        <v>107.7</v>
      </c>
      <c r="I5" s="25">
        <f t="shared" si="0"/>
        <v>6.3908234593828137</v>
      </c>
      <c r="L5" s="42"/>
      <c r="M5" s="64" t="s">
        <v>172</v>
      </c>
      <c r="N5" s="45">
        <f>MAX(L4:L78)</f>
        <v>10.454024564293702</v>
      </c>
      <c r="P5" s="21"/>
      <c r="Q5" s="21"/>
      <c r="R5" s="108"/>
      <c r="S5" s="22"/>
      <c r="T5" s="21"/>
      <c r="U5" s="21"/>
      <c r="V5" s="21"/>
      <c r="W5" s="22"/>
    </row>
    <row r="6" spans="1:25">
      <c r="A6" s="215"/>
      <c r="B6" s="215"/>
      <c r="C6" s="215"/>
      <c r="D6" s="256"/>
      <c r="E6" s="19">
        <v>4</v>
      </c>
      <c r="F6" s="25">
        <v>2.1800000000000002</v>
      </c>
      <c r="G6" s="25">
        <v>5</v>
      </c>
      <c r="H6" s="19">
        <v>114.9</v>
      </c>
      <c r="I6" s="25">
        <f>(2*H6)/(F6*G6*PI())</f>
        <v>6.7107900775261555</v>
      </c>
      <c r="L6" s="42"/>
      <c r="P6" s="21"/>
      <c r="Q6" s="21"/>
      <c r="R6" s="108"/>
      <c r="S6" s="22"/>
      <c r="T6" s="21"/>
      <c r="U6" s="21"/>
      <c r="V6" s="21"/>
      <c r="W6" s="22"/>
    </row>
    <row r="7" spans="1:25">
      <c r="A7" s="215"/>
      <c r="B7" s="215"/>
      <c r="C7" s="215"/>
      <c r="D7" s="256"/>
      <c r="E7" s="28">
        <v>5</v>
      </c>
      <c r="F7" s="25">
        <v>2.19</v>
      </c>
      <c r="G7" s="25">
        <v>4.99</v>
      </c>
      <c r="H7" s="28">
        <v>114.6</v>
      </c>
      <c r="I7" s="25">
        <f t="shared" si="0"/>
        <v>6.6760576782171484</v>
      </c>
      <c r="J7" s="25"/>
      <c r="L7" s="42"/>
      <c r="P7" s="21"/>
      <c r="Q7" s="21"/>
      <c r="R7" s="108"/>
      <c r="S7" s="22"/>
      <c r="T7" s="21"/>
      <c r="U7" s="21"/>
      <c r="V7" s="21"/>
      <c r="W7" s="22"/>
    </row>
    <row r="8" spans="1:25">
      <c r="A8" s="215"/>
      <c r="B8" s="215"/>
      <c r="C8" s="230"/>
      <c r="D8" s="227"/>
      <c r="E8" s="33">
        <v>6</v>
      </c>
      <c r="F8" s="33">
        <v>2.25</v>
      </c>
      <c r="G8" s="35">
        <v>5</v>
      </c>
      <c r="H8" s="33">
        <v>121.5</v>
      </c>
      <c r="I8" s="11">
        <f t="shared" si="0"/>
        <v>6.8754935415698784</v>
      </c>
      <c r="J8" s="25"/>
      <c r="K8" s="39"/>
      <c r="L8" s="35"/>
      <c r="P8" s="21"/>
      <c r="Q8" s="21"/>
      <c r="R8" s="108"/>
      <c r="S8" s="22"/>
      <c r="T8" s="21"/>
      <c r="U8" s="21"/>
      <c r="V8" s="21"/>
      <c r="W8" s="22"/>
    </row>
    <row r="9" spans="1:25">
      <c r="A9" s="215"/>
      <c r="B9" s="215"/>
      <c r="C9" s="228" t="s">
        <v>5</v>
      </c>
      <c r="D9" s="231">
        <v>10</v>
      </c>
      <c r="E9" s="5">
        <v>1</v>
      </c>
      <c r="F9" s="5">
        <v>2.23</v>
      </c>
      <c r="G9" s="5">
        <v>4.9800000000000004</v>
      </c>
      <c r="H9" s="12">
        <v>115</v>
      </c>
      <c r="I9" s="25">
        <f t="shared" si="0"/>
        <v>6.5924031392180247</v>
      </c>
      <c r="J9" s="139">
        <f>AVERAGE(I9:I13)</f>
        <v>6.6277180284728656</v>
      </c>
      <c r="K9" s="25"/>
      <c r="L9" s="42"/>
      <c r="P9" s="21"/>
      <c r="Q9" s="21"/>
      <c r="R9" s="108"/>
      <c r="S9" s="22"/>
      <c r="T9" s="21"/>
      <c r="U9" s="21"/>
      <c r="V9" s="21"/>
      <c r="W9" s="22"/>
      <c r="X9" s="94"/>
    </row>
    <row r="10" spans="1:25">
      <c r="A10" s="215"/>
      <c r="B10" s="215"/>
      <c r="C10" s="229"/>
      <c r="D10" s="226"/>
      <c r="E10" s="19">
        <v>2</v>
      </c>
      <c r="F10" s="19">
        <v>2.29</v>
      </c>
      <c r="G10" s="19">
        <v>4.8899999999999997</v>
      </c>
      <c r="H10" s="24">
        <v>115</v>
      </c>
      <c r="I10" s="25">
        <f t="shared" si="0"/>
        <v>6.5378299731447163</v>
      </c>
      <c r="J10" s="25"/>
      <c r="K10" s="138"/>
      <c r="L10" s="42">
        <f>(MAX(I9:I13)-MIN(I9:I13))*0.43/J9*100</f>
        <v>1.7115393185200389</v>
      </c>
      <c r="P10" s="21"/>
      <c r="Q10" s="21"/>
      <c r="R10" s="108"/>
      <c r="S10" s="22"/>
      <c r="T10" s="21"/>
      <c r="U10" s="21"/>
      <c r="V10" s="21"/>
      <c r="W10" s="22"/>
    </row>
    <row r="11" spans="1:25">
      <c r="A11" s="215"/>
      <c r="B11" s="215"/>
      <c r="C11" s="229"/>
      <c r="D11" s="226"/>
      <c r="E11" s="19">
        <v>3</v>
      </c>
      <c r="F11" s="19">
        <v>2.31</v>
      </c>
      <c r="G11" s="25">
        <v>5</v>
      </c>
      <c r="H11" s="19">
        <v>123.4</v>
      </c>
      <c r="I11" s="25">
        <f>(2*H11)/(PI()*F11*G11)</f>
        <v>6.8016346242562378</v>
      </c>
      <c r="L11" s="42"/>
      <c r="P11" s="21"/>
      <c r="Q11" s="21"/>
      <c r="R11" s="108"/>
      <c r="S11" s="22"/>
      <c r="T11" s="21"/>
      <c r="U11" s="21"/>
      <c r="V11" s="21"/>
      <c r="W11" s="22"/>
      <c r="X11" s="94"/>
      <c r="Y11" s="67"/>
    </row>
    <row r="12" spans="1:25">
      <c r="A12" s="215"/>
      <c r="B12" s="215"/>
      <c r="C12" s="229"/>
      <c r="D12" s="226"/>
      <c r="E12" s="19">
        <v>4</v>
      </c>
      <c r="F12" s="19">
        <v>2.34</v>
      </c>
      <c r="G12" s="19">
        <v>4.99</v>
      </c>
      <c r="H12" s="19">
        <v>121.5</v>
      </c>
      <c r="I12" s="25">
        <f>(2*H12)/(PI()*F12*G12)</f>
        <v>6.6243000824436171</v>
      </c>
      <c r="L12" s="42"/>
      <c r="P12" s="21"/>
      <c r="Q12" s="21"/>
      <c r="R12" s="108"/>
      <c r="S12" s="22"/>
      <c r="T12" s="21"/>
      <c r="U12" s="21"/>
      <c r="V12" s="21"/>
      <c r="W12" s="22"/>
    </row>
    <row r="13" spans="1:25">
      <c r="A13" s="215"/>
      <c r="B13" s="215"/>
      <c r="C13" s="230"/>
      <c r="D13" s="227"/>
      <c r="E13" s="9">
        <v>5</v>
      </c>
      <c r="F13" s="9">
        <v>2.3199999999999998</v>
      </c>
      <c r="G13" s="9">
        <v>4.99</v>
      </c>
      <c r="H13" s="9">
        <v>119.7</v>
      </c>
      <c r="I13" s="11">
        <f>(2*H13)/(PI()*F13*G13)</f>
        <v>6.5824223233017314</v>
      </c>
      <c r="J13" s="11"/>
      <c r="K13" s="39"/>
      <c r="L13" s="35"/>
      <c r="P13" s="21"/>
      <c r="Q13" s="21"/>
      <c r="R13" s="108"/>
      <c r="S13" s="22"/>
      <c r="T13" s="21"/>
      <c r="U13" s="21"/>
      <c r="V13" s="21"/>
      <c r="W13" s="22"/>
    </row>
    <row r="14" spans="1:25">
      <c r="A14" s="215"/>
      <c r="B14" s="215"/>
      <c r="C14" s="228" t="s">
        <v>6</v>
      </c>
      <c r="D14" s="231">
        <v>10</v>
      </c>
      <c r="E14" s="5">
        <v>1</v>
      </c>
      <c r="F14" s="5">
        <v>2.2400000000000002</v>
      </c>
      <c r="G14" s="6">
        <v>5</v>
      </c>
      <c r="H14" s="12">
        <v>120</v>
      </c>
      <c r="I14" s="139">
        <f t="shared" ref="I14:I15" si="1">(2*H14)/(PI()*F14*G14)</f>
        <v>6.8209261325097987</v>
      </c>
      <c r="J14" s="25">
        <f>AVERAGE(I14:I19)</f>
        <v>6.4516386864005044</v>
      </c>
      <c r="K14" s="25"/>
      <c r="L14" s="42"/>
      <c r="P14" s="21"/>
      <c r="Q14" s="21"/>
      <c r="R14" s="108"/>
      <c r="S14" s="22"/>
      <c r="T14" s="21"/>
      <c r="U14" s="21"/>
      <c r="V14" s="21"/>
      <c r="W14" s="22"/>
    </row>
    <row r="15" spans="1:25">
      <c r="A15" s="215"/>
      <c r="B15" s="215"/>
      <c r="C15" s="229"/>
      <c r="D15" s="226"/>
      <c r="E15" s="19">
        <v>2</v>
      </c>
      <c r="F15" s="19">
        <v>2.2599999999999998</v>
      </c>
      <c r="G15" s="19">
        <v>5.01</v>
      </c>
      <c r="H15" s="19">
        <v>123.3</v>
      </c>
      <c r="I15" s="25">
        <f t="shared" si="1"/>
        <v>6.93261423462127</v>
      </c>
      <c r="J15" s="25"/>
      <c r="K15" s="138"/>
      <c r="L15" s="42">
        <f>(MAX(I14:I19)-MIN(I14:I19))*0.395/J14*100</f>
        <v>5.6332539957499757</v>
      </c>
      <c r="P15" s="21"/>
      <c r="Q15" s="21"/>
      <c r="R15" s="108"/>
      <c r="S15" s="22"/>
      <c r="T15" s="21"/>
      <c r="U15" s="21"/>
      <c r="V15" s="21"/>
      <c r="W15" s="22"/>
    </row>
    <row r="16" spans="1:25">
      <c r="A16" s="215"/>
      <c r="B16" s="215"/>
      <c r="C16" s="229"/>
      <c r="D16" s="226"/>
      <c r="E16" s="19">
        <v>3</v>
      </c>
      <c r="F16" s="19">
        <v>2.37</v>
      </c>
      <c r="G16" s="25">
        <v>5</v>
      </c>
      <c r="H16" s="24">
        <v>117</v>
      </c>
      <c r="I16" s="25">
        <f>(2*H16)/(F16*G16*PI())</f>
        <v>6.2856129423634606</v>
      </c>
      <c r="L16" s="42"/>
      <c r="P16" s="21"/>
      <c r="Q16" s="21"/>
      <c r="R16" s="108"/>
      <c r="S16" s="22"/>
      <c r="T16" s="21"/>
      <c r="U16" s="21"/>
      <c r="V16" s="21"/>
      <c r="W16" s="22"/>
    </row>
    <row r="17" spans="1:23">
      <c r="A17" s="215"/>
      <c r="B17" s="215"/>
      <c r="C17" s="229"/>
      <c r="D17" s="226"/>
      <c r="E17" s="19">
        <v>4</v>
      </c>
      <c r="F17" s="19">
        <v>2.41</v>
      </c>
      <c r="G17" s="19">
        <v>5.01</v>
      </c>
      <c r="H17" s="19">
        <v>122.4</v>
      </c>
      <c r="I17" s="25">
        <f>(2*H17)/(F17*G17*PI())</f>
        <v>6.4536702642674779</v>
      </c>
      <c r="L17" s="42"/>
      <c r="P17" s="21"/>
      <c r="Q17" s="21"/>
      <c r="R17" s="108"/>
      <c r="S17" s="22"/>
      <c r="T17" s="21"/>
      <c r="U17" s="21"/>
      <c r="V17" s="21"/>
      <c r="W17" s="22"/>
    </row>
    <row r="18" spans="1:23">
      <c r="A18" s="215"/>
      <c r="B18" s="215"/>
      <c r="C18" s="229"/>
      <c r="D18" s="226"/>
      <c r="E18" s="57">
        <v>5</v>
      </c>
      <c r="F18" s="25">
        <v>2.34</v>
      </c>
      <c r="G18" s="57">
        <v>4.99</v>
      </c>
      <c r="H18" s="57">
        <v>113.8</v>
      </c>
      <c r="I18" s="25">
        <f>(2*H18)/(F18*G18*PI())</f>
        <v>6.2044884722805236</v>
      </c>
      <c r="J18" s="25"/>
      <c r="L18" s="42"/>
      <c r="P18" s="21"/>
      <c r="Q18" s="21"/>
      <c r="R18" s="108"/>
      <c r="S18" s="22"/>
      <c r="T18" s="21"/>
      <c r="U18" s="21"/>
      <c r="V18" s="21"/>
      <c r="W18" s="22"/>
    </row>
    <row r="19" spans="1:23">
      <c r="A19" s="215"/>
      <c r="B19" s="215"/>
      <c r="C19" s="230"/>
      <c r="D19" s="227"/>
      <c r="E19" s="33">
        <v>6</v>
      </c>
      <c r="F19" s="33">
        <v>2.34</v>
      </c>
      <c r="G19" s="35">
        <v>5</v>
      </c>
      <c r="H19" s="33">
        <v>110.5</v>
      </c>
      <c r="I19" s="35">
        <f>(2*H19)/(PI()*F19*G19)</f>
        <v>6.0125200723604912</v>
      </c>
      <c r="J19" s="140"/>
      <c r="K19" s="39"/>
      <c r="L19" s="35"/>
      <c r="P19" s="82"/>
      <c r="Q19" s="82"/>
      <c r="R19" s="47"/>
      <c r="S19" s="83"/>
      <c r="T19" s="82"/>
      <c r="U19" s="82"/>
      <c r="V19" s="82"/>
      <c r="W19" s="83"/>
    </row>
    <row r="20" spans="1:23">
      <c r="A20" s="215"/>
      <c r="B20" s="215"/>
      <c r="C20" s="228" t="s">
        <v>7</v>
      </c>
      <c r="D20" s="231">
        <v>10</v>
      </c>
      <c r="E20" s="5">
        <v>1</v>
      </c>
      <c r="F20" s="5">
        <v>2.4900000000000002</v>
      </c>
      <c r="G20" s="5">
        <v>4.99</v>
      </c>
      <c r="H20" s="5">
        <v>148.5</v>
      </c>
      <c r="I20" s="44">
        <f t="shared" ref="I20:I21" si="2">(2*H20)/(PI()*F20*G20)</f>
        <v>7.6086338296340319</v>
      </c>
      <c r="J20" s="25">
        <f>AVERAGE(I20:I24)</f>
        <v>7.2773182607806746</v>
      </c>
      <c r="K20" s="25"/>
      <c r="L20" s="42"/>
      <c r="P20" s="21"/>
      <c r="Q20" s="21"/>
      <c r="R20" s="108"/>
      <c r="S20" s="22"/>
      <c r="T20" s="21"/>
      <c r="U20" s="21"/>
      <c r="V20" s="21"/>
      <c r="W20" s="22"/>
    </row>
    <row r="21" spans="1:23">
      <c r="A21" s="215"/>
      <c r="B21" s="215"/>
      <c r="C21" s="229"/>
      <c r="D21" s="226"/>
      <c r="E21" s="19">
        <v>2</v>
      </c>
      <c r="F21" s="19">
        <v>2.4300000000000002</v>
      </c>
      <c r="G21" s="25">
        <v>5</v>
      </c>
      <c r="H21" s="19">
        <v>145.6</v>
      </c>
      <c r="I21" s="120">
        <f t="shared" si="2"/>
        <v>7.6289579305942254</v>
      </c>
      <c r="J21" s="25"/>
      <c r="K21" s="138"/>
      <c r="L21" s="42">
        <f>(MAX(I20:I24)-MIN(I20:I24))*0.43/J20*100</f>
        <v>4.9535997736828294</v>
      </c>
      <c r="P21" s="21"/>
      <c r="Q21" s="21"/>
      <c r="R21" s="108"/>
      <c r="S21" s="22"/>
      <c r="T21" s="21"/>
      <c r="U21" s="21"/>
      <c r="V21" s="21"/>
      <c r="W21" s="22"/>
    </row>
    <row r="22" spans="1:23">
      <c r="A22" s="215"/>
      <c r="B22" s="215"/>
      <c r="C22" s="229"/>
      <c r="D22" s="226"/>
      <c r="E22" s="19">
        <v>3</v>
      </c>
      <c r="F22" s="19">
        <v>2.57</v>
      </c>
      <c r="G22" s="25">
        <v>4.99</v>
      </c>
      <c r="H22" s="19">
        <v>149.69999999999999</v>
      </c>
      <c r="I22" s="25">
        <f>(2*H22)/(PI()*F22*G22)</f>
        <v>7.431359210516514</v>
      </c>
      <c r="L22" s="42"/>
      <c r="P22" s="21"/>
      <c r="Q22" s="21"/>
      <c r="R22" s="108"/>
      <c r="S22" s="22"/>
      <c r="T22" s="21"/>
      <c r="U22" s="21"/>
      <c r="V22" s="21"/>
      <c r="W22" s="22"/>
    </row>
    <row r="23" spans="1:23">
      <c r="A23" s="215"/>
      <c r="B23" s="215"/>
      <c r="C23" s="229"/>
      <c r="D23" s="226"/>
      <c r="E23" s="19">
        <v>4</v>
      </c>
      <c r="F23" s="19">
        <v>2.4900000000000002</v>
      </c>
      <c r="G23" s="25">
        <v>5</v>
      </c>
      <c r="H23" s="19">
        <v>132.80000000000001</v>
      </c>
      <c r="I23" s="25">
        <f>(2*H23)/(PI()*F23*G23)</f>
        <v>6.7906109052542005</v>
      </c>
      <c r="L23" s="42"/>
      <c r="P23" s="21"/>
      <c r="Q23" s="21"/>
      <c r="R23" s="108"/>
      <c r="S23" s="22"/>
      <c r="T23" s="21"/>
      <c r="U23" s="21"/>
      <c r="V23" s="21"/>
      <c r="W23" s="22"/>
    </row>
    <row r="24" spans="1:23">
      <c r="A24" s="215"/>
      <c r="B24" s="215"/>
      <c r="C24" s="230"/>
      <c r="D24" s="227"/>
      <c r="E24" s="9">
        <v>5</v>
      </c>
      <c r="F24" s="9">
        <v>2.52</v>
      </c>
      <c r="G24" s="11">
        <v>5</v>
      </c>
      <c r="H24" s="9">
        <v>137.1</v>
      </c>
      <c r="I24" s="11">
        <f>(2*H24)/(PI()*F24*G24)</f>
        <v>6.9270294279043974</v>
      </c>
      <c r="J24" s="11"/>
      <c r="K24" s="39"/>
      <c r="L24" s="35"/>
      <c r="P24" s="21"/>
      <c r="Q24" s="21"/>
      <c r="R24" s="108"/>
      <c r="S24" s="22"/>
      <c r="T24" s="21"/>
      <c r="U24" s="21"/>
      <c r="V24" s="21"/>
      <c r="W24" s="22"/>
    </row>
    <row r="25" spans="1:23">
      <c r="A25" s="215"/>
      <c r="B25" s="215"/>
      <c r="C25" s="228" t="s">
        <v>8</v>
      </c>
      <c r="D25" s="231">
        <v>10</v>
      </c>
      <c r="E25" s="5">
        <v>1</v>
      </c>
      <c r="F25" s="5">
        <v>2.2200000000000002</v>
      </c>
      <c r="G25" s="5">
        <v>4.9800000000000004</v>
      </c>
      <c r="H25" s="12">
        <v>107</v>
      </c>
      <c r="I25" s="139">
        <f t="shared" ref="I25:I88" si="3">(2*H25)/(PI()*F25*G25)</f>
        <v>6.1614309167599401</v>
      </c>
      <c r="J25" s="25">
        <f>AVERAGE(I25:I30)</f>
        <v>6.3693013179303968</v>
      </c>
      <c r="K25" s="25"/>
      <c r="L25" s="42"/>
      <c r="P25" s="21"/>
      <c r="Q25" s="21"/>
      <c r="R25" s="108"/>
      <c r="S25" s="22"/>
      <c r="T25" s="21"/>
      <c r="U25" s="21"/>
      <c r="V25" s="21"/>
      <c r="W25" s="22"/>
    </row>
    <row r="26" spans="1:23">
      <c r="A26" s="215"/>
      <c r="B26" s="215"/>
      <c r="C26" s="229"/>
      <c r="D26" s="226"/>
      <c r="E26" s="19">
        <v>2</v>
      </c>
      <c r="F26" s="19">
        <v>2.21</v>
      </c>
      <c r="G26" s="19">
        <v>4.9800000000000004</v>
      </c>
      <c r="H26" s="24">
        <v>104</v>
      </c>
      <c r="I26" s="25">
        <f t="shared" si="3"/>
        <v>6.0157786191125098</v>
      </c>
      <c r="J26" s="25"/>
      <c r="K26" s="138"/>
      <c r="L26" s="42">
        <f>(MAX(I25:I30)-MIN(I25:I30))*0.395/J25*100</f>
        <v>4.0377321878321917</v>
      </c>
      <c r="P26" s="21"/>
      <c r="Q26" s="21"/>
      <c r="R26" s="108"/>
      <c r="S26" s="22"/>
      <c r="T26" s="21"/>
      <c r="U26" s="21"/>
      <c r="V26" s="21"/>
      <c r="W26" s="22"/>
    </row>
    <row r="27" spans="1:23">
      <c r="A27" s="215"/>
      <c r="B27" s="215"/>
      <c r="C27" s="229"/>
      <c r="D27" s="226"/>
      <c r="E27" s="19">
        <v>3</v>
      </c>
      <c r="F27" s="19">
        <v>2.31</v>
      </c>
      <c r="G27" s="25">
        <v>5</v>
      </c>
      <c r="H27" s="19">
        <v>120.3</v>
      </c>
      <c r="I27" s="25">
        <f t="shared" si="3"/>
        <v>6.6307669797246787</v>
      </c>
      <c r="L27" s="42"/>
      <c r="P27" s="21"/>
      <c r="Q27" s="21"/>
      <c r="R27" s="108"/>
      <c r="S27" s="22"/>
      <c r="T27" s="21"/>
      <c r="U27" s="21"/>
      <c r="V27" s="21"/>
      <c r="W27" s="22"/>
    </row>
    <row r="28" spans="1:23">
      <c r="A28" s="215"/>
      <c r="B28" s="215"/>
      <c r="C28" s="229"/>
      <c r="D28" s="226"/>
      <c r="E28" s="19">
        <v>4</v>
      </c>
      <c r="F28" s="19">
        <v>2.23</v>
      </c>
      <c r="G28" s="19">
        <v>4.99</v>
      </c>
      <c r="H28" s="19">
        <v>111.5</v>
      </c>
      <c r="I28" s="25">
        <f t="shared" si="3"/>
        <v>6.3789556349457044</v>
      </c>
      <c r="L28" s="42"/>
      <c r="P28" s="21"/>
      <c r="Q28" s="21"/>
      <c r="R28" s="108"/>
      <c r="S28" s="22"/>
      <c r="T28" s="21"/>
      <c r="U28" s="21"/>
      <c r="V28" s="21"/>
      <c r="W28" s="22"/>
    </row>
    <row r="29" spans="1:23">
      <c r="A29" s="215"/>
      <c r="B29" s="215"/>
      <c r="C29" s="229"/>
      <c r="D29" s="226"/>
      <c r="E29" s="28">
        <v>5</v>
      </c>
      <c r="F29" s="28">
        <v>2.2599999999999998</v>
      </c>
      <c r="G29" s="28">
        <v>4.99</v>
      </c>
      <c r="H29" s="28">
        <v>118.1</v>
      </c>
      <c r="I29" s="25">
        <f t="shared" si="3"/>
        <v>6.6668554025405999</v>
      </c>
      <c r="J29" s="25"/>
      <c r="L29" s="42"/>
      <c r="P29" s="21"/>
      <c r="Q29" s="21"/>
      <c r="R29" s="108"/>
      <c r="S29" s="22"/>
      <c r="T29" s="21"/>
      <c r="U29" s="21"/>
      <c r="V29" s="21"/>
      <c r="W29" s="22"/>
    </row>
    <row r="30" spans="1:23">
      <c r="A30" s="215"/>
      <c r="B30" s="215"/>
      <c r="C30" s="230"/>
      <c r="D30" s="227"/>
      <c r="E30" s="9">
        <v>6</v>
      </c>
      <c r="F30" s="9">
        <v>2.2599999999999998</v>
      </c>
      <c r="G30" s="9">
        <v>4.99</v>
      </c>
      <c r="H30" s="9">
        <v>112.7</v>
      </c>
      <c r="I30" s="11">
        <f t="shared" si="3"/>
        <v>6.3620203544989478</v>
      </c>
      <c r="J30" s="11"/>
      <c r="K30" s="39"/>
      <c r="L30" s="35"/>
      <c r="P30" s="21"/>
      <c r="Q30" s="21"/>
      <c r="R30" s="108"/>
      <c r="S30" s="22"/>
      <c r="T30" s="21"/>
      <c r="U30" s="21"/>
      <c r="V30" s="21"/>
      <c r="W30" s="22"/>
    </row>
    <row r="31" spans="1:23">
      <c r="A31" s="215"/>
      <c r="B31" s="215"/>
      <c r="C31" s="228" t="s">
        <v>9</v>
      </c>
      <c r="D31" s="231">
        <v>10</v>
      </c>
      <c r="E31" s="5">
        <v>1</v>
      </c>
      <c r="F31" s="5">
        <v>2.21</v>
      </c>
      <c r="G31" s="5">
        <v>4.9800000000000004</v>
      </c>
      <c r="H31" s="12">
        <v>100</v>
      </c>
      <c r="I31" s="25">
        <f t="shared" si="3"/>
        <v>5.784402518377413</v>
      </c>
      <c r="J31" s="25">
        <f>AVERAGE(I31:I35)</f>
        <v>6.5252563056406743</v>
      </c>
      <c r="K31" s="25"/>
      <c r="L31" s="42"/>
      <c r="P31" s="21"/>
      <c r="Q31" s="21"/>
      <c r="R31" s="108"/>
      <c r="S31" s="22"/>
      <c r="T31" s="21"/>
      <c r="U31" s="21"/>
      <c r="V31" s="21"/>
      <c r="W31" s="22"/>
    </row>
    <row r="32" spans="1:23">
      <c r="A32" s="215"/>
      <c r="B32" s="215"/>
      <c r="C32" s="229"/>
      <c r="D32" s="226"/>
      <c r="E32" s="19">
        <v>2</v>
      </c>
      <c r="F32" s="19">
        <v>2.25</v>
      </c>
      <c r="G32" s="19">
        <v>4.9800000000000004</v>
      </c>
      <c r="H32" s="24">
        <v>100</v>
      </c>
      <c r="I32" s="25">
        <f t="shared" si="3"/>
        <v>5.6815686958284815</v>
      </c>
      <c r="J32" s="25"/>
      <c r="K32" s="138"/>
      <c r="L32" s="42">
        <f>(MAX(I31:I35)-MIN(I31:I35))*0.43/J31*100</f>
        <v>10.454024564293702</v>
      </c>
      <c r="P32" s="21"/>
      <c r="Q32" s="21"/>
      <c r="R32" s="108"/>
      <c r="S32" s="22"/>
      <c r="T32" s="21"/>
      <c r="U32" s="21"/>
      <c r="V32" s="21"/>
      <c r="W32" s="22"/>
    </row>
    <row r="33" spans="1:23">
      <c r="A33" s="215"/>
      <c r="B33" s="215"/>
      <c r="C33" s="229"/>
      <c r="D33" s="226"/>
      <c r="E33" s="19">
        <v>3</v>
      </c>
      <c r="F33" s="19">
        <v>2.2599999999999998</v>
      </c>
      <c r="G33" s="19">
        <v>4.99</v>
      </c>
      <c r="H33" s="24">
        <v>120</v>
      </c>
      <c r="I33" s="25">
        <f t="shared" si="3"/>
        <v>6.7741121787034047</v>
      </c>
      <c r="L33" s="42"/>
      <c r="P33" s="21"/>
      <c r="Q33" s="21"/>
      <c r="R33" s="108"/>
      <c r="S33" s="22"/>
      <c r="T33" s="21"/>
      <c r="U33" s="21"/>
      <c r="V33" s="21"/>
      <c r="W33" s="22"/>
    </row>
    <row r="34" spans="1:23">
      <c r="A34" s="215"/>
      <c r="B34" s="215"/>
      <c r="C34" s="229"/>
      <c r="D34" s="226"/>
      <c r="E34" s="19">
        <v>4</v>
      </c>
      <c r="F34" s="19">
        <v>2.27</v>
      </c>
      <c r="G34" s="19">
        <v>4.9800000000000004</v>
      </c>
      <c r="H34" s="19">
        <v>126.4</v>
      </c>
      <c r="I34" s="25">
        <f t="shared" si="3"/>
        <v>7.1182296788265207</v>
      </c>
      <c r="L34" s="42"/>
      <c r="P34" s="21"/>
      <c r="Q34" s="21"/>
      <c r="R34" s="108"/>
      <c r="S34" s="22"/>
      <c r="T34" s="21"/>
      <c r="U34" s="21"/>
      <c r="V34" s="21"/>
      <c r="W34" s="22"/>
    </row>
    <row r="35" spans="1:23">
      <c r="A35" s="215"/>
      <c r="B35" s="215"/>
      <c r="C35" s="230"/>
      <c r="D35" s="227"/>
      <c r="E35" s="9">
        <v>5</v>
      </c>
      <c r="F35" s="9">
        <v>2.21</v>
      </c>
      <c r="G35" s="9">
        <v>4.99</v>
      </c>
      <c r="H35" s="9">
        <v>125.9</v>
      </c>
      <c r="I35" s="11">
        <f t="shared" si="3"/>
        <v>7.2679684564675506</v>
      </c>
      <c r="J35" s="11"/>
      <c r="K35" s="39"/>
      <c r="L35" s="35"/>
      <c r="P35" s="21"/>
      <c r="Q35" s="21"/>
      <c r="R35" s="108"/>
      <c r="S35" s="22"/>
      <c r="T35" s="21"/>
      <c r="U35" s="21"/>
      <c r="V35" s="21"/>
      <c r="W35" s="22"/>
    </row>
    <row r="36" spans="1:23">
      <c r="A36" s="215"/>
      <c r="B36" s="215"/>
      <c r="C36" s="228" t="s">
        <v>10</v>
      </c>
      <c r="D36" s="231">
        <v>10</v>
      </c>
      <c r="E36" s="5">
        <v>1</v>
      </c>
      <c r="F36" s="5">
        <v>2.2799999999999998</v>
      </c>
      <c r="G36" s="6">
        <v>5</v>
      </c>
      <c r="H36" s="5">
        <v>123.4</v>
      </c>
      <c r="I36" s="25">
        <f t="shared" si="3"/>
        <v>6.891129816680662</v>
      </c>
      <c r="J36" s="25">
        <f>AVERAGE(I36:I40)</f>
        <v>6.9219969094844362</v>
      </c>
      <c r="K36" s="25"/>
      <c r="L36" s="42"/>
      <c r="P36" s="21"/>
      <c r="Q36" s="21"/>
      <c r="R36" s="108"/>
      <c r="S36" s="22"/>
      <c r="T36" s="21"/>
      <c r="U36" s="21"/>
      <c r="V36" s="21"/>
      <c r="W36" s="22"/>
    </row>
    <row r="37" spans="1:23">
      <c r="A37" s="215"/>
      <c r="B37" s="215"/>
      <c r="C37" s="229"/>
      <c r="D37" s="226"/>
      <c r="E37" s="19">
        <v>2</v>
      </c>
      <c r="F37" s="19">
        <v>2.29</v>
      </c>
      <c r="G37" s="19">
        <v>4.99</v>
      </c>
      <c r="H37" s="19">
        <v>121.2</v>
      </c>
      <c r="I37" s="25">
        <f t="shared" si="3"/>
        <v>6.7522220345451478</v>
      </c>
      <c r="J37" s="25"/>
      <c r="K37" s="138"/>
      <c r="L37" s="42">
        <f>(MAX(I36:I40)-MIN(I36:I40))*0.43/J36*100</f>
        <v>6.5909030551773053</v>
      </c>
      <c r="P37" s="21"/>
      <c r="Q37" s="21"/>
      <c r="R37" s="108"/>
      <c r="S37" s="22"/>
      <c r="T37" s="21"/>
      <c r="U37" s="21"/>
      <c r="V37" s="21"/>
      <c r="W37" s="22"/>
    </row>
    <row r="38" spans="1:23">
      <c r="A38" s="215"/>
      <c r="B38" s="215"/>
      <c r="C38" s="229"/>
      <c r="D38" s="226"/>
      <c r="E38" s="19">
        <v>3</v>
      </c>
      <c r="F38" s="25">
        <v>2.2999999999999998</v>
      </c>
      <c r="G38" s="25">
        <v>5</v>
      </c>
      <c r="H38" s="19">
        <v>122.7</v>
      </c>
      <c r="I38" s="25">
        <f t="shared" si="3"/>
        <v>6.7924561799567167</v>
      </c>
      <c r="L38" s="42"/>
      <c r="P38" s="21"/>
      <c r="Q38" s="21"/>
      <c r="R38" s="108"/>
      <c r="S38" s="22"/>
      <c r="T38" s="21"/>
      <c r="U38" s="21"/>
      <c r="V38" s="21"/>
      <c r="W38" s="22"/>
    </row>
    <row r="39" spans="1:23">
      <c r="A39" s="215"/>
      <c r="B39" s="215"/>
      <c r="C39" s="229"/>
      <c r="D39" s="226"/>
      <c r="E39" s="19">
        <v>4</v>
      </c>
      <c r="F39" s="19">
        <v>2.33</v>
      </c>
      <c r="G39" s="25">
        <v>5</v>
      </c>
      <c r="H39" s="19">
        <v>139.4</v>
      </c>
      <c r="I39" s="25">
        <f t="shared" si="3"/>
        <v>7.6175790788017892</v>
      </c>
      <c r="L39" s="42"/>
      <c r="P39" s="21"/>
      <c r="Q39" s="21"/>
      <c r="R39" s="108"/>
      <c r="S39" s="22"/>
      <c r="T39" s="21"/>
      <c r="U39" s="21"/>
      <c r="V39" s="21"/>
      <c r="W39" s="22"/>
    </row>
    <row r="40" spans="1:23">
      <c r="A40" s="215"/>
      <c r="B40" s="215"/>
      <c r="C40" s="230"/>
      <c r="D40" s="227"/>
      <c r="E40" s="9">
        <v>5</v>
      </c>
      <c r="F40" s="9">
        <v>2.37</v>
      </c>
      <c r="G40" s="9">
        <v>4.99</v>
      </c>
      <c r="H40" s="9">
        <v>121.8</v>
      </c>
      <c r="I40" s="11">
        <f t="shared" si="3"/>
        <v>6.5565974374378628</v>
      </c>
      <c r="J40" s="11"/>
      <c r="K40" s="39"/>
      <c r="L40" s="35"/>
      <c r="P40" s="21"/>
      <c r="Q40" s="21"/>
      <c r="R40" s="108"/>
      <c r="S40" s="22"/>
      <c r="T40" s="21"/>
      <c r="U40" s="21"/>
      <c r="V40" s="21"/>
      <c r="W40" s="22"/>
    </row>
    <row r="41" spans="1:23">
      <c r="A41" s="215"/>
      <c r="B41" s="215"/>
      <c r="C41" s="228" t="s">
        <v>11</v>
      </c>
      <c r="D41" s="231">
        <v>10</v>
      </c>
      <c r="E41" s="5">
        <v>1</v>
      </c>
      <c r="F41" s="5">
        <v>2.4300000000000002</v>
      </c>
      <c r="G41" s="6">
        <v>5</v>
      </c>
      <c r="H41" s="5">
        <v>153.80000000000001</v>
      </c>
      <c r="I41" s="25">
        <f t="shared" si="3"/>
        <v>8.0586107810809882</v>
      </c>
      <c r="J41" s="25">
        <f>AVERAGE(I41:I46)</f>
        <v>7.5386864118891488</v>
      </c>
      <c r="K41" s="25"/>
      <c r="L41" s="42"/>
      <c r="P41" s="21"/>
      <c r="Q41" s="21"/>
      <c r="R41" s="108"/>
      <c r="S41" s="22"/>
      <c r="T41" s="21"/>
      <c r="U41" s="21"/>
      <c r="V41" s="21"/>
      <c r="W41" s="22"/>
    </row>
    <row r="42" spans="1:23">
      <c r="A42" s="215"/>
      <c r="B42" s="215"/>
      <c r="C42" s="229"/>
      <c r="D42" s="226"/>
      <c r="E42" s="5">
        <v>2</v>
      </c>
      <c r="F42" s="5">
        <v>2.39</v>
      </c>
      <c r="G42" s="5">
        <v>4.99</v>
      </c>
      <c r="H42" s="5">
        <v>147.80000000000001</v>
      </c>
      <c r="I42" s="25">
        <f>(2*H42)/(PI()*F42*G42)</f>
        <v>7.8896204422173657</v>
      </c>
      <c r="J42" s="25"/>
      <c r="K42" s="138"/>
      <c r="L42" s="42">
        <f>(MAX(I41:I46)-MIN(I41:I46))*0.395/J41*100</f>
        <v>5.6200983197835157</v>
      </c>
      <c r="P42" s="21"/>
      <c r="Q42" s="21"/>
      <c r="R42" s="108"/>
      <c r="S42" s="22"/>
      <c r="T42" s="21"/>
      <c r="U42" s="21"/>
      <c r="V42" s="21"/>
      <c r="W42" s="22"/>
    </row>
    <row r="43" spans="1:23">
      <c r="A43" s="215"/>
      <c r="B43" s="215"/>
      <c r="C43" s="229"/>
      <c r="D43" s="226"/>
      <c r="E43" s="19">
        <v>3</v>
      </c>
      <c r="F43" s="19">
        <v>2.39</v>
      </c>
      <c r="G43" s="19">
        <v>4.99</v>
      </c>
      <c r="H43" s="24">
        <v>137</v>
      </c>
      <c r="I43" s="25">
        <f t="shared" si="3"/>
        <v>7.3131123178875441</v>
      </c>
      <c r="L43" s="42"/>
      <c r="P43" s="21"/>
      <c r="Q43" s="21"/>
      <c r="R43" s="108"/>
      <c r="S43" s="22"/>
      <c r="T43" s="21"/>
      <c r="U43" s="21"/>
      <c r="V43" s="21"/>
      <c r="W43" s="22"/>
    </row>
    <row r="44" spans="1:23">
      <c r="A44" s="215"/>
      <c r="B44" s="215"/>
      <c r="C44" s="229"/>
      <c r="D44" s="226"/>
      <c r="E44" s="19">
        <v>4</v>
      </c>
      <c r="F44" s="19">
        <v>2.52</v>
      </c>
      <c r="G44" s="19">
        <v>4.9800000000000004</v>
      </c>
      <c r="H44" s="24">
        <v>144.19999999999999</v>
      </c>
      <c r="I44" s="25">
        <f t="shared" si="3"/>
        <v>7.3150196958791698</v>
      </c>
      <c r="L44" s="42"/>
      <c r="P44" s="21"/>
      <c r="Q44" s="21"/>
      <c r="R44" s="108"/>
      <c r="S44" s="22"/>
      <c r="T44" s="21"/>
      <c r="U44" s="21"/>
      <c r="V44" s="21"/>
      <c r="W44" s="22"/>
    </row>
    <row r="45" spans="1:23">
      <c r="A45" s="215"/>
      <c r="B45" s="215"/>
      <c r="C45" s="229"/>
      <c r="D45" s="226"/>
      <c r="E45" s="19">
        <v>5</v>
      </c>
      <c r="F45" s="19">
        <v>2.56</v>
      </c>
      <c r="G45" s="19">
        <v>4.9800000000000004</v>
      </c>
      <c r="H45" s="24">
        <v>139.9</v>
      </c>
      <c r="I45" s="25">
        <f t="shared" si="3"/>
        <v>6.985999164958633</v>
      </c>
      <c r="J45" s="25"/>
      <c r="L45" s="42"/>
      <c r="P45" s="21"/>
      <c r="Q45" s="21"/>
      <c r="R45" s="108"/>
      <c r="S45" s="22"/>
      <c r="T45" s="21"/>
      <c r="U45" s="21"/>
      <c r="V45" s="21"/>
      <c r="W45" s="22"/>
    </row>
    <row r="46" spans="1:23">
      <c r="A46" s="215"/>
      <c r="B46" s="250"/>
      <c r="C46" s="250"/>
      <c r="D46" s="251"/>
      <c r="E46" s="9">
        <v>6</v>
      </c>
      <c r="F46" s="9">
        <v>2.5499999999999998</v>
      </c>
      <c r="G46" s="9">
        <v>4.99</v>
      </c>
      <c r="H46" s="10">
        <v>153.30000000000001</v>
      </c>
      <c r="I46" s="11">
        <f t="shared" si="3"/>
        <v>7.669756069311191</v>
      </c>
      <c r="J46" s="11"/>
      <c r="K46" s="39"/>
      <c r="L46" s="35"/>
      <c r="P46" s="21"/>
      <c r="Q46" s="21"/>
      <c r="R46" s="108"/>
      <c r="S46" s="22"/>
      <c r="T46" s="21"/>
      <c r="U46" s="21"/>
      <c r="V46" s="21"/>
      <c r="W46" s="22"/>
    </row>
    <row r="47" spans="1:23">
      <c r="A47" s="215"/>
      <c r="B47" s="252" t="s">
        <v>12</v>
      </c>
      <c r="C47" s="252" t="s">
        <v>13</v>
      </c>
      <c r="D47" s="225">
        <v>10</v>
      </c>
      <c r="E47" s="5">
        <v>1</v>
      </c>
      <c r="F47" s="5">
        <v>2.1800000000000002</v>
      </c>
      <c r="G47" s="5">
        <v>4.99</v>
      </c>
      <c r="H47" s="5">
        <v>106.8</v>
      </c>
      <c r="I47" s="25">
        <f t="shared" si="3"/>
        <v>6.2502060716715713</v>
      </c>
      <c r="J47" s="25">
        <f>AVERAGE(I47:I51)</f>
        <v>6.3974290013319441</v>
      </c>
      <c r="K47" s="25"/>
      <c r="L47" s="42"/>
      <c r="P47" s="21"/>
      <c r="Q47" s="21"/>
      <c r="R47" s="108"/>
      <c r="S47" s="22"/>
      <c r="T47" s="21"/>
      <c r="U47" s="21"/>
      <c r="V47" s="21"/>
      <c r="W47" s="22"/>
    </row>
    <row r="48" spans="1:23">
      <c r="A48" s="215"/>
      <c r="B48" s="229"/>
      <c r="C48" s="229"/>
      <c r="D48" s="226"/>
      <c r="E48" s="19">
        <v>2</v>
      </c>
      <c r="F48" s="19">
        <v>2.2200000000000002</v>
      </c>
      <c r="G48" s="25">
        <v>5</v>
      </c>
      <c r="H48" s="19">
        <v>113.1</v>
      </c>
      <c r="I48" s="25">
        <f t="shared" si="3"/>
        <v>6.4866393022318416</v>
      </c>
      <c r="J48" s="25"/>
      <c r="K48" s="138"/>
      <c r="L48" s="42">
        <f>(MAX(I47:I51)-MIN(I47:I51))*0.43/J47*100</f>
        <v>1.6804759050958133</v>
      </c>
      <c r="P48" s="21"/>
      <c r="Q48" s="21"/>
      <c r="R48" s="108"/>
      <c r="S48" s="22"/>
      <c r="T48" s="21"/>
      <c r="U48" s="21"/>
      <c r="V48" s="21"/>
      <c r="W48" s="22"/>
    </row>
    <row r="49" spans="1:23">
      <c r="A49" s="215"/>
      <c r="B49" s="229"/>
      <c r="C49" s="229"/>
      <c r="D49" s="226"/>
      <c r="E49" s="19">
        <v>3</v>
      </c>
      <c r="F49" s="19">
        <v>2.2799999999999998</v>
      </c>
      <c r="G49" s="25">
        <v>5</v>
      </c>
      <c r="H49" s="19">
        <v>116.4</v>
      </c>
      <c r="I49" s="25">
        <f t="shared" si="3"/>
        <v>6.5002229389110946</v>
      </c>
      <c r="L49" s="42"/>
      <c r="P49" s="21"/>
      <c r="Q49" s="21"/>
      <c r="R49" s="108"/>
      <c r="S49" s="22"/>
      <c r="T49" s="21"/>
      <c r="U49" s="21"/>
      <c r="V49" s="21"/>
      <c r="W49" s="22"/>
    </row>
    <row r="50" spans="1:23">
      <c r="A50" s="215"/>
      <c r="B50" s="229"/>
      <c r="C50" s="229"/>
      <c r="D50" s="226"/>
      <c r="E50" s="19">
        <v>4</v>
      </c>
      <c r="F50" s="19">
        <v>2.2599999999999998</v>
      </c>
      <c r="G50" s="25">
        <v>4.99</v>
      </c>
      <c r="H50" s="19">
        <v>113.9</v>
      </c>
      <c r="I50" s="25">
        <f t="shared" si="3"/>
        <v>6.4297614762859814</v>
      </c>
      <c r="L50" s="42"/>
      <c r="P50" s="21"/>
      <c r="Q50" s="21"/>
      <c r="R50" s="108"/>
      <c r="S50" s="22"/>
      <c r="T50" s="21"/>
      <c r="U50" s="21"/>
      <c r="V50" s="21"/>
      <c r="W50" s="22"/>
    </row>
    <row r="51" spans="1:23">
      <c r="A51" s="215"/>
      <c r="B51" s="229"/>
      <c r="C51" s="250"/>
      <c r="D51" s="251"/>
      <c r="E51" s="9">
        <v>5</v>
      </c>
      <c r="F51" s="9">
        <v>2.2200000000000002</v>
      </c>
      <c r="G51" s="11">
        <v>5</v>
      </c>
      <c r="H51" s="9">
        <v>110.2</v>
      </c>
      <c r="I51" s="11">
        <f t="shared" si="3"/>
        <v>6.3203152175592301</v>
      </c>
      <c r="J51" s="11"/>
      <c r="K51" s="39"/>
      <c r="L51" s="35"/>
      <c r="P51" s="21"/>
      <c r="Q51" s="21"/>
      <c r="R51" s="108"/>
      <c r="S51" s="22"/>
      <c r="T51" s="21"/>
      <c r="U51" s="21"/>
      <c r="V51" s="21"/>
      <c r="W51" s="22"/>
    </row>
    <row r="52" spans="1:23">
      <c r="A52" s="215"/>
      <c r="B52" s="229"/>
      <c r="C52" s="252" t="s">
        <v>14</v>
      </c>
      <c r="D52" s="225">
        <v>10</v>
      </c>
      <c r="E52" s="5">
        <v>1</v>
      </c>
      <c r="F52" s="5">
        <v>2.25</v>
      </c>
      <c r="G52" s="5">
        <v>4.97</v>
      </c>
      <c r="H52" s="12">
        <v>115</v>
      </c>
      <c r="I52" s="25">
        <f t="shared" si="3"/>
        <v>6.5469504871246906</v>
      </c>
      <c r="J52" s="25">
        <f>AVERAGE(I52:I57)</f>
        <v>6.846198640922097</v>
      </c>
      <c r="K52" s="25"/>
      <c r="L52" s="42"/>
      <c r="P52" s="21"/>
      <c r="Q52" s="21"/>
      <c r="R52" s="108"/>
      <c r="S52" s="22"/>
      <c r="T52" s="21"/>
      <c r="U52" s="21"/>
      <c r="V52" s="21"/>
      <c r="W52" s="22"/>
    </row>
    <row r="53" spans="1:23">
      <c r="A53" s="215"/>
      <c r="B53" s="229"/>
      <c r="C53" s="229"/>
      <c r="D53" s="226"/>
      <c r="E53" s="19">
        <v>2</v>
      </c>
      <c r="F53" s="19">
        <v>2.23</v>
      </c>
      <c r="G53" s="19">
        <v>4.9800000000000004</v>
      </c>
      <c r="H53" s="24">
        <v>115</v>
      </c>
      <c r="I53" s="25">
        <f t="shared" si="3"/>
        <v>6.5924031392180238</v>
      </c>
      <c r="J53" s="25"/>
      <c r="K53" s="138"/>
      <c r="L53" s="42">
        <f>(MAX(I52:I57)-MIN(I52:I57))*0.395/J52*100</f>
        <v>5.1853521777666467</v>
      </c>
      <c r="P53" s="21"/>
      <c r="Q53" s="21"/>
      <c r="R53" s="108"/>
      <c r="S53" s="22"/>
      <c r="T53" s="21"/>
      <c r="U53" s="21"/>
      <c r="V53" s="21"/>
      <c r="W53" s="22"/>
    </row>
    <row r="54" spans="1:23">
      <c r="A54" s="215"/>
      <c r="B54" s="229"/>
      <c r="C54" s="229"/>
      <c r="D54" s="226"/>
      <c r="E54" s="19">
        <v>3</v>
      </c>
      <c r="F54" s="25">
        <v>2.2999999999999998</v>
      </c>
      <c r="G54" s="25">
        <v>5</v>
      </c>
      <c r="H54" s="19">
        <v>134.5</v>
      </c>
      <c r="I54" s="25">
        <f t="shared" si="3"/>
        <v>7.4456834246469299</v>
      </c>
      <c r="L54" s="42"/>
      <c r="P54" s="21"/>
      <c r="Q54" s="21"/>
      <c r="R54" s="108"/>
      <c r="S54" s="22"/>
      <c r="T54" s="21"/>
      <c r="U54" s="21"/>
      <c r="V54" s="21"/>
      <c r="W54" s="22"/>
    </row>
    <row r="55" spans="1:23">
      <c r="A55" s="215"/>
      <c r="B55" s="229"/>
      <c r="C55" s="229"/>
      <c r="D55" s="226"/>
      <c r="E55" s="19">
        <v>4</v>
      </c>
      <c r="F55" s="19">
        <v>2.3199999999999998</v>
      </c>
      <c r="G55" s="19">
        <v>4.99</v>
      </c>
      <c r="H55" s="19">
        <v>128.80000000000001</v>
      </c>
      <c r="I55" s="25">
        <f t="shared" si="3"/>
        <v>7.0828403946638518</v>
      </c>
      <c r="L55" s="42"/>
      <c r="P55" s="21"/>
      <c r="Q55" s="21"/>
      <c r="R55" s="108"/>
      <c r="S55" s="22"/>
      <c r="T55" s="21"/>
      <c r="U55" s="21"/>
      <c r="V55" s="21"/>
      <c r="W55" s="22"/>
    </row>
    <row r="56" spans="1:23">
      <c r="A56" s="215"/>
      <c r="B56" s="229"/>
      <c r="C56" s="229"/>
      <c r="D56" s="226"/>
      <c r="E56" s="28">
        <v>5</v>
      </c>
      <c r="F56" s="28">
        <v>2.29</v>
      </c>
      <c r="G56" s="28">
        <v>4.99</v>
      </c>
      <c r="H56" s="28">
        <v>117.6</v>
      </c>
      <c r="I56" s="25">
        <f t="shared" si="3"/>
        <v>6.5516609840141031</v>
      </c>
      <c r="J56" s="25"/>
      <c r="L56" s="42"/>
      <c r="P56" s="21"/>
      <c r="Q56" s="21"/>
      <c r="R56" s="108"/>
      <c r="S56" s="22"/>
      <c r="T56" s="21"/>
      <c r="U56" s="21"/>
      <c r="V56" s="21"/>
      <c r="W56" s="22"/>
    </row>
    <row r="57" spans="1:23">
      <c r="A57" s="215"/>
      <c r="B57" s="229"/>
      <c r="C57" s="230"/>
      <c r="D57" s="227"/>
      <c r="E57" s="9">
        <v>6</v>
      </c>
      <c r="F57" s="9">
        <v>2.25</v>
      </c>
      <c r="G57" s="9">
        <v>4.9800000000000004</v>
      </c>
      <c r="H57" s="9">
        <v>120.7</v>
      </c>
      <c r="I57" s="11">
        <f>(2*H57)/(PI()*F57*G57)</f>
        <v>6.8576534158649771</v>
      </c>
      <c r="J57" s="11"/>
      <c r="K57" s="39"/>
      <c r="L57" s="35"/>
      <c r="P57" s="21"/>
      <c r="Q57" s="21"/>
      <c r="R57" s="108"/>
      <c r="S57" s="22"/>
      <c r="T57" s="21"/>
      <c r="U57" s="21"/>
      <c r="V57" s="21"/>
      <c r="W57" s="22"/>
    </row>
    <row r="58" spans="1:23">
      <c r="A58" s="215"/>
      <c r="B58" s="229"/>
      <c r="C58" s="228" t="s">
        <v>22</v>
      </c>
      <c r="D58" s="231">
        <v>10</v>
      </c>
      <c r="E58" s="19">
        <v>1</v>
      </c>
      <c r="F58" s="19">
        <v>2.34</v>
      </c>
      <c r="G58" s="19">
        <v>4.9800000000000004</v>
      </c>
      <c r="H58" s="19">
        <v>114.5</v>
      </c>
      <c r="I58" s="25">
        <f t="shared" si="3"/>
        <v>6.2551886122342415</v>
      </c>
      <c r="J58" s="25">
        <f>AVERAGE(I58:I63)</f>
        <v>6.2249108947467278</v>
      </c>
      <c r="K58" s="25"/>
      <c r="L58" s="42"/>
      <c r="P58" s="21"/>
      <c r="Q58" s="21"/>
      <c r="R58" s="108"/>
      <c r="S58" s="22"/>
      <c r="T58" s="21"/>
      <c r="U58" s="21"/>
      <c r="V58" s="21"/>
      <c r="W58" s="22"/>
    </row>
    <row r="59" spans="1:23">
      <c r="A59" s="215"/>
      <c r="B59" s="229"/>
      <c r="C59" s="229"/>
      <c r="D59" s="226"/>
      <c r="E59" s="19">
        <v>2</v>
      </c>
      <c r="F59" s="19">
        <v>2.33</v>
      </c>
      <c r="G59" s="19">
        <v>5.01</v>
      </c>
      <c r="H59" s="24">
        <v>117</v>
      </c>
      <c r="I59" s="25">
        <f t="shared" si="3"/>
        <v>6.3807589428016946</v>
      </c>
      <c r="J59" s="25"/>
      <c r="K59" s="138"/>
      <c r="L59" s="42">
        <f>(MAX(I58:I63)-MIN(I58:I63))*0.395/J58*100</f>
        <v>2.0437556990496257</v>
      </c>
      <c r="P59" s="21"/>
      <c r="Q59" s="21"/>
      <c r="R59" s="108"/>
      <c r="S59" s="22"/>
      <c r="T59" s="21"/>
      <c r="U59" s="21"/>
      <c r="V59" s="21"/>
      <c r="W59" s="22"/>
    </row>
    <row r="60" spans="1:23">
      <c r="A60" s="215"/>
      <c r="B60" s="229"/>
      <c r="C60" s="229"/>
      <c r="D60" s="226"/>
      <c r="E60" s="19">
        <v>3</v>
      </c>
      <c r="F60" s="19">
        <v>2.29</v>
      </c>
      <c r="G60" s="25">
        <v>5</v>
      </c>
      <c r="H60" s="19">
        <v>110.2</v>
      </c>
      <c r="I60" s="25">
        <f t="shared" si="3"/>
        <v>6.1271178091622245</v>
      </c>
      <c r="L60" s="42"/>
      <c r="P60" s="21"/>
      <c r="Q60" s="21"/>
      <c r="R60" s="108"/>
      <c r="S60" s="22"/>
      <c r="T60" s="21"/>
      <c r="U60" s="21"/>
      <c r="V60" s="21"/>
      <c r="W60" s="22"/>
    </row>
    <row r="61" spans="1:23">
      <c r="A61" s="215"/>
      <c r="B61" s="229"/>
      <c r="C61" s="229"/>
      <c r="D61" s="226"/>
      <c r="E61" s="19">
        <v>4</v>
      </c>
      <c r="F61" s="19">
        <v>2.36</v>
      </c>
      <c r="G61" s="25">
        <v>5</v>
      </c>
      <c r="H61" s="19">
        <v>112.3</v>
      </c>
      <c r="I61" s="25">
        <f t="shared" si="3"/>
        <v>6.0586780031253724</v>
      </c>
      <c r="L61" s="42"/>
      <c r="P61" s="21"/>
      <c r="Q61" s="21"/>
      <c r="R61" s="108"/>
      <c r="S61" s="22"/>
      <c r="T61" s="21"/>
      <c r="U61" s="21"/>
      <c r="V61" s="21"/>
      <c r="W61" s="22"/>
    </row>
    <row r="62" spans="1:23">
      <c r="A62" s="215"/>
      <c r="B62" s="229"/>
      <c r="C62" s="229"/>
      <c r="D62" s="226"/>
      <c r="E62" s="28">
        <v>5</v>
      </c>
      <c r="F62" s="28">
        <v>2.33</v>
      </c>
      <c r="G62" s="25">
        <v>5</v>
      </c>
      <c r="H62" s="28">
        <v>113.9</v>
      </c>
      <c r="I62" s="25">
        <f t="shared" si="3"/>
        <v>6.2241194912160962</v>
      </c>
      <c r="J62" s="25"/>
      <c r="L62" s="42"/>
      <c r="P62" s="21"/>
      <c r="Q62" s="21"/>
      <c r="R62" s="108"/>
      <c r="S62" s="22"/>
      <c r="T62" s="21"/>
      <c r="U62" s="21"/>
      <c r="V62" s="21"/>
      <c r="W62" s="22"/>
    </row>
    <row r="63" spans="1:23">
      <c r="A63" s="215"/>
      <c r="B63" s="229"/>
      <c r="C63" s="230"/>
      <c r="D63" s="227"/>
      <c r="E63" s="9">
        <v>6</v>
      </c>
      <c r="F63" s="9">
        <v>2.3199999999999998</v>
      </c>
      <c r="G63" s="9">
        <v>4.9800000000000004</v>
      </c>
      <c r="H63" s="9">
        <v>114.4</v>
      </c>
      <c r="I63" s="11">
        <f t="shared" si="3"/>
        <v>6.3036025099407373</v>
      </c>
      <c r="J63" s="11"/>
      <c r="K63" s="39"/>
      <c r="L63" s="35"/>
      <c r="P63" s="21"/>
      <c r="Q63" s="21"/>
      <c r="R63" s="108"/>
      <c r="S63" s="22"/>
      <c r="T63" s="21"/>
      <c r="U63" s="21"/>
      <c r="V63" s="21"/>
      <c r="W63" s="22"/>
    </row>
    <row r="64" spans="1:23">
      <c r="A64" s="215"/>
      <c r="B64" s="229"/>
      <c r="C64" s="228" t="s">
        <v>15</v>
      </c>
      <c r="D64" s="231">
        <v>10</v>
      </c>
      <c r="E64" s="5">
        <v>1</v>
      </c>
      <c r="F64" s="5">
        <v>2.29</v>
      </c>
      <c r="G64" s="5">
        <v>5.01</v>
      </c>
      <c r="H64" s="5">
        <v>121.4</v>
      </c>
      <c r="I64" s="25">
        <f t="shared" si="3"/>
        <v>6.7363648567863734</v>
      </c>
      <c r="J64" s="25">
        <f>AVERAGE(I64:I68)</f>
        <v>6.7675336686713532</v>
      </c>
      <c r="K64" s="25"/>
      <c r="L64" s="42"/>
      <c r="P64" s="21"/>
      <c r="Q64" s="21"/>
      <c r="R64" s="108"/>
      <c r="S64" s="22"/>
      <c r="T64" s="21"/>
      <c r="U64" s="21"/>
      <c r="V64" s="21"/>
      <c r="W64" s="22"/>
    </row>
    <row r="65" spans="1:23">
      <c r="A65" s="215"/>
      <c r="B65" s="229"/>
      <c r="C65" s="229"/>
      <c r="D65" s="226"/>
      <c r="E65" s="19">
        <v>2</v>
      </c>
      <c r="F65" s="19">
        <v>2.2200000000000002</v>
      </c>
      <c r="G65" s="25">
        <v>5</v>
      </c>
      <c r="H65" s="19">
        <v>113.1</v>
      </c>
      <c r="I65" s="25">
        <f t="shared" si="3"/>
        <v>6.4866393022318416</v>
      </c>
      <c r="J65" s="25"/>
      <c r="K65" s="138"/>
      <c r="L65" s="42">
        <f>(MAX(I64:I68)-MIN(I64:I68))*0.43/J64*100</f>
        <v>5.2220380263599893</v>
      </c>
      <c r="P65" s="21"/>
      <c r="Q65" s="21"/>
      <c r="R65" s="108"/>
      <c r="S65" s="22"/>
      <c r="T65" s="21"/>
      <c r="U65" s="21"/>
      <c r="V65" s="21"/>
      <c r="W65" s="22"/>
    </row>
    <row r="66" spans="1:23">
      <c r="A66" s="215"/>
      <c r="B66" s="229"/>
      <c r="C66" s="229"/>
      <c r="D66" s="226"/>
      <c r="E66" s="19">
        <v>3</v>
      </c>
      <c r="F66" s="19">
        <v>2.21</v>
      </c>
      <c r="G66" s="25">
        <v>4.9800000000000004</v>
      </c>
      <c r="H66" s="19">
        <v>117.6</v>
      </c>
      <c r="I66" s="25">
        <f t="shared" si="3"/>
        <v>6.8024573616118378</v>
      </c>
      <c r="L66" s="42"/>
      <c r="P66" s="21"/>
      <c r="Q66" s="21"/>
      <c r="R66" s="108"/>
      <c r="S66" s="22"/>
      <c r="T66" s="21"/>
      <c r="U66" s="21"/>
      <c r="V66" s="21"/>
      <c r="W66" s="22"/>
    </row>
    <row r="67" spans="1:23">
      <c r="A67" s="215"/>
      <c r="B67" s="229"/>
      <c r="C67" s="229"/>
      <c r="D67" s="226"/>
      <c r="E67" s="19">
        <v>4</v>
      </c>
      <c r="F67" s="19">
        <v>2.27</v>
      </c>
      <c r="G67" s="25">
        <v>5</v>
      </c>
      <c r="H67" s="19">
        <v>130.30000000000001</v>
      </c>
      <c r="I67" s="25">
        <f t="shared" si="3"/>
        <v>7.3085071664754073</v>
      </c>
      <c r="L67" s="42"/>
      <c r="P67" s="21"/>
      <c r="Q67" s="21"/>
      <c r="R67" s="108"/>
      <c r="S67" s="22"/>
      <c r="T67" s="21"/>
      <c r="U67" s="21"/>
      <c r="V67" s="21"/>
      <c r="W67" s="22"/>
    </row>
    <row r="68" spans="1:23">
      <c r="A68" s="215"/>
      <c r="B68" s="229"/>
      <c r="C68" s="250"/>
      <c r="D68" s="251"/>
      <c r="E68" s="9">
        <v>5</v>
      </c>
      <c r="F68" s="9">
        <v>2.25</v>
      </c>
      <c r="G68" s="11">
        <v>4.99</v>
      </c>
      <c r="H68" s="9">
        <v>114.7</v>
      </c>
      <c r="I68" s="11">
        <f t="shared" si="3"/>
        <v>6.5036996562513103</v>
      </c>
      <c r="J68" s="11"/>
      <c r="K68" s="39"/>
      <c r="L68" s="35"/>
      <c r="P68" s="21"/>
      <c r="Q68" s="21"/>
      <c r="R68" s="108"/>
      <c r="S68" s="22"/>
      <c r="T68" s="21"/>
      <c r="U68" s="21"/>
      <c r="V68" s="21"/>
      <c r="W68" s="22"/>
    </row>
    <row r="69" spans="1:23">
      <c r="A69" s="215"/>
      <c r="B69" s="229"/>
      <c r="C69" s="252" t="s">
        <v>16</v>
      </c>
      <c r="D69" s="225">
        <v>10</v>
      </c>
      <c r="E69" s="5">
        <v>1</v>
      </c>
      <c r="F69" s="5">
        <v>2.25</v>
      </c>
      <c r="G69" s="5">
        <v>4.9800000000000004</v>
      </c>
      <c r="H69" s="12">
        <v>126</v>
      </c>
      <c r="I69" s="25">
        <f t="shared" si="3"/>
        <v>7.158776556743887</v>
      </c>
      <c r="J69" s="25">
        <f>AVERAGE(I69:I73)</f>
        <v>7.0332288515737762</v>
      </c>
      <c r="K69" s="25"/>
      <c r="L69" s="42"/>
      <c r="P69" s="21"/>
      <c r="Q69" s="21"/>
      <c r="R69" s="108"/>
      <c r="S69" s="22"/>
      <c r="T69" s="21"/>
      <c r="U69" s="21"/>
      <c r="V69" s="21"/>
      <c r="W69" s="22"/>
    </row>
    <row r="70" spans="1:23">
      <c r="A70" s="215"/>
      <c r="B70" s="229"/>
      <c r="C70" s="229"/>
      <c r="D70" s="226"/>
      <c r="E70" s="19">
        <v>2</v>
      </c>
      <c r="F70" s="19">
        <v>2.2599999999999998</v>
      </c>
      <c r="G70" s="19">
        <v>4.97</v>
      </c>
      <c r="H70" s="24">
        <v>114</v>
      </c>
      <c r="I70" s="25">
        <f t="shared" si="3"/>
        <v>6.4613035780972821</v>
      </c>
      <c r="J70" s="25"/>
      <c r="K70" s="138"/>
      <c r="L70" s="42">
        <f>(MAX(I69:I73)-MIN(I69:I73))*0.43/J69*100</f>
        <v>6.4176488340631446</v>
      </c>
      <c r="P70" s="21"/>
      <c r="Q70" s="21"/>
      <c r="R70" s="108"/>
      <c r="S70" s="22"/>
      <c r="T70" s="21"/>
      <c r="U70" s="21"/>
      <c r="V70" s="21"/>
      <c r="W70" s="22"/>
    </row>
    <row r="71" spans="1:23">
      <c r="A71" s="215"/>
      <c r="B71" s="229"/>
      <c r="C71" s="229"/>
      <c r="D71" s="226"/>
      <c r="E71" s="19">
        <v>3</v>
      </c>
      <c r="F71" s="19">
        <v>2.2799999999999998</v>
      </c>
      <c r="G71" s="19">
        <v>5.0199999999999996</v>
      </c>
      <c r="H71" s="19">
        <v>132.80000000000001</v>
      </c>
      <c r="I71" s="25">
        <f t="shared" si="3"/>
        <v>7.3865158463003091</v>
      </c>
      <c r="L71" s="42"/>
      <c r="P71" s="21"/>
      <c r="Q71" s="21"/>
      <c r="R71" s="108"/>
      <c r="S71" s="22"/>
      <c r="T71" s="21"/>
      <c r="U71" s="21"/>
      <c r="V71" s="21"/>
      <c r="W71" s="22"/>
    </row>
    <row r="72" spans="1:23">
      <c r="A72" s="215"/>
      <c r="B72" s="229"/>
      <c r="C72" s="229"/>
      <c r="D72" s="226"/>
      <c r="E72" s="19">
        <v>4</v>
      </c>
      <c r="F72" s="19">
        <v>2.2799999999999998</v>
      </c>
      <c r="G72" s="25">
        <v>5</v>
      </c>
      <c r="H72" s="19">
        <v>134.5</v>
      </c>
      <c r="I72" s="25">
        <f t="shared" si="3"/>
        <v>7.5109964371438336</v>
      </c>
      <c r="L72" s="42"/>
      <c r="P72" s="21"/>
      <c r="Q72" s="21"/>
      <c r="R72" s="108"/>
      <c r="S72" s="22"/>
      <c r="T72" s="21"/>
      <c r="U72" s="21"/>
      <c r="V72" s="21"/>
      <c r="W72" s="22"/>
    </row>
    <row r="73" spans="1:23">
      <c r="A73" s="215"/>
      <c r="B73" s="229"/>
      <c r="C73" s="230"/>
      <c r="D73" s="227"/>
      <c r="E73" s="9">
        <v>5</v>
      </c>
      <c r="F73" s="9">
        <v>2.29</v>
      </c>
      <c r="G73" s="9">
        <v>4.9800000000000004</v>
      </c>
      <c r="H73" s="9">
        <v>119.1</v>
      </c>
      <c r="I73" s="11">
        <f t="shared" si="3"/>
        <v>6.6485518395835674</v>
      </c>
      <c r="J73" s="11"/>
      <c r="K73" s="39"/>
      <c r="L73" s="35"/>
      <c r="P73" s="21"/>
      <c r="Q73" s="21"/>
      <c r="R73" s="108"/>
      <c r="S73" s="22"/>
      <c r="T73" s="21"/>
      <c r="U73" s="21"/>
      <c r="V73" s="21"/>
      <c r="W73" s="22"/>
    </row>
    <row r="74" spans="1:23">
      <c r="A74" s="215"/>
      <c r="B74" s="229"/>
      <c r="C74" s="228" t="s">
        <v>21</v>
      </c>
      <c r="D74" s="231">
        <v>10</v>
      </c>
      <c r="E74" s="19">
        <v>1</v>
      </c>
      <c r="F74" s="19">
        <v>2.37</v>
      </c>
      <c r="G74" s="19">
        <v>4.9800000000000004</v>
      </c>
      <c r="H74" s="19">
        <v>126.4</v>
      </c>
      <c r="I74" s="25">
        <f t="shared" si="3"/>
        <v>6.8178824349941776</v>
      </c>
      <c r="J74" s="25">
        <f>AVERAGE(I74:I78)</f>
        <v>6.6449116968422057</v>
      </c>
      <c r="K74" s="25"/>
      <c r="L74" s="42"/>
      <c r="P74" s="21"/>
      <c r="Q74" s="21"/>
      <c r="R74" s="108"/>
      <c r="S74" s="22"/>
      <c r="T74" s="21"/>
      <c r="U74" s="21"/>
      <c r="V74" s="21"/>
      <c r="W74" s="22"/>
    </row>
    <row r="75" spans="1:23">
      <c r="A75" s="215"/>
      <c r="B75" s="229"/>
      <c r="C75" s="229"/>
      <c r="D75" s="226"/>
      <c r="E75" s="19">
        <v>2</v>
      </c>
      <c r="F75" s="19">
        <v>2.34</v>
      </c>
      <c r="G75" s="25">
        <v>5</v>
      </c>
      <c r="H75" s="19">
        <v>132.6</v>
      </c>
      <c r="I75" s="25">
        <f>(2*H75)/(PI()*F75*G75)</f>
        <v>7.2150240868325897</v>
      </c>
      <c r="J75" s="25"/>
      <c r="K75" s="138"/>
      <c r="L75" s="42">
        <f>(MAX(I74:I78)-MIN(I74:I78))*0.43/J74*100</f>
        <v>7.8699974760230686</v>
      </c>
      <c r="P75" s="21"/>
      <c r="Q75" s="21"/>
      <c r="R75" s="108"/>
      <c r="S75" s="22"/>
      <c r="T75" s="21"/>
      <c r="U75" s="21"/>
      <c r="V75" s="21"/>
      <c r="W75" s="22"/>
    </row>
    <row r="76" spans="1:23">
      <c r="A76" s="215"/>
      <c r="B76" s="229"/>
      <c r="C76" s="229"/>
      <c r="D76" s="226"/>
      <c r="E76" s="19">
        <v>3</v>
      </c>
      <c r="F76" s="19">
        <v>2.37</v>
      </c>
      <c r="G76" s="25">
        <v>5</v>
      </c>
      <c r="H76" s="24">
        <v>117</v>
      </c>
      <c r="I76" s="25">
        <f t="shared" si="3"/>
        <v>6.2856129423634606</v>
      </c>
      <c r="L76" s="42"/>
      <c r="P76" s="21"/>
      <c r="Q76" s="21"/>
      <c r="R76" s="108"/>
      <c r="S76" s="22"/>
      <c r="T76" s="21"/>
      <c r="U76" s="21"/>
      <c r="V76" s="21"/>
      <c r="W76" s="22"/>
    </row>
    <row r="77" spans="1:23">
      <c r="A77" s="215"/>
      <c r="B77" s="229"/>
      <c r="C77" s="229"/>
      <c r="D77" s="226"/>
      <c r="E77" s="19">
        <v>4</v>
      </c>
      <c r="F77" s="19">
        <v>2.31</v>
      </c>
      <c r="G77" s="19">
        <v>4.9800000000000004</v>
      </c>
      <c r="H77" s="19">
        <v>108.4</v>
      </c>
      <c r="I77" s="25">
        <f t="shared" si="3"/>
        <v>5.9988511035176053</v>
      </c>
      <c r="L77" s="42"/>
      <c r="P77" s="21"/>
      <c r="Q77" s="21"/>
      <c r="R77" s="108"/>
      <c r="S77" s="22"/>
      <c r="T77" s="21"/>
      <c r="U77" s="21"/>
      <c r="V77" s="21"/>
      <c r="W77" s="22"/>
    </row>
    <row r="78" spans="1:23">
      <c r="A78" s="230"/>
      <c r="B78" s="230"/>
      <c r="C78" s="230"/>
      <c r="D78" s="227"/>
      <c r="E78" s="9">
        <v>5</v>
      </c>
      <c r="F78" s="9">
        <v>2.33</v>
      </c>
      <c r="G78" s="11">
        <v>5</v>
      </c>
      <c r="H78" s="9">
        <v>126.4</v>
      </c>
      <c r="I78" s="11">
        <f t="shared" si="3"/>
        <v>6.9071879165032009</v>
      </c>
      <c r="J78" s="11"/>
      <c r="K78" s="39"/>
      <c r="L78" s="35"/>
      <c r="P78" s="21"/>
      <c r="Q78" s="21"/>
      <c r="R78" s="108"/>
      <c r="S78" s="22"/>
      <c r="T78" s="21"/>
      <c r="U78" s="21"/>
      <c r="V78" s="21"/>
      <c r="W78" s="22"/>
    </row>
    <row r="79" spans="1:23">
      <c r="A79" s="247" t="s">
        <v>2</v>
      </c>
      <c r="B79" s="247"/>
      <c r="C79" s="228" t="s">
        <v>17</v>
      </c>
      <c r="D79" s="231" t="s">
        <v>18</v>
      </c>
      <c r="E79" s="5">
        <v>1</v>
      </c>
      <c r="F79" s="5">
        <v>2.21</v>
      </c>
      <c r="G79" s="6">
        <v>4.99</v>
      </c>
      <c r="H79" s="12">
        <v>110</v>
      </c>
      <c r="I79" s="25">
        <f t="shared" si="3"/>
        <v>6.3500915822988917</v>
      </c>
      <c r="J79" s="25">
        <f>AVERAGE(I79:I84)</f>
        <v>7.0691668196009267</v>
      </c>
      <c r="K79" s="25"/>
      <c r="L79" s="42"/>
      <c r="P79" s="21"/>
      <c r="Q79" s="21"/>
      <c r="R79" s="108"/>
      <c r="S79" s="22"/>
      <c r="T79" s="21"/>
      <c r="U79" s="21"/>
      <c r="V79" s="21"/>
      <c r="W79" s="22"/>
    </row>
    <row r="80" spans="1:23">
      <c r="A80" s="248"/>
      <c r="B80" s="248"/>
      <c r="C80" s="229"/>
      <c r="D80" s="226"/>
      <c r="E80" s="19">
        <v>2</v>
      </c>
      <c r="F80" s="19">
        <v>2.27</v>
      </c>
      <c r="G80" s="25">
        <v>4.99</v>
      </c>
      <c r="H80" s="24">
        <v>122</v>
      </c>
      <c r="I80" s="25">
        <f t="shared" si="3"/>
        <v>6.8566747794130052</v>
      </c>
      <c r="J80" s="25"/>
      <c r="K80" s="138"/>
      <c r="L80" s="42">
        <f>(MAX(I79:I84)-MIN(I79:I84))*0.395/J79*100</f>
        <v>7.9158481092811694</v>
      </c>
      <c r="P80" s="21"/>
      <c r="Q80" s="21"/>
      <c r="R80" s="108"/>
      <c r="S80" s="22"/>
      <c r="T80" s="21"/>
      <c r="U80" s="21"/>
      <c r="V80" s="21"/>
      <c r="W80" s="22"/>
    </row>
    <row r="81" spans="1:23">
      <c r="A81" s="248"/>
      <c r="B81" s="248"/>
      <c r="C81" s="229"/>
      <c r="D81" s="226"/>
      <c r="E81" s="19">
        <v>3</v>
      </c>
      <c r="F81" s="25">
        <v>2.2000000000000002</v>
      </c>
      <c r="G81" s="25">
        <v>5</v>
      </c>
      <c r="H81" s="19">
        <v>134.19999999999999</v>
      </c>
      <c r="I81" s="25">
        <f t="shared" si="3"/>
        <v>7.7667612228844911</v>
      </c>
      <c r="L81" s="42"/>
      <c r="P81" s="21"/>
      <c r="Q81" s="21"/>
      <c r="R81" s="108"/>
      <c r="S81" s="22"/>
      <c r="T81" s="21"/>
      <c r="U81" s="21"/>
      <c r="V81" s="21"/>
      <c r="W81" s="22"/>
    </row>
    <row r="82" spans="1:23">
      <c r="A82" s="248"/>
      <c r="B82" s="248"/>
      <c r="C82" s="229"/>
      <c r="D82" s="226"/>
      <c r="E82" s="19">
        <v>4</v>
      </c>
      <c r="F82" s="19">
        <v>2.25</v>
      </c>
      <c r="G82" s="25">
        <v>4.9800000000000004</v>
      </c>
      <c r="H82" s="24">
        <v>124</v>
      </c>
      <c r="I82" s="25">
        <f t="shared" si="3"/>
        <v>7.0451451828273175</v>
      </c>
      <c r="L82" s="42"/>
      <c r="P82" s="21"/>
      <c r="Q82" s="21"/>
      <c r="R82" s="108"/>
      <c r="S82" s="22"/>
      <c r="T82" s="21"/>
      <c r="U82" s="21"/>
      <c r="V82" s="21"/>
      <c r="W82" s="22"/>
    </row>
    <row r="83" spans="1:23">
      <c r="A83" s="248"/>
      <c r="B83" s="248"/>
      <c r="C83" s="229"/>
      <c r="D83" s="226"/>
      <c r="E83" s="28">
        <v>5</v>
      </c>
      <c r="F83" s="28">
        <v>2.2599999999999998</v>
      </c>
      <c r="G83" s="25">
        <v>4.9800000000000004</v>
      </c>
      <c r="H83" s="28">
        <v>127.4</v>
      </c>
      <c r="I83" s="25">
        <f t="shared" si="3"/>
        <v>7.2062905604390908</v>
      </c>
      <c r="J83" s="25"/>
      <c r="L83" s="42"/>
      <c r="P83" s="21"/>
      <c r="Q83" s="21"/>
      <c r="R83" s="108"/>
      <c r="S83" s="22"/>
      <c r="T83" s="21"/>
      <c r="U83" s="21"/>
      <c r="V83" s="21"/>
      <c r="W83" s="22"/>
    </row>
    <row r="84" spans="1:23">
      <c r="A84" s="248"/>
      <c r="B84" s="248"/>
      <c r="C84" s="250"/>
      <c r="D84" s="251"/>
      <c r="E84" s="9">
        <v>6</v>
      </c>
      <c r="F84" s="9">
        <v>2.29</v>
      </c>
      <c r="G84" s="11">
        <v>4.9800000000000004</v>
      </c>
      <c r="H84" s="9">
        <v>128.80000000000001</v>
      </c>
      <c r="I84" s="11">
        <f t="shared" si="3"/>
        <v>7.1900375897427677</v>
      </c>
      <c r="J84" s="11"/>
      <c r="K84" s="39"/>
      <c r="L84" s="35"/>
      <c r="P84" s="21"/>
      <c r="Q84" s="21"/>
      <c r="R84" s="108"/>
      <c r="S84" s="22"/>
      <c r="T84" s="21"/>
      <c r="U84" s="21"/>
      <c r="V84" s="21"/>
      <c r="W84" s="22"/>
    </row>
    <row r="85" spans="1:23">
      <c r="A85" s="248"/>
      <c r="B85" s="248"/>
      <c r="C85" s="252" t="s">
        <v>19</v>
      </c>
      <c r="D85" s="225" t="s">
        <v>18</v>
      </c>
      <c r="E85" s="5">
        <v>1</v>
      </c>
      <c r="F85" s="5">
        <v>2.2200000000000002</v>
      </c>
      <c r="G85" s="6">
        <v>4.99</v>
      </c>
      <c r="H85" s="12">
        <v>125</v>
      </c>
      <c r="I85" s="25">
        <f t="shared" si="3"/>
        <v>7.1835085979118301</v>
      </c>
      <c r="J85" s="25">
        <f>AVERAGE(I85:I89)</f>
        <v>7.0516685703146083</v>
      </c>
      <c r="K85" s="25"/>
      <c r="L85" s="42"/>
      <c r="P85" s="21"/>
      <c r="Q85" s="21"/>
      <c r="R85" s="108"/>
      <c r="S85" s="22"/>
      <c r="T85" s="21"/>
      <c r="U85" s="21"/>
      <c r="V85" s="21"/>
      <c r="W85" s="22"/>
    </row>
    <row r="86" spans="1:23">
      <c r="A86" s="248"/>
      <c r="B86" s="248"/>
      <c r="C86" s="229"/>
      <c r="D86" s="226"/>
      <c r="E86" s="19">
        <v>2</v>
      </c>
      <c r="F86" s="19">
        <v>2.19</v>
      </c>
      <c r="G86" s="25">
        <v>5</v>
      </c>
      <c r="H86" s="24">
        <v>114</v>
      </c>
      <c r="I86" s="25">
        <f t="shared" si="3"/>
        <v>6.6278222876624904</v>
      </c>
      <c r="J86" s="25"/>
      <c r="K86" s="138"/>
      <c r="L86" s="42">
        <f>(MAX(I85:I89)-MIN(I85:I89))*0.43/J85*100</f>
        <v>4.5123495379658793</v>
      </c>
      <c r="P86" s="21"/>
      <c r="Q86" s="21"/>
      <c r="R86" s="108"/>
      <c r="S86" s="22"/>
      <c r="T86" s="21"/>
      <c r="U86" s="21"/>
      <c r="V86" s="21"/>
      <c r="W86" s="22"/>
    </row>
    <row r="87" spans="1:23">
      <c r="A87" s="248"/>
      <c r="B87" s="248"/>
      <c r="C87" s="229"/>
      <c r="D87" s="226"/>
      <c r="E87" s="19">
        <v>3</v>
      </c>
      <c r="F87" s="19">
        <v>2.2599999999999998</v>
      </c>
      <c r="G87" s="25">
        <v>4.9800000000000004</v>
      </c>
      <c r="H87" s="19">
        <v>125.3</v>
      </c>
      <c r="I87" s="25">
        <f t="shared" si="3"/>
        <v>7.0875055512010832</v>
      </c>
      <c r="L87" s="42"/>
      <c r="P87" s="21"/>
      <c r="Q87" s="21"/>
      <c r="R87" s="108"/>
      <c r="S87" s="22"/>
      <c r="T87" s="21"/>
      <c r="U87" s="21"/>
      <c r="V87" s="21"/>
      <c r="W87" s="22"/>
    </row>
    <row r="88" spans="1:23">
      <c r="A88" s="248"/>
      <c r="B88" s="248"/>
      <c r="C88" s="229"/>
      <c r="D88" s="226"/>
      <c r="E88" s="19">
        <v>4</v>
      </c>
      <c r="F88" s="19">
        <v>2.25</v>
      </c>
      <c r="G88" s="25">
        <v>5</v>
      </c>
      <c r="H88" s="19">
        <v>130.19999999999999</v>
      </c>
      <c r="I88" s="25">
        <f t="shared" si="3"/>
        <v>7.3678128322008076</v>
      </c>
      <c r="L88" s="42"/>
      <c r="P88" s="21"/>
      <c r="Q88" s="21"/>
      <c r="R88" s="108"/>
      <c r="S88" s="22"/>
      <c r="T88" s="21"/>
      <c r="U88" s="21"/>
      <c r="V88" s="21"/>
      <c r="W88" s="22"/>
    </row>
    <row r="89" spans="1:23">
      <c r="A89" s="249"/>
      <c r="B89" s="249"/>
      <c r="C89" s="250"/>
      <c r="D89" s="251"/>
      <c r="E89" s="9">
        <v>5</v>
      </c>
      <c r="F89" s="9">
        <v>2.2799999999999998</v>
      </c>
      <c r="G89" s="11">
        <v>4.9800000000000004</v>
      </c>
      <c r="H89" s="9">
        <v>124.7</v>
      </c>
      <c r="I89" s="11">
        <f t="shared" ref="I89:I92" si="4">(2*H89)/(PI()*F89*G89)</f>
        <v>6.9916935825968247</v>
      </c>
      <c r="J89" s="11"/>
      <c r="K89" s="39"/>
      <c r="L89" s="35"/>
      <c r="P89" s="21"/>
      <c r="Q89" s="21"/>
      <c r="R89" s="108"/>
      <c r="S89" s="22"/>
      <c r="T89" s="21"/>
      <c r="U89" s="21"/>
      <c r="V89" s="21"/>
      <c r="W89" s="22"/>
    </row>
    <row r="90" spans="1:23">
      <c r="A90" s="228" t="s">
        <v>3</v>
      </c>
      <c r="B90" s="228"/>
      <c r="C90" s="225" t="s">
        <v>20</v>
      </c>
      <c r="D90" s="225" t="s">
        <v>20</v>
      </c>
      <c r="E90" s="5">
        <v>1</v>
      </c>
      <c r="F90" s="5">
        <v>2.3199999999999998</v>
      </c>
      <c r="G90" s="6">
        <v>4.99</v>
      </c>
      <c r="H90" s="12">
        <v>186</v>
      </c>
      <c r="I90" s="25">
        <f t="shared" si="4"/>
        <v>10.22832541465432</v>
      </c>
      <c r="J90" s="25">
        <f>AVERAGE(I90:I95)</f>
        <v>9.6151162817339664</v>
      </c>
      <c r="K90" s="25"/>
      <c r="L90" s="42"/>
      <c r="P90" s="21"/>
      <c r="Q90" s="21"/>
      <c r="R90" s="108"/>
      <c r="S90" s="22"/>
      <c r="T90" s="21"/>
      <c r="U90" s="21"/>
      <c r="V90" s="21"/>
      <c r="W90" s="22"/>
    </row>
    <row r="91" spans="1:23">
      <c r="A91" s="229"/>
      <c r="B91" s="229"/>
      <c r="C91" s="226"/>
      <c r="D91" s="226"/>
      <c r="E91" s="19">
        <v>2</v>
      </c>
      <c r="F91" s="19">
        <v>2.23</v>
      </c>
      <c r="G91" s="25">
        <v>4.99</v>
      </c>
      <c r="H91" s="24">
        <v>165</v>
      </c>
      <c r="I91" s="25">
        <f t="shared" si="4"/>
        <v>9.4397101324308625</v>
      </c>
      <c r="J91" s="25"/>
      <c r="K91" s="138"/>
      <c r="L91" s="42">
        <f>(MAX(I90:I95)-MIN(I90:I95))*0.395/J90*100</f>
        <v>4.2424766152336728</v>
      </c>
      <c r="P91" s="21"/>
      <c r="Q91" s="21"/>
      <c r="R91" s="108"/>
      <c r="S91" s="22"/>
      <c r="T91" s="21"/>
      <c r="U91" s="21"/>
      <c r="V91" s="21"/>
      <c r="W91" s="22"/>
    </row>
    <row r="92" spans="1:23">
      <c r="A92" s="229"/>
      <c r="B92" s="229"/>
      <c r="C92" s="226"/>
      <c r="D92" s="226"/>
      <c r="E92" s="19">
        <v>3</v>
      </c>
      <c r="F92" s="19">
        <v>2.34</v>
      </c>
      <c r="G92" s="25">
        <v>5</v>
      </c>
      <c r="H92" s="24">
        <v>169</v>
      </c>
      <c r="I92" s="25">
        <f t="shared" si="4"/>
        <v>9.1956189341983983</v>
      </c>
      <c r="L92" s="42"/>
      <c r="P92" s="21"/>
      <c r="Q92" s="21"/>
      <c r="R92" s="108"/>
      <c r="S92" s="22"/>
      <c r="T92" s="21"/>
      <c r="U92" s="21"/>
      <c r="V92" s="21"/>
      <c r="W92" s="22"/>
    </row>
    <row r="93" spans="1:23">
      <c r="A93" s="229"/>
      <c r="B93" s="229"/>
      <c r="C93" s="226"/>
      <c r="D93" s="226"/>
      <c r="E93" s="19">
        <v>4</v>
      </c>
      <c r="F93" s="19">
        <v>2.38</v>
      </c>
      <c r="G93" s="25">
        <v>5.01</v>
      </c>
      <c r="H93" s="19">
        <v>185.6</v>
      </c>
      <c r="I93" s="25">
        <f>(2*H93)/(PI()*F93*G93)</f>
        <v>9.9093099306784005</v>
      </c>
      <c r="L93" s="42"/>
      <c r="P93" s="21"/>
      <c r="Q93" s="21"/>
      <c r="R93" s="108"/>
      <c r="S93" s="22"/>
      <c r="T93" s="21"/>
      <c r="U93" s="21"/>
      <c r="V93" s="21"/>
      <c r="W93" s="22"/>
    </row>
    <row r="94" spans="1:23">
      <c r="A94" s="229"/>
      <c r="B94" s="229"/>
      <c r="C94" s="226"/>
      <c r="D94" s="226"/>
      <c r="E94" s="28">
        <v>5</v>
      </c>
      <c r="F94" s="28">
        <v>2.41</v>
      </c>
      <c r="G94" s="25">
        <v>5</v>
      </c>
      <c r="H94" s="28">
        <v>179.4</v>
      </c>
      <c r="I94" s="25">
        <f>(2*H94)/(PI()*F94*G94)</f>
        <v>9.4779740384019995</v>
      </c>
      <c r="J94" s="25"/>
      <c r="L94" s="42"/>
      <c r="P94" s="21"/>
      <c r="Q94" s="21"/>
      <c r="R94" s="108"/>
      <c r="S94" s="22"/>
      <c r="T94" s="21"/>
      <c r="U94" s="21"/>
      <c r="V94" s="21"/>
      <c r="W94" s="22"/>
    </row>
    <row r="95" spans="1:23">
      <c r="A95" s="230"/>
      <c r="B95" s="230"/>
      <c r="C95" s="227"/>
      <c r="D95" s="227"/>
      <c r="E95" s="9">
        <v>6</v>
      </c>
      <c r="F95" s="9">
        <v>2.33</v>
      </c>
      <c r="G95" s="11">
        <v>4.99</v>
      </c>
      <c r="H95" s="9">
        <v>172.4</v>
      </c>
      <c r="I95" s="11">
        <f t="shared" ref="I95:I100" si="5">(2*H95)/(PI()*F95*G95)</f>
        <v>9.4397592400398231</v>
      </c>
      <c r="J95" s="11"/>
      <c r="K95" s="39"/>
      <c r="L95" s="35"/>
      <c r="P95" s="21"/>
      <c r="Q95" s="21"/>
      <c r="R95" s="108"/>
      <c r="S95" s="22"/>
      <c r="T95" s="21"/>
      <c r="U95" s="21"/>
      <c r="V95" s="21"/>
      <c r="W95" s="22"/>
    </row>
    <row r="96" spans="1:23">
      <c r="A96" s="228" t="s">
        <v>12</v>
      </c>
      <c r="B96" s="228"/>
      <c r="C96" s="231" t="s">
        <v>20</v>
      </c>
      <c r="D96" s="231" t="s">
        <v>20</v>
      </c>
      <c r="E96" s="5">
        <v>1</v>
      </c>
      <c r="F96" s="5">
        <v>3.91</v>
      </c>
      <c r="G96" s="6">
        <v>5.01</v>
      </c>
      <c r="H96" s="12">
        <v>198</v>
      </c>
      <c r="I96" s="25">
        <f t="shared" si="5"/>
        <v>6.4347374268741859</v>
      </c>
      <c r="J96" s="25">
        <f>AVERAGE(I96:I100)</f>
        <v>6.3723306998109388</v>
      </c>
      <c r="K96" s="25"/>
      <c r="L96" s="42"/>
      <c r="P96" s="21"/>
      <c r="Q96" s="21"/>
      <c r="R96" s="108"/>
      <c r="S96" s="22"/>
      <c r="T96" s="21"/>
      <c r="U96" s="21"/>
      <c r="V96" s="21"/>
      <c r="W96" s="22"/>
    </row>
    <row r="97" spans="1:26">
      <c r="A97" s="229"/>
      <c r="B97" s="229"/>
      <c r="C97" s="226"/>
      <c r="D97" s="226"/>
      <c r="E97" s="19">
        <v>2</v>
      </c>
      <c r="F97" s="19">
        <v>3.94</v>
      </c>
      <c r="G97" s="25">
        <v>5.01</v>
      </c>
      <c r="H97" s="24">
        <v>196</v>
      </c>
      <c r="I97" s="25">
        <f t="shared" si="5"/>
        <v>6.3212395201498506</v>
      </c>
      <c r="J97" s="25"/>
      <c r="K97" s="138"/>
      <c r="L97" s="42">
        <f>(MAX(I96:I100)-MIN(I96:I100))*0.43/J96*100</f>
        <v>1.8705242985760921</v>
      </c>
      <c r="P97" s="21"/>
      <c r="Q97" s="21"/>
      <c r="R97" s="108"/>
      <c r="S97" s="22"/>
      <c r="T97" s="21"/>
      <c r="U97" s="21"/>
      <c r="V97" s="21"/>
      <c r="W97" s="22"/>
    </row>
    <row r="98" spans="1:26">
      <c r="A98" s="229"/>
      <c r="B98" s="229"/>
      <c r="C98" s="226"/>
      <c r="D98" s="226"/>
      <c r="E98" s="19">
        <v>3</v>
      </c>
      <c r="F98" s="19">
        <v>3.82</v>
      </c>
      <c r="G98" s="25">
        <v>5.01</v>
      </c>
      <c r="H98" s="19">
        <v>195.1</v>
      </c>
      <c r="I98" s="25">
        <f t="shared" si="5"/>
        <v>6.4898745748772155</v>
      </c>
      <c r="L98" s="42"/>
      <c r="P98" s="21"/>
      <c r="Q98" s="21"/>
      <c r="R98" s="108"/>
      <c r="S98" s="22"/>
      <c r="T98" s="21"/>
      <c r="U98" s="21"/>
      <c r="V98" s="21"/>
      <c r="W98" s="22"/>
    </row>
    <row r="99" spans="1:26">
      <c r="A99" s="229"/>
      <c r="B99" s="229"/>
      <c r="C99" s="226"/>
      <c r="D99" s="226"/>
      <c r="E99" s="19">
        <v>4</v>
      </c>
      <c r="F99" s="19">
        <v>3.84</v>
      </c>
      <c r="G99" s="25">
        <v>5.01</v>
      </c>
      <c r="H99" s="19">
        <v>193.5</v>
      </c>
      <c r="I99" s="25">
        <f t="shared" si="5"/>
        <v>6.4031273886148021</v>
      </c>
      <c r="L99" s="42"/>
      <c r="P99" s="21"/>
      <c r="Q99" s="21"/>
      <c r="R99" s="108"/>
      <c r="S99" s="22"/>
      <c r="T99" s="21"/>
      <c r="U99" s="21"/>
      <c r="V99" s="21"/>
      <c r="W99" s="22"/>
    </row>
    <row r="100" spans="1:26">
      <c r="A100" s="230"/>
      <c r="B100" s="230"/>
      <c r="C100" s="227"/>
      <c r="D100" s="227"/>
      <c r="E100" s="9">
        <v>5</v>
      </c>
      <c r="F100" s="9">
        <v>3.79</v>
      </c>
      <c r="G100" s="11">
        <v>5.01</v>
      </c>
      <c r="H100" s="9">
        <v>185.3</v>
      </c>
      <c r="I100" s="11">
        <f t="shared" si="5"/>
        <v>6.2126745885386399</v>
      </c>
      <c r="J100" s="11"/>
      <c r="K100" s="39"/>
      <c r="L100" s="35"/>
      <c r="P100" s="21"/>
      <c r="Q100" s="21"/>
      <c r="R100" s="108"/>
      <c r="S100" s="22"/>
      <c r="T100" s="21"/>
      <c r="U100" s="21"/>
      <c r="V100" s="21"/>
      <c r="W100" s="22"/>
    </row>
    <row r="101" spans="1:26">
      <c r="A101" s="13"/>
      <c r="B101" s="13"/>
      <c r="C101" s="13"/>
      <c r="D101" s="13"/>
      <c r="E101" s="5"/>
      <c r="F101" s="13"/>
      <c r="G101" s="13"/>
      <c r="H101" s="13"/>
      <c r="I101" s="13"/>
      <c r="J101" s="13"/>
      <c r="K101" s="13"/>
      <c r="L101" s="261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</row>
    <row r="102" spans="1:26">
      <c r="A102" s="13"/>
      <c r="B102" s="13"/>
      <c r="C102" s="13"/>
      <c r="D102" s="13"/>
      <c r="E102" s="5"/>
      <c r="F102" s="13"/>
      <c r="G102" s="13"/>
      <c r="H102" s="13"/>
      <c r="I102" s="13"/>
      <c r="J102" s="13"/>
      <c r="K102" s="13"/>
      <c r="L102" s="261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</row>
    <row r="103" spans="1:26">
      <c r="A103" s="13"/>
      <c r="B103" s="13"/>
      <c r="C103" s="13"/>
      <c r="D103" s="13"/>
      <c r="E103" s="5"/>
      <c r="F103" s="13"/>
      <c r="G103" s="13"/>
      <c r="H103" s="13"/>
      <c r="I103" s="13"/>
      <c r="J103" s="13"/>
      <c r="K103" s="13"/>
      <c r="L103" s="261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</row>
    <row r="104" spans="1:26">
      <c r="A104" s="220" t="s">
        <v>114</v>
      </c>
      <c r="B104" s="220"/>
      <c r="C104" s="220"/>
      <c r="D104" s="220"/>
      <c r="E104" s="220"/>
      <c r="F104" s="220"/>
      <c r="G104" s="220"/>
      <c r="H104" s="220"/>
      <c r="I104" s="220"/>
      <c r="J104" s="220"/>
      <c r="K104" s="220"/>
      <c r="L104" s="26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</row>
    <row r="105" spans="1:26">
      <c r="A105" s="13"/>
      <c r="B105" s="13"/>
      <c r="C105" s="13"/>
      <c r="D105" s="13"/>
      <c r="E105" s="5"/>
      <c r="F105" s="5"/>
      <c r="G105" s="5"/>
      <c r="H105" s="5"/>
      <c r="I105" s="5"/>
      <c r="J105" s="5"/>
      <c r="K105" s="5"/>
      <c r="L105" s="6"/>
      <c r="M105" s="5"/>
      <c r="N105" s="5"/>
      <c r="O105" s="30"/>
      <c r="P105" s="5"/>
      <c r="Q105" s="5"/>
      <c r="R105" s="5"/>
      <c r="S105" s="5"/>
      <c r="T105" s="5"/>
      <c r="U105" s="5"/>
      <c r="V105" s="126"/>
      <c r="W105" s="126"/>
    </row>
    <row r="106" spans="1:26" ht="18">
      <c r="A106" s="215" t="s">
        <v>120</v>
      </c>
      <c r="B106" s="215"/>
      <c r="C106" s="215"/>
      <c r="D106" s="106" t="s">
        <v>118</v>
      </c>
      <c r="E106" s="111" t="s">
        <v>119</v>
      </c>
      <c r="F106" s="3" t="s">
        <v>115</v>
      </c>
      <c r="G106" s="3" t="s">
        <v>116</v>
      </c>
      <c r="H106" s="3" t="s">
        <v>0</v>
      </c>
      <c r="I106" s="36" t="s">
        <v>1</v>
      </c>
      <c r="J106" s="123" t="s">
        <v>167</v>
      </c>
      <c r="K106" s="104"/>
      <c r="L106" s="263" t="s">
        <v>170</v>
      </c>
      <c r="P106" s="124"/>
      <c r="Q106" s="124"/>
      <c r="R106" s="36"/>
      <c r="S106" s="123"/>
      <c r="T106" s="123"/>
      <c r="U106" s="123"/>
      <c r="V106" s="123"/>
      <c r="W106" s="123"/>
    </row>
    <row r="107" spans="1:26">
      <c r="A107" s="215" t="s">
        <v>2</v>
      </c>
      <c r="B107" s="215" t="s">
        <v>3</v>
      </c>
      <c r="C107" s="215" t="s">
        <v>4</v>
      </c>
      <c r="D107" s="256">
        <v>10</v>
      </c>
      <c r="E107" s="5">
        <v>1</v>
      </c>
      <c r="F107" s="131">
        <v>2.27</v>
      </c>
      <c r="G107" s="129">
        <v>4.99</v>
      </c>
      <c r="H107" s="130">
        <v>86</v>
      </c>
      <c r="I107" s="53">
        <f>(2*H107)/(PI()*F107*G107)</f>
        <v>4.8333936969632658</v>
      </c>
      <c r="J107" s="25">
        <f>AVERAGE(I107:I111)</f>
        <v>4.9449911562920592</v>
      </c>
      <c r="K107" s="25"/>
      <c r="L107" s="45"/>
      <c r="P107" s="21"/>
      <c r="Q107" s="21"/>
      <c r="R107" s="108"/>
      <c r="S107" s="22"/>
      <c r="T107" s="21"/>
      <c r="U107" s="21"/>
      <c r="V107" s="21"/>
      <c r="W107" s="22"/>
    </row>
    <row r="108" spans="1:26">
      <c r="A108" s="215"/>
      <c r="B108" s="215"/>
      <c r="C108" s="215"/>
      <c r="D108" s="256"/>
      <c r="E108" s="19">
        <v>2</v>
      </c>
      <c r="F108" s="53">
        <v>2.27</v>
      </c>
      <c r="G108" s="52">
        <v>4.9800000000000004</v>
      </c>
      <c r="H108" s="54">
        <v>87</v>
      </c>
      <c r="I108" s="53">
        <f t="shared" ref="I108:I171" si="6">(2*H108)/(PI()*F108*G108)</f>
        <v>4.8994144150150891</v>
      </c>
      <c r="J108" s="25"/>
      <c r="K108" s="138"/>
      <c r="L108" s="42">
        <f>(MAX(I107:I111)-MIN(I107:I111))*0.43/J107*100</f>
        <v>2.7935245849243775</v>
      </c>
      <c r="M108" s="64" t="s">
        <v>171</v>
      </c>
      <c r="N108" s="45">
        <f>MIN(L108:L178)</f>
        <v>2.3170634648664303</v>
      </c>
      <c r="P108" s="21"/>
      <c r="Q108" s="21"/>
      <c r="R108" s="108"/>
      <c r="S108" s="22"/>
      <c r="T108" s="21"/>
      <c r="U108" s="21"/>
      <c r="V108" s="21"/>
      <c r="W108" s="22"/>
      <c r="Y108" s="94"/>
      <c r="Z108" s="94"/>
    </row>
    <row r="109" spans="1:26">
      <c r="A109" s="215"/>
      <c r="B109" s="215"/>
      <c r="C109" s="215"/>
      <c r="D109" s="256"/>
      <c r="E109" s="19">
        <v>3</v>
      </c>
      <c r="F109" s="53">
        <v>2.36</v>
      </c>
      <c r="G109" s="52">
        <v>4.9800000000000004</v>
      </c>
      <c r="H109" s="52">
        <v>93.3</v>
      </c>
      <c r="I109" s="53">
        <f t="shared" si="6"/>
        <v>5.0538275782703135</v>
      </c>
      <c r="L109" s="42"/>
      <c r="M109" s="64" t="s">
        <v>172</v>
      </c>
      <c r="N109" s="45">
        <f>MAX(L108:L178)</f>
        <v>9.6720809734599253</v>
      </c>
      <c r="P109" s="21"/>
      <c r="Q109" s="21"/>
      <c r="R109" s="108"/>
      <c r="S109" s="22"/>
      <c r="T109" s="21"/>
      <c r="U109" s="21"/>
      <c r="V109" s="21"/>
      <c r="W109" s="22"/>
    </row>
    <row r="110" spans="1:26">
      <c r="A110" s="215"/>
      <c r="B110" s="215"/>
      <c r="C110" s="215"/>
      <c r="D110" s="256"/>
      <c r="E110" s="19">
        <v>4</v>
      </c>
      <c r="F110" s="53">
        <v>2.42</v>
      </c>
      <c r="G110" s="53">
        <v>5</v>
      </c>
      <c r="H110" s="52">
        <v>97.5</v>
      </c>
      <c r="I110" s="53">
        <f t="shared" si="6"/>
        <v>5.12978742197018</v>
      </c>
      <c r="L110" s="42"/>
      <c r="P110" s="21"/>
      <c r="Q110" s="21"/>
      <c r="R110" s="108"/>
      <c r="S110" s="22"/>
      <c r="T110" s="21"/>
      <c r="U110" s="21"/>
      <c r="V110" s="21"/>
      <c r="W110" s="22"/>
    </row>
    <row r="111" spans="1:26">
      <c r="A111" s="215"/>
      <c r="B111" s="215"/>
      <c r="C111" s="230"/>
      <c r="D111" s="227"/>
      <c r="E111" s="9">
        <v>5</v>
      </c>
      <c r="F111" s="56">
        <v>2.39</v>
      </c>
      <c r="G111" s="34">
        <v>4.9800000000000004</v>
      </c>
      <c r="H111" s="34">
        <v>89.9</v>
      </c>
      <c r="I111" s="56">
        <f t="shared" si="6"/>
        <v>4.8085326692414476</v>
      </c>
      <c r="J111" s="11"/>
      <c r="K111" s="39"/>
      <c r="L111" s="35"/>
      <c r="P111" s="21"/>
      <c r="Q111" s="21"/>
      <c r="R111" s="108"/>
      <c r="S111" s="22"/>
      <c r="T111" s="21"/>
      <c r="U111" s="21"/>
      <c r="V111" s="21"/>
      <c r="W111" s="22"/>
    </row>
    <row r="112" spans="1:26">
      <c r="A112" s="215"/>
      <c r="B112" s="215"/>
      <c r="C112" s="228" t="s">
        <v>5</v>
      </c>
      <c r="D112" s="231">
        <v>10</v>
      </c>
      <c r="E112" s="5">
        <v>1</v>
      </c>
      <c r="F112" s="129">
        <v>2.33</v>
      </c>
      <c r="G112" s="129">
        <v>4.97</v>
      </c>
      <c r="H112" s="130">
        <v>90</v>
      </c>
      <c r="I112" s="53">
        <f t="shared" si="6"/>
        <v>4.9477793380957262</v>
      </c>
      <c r="J112" s="25">
        <f>AVERAGE(I112:I116)</f>
        <v>5.1542257123686319</v>
      </c>
      <c r="K112" s="25"/>
      <c r="L112" s="42"/>
      <c r="P112" s="21"/>
      <c r="Q112" s="21"/>
      <c r="R112" s="108"/>
      <c r="S112" s="22"/>
      <c r="T112" s="21"/>
      <c r="U112" s="21"/>
      <c r="V112" s="21"/>
      <c r="W112" s="22"/>
    </row>
    <row r="113" spans="1:23">
      <c r="A113" s="215"/>
      <c r="B113" s="215"/>
      <c r="C113" s="229"/>
      <c r="D113" s="226"/>
      <c r="E113" s="5">
        <v>2</v>
      </c>
      <c r="F113" s="52">
        <v>2.33</v>
      </c>
      <c r="G113" s="52">
        <v>4.99</v>
      </c>
      <c r="H113" s="54">
        <v>87</v>
      </c>
      <c r="I113" s="53">
        <f t="shared" si="6"/>
        <v>4.7636836072126716</v>
      </c>
      <c r="J113" s="25"/>
      <c r="K113" s="138"/>
      <c r="L113" s="42">
        <f>(MAX(I112:I116)-MIN(I112:I116))*0.43/J112*100</f>
        <v>6.6136933357378584</v>
      </c>
      <c r="P113" s="21"/>
      <c r="Q113" s="21"/>
      <c r="R113" s="108"/>
      <c r="S113" s="22"/>
      <c r="T113" s="21"/>
      <c r="U113" s="21"/>
      <c r="V113" s="21"/>
      <c r="W113" s="22"/>
    </row>
    <row r="114" spans="1:23">
      <c r="A114" s="215"/>
      <c r="B114" s="215"/>
      <c r="C114" s="229"/>
      <c r="D114" s="226"/>
      <c r="E114" s="5">
        <v>3</v>
      </c>
      <c r="F114" s="52">
        <v>2.39</v>
      </c>
      <c r="G114" s="53">
        <v>5</v>
      </c>
      <c r="H114" s="52">
        <v>104.3</v>
      </c>
      <c r="I114" s="53">
        <f t="shared" si="6"/>
        <v>5.5564386826726979</v>
      </c>
      <c r="L114" s="42"/>
      <c r="P114" s="21"/>
      <c r="Q114" s="21"/>
      <c r="R114" s="108"/>
      <c r="S114" s="22"/>
      <c r="T114" s="21"/>
      <c r="U114" s="21"/>
      <c r="V114" s="21"/>
      <c r="W114" s="22"/>
    </row>
    <row r="115" spans="1:23">
      <c r="A115" s="215"/>
      <c r="B115" s="215"/>
      <c r="C115" s="229"/>
      <c r="D115" s="226"/>
      <c r="E115" s="5">
        <v>4</v>
      </c>
      <c r="F115" s="52">
        <v>2.46</v>
      </c>
      <c r="G115" s="52">
        <v>4.99</v>
      </c>
      <c r="H115" s="52">
        <v>100.8</v>
      </c>
      <c r="I115" s="53">
        <f t="shared" si="6"/>
        <v>5.2276319349798941</v>
      </c>
      <c r="L115" s="42"/>
      <c r="P115" s="21"/>
      <c r="Q115" s="21"/>
      <c r="R115" s="108"/>
      <c r="S115" s="22"/>
      <c r="T115" s="21"/>
      <c r="U115" s="21"/>
      <c r="V115" s="21"/>
      <c r="W115" s="22"/>
    </row>
    <row r="116" spans="1:23">
      <c r="A116" s="215"/>
      <c r="B116" s="215"/>
      <c r="C116" s="230"/>
      <c r="D116" s="227"/>
      <c r="E116" s="9">
        <v>5</v>
      </c>
      <c r="F116" s="34">
        <v>2.44</v>
      </c>
      <c r="G116" s="56">
        <v>5</v>
      </c>
      <c r="H116" s="34">
        <v>101.1</v>
      </c>
      <c r="I116" s="56">
        <f t="shared" si="6"/>
        <v>5.2755949988821698</v>
      </c>
      <c r="J116" s="11"/>
      <c r="K116" s="39"/>
      <c r="L116" s="35"/>
      <c r="P116" s="21"/>
      <c r="Q116" s="21"/>
      <c r="R116" s="108"/>
      <c r="S116" s="22"/>
      <c r="T116" s="21"/>
      <c r="U116" s="21"/>
      <c r="V116" s="21"/>
      <c r="W116" s="22"/>
    </row>
    <row r="117" spans="1:23">
      <c r="A117" s="215"/>
      <c r="B117" s="215"/>
      <c r="C117" s="228" t="s">
        <v>6</v>
      </c>
      <c r="D117" s="231">
        <v>10</v>
      </c>
      <c r="E117" s="5">
        <v>1</v>
      </c>
      <c r="F117" s="129">
        <v>2.42</v>
      </c>
      <c r="G117" s="129">
        <v>4.99</v>
      </c>
      <c r="H117" s="129">
        <v>86.3</v>
      </c>
      <c r="I117" s="53">
        <f t="shared" si="6"/>
        <v>4.5496187710397873</v>
      </c>
      <c r="J117" s="25">
        <f>AVERAGE(I117:I121)</f>
        <v>4.6263328629791349</v>
      </c>
      <c r="K117" s="25"/>
      <c r="L117" s="42"/>
      <c r="P117" s="21"/>
      <c r="Q117" s="21"/>
      <c r="R117" s="108"/>
      <c r="S117" s="22"/>
      <c r="T117" s="21"/>
      <c r="U117" s="21"/>
      <c r="V117" s="21"/>
      <c r="W117" s="22"/>
    </row>
    <row r="118" spans="1:23">
      <c r="A118" s="215"/>
      <c r="B118" s="215"/>
      <c r="C118" s="229"/>
      <c r="D118" s="226"/>
      <c r="E118" s="19">
        <v>2</v>
      </c>
      <c r="F118" s="52">
        <v>2.39</v>
      </c>
      <c r="G118" s="53">
        <v>5</v>
      </c>
      <c r="H118" s="52">
        <v>90.3</v>
      </c>
      <c r="I118" s="53">
        <f t="shared" si="6"/>
        <v>4.8106079870119327</v>
      </c>
      <c r="J118" s="25"/>
      <c r="K118" s="138"/>
      <c r="L118" s="42">
        <f>(MAX(I117:I121)-MIN(I117:I121))*0.43/J117*100</f>
        <v>4.386182830582916</v>
      </c>
      <c r="P118" s="21"/>
      <c r="Q118" s="21"/>
      <c r="R118" s="108"/>
      <c r="S118" s="22"/>
      <c r="T118" s="21"/>
      <c r="U118" s="21"/>
      <c r="V118" s="21"/>
      <c r="W118" s="22"/>
    </row>
    <row r="119" spans="1:23">
      <c r="A119" s="215"/>
      <c r="B119" s="215"/>
      <c r="C119" s="229"/>
      <c r="D119" s="226"/>
      <c r="E119" s="19">
        <v>3</v>
      </c>
      <c r="F119" s="52">
        <v>2.52</v>
      </c>
      <c r="G119" s="53">
        <v>4.99</v>
      </c>
      <c r="H119" s="52">
        <v>85.7</v>
      </c>
      <c r="I119" s="53">
        <f t="shared" si="6"/>
        <v>4.338702364403547</v>
      </c>
      <c r="L119" s="42"/>
      <c r="P119" s="21"/>
      <c r="Q119" s="21"/>
      <c r="R119" s="108"/>
      <c r="S119" s="22"/>
      <c r="T119" s="21"/>
      <c r="U119" s="21"/>
      <c r="V119" s="21"/>
      <c r="W119" s="22"/>
    </row>
    <row r="120" spans="1:23">
      <c r="A120" s="215"/>
      <c r="B120" s="215"/>
      <c r="C120" s="229"/>
      <c r="D120" s="226"/>
      <c r="E120" s="19">
        <v>4</v>
      </c>
      <c r="F120" s="52">
        <v>2.5299999999999998</v>
      </c>
      <c r="G120" s="53">
        <v>5</v>
      </c>
      <c r="H120" s="52">
        <v>94.8</v>
      </c>
      <c r="I120" s="53">
        <f t="shared" si="6"/>
        <v>4.770873867228989</v>
      </c>
      <c r="L120" s="42"/>
      <c r="P120" s="21"/>
      <c r="Q120" s="21"/>
      <c r="R120" s="108"/>
      <c r="S120" s="22"/>
      <c r="T120" s="21"/>
      <c r="U120" s="21"/>
      <c r="V120" s="21"/>
      <c r="W120" s="22"/>
    </row>
    <row r="121" spans="1:23">
      <c r="A121" s="215"/>
      <c r="B121" s="215"/>
      <c r="C121" s="230"/>
      <c r="D121" s="227"/>
      <c r="E121" s="9">
        <v>5</v>
      </c>
      <c r="F121" s="34">
        <v>2.54</v>
      </c>
      <c r="G121" s="56">
        <v>5</v>
      </c>
      <c r="H121" s="55">
        <v>93</v>
      </c>
      <c r="I121" s="56">
        <f t="shared" si="6"/>
        <v>4.6618613252114232</v>
      </c>
      <c r="J121" s="11"/>
      <c r="K121" s="39"/>
      <c r="L121" s="35"/>
      <c r="P121" s="21"/>
      <c r="Q121" s="21"/>
      <c r="R121" s="108"/>
      <c r="S121" s="22"/>
      <c r="T121" s="21"/>
      <c r="U121" s="21"/>
      <c r="V121" s="21"/>
      <c r="W121" s="22"/>
    </row>
    <row r="122" spans="1:23">
      <c r="A122" s="215"/>
      <c r="B122" s="215"/>
      <c r="C122" s="228" t="s">
        <v>7</v>
      </c>
      <c r="D122" s="231">
        <v>10</v>
      </c>
      <c r="E122" s="5">
        <v>1</v>
      </c>
      <c r="F122" s="129">
        <v>2.67</v>
      </c>
      <c r="G122" s="129">
        <v>4.99</v>
      </c>
      <c r="H122" s="130">
        <v>107</v>
      </c>
      <c r="I122" s="53">
        <f t="shared" si="6"/>
        <v>5.1127209957991786</v>
      </c>
      <c r="J122" s="25">
        <f>AVERAGE(I122:I127)</f>
        <v>4.8465602073180571</v>
      </c>
      <c r="K122" s="25"/>
      <c r="L122" s="42"/>
      <c r="P122" s="21"/>
      <c r="Q122" s="21"/>
      <c r="R122" s="108"/>
      <c r="S122" s="22"/>
      <c r="T122" s="21"/>
      <c r="U122" s="21"/>
      <c r="V122" s="21"/>
      <c r="W122" s="22"/>
    </row>
    <row r="123" spans="1:23">
      <c r="A123" s="215"/>
      <c r="B123" s="215"/>
      <c r="C123" s="229"/>
      <c r="D123" s="226"/>
      <c r="E123" s="5">
        <v>2</v>
      </c>
      <c r="F123" s="129">
        <v>2.68</v>
      </c>
      <c r="G123" s="131">
        <v>5</v>
      </c>
      <c r="H123" s="129">
        <v>103.4</v>
      </c>
      <c r="I123" s="53">
        <f t="shared" si="6"/>
        <v>4.9124242136423817</v>
      </c>
      <c r="J123" s="25"/>
      <c r="K123" s="138"/>
      <c r="L123" s="42">
        <f>(MAX(I122:I127)-MIN(I122:I127))*0.395/J122*100</f>
        <v>4.4916577974332847</v>
      </c>
      <c r="P123" s="21"/>
      <c r="Q123" s="21"/>
      <c r="R123" s="108"/>
      <c r="S123" s="22"/>
      <c r="T123" s="21"/>
      <c r="U123" s="21"/>
      <c r="V123" s="21"/>
      <c r="W123" s="22"/>
    </row>
    <row r="124" spans="1:23">
      <c r="A124" s="215"/>
      <c r="B124" s="215"/>
      <c r="C124" s="229"/>
      <c r="D124" s="226"/>
      <c r="E124" s="19">
        <v>3</v>
      </c>
      <c r="F124" s="52">
        <v>2.68</v>
      </c>
      <c r="G124" s="53">
        <v>5</v>
      </c>
      <c r="H124" s="52">
        <v>99.4</v>
      </c>
      <c r="I124" s="53">
        <f t="shared" si="6"/>
        <v>4.7223884606968349</v>
      </c>
      <c r="L124" s="42"/>
      <c r="P124" s="21"/>
      <c r="Q124" s="21"/>
      <c r="R124" s="108"/>
      <c r="S124" s="22"/>
      <c r="T124" s="21"/>
      <c r="U124" s="21"/>
      <c r="V124" s="21"/>
      <c r="W124" s="22"/>
    </row>
    <row r="125" spans="1:23">
      <c r="A125" s="215"/>
      <c r="B125" s="215"/>
      <c r="C125" s="229"/>
      <c r="D125" s="226"/>
      <c r="E125" s="19">
        <v>4</v>
      </c>
      <c r="F125" s="52">
        <v>2.78</v>
      </c>
      <c r="G125" s="53">
        <v>4.9800000000000004</v>
      </c>
      <c r="H125" s="52">
        <v>99.2</v>
      </c>
      <c r="I125" s="53">
        <f t="shared" si="6"/>
        <v>4.5616047946363931</v>
      </c>
      <c r="L125" s="42"/>
      <c r="P125" s="21"/>
      <c r="Q125" s="21"/>
      <c r="R125" s="108"/>
      <c r="S125" s="22"/>
      <c r="T125" s="21"/>
      <c r="U125" s="21"/>
      <c r="V125" s="21"/>
      <c r="W125" s="22"/>
    </row>
    <row r="126" spans="1:23">
      <c r="A126" s="215"/>
      <c r="B126" s="215"/>
      <c r="C126" s="229"/>
      <c r="D126" s="226"/>
      <c r="E126" s="19">
        <v>5</v>
      </c>
      <c r="F126" s="53">
        <v>2.8</v>
      </c>
      <c r="G126" s="53">
        <v>4.99</v>
      </c>
      <c r="H126" s="52">
        <v>112.1</v>
      </c>
      <c r="I126" s="53">
        <f t="shared" si="6"/>
        <v>5.1077209048386685</v>
      </c>
      <c r="J126" s="25"/>
      <c r="L126" s="42"/>
      <c r="P126" s="21"/>
      <c r="Q126" s="21"/>
      <c r="R126" s="108"/>
      <c r="S126" s="22"/>
      <c r="T126" s="21"/>
      <c r="U126" s="21"/>
      <c r="V126" s="21"/>
      <c r="W126" s="22"/>
    </row>
    <row r="127" spans="1:23">
      <c r="A127" s="215"/>
      <c r="B127" s="215"/>
      <c r="C127" s="250"/>
      <c r="D127" s="251"/>
      <c r="E127" s="9">
        <v>6</v>
      </c>
      <c r="F127" s="34">
        <v>2.75</v>
      </c>
      <c r="G127" s="56">
        <v>4.9800000000000004</v>
      </c>
      <c r="H127" s="34">
        <v>100.3</v>
      </c>
      <c r="I127" s="56">
        <f t="shared" si="6"/>
        <v>4.6625018742948816</v>
      </c>
      <c r="J127" s="11"/>
      <c r="K127" s="39"/>
      <c r="L127" s="35"/>
      <c r="P127" s="21"/>
      <c r="Q127" s="21"/>
      <c r="R127" s="108"/>
      <c r="S127" s="22"/>
      <c r="T127" s="21"/>
      <c r="U127" s="21"/>
      <c r="V127" s="21"/>
      <c r="W127" s="22"/>
    </row>
    <row r="128" spans="1:23">
      <c r="A128" s="215"/>
      <c r="B128" s="215"/>
      <c r="C128" s="252" t="s">
        <v>8</v>
      </c>
      <c r="D128" s="225">
        <v>10</v>
      </c>
      <c r="E128" s="5">
        <v>1</v>
      </c>
      <c r="F128" s="129">
        <v>2.2799999999999998</v>
      </c>
      <c r="G128" s="129">
        <v>4.99</v>
      </c>
      <c r="H128" s="130">
        <v>82</v>
      </c>
      <c r="I128" s="53">
        <f t="shared" si="6"/>
        <v>4.5883715970662093</v>
      </c>
      <c r="J128" s="25">
        <f>AVERAGE(I128:I132)</f>
        <v>4.8435753868886211</v>
      </c>
      <c r="K128" s="25"/>
      <c r="L128" s="42"/>
      <c r="P128" s="21"/>
      <c r="Q128" s="21"/>
      <c r="R128" s="108"/>
      <c r="S128" s="22"/>
      <c r="T128" s="21"/>
      <c r="U128" s="21"/>
      <c r="V128" s="21"/>
      <c r="W128" s="22"/>
    </row>
    <row r="129" spans="1:23">
      <c r="A129" s="215"/>
      <c r="B129" s="215"/>
      <c r="C129" s="229"/>
      <c r="D129" s="226"/>
      <c r="E129" s="19">
        <v>2</v>
      </c>
      <c r="F129" s="52">
        <v>2.34</v>
      </c>
      <c r="G129" s="52">
        <v>4.99</v>
      </c>
      <c r="H129" s="54">
        <v>82</v>
      </c>
      <c r="I129" s="53">
        <f t="shared" si="6"/>
        <v>4.4707210432952804</v>
      </c>
      <c r="J129" s="25"/>
      <c r="K129" s="138"/>
      <c r="L129" s="42">
        <f>(MAX(I128:I132)-MIN(I128:I132))*0.43/J128*100</f>
        <v>6.9985521599348468</v>
      </c>
      <c r="P129" s="21"/>
      <c r="Q129" s="21"/>
      <c r="R129" s="108"/>
      <c r="S129" s="22"/>
      <c r="T129" s="21"/>
      <c r="U129" s="21"/>
      <c r="V129" s="21"/>
      <c r="W129" s="22"/>
    </row>
    <row r="130" spans="1:23">
      <c r="A130" s="215"/>
      <c r="B130" s="215"/>
      <c r="C130" s="229"/>
      <c r="D130" s="226"/>
      <c r="E130" s="19">
        <v>3</v>
      </c>
      <c r="F130" s="52">
        <v>2.37</v>
      </c>
      <c r="G130" s="53">
        <v>4.9800000000000004</v>
      </c>
      <c r="H130" s="52">
        <v>97.5</v>
      </c>
      <c r="I130" s="53">
        <f t="shared" si="6"/>
        <v>5.2590469731956668</v>
      </c>
      <c r="L130" s="42"/>
      <c r="P130" s="21"/>
      <c r="Q130" s="21"/>
      <c r="R130" s="108"/>
      <c r="S130" s="22"/>
      <c r="T130" s="21"/>
      <c r="U130" s="21"/>
      <c r="V130" s="21"/>
      <c r="W130" s="22"/>
    </row>
    <row r="131" spans="1:23">
      <c r="A131" s="215"/>
      <c r="B131" s="215"/>
      <c r="C131" s="229"/>
      <c r="D131" s="226"/>
      <c r="E131" s="19">
        <v>4</v>
      </c>
      <c r="F131" s="52">
        <v>2.4300000000000002</v>
      </c>
      <c r="G131" s="53">
        <v>4.9800000000000004</v>
      </c>
      <c r="H131" s="52">
        <v>94.8</v>
      </c>
      <c r="I131" s="53">
        <f t="shared" si="6"/>
        <v>4.9871547441161104</v>
      </c>
      <c r="L131" s="42"/>
      <c r="P131" s="21"/>
      <c r="Q131" s="21"/>
      <c r="R131" s="108"/>
      <c r="S131" s="22"/>
      <c r="T131" s="21"/>
      <c r="U131" s="21"/>
      <c r="V131" s="21"/>
      <c r="W131" s="22"/>
    </row>
    <row r="132" spans="1:23">
      <c r="A132" s="215"/>
      <c r="B132" s="215"/>
      <c r="C132" s="230"/>
      <c r="D132" s="227"/>
      <c r="E132" s="9">
        <v>5</v>
      </c>
      <c r="F132" s="56">
        <v>2.4</v>
      </c>
      <c r="G132" s="56">
        <v>5</v>
      </c>
      <c r="H132" s="34">
        <v>92.6</v>
      </c>
      <c r="I132" s="56">
        <f t="shared" si="6"/>
        <v>4.9125825767698359</v>
      </c>
      <c r="J132" s="11"/>
      <c r="K132" s="39"/>
      <c r="L132" s="35"/>
      <c r="P132" s="21"/>
      <c r="Q132" s="21"/>
      <c r="R132" s="108"/>
      <c r="S132" s="22"/>
      <c r="T132" s="21"/>
      <c r="U132" s="21"/>
      <c r="V132" s="21"/>
      <c r="W132" s="22"/>
    </row>
    <row r="133" spans="1:23">
      <c r="A133" s="215"/>
      <c r="B133" s="215"/>
      <c r="C133" s="228" t="s">
        <v>9</v>
      </c>
      <c r="D133" s="231">
        <v>10</v>
      </c>
      <c r="E133" s="5">
        <v>1</v>
      </c>
      <c r="F133" s="129">
        <v>2.31</v>
      </c>
      <c r="G133" s="129">
        <v>4.9800000000000004</v>
      </c>
      <c r="H133" s="130">
        <v>82</v>
      </c>
      <c r="I133" s="53">
        <f t="shared" si="6"/>
        <v>4.5378762960188519</v>
      </c>
      <c r="J133" s="25">
        <f>AVERAGE(I133:I137)</f>
        <v>4.9012104599797528</v>
      </c>
      <c r="K133" s="25"/>
      <c r="L133" s="42"/>
      <c r="P133" s="21"/>
      <c r="Q133" s="21"/>
      <c r="R133" s="108"/>
      <c r="S133" s="22"/>
      <c r="T133" s="21"/>
      <c r="U133" s="21"/>
      <c r="V133" s="21"/>
      <c r="W133" s="22"/>
    </row>
    <row r="134" spans="1:23">
      <c r="A134" s="215"/>
      <c r="B134" s="215"/>
      <c r="C134" s="229"/>
      <c r="D134" s="226"/>
      <c r="E134" s="19">
        <v>2</v>
      </c>
      <c r="F134" s="52">
        <v>2.29</v>
      </c>
      <c r="G134" s="52">
        <v>4.9800000000000004</v>
      </c>
      <c r="H134" s="54">
        <v>77</v>
      </c>
      <c r="I134" s="53">
        <f t="shared" si="6"/>
        <v>4.2983920373462192</v>
      </c>
      <c r="J134" s="25"/>
      <c r="K134" s="138"/>
      <c r="L134" s="42">
        <f>(MAX(I133:I137)-MIN(I133:I137))*0.43/J133*100</f>
        <v>9.6720809734599253</v>
      </c>
      <c r="P134" s="21"/>
      <c r="Q134" s="21"/>
      <c r="R134" s="108"/>
      <c r="S134" s="22"/>
      <c r="T134" s="21"/>
      <c r="U134" s="21"/>
      <c r="V134" s="21"/>
      <c r="W134" s="22"/>
    </row>
    <row r="135" spans="1:23">
      <c r="A135" s="215"/>
      <c r="B135" s="215"/>
      <c r="C135" s="229"/>
      <c r="D135" s="226"/>
      <c r="E135" s="19">
        <v>3</v>
      </c>
      <c r="F135" s="52">
        <v>2.4300000000000002</v>
      </c>
      <c r="G135" s="53">
        <v>4.9800000000000004</v>
      </c>
      <c r="H135" s="52">
        <v>98.1</v>
      </c>
      <c r="I135" s="53">
        <f t="shared" si="6"/>
        <v>5.1607582320442029</v>
      </c>
      <c r="L135" s="42"/>
      <c r="P135" s="21"/>
      <c r="Q135" s="21"/>
      <c r="R135" s="108"/>
      <c r="S135" s="22"/>
      <c r="T135" s="21"/>
      <c r="U135" s="21"/>
      <c r="V135" s="21"/>
      <c r="W135" s="22"/>
    </row>
    <row r="136" spans="1:23">
      <c r="A136" s="215"/>
      <c r="B136" s="215"/>
      <c r="C136" s="229"/>
      <c r="D136" s="226"/>
      <c r="E136" s="19">
        <v>4</v>
      </c>
      <c r="F136" s="52">
        <v>2.4500000000000002</v>
      </c>
      <c r="G136" s="53">
        <v>4.9800000000000004</v>
      </c>
      <c r="H136" s="52">
        <v>97.9</v>
      </c>
      <c r="I136" s="53">
        <f t="shared" si="6"/>
        <v>5.1081940590759949</v>
      </c>
      <c r="L136" s="42"/>
      <c r="P136" s="21"/>
      <c r="Q136" s="21"/>
      <c r="R136" s="108"/>
      <c r="S136" s="22"/>
      <c r="T136" s="21"/>
      <c r="U136" s="21"/>
      <c r="V136" s="21"/>
      <c r="W136" s="22"/>
    </row>
    <row r="137" spans="1:23">
      <c r="A137" s="215"/>
      <c r="B137" s="215"/>
      <c r="C137" s="230"/>
      <c r="D137" s="227"/>
      <c r="E137" s="9">
        <v>5</v>
      </c>
      <c r="F137" s="34">
        <v>2.44</v>
      </c>
      <c r="G137" s="56">
        <v>5</v>
      </c>
      <c r="H137" s="34">
        <v>103.5</v>
      </c>
      <c r="I137" s="56">
        <f t="shared" si="6"/>
        <v>5.4008316754134968</v>
      </c>
      <c r="J137" s="11"/>
      <c r="K137" s="39"/>
      <c r="L137" s="35"/>
      <c r="P137" s="21"/>
      <c r="Q137" s="21"/>
      <c r="R137" s="108"/>
      <c r="S137" s="22"/>
      <c r="T137" s="21"/>
      <c r="U137" s="21"/>
      <c r="V137" s="21"/>
      <c r="W137" s="22"/>
    </row>
    <row r="138" spans="1:23">
      <c r="A138" s="215"/>
      <c r="B138" s="215"/>
      <c r="C138" s="228" t="s">
        <v>10</v>
      </c>
      <c r="D138" s="231">
        <v>10</v>
      </c>
      <c r="E138" s="5">
        <v>1</v>
      </c>
      <c r="F138" s="129">
        <v>2.36</v>
      </c>
      <c r="G138" s="131">
        <v>5</v>
      </c>
      <c r="H138" s="129">
        <v>90.5</v>
      </c>
      <c r="I138" s="53">
        <f t="shared" si="6"/>
        <v>4.8825499490903495</v>
      </c>
      <c r="J138" s="25">
        <f>AVERAGE(I138:I142)</f>
        <v>4.8812766094596451</v>
      </c>
      <c r="K138" s="25"/>
      <c r="L138" s="42"/>
      <c r="P138" s="21"/>
      <c r="Q138" s="21"/>
      <c r="R138" s="108"/>
      <c r="S138" s="22"/>
      <c r="T138" s="21"/>
      <c r="U138" s="21"/>
      <c r="V138" s="21"/>
      <c r="W138" s="22"/>
    </row>
    <row r="139" spans="1:23">
      <c r="A139" s="215"/>
      <c r="B139" s="215"/>
      <c r="C139" s="229"/>
      <c r="D139" s="226"/>
      <c r="E139" s="19">
        <v>2</v>
      </c>
      <c r="F139" s="52">
        <v>2.37</v>
      </c>
      <c r="G139" s="52">
        <v>4.99</v>
      </c>
      <c r="H139" s="52">
        <v>93.1</v>
      </c>
      <c r="I139" s="53">
        <f t="shared" si="6"/>
        <v>5.011652064248481</v>
      </c>
      <c r="J139" s="25"/>
      <c r="K139" s="138"/>
      <c r="L139" s="42">
        <f>(MAX(I138:I142)-MIN(I138:I142))*0.43/J138*100</f>
        <v>4.1137927978751456</v>
      </c>
      <c r="P139" s="21"/>
      <c r="Q139" s="21"/>
      <c r="R139" s="108"/>
      <c r="S139" s="22"/>
      <c r="T139" s="21"/>
      <c r="U139" s="21"/>
      <c r="V139" s="21"/>
      <c r="W139" s="22"/>
    </row>
    <row r="140" spans="1:23">
      <c r="A140" s="215"/>
      <c r="B140" s="215"/>
      <c r="C140" s="229"/>
      <c r="D140" s="226"/>
      <c r="E140" s="19">
        <v>3</v>
      </c>
      <c r="F140" s="52">
        <v>2.5499999999999998</v>
      </c>
      <c r="G140" s="131">
        <v>5</v>
      </c>
      <c r="H140" s="52">
        <v>96.6</v>
      </c>
      <c r="I140" s="53">
        <f t="shared" si="6"/>
        <v>4.8233309812320293</v>
      </c>
      <c r="L140" s="42"/>
      <c r="P140" s="21"/>
      <c r="Q140" s="21"/>
      <c r="R140" s="108"/>
      <c r="S140" s="22"/>
      <c r="T140" s="21"/>
      <c r="U140" s="21"/>
      <c r="V140" s="21"/>
      <c r="W140" s="22"/>
    </row>
    <row r="141" spans="1:23">
      <c r="A141" s="215"/>
      <c r="B141" s="215"/>
      <c r="C141" s="229"/>
      <c r="D141" s="226"/>
      <c r="E141" s="19">
        <v>4</v>
      </c>
      <c r="F141" s="52">
        <v>2.54</v>
      </c>
      <c r="G141" s="131">
        <v>4.99</v>
      </c>
      <c r="H141" s="52">
        <v>91.8</v>
      </c>
      <c r="I141" s="53">
        <f t="shared" si="6"/>
        <v>4.6109301361261084</v>
      </c>
      <c r="L141" s="42"/>
      <c r="P141" s="21"/>
      <c r="Q141" s="21"/>
      <c r="R141" s="108"/>
      <c r="S141" s="22"/>
      <c r="T141" s="21"/>
      <c r="U141" s="21"/>
      <c r="V141" s="21"/>
      <c r="W141" s="22"/>
    </row>
    <row r="142" spans="1:23">
      <c r="A142" s="215"/>
      <c r="B142" s="215"/>
      <c r="C142" s="230"/>
      <c r="D142" s="227"/>
      <c r="E142" s="9">
        <v>5</v>
      </c>
      <c r="F142" s="34">
        <v>2.54</v>
      </c>
      <c r="G142" s="56">
        <v>5</v>
      </c>
      <c r="H142" s="34">
        <v>101.3</v>
      </c>
      <c r="I142" s="56">
        <f t="shared" si="6"/>
        <v>5.0779199166012594</v>
      </c>
      <c r="J142" s="11"/>
      <c r="K142" s="39"/>
      <c r="L142" s="35"/>
      <c r="P142" s="21"/>
      <c r="Q142" s="21"/>
      <c r="R142" s="108"/>
      <c r="S142" s="22"/>
      <c r="T142" s="21"/>
      <c r="U142" s="21"/>
      <c r="V142" s="21"/>
      <c r="W142" s="22"/>
    </row>
    <row r="143" spans="1:23">
      <c r="A143" s="215"/>
      <c r="B143" s="215"/>
      <c r="C143" s="228" t="s">
        <v>11</v>
      </c>
      <c r="D143" s="231">
        <v>10</v>
      </c>
      <c r="E143" s="5">
        <v>1</v>
      </c>
      <c r="F143" s="129">
        <v>2.63</v>
      </c>
      <c r="G143" s="129">
        <v>4.99</v>
      </c>
      <c r="H143" s="129">
        <v>114.1</v>
      </c>
      <c r="I143" s="53">
        <f t="shared" si="6"/>
        <v>5.5348961060631554</v>
      </c>
      <c r="J143" s="25">
        <f>AVERAGE(I143:I147)</f>
        <v>5.3412842977625665</v>
      </c>
      <c r="K143" s="25"/>
      <c r="L143" s="42"/>
      <c r="P143" s="21"/>
      <c r="Q143" s="21"/>
      <c r="R143" s="108"/>
      <c r="S143" s="22"/>
      <c r="T143" s="21"/>
      <c r="U143" s="21"/>
      <c r="V143" s="21"/>
      <c r="W143" s="22"/>
    </row>
    <row r="144" spans="1:23">
      <c r="A144" s="215"/>
      <c r="B144" s="215"/>
      <c r="C144" s="229"/>
      <c r="D144" s="226"/>
      <c r="E144" s="19">
        <v>2</v>
      </c>
      <c r="F144" s="52">
        <v>2.73</v>
      </c>
      <c r="G144" s="53">
        <v>5</v>
      </c>
      <c r="H144" s="52">
        <v>112.7</v>
      </c>
      <c r="I144" s="53">
        <f t="shared" si="6"/>
        <v>5.2561940180092623</v>
      </c>
      <c r="J144" s="25"/>
      <c r="K144" s="138"/>
      <c r="L144" s="42">
        <f>(MAX(I143:I147)-MIN(I143:I147))*0.43/J143*100</f>
        <v>2.7900007650591938</v>
      </c>
      <c r="P144" s="21"/>
      <c r="Q144" s="21"/>
      <c r="R144" s="108"/>
      <c r="S144" s="22"/>
      <c r="T144" s="21"/>
      <c r="U144" s="21"/>
      <c r="V144" s="21"/>
      <c r="W144" s="22"/>
    </row>
    <row r="145" spans="1:23">
      <c r="A145" s="215"/>
      <c r="B145" s="215"/>
      <c r="C145" s="229"/>
      <c r="D145" s="226"/>
      <c r="E145" s="19">
        <v>3</v>
      </c>
      <c r="F145" s="52">
        <v>2.76</v>
      </c>
      <c r="G145" s="53">
        <v>4.99</v>
      </c>
      <c r="H145" s="52">
        <v>116.3</v>
      </c>
      <c r="I145" s="53">
        <f t="shared" si="6"/>
        <v>5.3758879735085907</v>
      </c>
      <c r="L145" s="42"/>
      <c r="P145" s="21"/>
      <c r="Q145" s="21"/>
      <c r="R145" s="108"/>
      <c r="S145" s="22"/>
      <c r="T145" s="21"/>
      <c r="U145" s="21"/>
      <c r="V145" s="21"/>
      <c r="W145" s="22"/>
    </row>
    <row r="146" spans="1:23">
      <c r="A146" s="215"/>
      <c r="B146" s="215"/>
      <c r="C146" s="229"/>
      <c r="D146" s="226"/>
      <c r="E146" s="19">
        <v>4</v>
      </c>
      <c r="F146" s="52">
        <v>2.73</v>
      </c>
      <c r="G146" s="53">
        <v>4.9800000000000004</v>
      </c>
      <c r="H146" s="52">
        <v>110.8</v>
      </c>
      <c r="I146" s="53">
        <f t="shared" si="6"/>
        <v>5.1883336112455689</v>
      </c>
      <c r="L146" s="42"/>
      <c r="P146" s="21"/>
      <c r="Q146" s="21"/>
      <c r="R146" s="108"/>
      <c r="S146" s="22"/>
      <c r="T146" s="21"/>
      <c r="U146" s="21"/>
      <c r="V146" s="21"/>
      <c r="W146" s="22"/>
    </row>
    <row r="147" spans="1:23">
      <c r="A147" s="215"/>
      <c r="B147" s="250"/>
      <c r="C147" s="230"/>
      <c r="D147" s="227"/>
      <c r="E147" s="9">
        <v>5</v>
      </c>
      <c r="F147" s="34">
        <v>2.83</v>
      </c>
      <c r="G147" s="56">
        <v>4.99</v>
      </c>
      <c r="H147" s="34">
        <v>118.7</v>
      </c>
      <c r="I147" s="56">
        <f t="shared" si="6"/>
        <v>5.3511097799862561</v>
      </c>
      <c r="J147" s="11"/>
      <c r="K147" s="39"/>
      <c r="L147" s="35"/>
      <c r="P147" s="21"/>
      <c r="Q147" s="21"/>
      <c r="R147" s="108"/>
      <c r="S147" s="22"/>
      <c r="T147" s="21"/>
      <c r="U147" s="21"/>
      <c r="V147" s="21"/>
      <c r="W147" s="22"/>
    </row>
    <row r="148" spans="1:23">
      <c r="A148" s="215"/>
      <c r="B148" s="252" t="s">
        <v>12</v>
      </c>
      <c r="C148" s="228" t="s">
        <v>13</v>
      </c>
      <c r="D148" s="231">
        <v>10</v>
      </c>
      <c r="E148" s="5">
        <v>1</v>
      </c>
      <c r="F148" s="129">
        <v>2.37</v>
      </c>
      <c r="G148" s="131">
        <v>5</v>
      </c>
      <c r="H148" s="129">
        <v>78.3</v>
      </c>
      <c r="I148" s="53">
        <f t="shared" si="6"/>
        <v>4.2065255845047771</v>
      </c>
      <c r="J148" s="25">
        <f>AVERAGE(I148:I152)</f>
        <v>4.5744965389288952</v>
      </c>
      <c r="K148" s="25"/>
      <c r="L148" s="42"/>
      <c r="P148" s="21"/>
      <c r="Q148" s="21"/>
      <c r="R148" s="108"/>
      <c r="S148" s="22"/>
      <c r="T148" s="21"/>
      <c r="U148" s="21"/>
      <c r="V148" s="21"/>
      <c r="W148" s="22"/>
    </row>
    <row r="149" spans="1:23">
      <c r="A149" s="215"/>
      <c r="B149" s="229"/>
      <c r="C149" s="229"/>
      <c r="D149" s="226"/>
      <c r="E149" s="19">
        <v>2</v>
      </c>
      <c r="F149" s="52">
        <v>2.29</v>
      </c>
      <c r="G149" s="53">
        <v>5</v>
      </c>
      <c r="H149" s="52">
        <v>84.2</v>
      </c>
      <c r="I149" s="53">
        <f t="shared" si="6"/>
        <v>4.6815183260567999</v>
      </c>
      <c r="J149" s="25"/>
      <c r="K149" s="138"/>
      <c r="L149" s="42">
        <f>(MAX(I148:I152)-MIN(I148:I152))*0.43/J148*100</f>
        <v>5.3278010169494392</v>
      </c>
      <c r="P149" s="21"/>
      <c r="Q149" s="21"/>
      <c r="R149" s="108"/>
      <c r="S149" s="22"/>
      <c r="T149" s="21"/>
      <c r="U149" s="21"/>
      <c r="V149" s="21"/>
      <c r="W149" s="22"/>
    </row>
    <row r="150" spans="1:23">
      <c r="A150" s="215"/>
      <c r="B150" s="229"/>
      <c r="C150" s="229"/>
      <c r="D150" s="226"/>
      <c r="E150" s="19">
        <v>3</v>
      </c>
      <c r="F150" s="52">
        <v>2.39</v>
      </c>
      <c r="G150" s="53">
        <v>5</v>
      </c>
      <c r="H150" s="52">
        <v>89.6</v>
      </c>
      <c r="I150" s="53">
        <f t="shared" si="6"/>
        <v>4.7733164522288947</v>
      </c>
      <c r="L150" s="42"/>
      <c r="P150" s="21"/>
      <c r="Q150" s="21"/>
      <c r="R150" s="108"/>
      <c r="S150" s="22"/>
      <c r="T150" s="21"/>
      <c r="U150" s="21"/>
      <c r="V150" s="21"/>
      <c r="W150" s="22"/>
    </row>
    <row r="151" spans="1:23">
      <c r="A151" s="215"/>
      <c r="B151" s="229"/>
      <c r="C151" s="229"/>
      <c r="D151" s="226"/>
      <c r="E151" s="19">
        <v>4</v>
      </c>
      <c r="F151" s="52">
        <v>2.38</v>
      </c>
      <c r="G151" s="53">
        <v>5</v>
      </c>
      <c r="H151" s="52">
        <v>88.7</v>
      </c>
      <c r="I151" s="53">
        <f t="shared" si="6"/>
        <v>4.7452246898323089</v>
      </c>
      <c r="L151" s="42"/>
      <c r="P151" s="21"/>
      <c r="Q151" s="21"/>
      <c r="R151" s="108"/>
      <c r="S151" s="22"/>
      <c r="T151" s="21"/>
      <c r="U151" s="21"/>
      <c r="V151" s="21"/>
      <c r="W151" s="22"/>
    </row>
    <row r="152" spans="1:23">
      <c r="A152" s="215"/>
      <c r="B152" s="229"/>
      <c r="C152" s="250"/>
      <c r="D152" s="251"/>
      <c r="E152" s="9">
        <v>5</v>
      </c>
      <c r="F152" s="34">
        <v>2.41</v>
      </c>
      <c r="G152" s="34">
        <v>5.01</v>
      </c>
      <c r="H152" s="34">
        <v>84.7</v>
      </c>
      <c r="I152" s="56">
        <f t="shared" si="6"/>
        <v>4.4658976420216945</v>
      </c>
      <c r="J152" s="11"/>
      <c r="K152" s="39"/>
      <c r="L152" s="35"/>
      <c r="P152" s="21"/>
      <c r="Q152" s="21"/>
      <c r="R152" s="108"/>
      <c r="S152" s="22"/>
      <c r="T152" s="21"/>
      <c r="U152" s="21"/>
      <c r="V152" s="21"/>
      <c r="W152" s="22"/>
    </row>
    <row r="153" spans="1:23">
      <c r="A153" s="215"/>
      <c r="B153" s="229"/>
      <c r="C153" s="252" t="s">
        <v>14</v>
      </c>
      <c r="D153" s="225">
        <v>10</v>
      </c>
      <c r="E153" s="5">
        <v>1</v>
      </c>
      <c r="F153" s="129">
        <v>2.31</v>
      </c>
      <c r="G153" s="129">
        <v>4.97</v>
      </c>
      <c r="H153" s="130">
        <v>83</v>
      </c>
      <c r="I153" s="53">
        <f t="shared" si="6"/>
        <v>4.6024581346528741</v>
      </c>
      <c r="J153" s="25">
        <f>AVERAGE(I153:I158)</f>
        <v>5.0229802809895068</v>
      </c>
      <c r="K153" s="25"/>
      <c r="L153" s="42"/>
      <c r="P153" s="21"/>
      <c r="Q153" s="21"/>
      <c r="R153" s="108"/>
      <c r="S153" s="22"/>
      <c r="T153" s="21"/>
      <c r="U153" s="21"/>
      <c r="V153" s="21"/>
      <c r="W153" s="22"/>
    </row>
    <row r="154" spans="1:23">
      <c r="A154" s="215"/>
      <c r="B154" s="229"/>
      <c r="C154" s="229"/>
      <c r="D154" s="226"/>
      <c r="E154" s="5">
        <v>2</v>
      </c>
      <c r="F154" s="129">
        <v>2.3199999999999998</v>
      </c>
      <c r="G154" s="129">
        <v>4.9800000000000004</v>
      </c>
      <c r="H154" s="130">
        <v>82</v>
      </c>
      <c r="I154" s="53">
        <f t="shared" si="6"/>
        <v>4.5183164843980812</v>
      </c>
      <c r="J154" s="25"/>
      <c r="K154" s="138"/>
      <c r="L154" s="42">
        <f>(MAX(I153:I158)-MIN(I153:I158))*0.395/J153*100</f>
        <v>8.5568930942099204</v>
      </c>
      <c r="P154" s="21"/>
      <c r="Q154" s="21"/>
      <c r="R154" s="108"/>
      <c r="S154" s="22"/>
      <c r="T154" s="21"/>
      <c r="U154" s="21"/>
      <c r="V154" s="21"/>
      <c r="W154" s="22"/>
    </row>
    <row r="155" spans="1:23">
      <c r="A155" s="215"/>
      <c r="B155" s="229"/>
      <c r="C155" s="229"/>
      <c r="D155" s="226"/>
      <c r="E155" s="19">
        <v>3</v>
      </c>
      <c r="F155" s="133">
        <v>2.2999999999999998</v>
      </c>
      <c r="G155" s="52">
        <v>4.9800000000000004</v>
      </c>
      <c r="H155" s="54">
        <v>88</v>
      </c>
      <c r="I155" s="53">
        <f t="shared" si="6"/>
        <v>4.8910895729306061</v>
      </c>
      <c r="L155" s="42"/>
      <c r="P155" s="21"/>
      <c r="Q155" s="21"/>
      <c r="R155" s="108"/>
      <c r="S155" s="22"/>
      <c r="T155" s="21"/>
      <c r="U155" s="21"/>
      <c r="V155" s="21"/>
      <c r="W155" s="22"/>
    </row>
    <row r="156" spans="1:23">
      <c r="A156" s="215"/>
      <c r="B156" s="229"/>
      <c r="C156" s="229"/>
      <c r="D156" s="226"/>
      <c r="E156" s="19">
        <v>4</v>
      </c>
      <c r="F156" s="53">
        <v>2.4</v>
      </c>
      <c r="G156" s="53">
        <v>5</v>
      </c>
      <c r="H156" s="54">
        <v>101</v>
      </c>
      <c r="I156" s="53">
        <f t="shared" si="6"/>
        <v>5.3582164174271432</v>
      </c>
      <c r="L156" s="42"/>
      <c r="P156" s="21"/>
      <c r="Q156" s="21"/>
      <c r="R156" s="108"/>
      <c r="S156" s="22"/>
      <c r="T156" s="21"/>
      <c r="U156" s="21"/>
      <c r="V156" s="21"/>
      <c r="W156" s="22"/>
    </row>
    <row r="157" spans="1:23">
      <c r="A157" s="215"/>
      <c r="B157" s="229"/>
      <c r="C157" s="229"/>
      <c r="D157" s="226"/>
      <c r="E157" s="19">
        <v>5</v>
      </c>
      <c r="F157" s="52">
        <v>2.4300000000000002</v>
      </c>
      <c r="G157" s="53">
        <v>5</v>
      </c>
      <c r="H157" s="54">
        <v>107</v>
      </c>
      <c r="I157" s="53">
        <f t="shared" si="6"/>
        <v>5.6064457319614158</v>
      </c>
      <c r="J157" s="25"/>
      <c r="L157" s="42"/>
      <c r="P157" s="21"/>
      <c r="Q157" s="21"/>
      <c r="R157" s="108"/>
      <c r="S157" s="22"/>
      <c r="T157" s="21"/>
      <c r="U157" s="21"/>
      <c r="V157" s="21"/>
      <c r="W157" s="22"/>
    </row>
    <row r="158" spans="1:23">
      <c r="A158" s="215"/>
      <c r="B158" s="229"/>
      <c r="C158" s="250"/>
      <c r="D158" s="251"/>
      <c r="E158" s="9">
        <v>6</v>
      </c>
      <c r="F158" s="34">
        <v>2.42</v>
      </c>
      <c r="G158" s="56">
        <v>5</v>
      </c>
      <c r="H158" s="34">
        <v>98.1</v>
      </c>
      <c r="I158" s="56">
        <f t="shared" si="6"/>
        <v>5.1613553445669194</v>
      </c>
      <c r="J158" s="11"/>
      <c r="K158" s="39"/>
      <c r="L158" s="35"/>
      <c r="P158" s="21"/>
      <c r="Q158" s="21"/>
      <c r="R158" s="108"/>
      <c r="S158" s="22"/>
      <c r="T158" s="21"/>
      <c r="U158" s="21"/>
      <c r="V158" s="21"/>
      <c r="W158" s="22"/>
    </row>
    <row r="159" spans="1:23">
      <c r="A159" s="215"/>
      <c r="B159" s="229"/>
      <c r="C159" s="252" t="s">
        <v>22</v>
      </c>
      <c r="D159" s="225">
        <v>10</v>
      </c>
      <c r="E159" s="19">
        <v>1</v>
      </c>
      <c r="F159" s="52">
        <v>2.4900000000000002</v>
      </c>
      <c r="G159" s="53">
        <v>5</v>
      </c>
      <c r="H159" s="52">
        <v>74.8</v>
      </c>
      <c r="I159" s="53">
        <f t="shared" si="6"/>
        <v>3.8248320460317329</v>
      </c>
      <c r="J159" s="25">
        <f>AVERAGE(I159:I163)</f>
        <v>4.371343853796807</v>
      </c>
      <c r="K159" s="25"/>
      <c r="L159" s="42"/>
      <c r="P159" s="21"/>
      <c r="Q159" s="21"/>
      <c r="R159" s="108"/>
      <c r="S159" s="22"/>
      <c r="T159" s="21"/>
      <c r="U159" s="21"/>
      <c r="V159" s="21"/>
      <c r="W159" s="22"/>
    </row>
    <row r="160" spans="1:23">
      <c r="A160" s="215"/>
      <c r="B160" s="229"/>
      <c r="C160" s="229"/>
      <c r="D160" s="226"/>
      <c r="E160" s="19">
        <v>2</v>
      </c>
      <c r="F160" s="52">
        <v>2.46</v>
      </c>
      <c r="G160" s="53">
        <v>5</v>
      </c>
      <c r="H160" s="52">
        <v>89.5</v>
      </c>
      <c r="I160" s="53">
        <f t="shared" si="6"/>
        <v>4.6323146038128886</v>
      </c>
      <c r="J160" s="25"/>
      <c r="K160" s="138"/>
      <c r="L160" s="42">
        <f>(MAX(I159:I163)-MIN(I159:I163))*0.43/J159*100</f>
        <v>8.5587890604627415</v>
      </c>
      <c r="P160" s="21"/>
      <c r="Q160" s="21"/>
      <c r="R160" s="108"/>
      <c r="S160" s="22"/>
      <c r="T160" s="21"/>
      <c r="U160" s="21"/>
      <c r="V160" s="21"/>
      <c r="W160" s="22"/>
    </row>
    <row r="161" spans="1:23">
      <c r="A161" s="215"/>
      <c r="B161" s="229"/>
      <c r="C161" s="229"/>
      <c r="D161" s="226"/>
      <c r="E161" s="19">
        <v>3</v>
      </c>
      <c r="F161" s="133">
        <v>2.4700000000000002</v>
      </c>
      <c r="G161" s="52">
        <v>4.99</v>
      </c>
      <c r="H161" s="52">
        <v>85.4</v>
      </c>
      <c r="I161" s="53">
        <f t="shared" si="6"/>
        <v>4.411034908699297</v>
      </c>
      <c r="L161" s="42"/>
      <c r="P161" s="21"/>
      <c r="Q161" s="21"/>
      <c r="R161" s="108"/>
      <c r="S161" s="22"/>
      <c r="T161" s="21"/>
      <c r="U161" s="21"/>
      <c r="V161" s="21"/>
      <c r="W161" s="22"/>
    </row>
    <row r="162" spans="1:23">
      <c r="A162" s="215"/>
      <c r="B162" s="229"/>
      <c r="C162" s="229"/>
      <c r="D162" s="226"/>
      <c r="E162" s="19">
        <v>4</v>
      </c>
      <c r="F162" s="133">
        <v>2.5</v>
      </c>
      <c r="G162" s="52">
        <v>4.99</v>
      </c>
      <c r="H162" s="54">
        <v>92</v>
      </c>
      <c r="I162" s="53">
        <f t="shared" si="6"/>
        <v>4.6949113473200388</v>
      </c>
      <c r="L162" s="42"/>
      <c r="P162" s="21"/>
      <c r="Q162" s="21"/>
      <c r="R162" s="108"/>
      <c r="S162" s="22"/>
      <c r="T162" s="21"/>
      <c r="U162" s="21"/>
      <c r="V162" s="21"/>
      <c r="W162" s="22"/>
    </row>
    <row r="163" spans="1:23">
      <c r="A163" s="215"/>
      <c r="B163" s="229"/>
      <c r="C163" s="250"/>
      <c r="D163" s="251"/>
      <c r="E163" s="9">
        <v>5</v>
      </c>
      <c r="F163" s="134">
        <v>2.4900000000000002</v>
      </c>
      <c r="G163" s="34">
        <v>4.99</v>
      </c>
      <c r="H163" s="34">
        <v>83.8</v>
      </c>
      <c r="I163" s="56">
        <f t="shared" si="6"/>
        <v>4.2936263631200795</v>
      </c>
      <c r="J163" s="11"/>
      <c r="K163" s="39"/>
      <c r="L163" s="35"/>
      <c r="P163" s="21"/>
      <c r="Q163" s="21"/>
      <c r="R163" s="108"/>
      <c r="S163" s="22"/>
      <c r="T163" s="21"/>
      <c r="U163" s="21"/>
      <c r="V163" s="21"/>
      <c r="W163" s="22"/>
    </row>
    <row r="164" spans="1:23">
      <c r="A164" s="215"/>
      <c r="B164" s="229"/>
      <c r="C164" s="252" t="s">
        <v>15</v>
      </c>
      <c r="D164" s="225">
        <v>10</v>
      </c>
      <c r="E164" s="5">
        <v>1</v>
      </c>
      <c r="F164" s="135">
        <v>2.2999999999999998</v>
      </c>
      <c r="G164" s="129">
        <v>5.01</v>
      </c>
      <c r="H164" s="129">
        <v>84.3</v>
      </c>
      <c r="I164" s="53">
        <f t="shared" si="6"/>
        <v>4.6573849527542412</v>
      </c>
      <c r="J164" s="25">
        <f>AVERAGE(I164:I168)</f>
        <v>4.9624309866079415</v>
      </c>
      <c r="K164" s="25"/>
      <c r="L164" s="42"/>
      <c r="P164" s="21"/>
      <c r="Q164" s="21"/>
      <c r="R164" s="108"/>
      <c r="S164" s="22"/>
      <c r="T164" s="21"/>
      <c r="U164" s="21"/>
      <c r="V164" s="21"/>
      <c r="W164" s="22"/>
    </row>
    <row r="165" spans="1:23">
      <c r="A165" s="215"/>
      <c r="B165" s="229"/>
      <c r="C165" s="229"/>
      <c r="D165" s="226"/>
      <c r="E165" s="19">
        <v>2</v>
      </c>
      <c r="F165" s="136">
        <v>2.31</v>
      </c>
      <c r="G165" s="52">
        <v>5.01</v>
      </c>
      <c r="H165" s="52">
        <v>90.4</v>
      </c>
      <c r="I165" s="53">
        <f t="shared" si="6"/>
        <v>4.9727754380442022</v>
      </c>
      <c r="J165" s="25"/>
      <c r="K165" s="138"/>
      <c r="L165" s="42">
        <f>(MAX(I164:I168)-MIN(I164:I168))*0.43/J164*100</f>
        <v>3.8206451343287324</v>
      </c>
      <c r="P165" s="21"/>
      <c r="Q165" s="21"/>
      <c r="R165" s="108"/>
      <c r="S165" s="22"/>
      <c r="T165" s="21"/>
      <c r="U165" s="21"/>
      <c r="V165" s="21"/>
      <c r="W165" s="22"/>
    </row>
    <row r="166" spans="1:23">
      <c r="A166" s="215"/>
      <c r="B166" s="229"/>
      <c r="C166" s="229"/>
      <c r="D166" s="226"/>
      <c r="E166" s="19">
        <v>3</v>
      </c>
      <c r="F166" s="136">
        <v>2.38</v>
      </c>
      <c r="G166" s="53">
        <v>5</v>
      </c>
      <c r="H166" s="52">
        <v>95.3</v>
      </c>
      <c r="I166" s="53">
        <f t="shared" si="6"/>
        <v>5.0983079249269334</v>
      </c>
      <c r="L166" s="42"/>
      <c r="P166" s="67"/>
      <c r="Q166" s="67"/>
      <c r="R166" s="52"/>
      <c r="S166" s="84"/>
      <c r="T166" s="67"/>
      <c r="U166" s="67"/>
      <c r="V166" s="67"/>
      <c r="W166" s="84"/>
    </row>
    <row r="167" spans="1:23">
      <c r="A167" s="215"/>
      <c r="B167" s="229"/>
      <c r="C167" s="229"/>
      <c r="D167" s="226"/>
      <c r="E167" s="19">
        <v>4</v>
      </c>
      <c r="F167" s="136">
        <v>2.38</v>
      </c>
      <c r="G167" s="52">
        <v>4.99</v>
      </c>
      <c r="H167" s="52">
        <v>94.7</v>
      </c>
      <c r="I167" s="53">
        <f t="shared" si="6"/>
        <v>5.0763621733559523</v>
      </c>
      <c r="L167" s="42"/>
      <c r="P167" s="21"/>
      <c r="Q167" s="21"/>
      <c r="R167" s="108"/>
      <c r="S167" s="22"/>
      <c r="T167" s="21"/>
      <c r="U167" s="21"/>
      <c r="V167" s="21"/>
      <c r="W167" s="22"/>
    </row>
    <row r="168" spans="1:23">
      <c r="A168" s="215"/>
      <c r="B168" s="229"/>
      <c r="C168" s="250"/>
      <c r="D168" s="251"/>
      <c r="E168" s="9">
        <v>5</v>
      </c>
      <c r="F168" s="137">
        <v>2.41</v>
      </c>
      <c r="G168" s="34">
        <v>4.9800000000000004</v>
      </c>
      <c r="H168" s="34">
        <v>94.4</v>
      </c>
      <c r="I168" s="56">
        <f t="shared" si="6"/>
        <v>5.0073244439583791</v>
      </c>
      <c r="J168" s="11"/>
      <c r="K168" s="39"/>
      <c r="L168" s="35"/>
      <c r="P168" s="21"/>
      <c r="Q168" s="21"/>
      <c r="R168" s="108"/>
      <c r="S168" s="22"/>
      <c r="T168" s="21"/>
      <c r="U168" s="21"/>
      <c r="V168" s="21"/>
      <c r="W168" s="22"/>
    </row>
    <row r="169" spans="1:23">
      <c r="A169" s="215"/>
      <c r="B169" s="229"/>
      <c r="C169" s="252" t="s">
        <v>16</v>
      </c>
      <c r="D169" s="225">
        <v>10</v>
      </c>
      <c r="E169" s="5">
        <v>1</v>
      </c>
      <c r="F169" s="129">
        <v>2.3199999999999998</v>
      </c>
      <c r="G169" s="129">
        <v>4.9800000000000004</v>
      </c>
      <c r="H169" s="130">
        <v>97</v>
      </c>
      <c r="I169" s="53">
        <f t="shared" si="6"/>
        <v>5.3448377925196811</v>
      </c>
      <c r="J169" s="25">
        <f>AVERAGE(I169:I173)</f>
        <v>5.3220311965079059</v>
      </c>
      <c r="K169" s="25"/>
      <c r="L169" s="42"/>
      <c r="P169" s="21"/>
      <c r="Q169" s="21"/>
      <c r="R169" s="108"/>
      <c r="S169" s="22"/>
      <c r="T169" s="21"/>
      <c r="U169" s="21"/>
      <c r="V169" s="21"/>
      <c r="W169" s="22"/>
    </row>
    <row r="170" spans="1:23">
      <c r="A170" s="215"/>
      <c r="B170" s="229"/>
      <c r="C170" s="229"/>
      <c r="D170" s="226"/>
      <c r="E170" s="19">
        <v>2</v>
      </c>
      <c r="F170" s="52">
        <v>2.36</v>
      </c>
      <c r="G170" s="52">
        <v>4.99</v>
      </c>
      <c r="H170" s="54">
        <v>96</v>
      </c>
      <c r="I170" s="53">
        <f t="shared" si="6"/>
        <v>5.1896588216507427</v>
      </c>
      <c r="J170" s="25"/>
      <c r="K170" s="138"/>
      <c r="L170" s="42">
        <f>(MAX(I169:I173)-MIN(I169:I173))*0.43/J169*100</f>
        <v>2.3170634648664303</v>
      </c>
      <c r="P170" s="21"/>
      <c r="Q170" s="21"/>
      <c r="R170" s="108"/>
      <c r="S170" s="22"/>
      <c r="T170" s="21"/>
      <c r="U170" s="21"/>
      <c r="V170" s="21"/>
      <c r="W170" s="22"/>
    </row>
    <row r="171" spans="1:23">
      <c r="A171" s="215"/>
      <c r="B171" s="229"/>
      <c r="C171" s="229"/>
      <c r="D171" s="226"/>
      <c r="E171" s="19">
        <v>3</v>
      </c>
      <c r="F171" s="52">
        <v>2.4300000000000002</v>
      </c>
      <c r="G171" s="53">
        <v>5</v>
      </c>
      <c r="H171" s="52">
        <v>104.3</v>
      </c>
      <c r="I171" s="53">
        <f t="shared" si="6"/>
        <v>5.4649746714352867</v>
      </c>
      <c r="L171" s="42"/>
      <c r="P171" s="21"/>
      <c r="Q171" s="21"/>
      <c r="R171" s="108"/>
      <c r="S171" s="22"/>
      <c r="T171" s="21"/>
      <c r="U171" s="21"/>
      <c r="V171" s="21"/>
      <c r="W171" s="22"/>
    </row>
    <row r="172" spans="1:23">
      <c r="A172" s="215"/>
      <c r="B172" s="229"/>
      <c r="C172" s="229"/>
      <c r="D172" s="226"/>
      <c r="E172" s="19">
        <v>4</v>
      </c>
      <c r="F172" s="53">
        <v>2.4</v>
      </c>
      <c r="G172" s="53">
        <v>5</v>
      </c>
      <c r="H172" s="52">
        <v>102.4</v>
      </c>
      <c r="I172" s="53">
        <f t="shared" ref="I172:I200" si="7">(2*H172)/(PI()*F172*G172)</f>
        <v>5.4324887242033615</v>
      </c>
      <c r="L172" s="42"/>
      <c r="P172" s="21"/>
      <c r="Q172" s="21"/>
      <c r="R172" s="108"/>
      <c r="S172" s="22"/>
      <c r="T172" s="21"/>
      <c r="U172" s="21"/>
      <c r="V172" s="21"/>
      <c r="W172" s="22"/>
    </row>
    <row r="173" spans="1:23">
      <c r="A173" s="215"/>
      <c r="B173" s="229"/>
      <c r="C173" s="230"/>
      <c r="D173" s="227"/>
      <c r="E173" s="9">
        <v>5</v>
      </c>
      <c r="F173" s="34">
        <v>2.39</v>
      </c>
      <c r="G173" s="56">
        <v>5</v>
      </c>
      <c r="H173" s="34">
        <v>97.2</v>
      </c>
      <c r="I173" s="56">
        <f t="shared" si="7"/>
        <v>5.1781959727304532</v>
      </c>
      <c r="J173" s="11"/>
      <c r="K173" s="39"/>
      <c r="L173" s="35"/>
      <c r="P173" s="21"/>
      <c r="Q173" s="21"/>
      <c r="R173" s="108"/>
      <c r="S173" s="22"/>
      <c r="T173" s="21"/>
      <c r="U173" s="21"/>
      <c r="V173" s="21"/>
      <c r="W173" s="22"/>
    </row>
    <row r="174" spans="1:23">
      <c r="A174" s="215"/>
      <c r="B174" s="229"/>
      <c r="C174" s="228" t="s">
        <v>21</v>
      </c>
      <c r="D174" s="231">
        <v>10</v>
      </c>
      <c r="E174" s="19">
        <v>1</v>
      </c>
      <c r="F174" s="52">
        <v>2.46</v>
      </c>
      <c r="G174" s="52">
        <v>4.9800000000000004</v>
      </c>
      <c r="H174" s="52">
        <v>92.8</v>
      </c>
      <c r="I174" s="53">
        <f t="shared" si="7"/>
        <v>4.8224046491422232</v>
      </c>
      <c r="J174" s="25">
        <f>AVERAGE(I174:I178)</f>
        <v>4.7404225709557668</v>
      </c>
      <c r="K174" s="25"/>
      <c r="L174" s="42"/>
      <c r="P174" s="21"/>
      <c r="Q174" s="21"/>
      <c r="R174" s="108"/>
      <c r="S174" s="22"/>
      <c r="T174" s="21"/>
      <c r="U174" s="21"/>
      <c r="V174" s="21"/>
      <c r="W174" s="22"/>
    </row>
    <row r="175" spans="1:23">
      <c r="A175" s="215"/>
      <c r="B175" s="229"/>
      <c r="C175" s="229"/>
      <c r="D175" s="226"/>
      <c r="E175" s="19">
        <v>2</v>
      </c>
      <c r="F175" s="52">
        <v>2.46</v>
      </c>
      <c r="G175" s="52">
        <v>4.99</v>
      </c>
      <c r="H175" s="52">
        <v>87.8</v>
      </c>
      <c r="I175" s="53">
        <f t="shared" si="7"/>
        <v>4.553433371936852</v>
      </c>
      <c r="J175" s="25"/>
      <c r="K175" s="138"/>
      <c r="L175" s="42">
        <f>(MAX(I174:I178)-MIN(I174:I178))*0.43/J174*100</f>
        <v>6.8656718622072219</v>
      </c>
      <c r="P175" s="21"/>
      <c r="Q175" s="21"/>
      <c r="R175" s="108"/>
      <c r="S175" s="22"/>
      <c r="T175" s="21"/>
      <c r="U175" s="21"/>
      <c r="V175" s="21"/>
      <c r="W175" s="22"/>
    </row>
    <row r="176" spans="1:23">
      <c r="A176" s="215"/>
      <c r="B176" s="229"/>
      <c r="C176" s="229"/>
      <c r="D176" s="226"/>
      <c r="E176" s="19">
        <v>3</v>
      </c>
      <c r="F176" s="53">
        <v>2.5</v>
      </c>
      <c r="G176" s="52">
        <v>4.9800000000000004</v>
      </c>
      <c r="H176" s="52">
        <v>85.3</v>
      </c>
      <c r="I176" s="53">
        <f t="shared" si="7"/>
        <v>4.3617402877875255</v>
      </c>
      <c r="L176" s="42"/>
      <c r="P176" s="21"/>
      <c r="Q176" s="21"/>
      <c r="R176" s="108"/>
      <c r="S176" s="22"/>
      <c r="T176" s="21"/>
      <c r="U176" s="21"/>
      <c r="V176" s="21"/>
      <c r="W176" s="22"/>
    </row>
    <row r="177" spans="1:23">
      <c r="A177" s="215"/>
      <c r="B177" s="229"/>
      <c r="C177" s="229"/>
      <c r="D177" s="226"/>
      <c r="E177" s="19">
        <v>4</v>
      </c>
      <c r="F177" s="52">
        <v>2.48</v>
      </c>
      <c r="G177" s="53">
        <v>5</v>
      </c>
      <c r="H177" s="52">
        <v>99.7</v>
      </c>
      <c r="I177" s="53">
        <f t="shared" si="7"/>
        <v>5.1186283310522471</v>
      </c>
      <c r="L177" s="42"/>
      <c r="P177" s="21"/>
      <c r="Q177" s="21"/>
      <c r="R177" s="108"/>
      <c r="S177" s="22"/>
      <c r="T177" s="21"/>
      <c r="U177" s="21"/>
      <c r="V177" s="21"/>
      <c r="W177" s="22"/>
    </row>
    <row r="178" spans="1:23">
      <c r="A178" s="230"/>
      <c r="B178" s="230"/>
      <c r="C178" s="230"/>
      <c r="D178" s="227"/>
      <c r="E178" s="9">
        <v>5</v>
      </c>
      <c r="F178" s="34">
        <v>2.4300000000000002</v>
      </c>
      <c r="G178" s="34">
        <v>4.99</v>
      </c>
      <c r="H178" s="34">
        <v>92.3</v>
      </c>
      <c r="I178" s="56">
        <f t="shared" si="7"/>
        <v>4.8459062148599878</v>
      </c>
      <c r="J178" s="11"/>
      <c r="K178" s="39"/>
      <c r="L178" s="35"/>
      <c r="P178" s="21"/>
      <c r="Q178" s="21"/>
      <c r="R178" s="108"/>
      <c r="S178" s="22"/>
      <c r="T178" s="21"/>
      <c r="U178" s="21"/>
      <c r="V178" s="21"/>
      <c r="W178" s="22"/>
    </row>
    <row r="179" spans="1:23">
      <c r="A179" s="247" t="s">
        <v>2</v>
      </c>
      <c r="B179" s="247"/>
      <c r="C179" s="228" t="s">
        <v>17</v>
      </c>
      <c r="D179" s="231" t="s">
        <v>18</v>
      </c>
      <c r="E179" s="5">
        <v>1</v>
      </c>
      <c r="F179" s="129">
        <v>2.36</v>
      </c>
      <c r="G179" s="131">
        <v>4.99</v>
      </c>
      <c r="H179" s="130">
        <v>93</v>
      </c>
      <c r="I179" s="53">
        <f t="shared" si="7"/>
        <v>5.0274819834741571</v>
      </c>
      <c r="J179" s="25">
        <f>AVERAGE(I179:I183)</f>
        <v>5.3742097845112857</v>
      </c>
      <c r="K179" s="25"/>
      <c r="L179" s="42"/>
      <c r="P179" s="21"/>
      <c r="Q179" s="21"/>
      <c r="R179" s="108"/>
      <c r="S179" s="22"/>
      <c r="T179" s="21"/>
      <c r="U179" s="21"/>
      <c r="V179" s="21"/>
      <c r="W179" s="22"/>
    </row>
    <row r="180" spans="1:23">
      <c r="A180" s="248"/>
      <c r="B180" s="248"/>
      <c r="C180" s="229"/>
      <c r="D180" s="226"/>
      <c r="E180" s="19">
        <v>2</v>
      </c>
      <c r="F180" s="52">
        <v>2.34</v>
      </c>
      <c r="G180" s="53">
        <v>4.99</v>
      </c>
      <c r="H180" s="54">
        <v>93</v>
      </c>
      <c r="I180" s="53">
        <f t="shared" si="7"/>
        <v>5.070451914956843</v>
      </c>
      <c r="J180" s="25"/>
      <c r="K180" s="138"/>
      <c r="L180" s="42">
        <f>(MAX(I179:I183)-MIN(I179:I183))*0.43/J179*100</f>
        <v>4.6625071948762038</v>
      </c>
      <c r="P180" s="21"/>
      <c r="Q180" s="21"/>
      <c r="R180" s="108"/>
      <c r="S180" s="22"/>
      <c r="T180" s="21"/>
      <c r="U180" s="21"/>
      <c r="V180" s="21"/>
      <c r="W180" s="22"/>
    </row>
    <row r="181" spans="1:23">
      <c r="A181" s="248"/>
      <c r="B181" s="248"/>
      <c r="C181" s="229"/>
      <c r="D181" s="226"/>
      <c r="E181" s="19">
        <v>3</v>
      </c>
      <c r="F181" s="52">
        <v>2.38</v>
      </c>
      <c r="G181" s="53">
        <v>5</v>
      </c>
      <c r="H181" s="52">
        <v>104.5</v>
      </c>
      <c r="I181" s="53">
        <f t="shared" si="7"/>
        <v>5.5904845556648954</v>
      </c>
      <c r="L181" s="42"/>
      <c r="P181" s="21"/>
      <c r="Q181" s="21"/>
      <c r="R181" s="108"/>
      <c r="S181" s="22"/>
      <c r="T181" s="21"/>
      <c r="U181" s="21"/>
      <c r="V181" s="21"/>
      <c r="W181" s="22"/>
    </row>
    <row r="182" spans="1:23">
      <c r="A182" s="248"/>
      <c r="B182" s="248"/>
      <c r="C182" s="229"/>
      <c r="D182" s="226"/>
      <c r="E182" s="19">
        <v>4</v>
      </c>
      <c r="F182" s="52">
        <v>2.39</v>
      </c>
      <c r="G182" s="53">
        <v>5</v>
      </c>
      <c r="H182" s="52">
        <v>104.6</v>
      </c>
      <c r="I182" s="53">
        <f t="shared" si="7"/>
        <v>5.5724207690082856</v>
      </c>
      <c r="L182" s="42"/>
      <c r="P182" s="21"/>
      <c r="Q182" s="21"/>
      <c r="R182" s="108"/>
      <c r="S182" s="22"/>
      <c r="T182" s="21"/>
      <c r="U182" s="21"/>
      <c r="V182" s="21"/>
      <c r="W182" s="22"/>
    </row>
    <row r="183" spans="1:23">
      <c r="A183" s="248"/>
      <c r="B183" s="248"/>
      <c r="C183" s="250"/>
      <c r="D183" s="251"/>
      <c r="E183" s="9">
        <v>5</v>
      </c>
      <c r="F183" s="34">
        <v>2.34</v>
      </c>
      <c r="G183" s="56">
        <v>4.99</v>
      </c>
      <c r="H183" s="34">
        <v>102.9</v>
      </c>
      <c r="I183" s="56">
        <f t="shared" si="7"/>
        <v>5.6102096994522492</v>
      </c>
      <c r="J183" s="11"/>
      <c r="K183" s="39"/>
      <c r="L183" s="35"/>
      <c r="P183" s="21"/>
      <c r="Q183" s="21"/>
      <c r="R183" s="108"/>
      <c r="S183" s="22"/>
      <c r="T183" s="21"/>
      <c r="U183" s="21"/>
      <c r="V183" s="21"/>
      <c r="W183" s="22"/>
    </row>
    <row r="184" spans="1:23">
      <c r="A184" s="248"/>
      <c r="B184" s="248"/>
      <c r="C184" s="252" t="s">
        <v>19</v>
      </c>
      <c r="D184" s="225" t="s">
        <v>18</v>
      </c>
      <c r="E184" s="5">
        <v>1</v>
      </c>
      <c r="F184" s="129">
        <v>2.34</v>
      </c>
      <c r="G184" s="131">
        <v>4.97</v>
      </c>
      <c r="H184" s="130">
        <v>97</v>
      </c>
      <c r="I184" s="53">
        <f t="shared" si="7"/>
        <v>5.3098177027683544</v>
      </c>
      <c r="J184" s="25">
        <f>AVERAGE(I184:I188)</f>
        <v>5.3462725814329586</v>
      </c>
      <c r="K184" s="25"/>
      <c r="L184" s="42"/>
      <c r="P184" s="21"/>
      <c r="Q184" s="21"/>
      <c r="R184" s="108"/>
      <c r="S184" s="22"/>
      <c r="T184" s="21"/>
      <c r="U184" s="21"/>
      <c r="V184" s="21"/>
      <c r="W184" s="22"/>
    </row>
    <row r="185" spans="1:23">
      <c r="A185" s="248"/>
      <c r="B185" s="248"/>
      <c r="C185" s="229"/>
      <c r="D185" s="226"/>
      <c r="E185" s="19">
        <v>2</v>
      </c>
      <c r="F185" s="53">
        <v>2.2999999999999998</v>
      </c>
      <c r="G185" s="53">
        <v>4.97</v>
      </c>
      <c r="H185" s="54">
        <v>95</v>
      </c>
      <c r="I185" s="53">
        <f t="shared" si="7"/>
        <v>5.2907775675724116</v>
      </c>
      <c r="J185" s="25"/>
      <c r="K185" s="138"/>
      <c r="L185" s="42">
        <f>(MAX(I184:I188)-MIN(I184:I188))*0.43/J184*100</f>
        <v>2.1847876365023988</v>
      </c>
      <c r="P185" s="21"/>
      <c r="Q185" s="21"/>
      <c r="R185" s="108"/>
      <c r="S185" s="22"/>
      <c r="T185" s="21"/>
      <c r="U185" s="21"/>
      <c r="V185" s="21"/>
      <c r="W185" s="22"/>
    </row>
    <row r="186" spans="1:23">
      <c r="A186" s="248"/>
      <c r="B186" s="248"/>
      <c r="C186" s="229"/>
      <c r="D186" s="226"/>
      <c r="E186" s="19">
        <v>3</v>
      </c>
      <c r="F186" s="52">
        <v>2.35</v>
      </c>
      <c r="G186" s="53">
        <v>4.99</v>
      </c>
      <c r="H186" s="52">
        <v>101.3</v>
      </c>
      <c r="I186" s="53">
        <f t="shared" si="7"/>
        <v>5.4994740920851051</v>
      </c>
      <c r="L186" s="42"/>
      <c r="P186" s="21"/>
      <c r="Q186" s="21"/>
      <c r="R186" s="108"/>
      <c r="S186" s="22"/>
      <c r="T186" s="21"/>
      <c r="U186" s="21"/>
      <c r="V186" s="21"/>
      <c r="W186" s="22"/>
    </row>
    <row r="187" spans="1:23">
      <c r="A187" s="248"/>
      <c r="B187" s="248"/>
      <c r="C187" s="229"/>
      <c r="D187" s="226"/>
      <c r="E187" s="19">
        <v>4</v>
      </c>
      <c r="F187" s="52">
        <v>2.38</v>
      </c>
      <c r="G187" s="53">
        <v>4.9800000000000004</v>
      </c>
      <c r="H187" s="52">
        <v>100.6</v>
      </c>
      <c r="I187" s="53">
        <f t="shared" si="7"/>
        <v>5.4034582953814141</v>
      </c>
      <c r="L187" s="42"/>
      <c r="P187" s="21"/>
      <c r="Q187" s="21"/>
      <c r="R187" s="108"/>
      <c r="S187" s="22"/>
      <c r="T187" s="21"/>
      <c r="U187" s="21"/>
      <c r="V187" s="21"/>
      <c r="W187" s="22"/>
    </row>
    <row r="188" spans="1:23">
      <c r="A188" s="249"/>
      <c r="B188" s="249"/>
      <c r="C188" s="250"/>
      <c r="D188" s="251"/>
      <c r="E188" s="9">
        <v>5</v>
      </c>
      <c r="F188" s="34">
        <v>2.36</v>
      </c>
      <c r="G188" s="56">
        <v>5</v>
      </c>
      <c r="H188" s="34">
        <v>96.9</v>
      </c>
      <c r="I188" s="56">
        <f t="shared" si="7"/>
        <v>5.2278352493575122</v>
      </c>
      <c r="J188" s="11"/>
      <c r="K188" s="39"/>
      <c r="L188" s="35"/>
      <c r="P188" s="21"/>
      <c r="Q188" s="21"/>
      <c r="R188" s="108"/>
      <c r="S188" s="22"/>
      <c r="T188" s="21"/>
      <c r="U188" s="21"/>
      <c r="V188" s="21"/>
      <c r="W188" s="22"/>
    </row>
    <row r="189" spans="1:23">
      <c r="A189" s="228" t="s">
        <v>3</v>
      </c>
      <c r="B189" s="228"/>
      <c r="C189" s="225" t="s">
        <v>20</v>
      </c>
      <c r="D189" s="225" t="s">
        <v>20</v>
      </c>
      <c r="E189" s="5">
        <v>1</v>
      </c>
      <c r="F189" s="129">
        <v>2.65</v>
      </c>
      <c r="G189" s="131">
        <v>5</v>
      </c>
      <c r="H189" s="130">
        <v>175</v>
      </c>
      <c r="I189" s="53">
        <f t="shared" si="7"/>
        <v>8.4081856727793785</v>
      </c>
      <c r="J189" s="25">
        <f>AVERAGE(I189:I194)</f>
        <v>7.7166449340450649</v>
      </c>
      <c r="K189" s="25"/>
      <c r="L189" s="42"/>
      <c r="P189" s="21"/>
      <c r="Q189" s="21"/>
      <c r="R189" s="108"/>
      <c r="S189" s="22"/>
      <c r="T189" s="21"/>
      <c r="U189" s="21"/>
      <c r="V189" s="21"/>
      <c r="W189" s="22"/>
    </row>
    <row r="190" spans="1:23">
      <c r="A190" s="229"/>
      <c r="B190" s="229"/>
      <c r="C190" s="226"/>
      <c r="D190" s="226"/>
      <c r="E190" s="19">
        <v>2</v>
      </c>
      <c r="F190" s="52">
        <v>2.68</v>
      </c>
      <c r="G190" s="53">
        <v>4.9800000000000004</v>
      </c>
      <c r="H190" s="54">
        <v>158</v>
      </c>
      <c r="I190" s="53">
        <f t="shared" si="7"/>
        <v>7.5365584752500929</v>
      </c>
      <c r="J190" s="25"/>
      <c r="K190" s="25"/>
      <c r="L190" s="42">
        <f>(MAX(I189:I194)-MIN(I189:I194))*0.395/J189*100</f>
        <v>5.8764570733214141</v>
      </c>
      <c r="P190" s="21"/>
      <c r="Q190" s="21"/>
      <c r="R190" s="108"/>
      <c r="S190" s="22"/>
      <c r="T190" s="21"/>
      <c r="U190" s="21"/>
      <c r="V190" s="21"/>
      <c r="W190" s="22"/>
    </row>
    <row r="191" spans="1:23">
      <c r="A191" s="229"/>
      <c r="B191" s="229"/>
      <c r="C191" s="226"/>
      <c r="D191" s="226"/>
      <c r="E191" s="19">
        <v>3</v>
      </c>
      <c r="F191" s="52">
        <v>2.79</v>
      </c>
      <c r="G191" s="53">
        <v>5</v>
      </c>
      <c r="H191" s="52">
        <v>164.5</v>
      </c>
      <c r="I191" s="53">
        <f t="shared" si="7"/>
        <v>7.5070933730800817</v>
      </c>
      <c r="L191" s="42"/>
      <c r="P191" s="21"/>
      <c r="Q191" s="21"/>
      <c r="R191" s="108"/>
      <c r="S191" s="22"/>
      <c r="T191" s="21"/>
      <c r="U191" s="21"/>
      <c r="V191" s="21"/>
      <c r="W191" s="22"/>
    </row>
    <row r="192" spans="1:23">
      <c r="A192" s="229"/>
      <c r="B192" s="229"/>
      <c r="C192" s="226"/>
      <c r="D192" s="226"/>
      <c r="E192" s="19">
        <v>4</v>
      </c>
      <c r="F192" s="52">
        <v>2.76</v>
      </c>
      <c r="G192" s="53">
        <v>5</v>
      </c>
      <c r="H192" s="52">
        <v>176.8</v>
      </c>
      <c r="I192" s="53">
        <f t="shared" si="7"/>
        <v>8.1561141851151024</v>
      </c>
      <c r="L192" s="42"/>
      <c r="P192" s="21"/>
      <c r="Q192" s="21"/>
      <c r="R192" s="108"/>
      <c r="S192" s="22"/>
      <c r="T192" s="21"/>
      <c r="U192" s="21"/>
      <c r="V192" s="21"/>
      <c r="W192" s="22"/>
    </row>
    <row r="193" spans="1:24">
      <c r="A193" s="229"/>
      <c r="B193" s="229"/>
      <c r="C193" s="226"/>
      <c r="D193" s="226"/>
      <c r="E193" s="48">
        <v>5</v>
      </c>
      <c r="F193" s="52">
        <v>2.91</v>
      </c>
      <c r="G193" s="53">
        <v>4.99</v>
      </c>
      <c r="H193" s="52">
        <v>165.6</v>
      </c>
      <c r="I193" s="53">
        <f t="shared" si="7"/>
        <v>7.2601721865773792</v>
      </c>
      <c r="J193" s="25"/>
      <c r="L193" s="42"/>
      <c r="P193" s="21"/>
      <c r="Q193" s="21"/>
      <c r="R193" s="108"/>
      <c r="S193" s="22"/>
      <c r="T193" s="21"/>
      <c r="U193" s="21"/>
      <c r="V193" s="21"/>
      <c r="W193" s="22"/>
    </row>
    <row r="194" spans="1:24">
      <c r="A194" s="230"/>
      <c r="B194" s="230"/>
      <c r="C194" s="227"/>
      <c r="D194" s="227"/>
      <c r="E194" s="9">
        <v>6</v>
      </c>
      <c r="F194" s="34">
        <v>2.82</v>
      </c>
      <c r="G194" s="56">
        <v>5</v>
      </c>
      <c r="H194" s="34">
        <v>164.6</v>
      </c>
      <c r="I194" s="56">
        <f t="shared" si="7"/>
        <v>7.4317457114683618</v>
      </c>
      <c r="J194" s="11"/>
      <c r="K194" s="39"/>
      <c r="L194" s="35"/>
      <c r="P194" s="21"/>
      <c r="Q194" s="21"/>
      <c r="R194" s="108"/>
      <c r="S194" s="22"/>
      <c r="T194" s="21"/>
      <c r="U194" s="21"/>
      <c r="V194" s="21"/>
      <c r="W194" s="22"/>
    </row>
    <row r="195" spans="1:24">
      <c r="A195" s="228" t="s">
        <v>12</v>
      </c>
      <c r="B195" s="228"/>
      <c r="C195" s="231" t="s">
        <v>20</v>
      </c>
      <c r="D195" s="231" t="s">
        <v>20</v>
      </c>
      <c r="E195" s="5">
        <v>1</v>
      </c>
      <c r="F195" s="129">
        <v>4.41</v>
      </c>
      <c r="G195" s="131">
        <v>5.01</v>
      </c>
      <c r="H195" s="130">
        <v>147</v>
      </c>
      <c r="I195" s="53">
        <f t="shared" si="7"/>
        <v>4.2356604947942875</v>
      </c>
      <c r="J195" s="25">
        <f>AVERAGE(I195:I200)</f>
        <v>4.1155396393663626</v>
      </c>
      <c r="K195" s="25"/>
      <c r="L195" s="42"/>
      <c r="P195" s="21"/>
      <c r="Q195" s="21"/>
      <c r="R195" s="108"/>
      <c r="S195" s="22"/>
      <c r="T195" s="21"/>
      <c r="U195" s="21"/>
      <c r="V195" s="21"/>
      <c r="W195" s="22"/>
    </row>
    <row r="196" spans="1:24">
      <c r="A196" s="229"/>
      <c r="B196" s="229"/>
      <c r="C196" s="226"/>
      <c r="D196" s="226"/>
      <c r="E196" s="19">
        <v>2</v>
      </c>
      <c r="F196" s="53">
        <v>4.4000000000000004</v>
      </c>
      <c r="G196" s="53">
        <v>5.01</v>
      </c>
      <c r="H196" s="54">
        <v>168</v>
      </c>
      <c r="I196" s="53">
        <f t="shared" si="7"/>
        <v>4.8517565667643652</v>
      </c>
      <c r="J196" s="25"/>
      <c r="K196" s="138"/>
      <c r="L196" s="42">
        <f>(MAX(I195:I200)-MIN(I195:I200))*0.395/J195*100</f>
        <v>10.578233961726228</v>
      </c>
      <c r="P196" s="21"/>
      <c r="Q196" s="21"/>
      <c r="R196" s="108"/>
      <c r="S196" s="22"/>
      <c r="T196" s="21"/>
      <c r="U196" s="21"/>
      <c r="V196" s="21"/>
      <c r="W196" s="22"/>
    </row>
    <row r="197" spans="1:24">
      <c r="A197" s="229"/>
      <c r="B197" s="229"/>
      <c r="C197" s="226"/>
      <c r="D197" s="226"/>
      <c r="E197" s="19">
        <v>3</v>
      </c>
      <c r="F197" s="19">
        <v>4.18</v>
      </c>
      <c r="G197" s="25">
        <v>5.01</v>
      </c>
      <c r="H197" s="19">
        <v>132.30000000000001</v>
      </c>
      <c r="I197" s="53">
        <f t="shared" si="7"/>
        <v>4.0218508382388833</v>
      </c>
      <c r="L197" s="42"/>
      <c r="P197" s="21"/>
      <c r="Q197" s="21"/>
      <c r="R197" s="108"/>
      <c r="S197" s="22"/>
      <c r="T197" s="21"/>
      <c r="U197" s="21"/>
      <c r="V197" s="21"/>
      <c r="W197" s="22"/>
    </row>
    <row r="198" spans="1:24">
      <c r="A198" s="229"/>
      <c r="B198" s="229"/>
      <c r="C198" s="226"/>
      <c r="D198" s="226"/>
      <c r="E198" s="19">
        <v>4</v>
      </c>
      <c r="F198" s="19">
        <v>4.2699999999999996</v>
      </c>
      <c r="G198" s="25">
        <v>5.01</v>
      </c>
      <c r="H198" s="24">
        <v>126</v>
      </c>
      <c r="I198" s="53">
        <f t="shared" si="7"/>
        <v>3.7496010937523203</v>
      </c>
      <c r="L198" s="42"/>
      <c r="P198" s="21"/>
      <c r="Q198" s="21"/>
      <c r="R198" s="108"/>
      <c r="S198" s="22"/>
      <c r="T198" s="21"/>
      <c r="U198" s="21"/>
      <c r="V198" s="21"/>
      <c r="W198" s="22"/>
    </row>
    <row r="199" spans="1:24">
      <c r="A199" s="229"/>
      <c r="B199" s="229"/>
      <c r="C199" s="226"/>
      <c r="D199" s="226"/>
      <c r="E199" s="48">
        <v>5</v>
      </c>
      <c r="F199" s="48">
        <v>4.28</v>
      </c>
      <c r="G199" s="25">
        <v>5.0199999999999996</v>
      </c>
      <c r="H199" s="48">
        <v>128.9</v>
      </c>
      <c r="I199" s="53">
        <f t="shared" si="7"/>
        <v>3.8193156652912297</v>
      </c>
      <c r="J199" s="45"/>
      <c r="L199" s="213"/>
      <c r="P199" s="21"/>
      <c r="Q199" s="21"/>
      <c r="R199" s="108"/>
      <c r="S199" s="22"/>
      <c r="T199" s="21"/>
      <c r="U199" s="21"/>
      <c r="V199" s="21"/>
      <c r="W199" s="22"/>
    </row>
    <row r="200" spans="1:24">
      <c r="A200" s="230"/>
      <c r="B200" s="230"/>
      <c r="C200" s="227"/>
      <c r="D200" s="227"/>
      <c r="E200" s="9">
        <v>6</v>
      </c>
      <c r="F200" s="9">
        <v>4.32</v>
      </c>
      <c r="G200" s="11">
        <v>5.01</v>
      </c>
      <c r="H200" s="9">
        <v>136.5</v>
      </c>
      <c r="I200" s="56">
        <f t="shared" si="7"/>
        <v>4.0150531773570846</v>
      </c>
      <c r="J200" s="11"/>
      <c r="K200" s="39"/>
      <c r="L200" s="212"/>
      <c r="P200" s="21"/>
      <c r="Q200" s="21"/>
      <c r="R200" s="108"/>
      <c r="S200" s="22"/>
      <c r="T200" s="21"/>
      <c r="U200" s="21"/>
      <c r="V200" s="21"/>
      <c r="W200" s="22"/>
    </row>
    <row r="201" spans="1:24">
      <c r="L201" s="213"/>
    </row>
    <row r="202" spans="1:24">
      <c r="L202" s="213"/>
    </row>
    <row r="203" spans="1:24">
      <c r="L203" s="213"/>
    </row>
    <row r="204" spans="1:24">
      <c r="A204" s="221" t="s">
        <v>113</v>
      </c>
      <c r="B204" s="221"/>
      <c r="C204" s="221"/>
      <c r="D204" s="221"/>
      <c r="E204" s="221"/>
      <c r="F204" s="221"/>
      <c r="G204" s="221"/>
      <c r="H204" s="221"/>
      <c r="I204" s="221"/>
      <c r="J204" s="221"/>
      <c r="K204" s="221"/>
      <c r="L204" s="211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</row>
    <row r="205" spans="1:24">
      <c r="A205" s="13"/>
      <c r="B205" s="13"/>
      <c r="C205" s="13"/>
      <c r="D205" s="13"/>
      <c r="E205" s="17"/>
      <c r="F205" s="17"/>
      <c r="G205" s="17"/>
      <c r="H205" s="17"/>
      <c r="I205" s="17"/>
      <c r="J205" s="17"/>
      <c r="K205" s="17"/>
      <c r="L205" s="210"/>
      <c r="M205" s="17"/>
      <c r="N205" s="17"/>
      <c r="O205" s="30"/>
      <c r="P205" s="17"/>
      <c r="Q205" s="17"/>
      <c r="R205" s="17"/>
      <c r="S205" s="17"/>
      <c r="T205" s="17"/>
      <c r="U205" s="17"/>
      <c r="V205" s="258"/>
      <c r="W205" s="258"/>
    </row>
    <row r="206" spans="1:24" ht="18">
      <c r="A206" s="215" t="s">
        <v>120</v>
      </c>
      <c r="B206" s="215"/>
      <c r="C206" s="215"/>
      <c r="D206" s="106" t="s">
        <v>118</v>
      </c>
      <c r="E206" s="111" t="s">
        <v>119</v>
      </c>
      <c r="F206" s="3" t="s">
        <v>115</v>
      </c>
      <c r="G206" s="3" t="s">
        <v>116</v>
      </c>
      <c r="H206" s="3" t="s">
        <v>0</v>
      </c>
      <c r="I206" s="36" t="s">
        <v>1</v>
      </c>
      <c r="J206" s="123" t="s">
        <v>167</v>
      </c>
      <c r="K206" s="104"/>
      <c r="L206" s="155" t="s">
        <v>170</v>
      </c>
      <c r="P206" s="124"/>
      <c r="Q206" s="124"/>
      <c r="R206" s="36"/>
      <c r="S206" s="123"/>
      <c r="T206" s="123"/>
      <c r="U206" s="123"/>
      <c r="V206" s="123"/>
      <c r="W206" s="123"/>
    </row>
    <row r="207" spans="1:24">
      <c r="A207" s="215" t="s">
        <v>2</v>
      </c>
      <c r="B207" s="215" t="s">
        <v>3</v>
      </c>
      <c r="C207" s="215" t="s">
        <v>4</v>
      </c>
      <c r="D207" s="256">
        <v>10</v>
      </c>
      <c r="E207" s="17">
        <v>1</v>
      </c>
      <c r="F207" s="6">
        <v>2.8</v>
      </c>
      <c r="G207" s="6">
        <v>5</v>
      </c>
      <c r="H207" s="51">
        <v>46.1</v>
      </c>
      <c r="I207" s="25">
        <f>(2*H207)/(PI()*F207*G207)</f>
        <v>2.0962979647246787</v>
      </c>
      <c r="J207" s="25">
        <f>AVERAGE(I207:I211)</f>
        <v>2.2868825648131832</v>
      </c>
      <c r="K207" s="25"/>
      <c r="L207" s="213"/>
      <c r="P207" s="21"/>
      <c r="Q207" s="21"/>
      <c r="R207" s="108"/>
      <c r="S207" s="22"/>
      <c r="T207" s="21"/>
      <c r="U207" s="21"/>
      <c r="V207" s="21"/>
      <c r="W207" s="22"/>
    </row>
    <row r="208" spans="1:24">
      <c r="A208" s="215"/>
      <c r="B208" s="215"/>
      <c r="C208" s="215"/>
      <c r="D208" s="256"/>
      <c r="E208" s="23">
        <v>2</v>
      </c>
      <c r="F208" s="25">
        <v>2.88</v>
      </c>
      <c r="G208" s="25">
        <v>5</v>
      </c>
      <c r="H208" s="49">
        <v>47.7</v>
      </c>
      <c r="I208" s="25">
        <f t="shared" ref="I208:I271" si="8">(2*H208)/(PI()*F208*G208)</f>
        <v>2.1088029959676136</v>
      </c>
      <c r="J208" s="25"/>
      <c r="K208" s="138"/>
      <c r="L208" s="42">
        <f>(MAX(I207:I211)-MIN(I207:I211))*0.43/J207*100</f>
        <v>7.3394243929116314</v>
      </c>
      <c r="M208" s="64" t="s">
        <v>171</v>
      </c>
      <c r="N208" s="45">
        <f>MIN(L208:L276)</f>
        <v>1.246618150032424</v>
      </c>
      <c r="P208" s="21"/>
      <c r="Q208" s="21"/>
      <c r="R208" s="108"/>
      <c r="S208" s="22"/>
      <c r="T208" s="21"/>
      <c r="U208" s="21"/>
      <c r="V208" s="21"/>
      <c r="W208" s="22"/>
      <c r="X208" s="94"/>
    </row>
    <row r="209" spans="1:24">
      <c r="A209" s="215"/>
      <c r="B209" s="215"/>
      <c r="C209" s="215"/>
      <c r="D209" s="256"/>
      <c r="E209" s="23">
        <v>3</v>
      </c>
      <c r="F209" s="25">
        <v>2.81</v>
      </c>
      <c r="G209" s="25">
        <v>5</v>
      </c>
      <c r="H209" s="49">
        <v>53.1</v>
      </c>
      <c r="I209" s="25">
        <f t="shared" si="8"/>
        <v>2.4060149404070157</v>
      </c>
      <c r="L209" s="42"/>
      <c r="M209" s="64" t="s">
        <v>172</v>
      </c>
      <c r="N209" s="45">
        <f>MAX(L208:L276)</f>
        <v>12.058025441133383</v>
      </c>
      <c r="P209" s="21"/>
      <c r="Q209" s="21"/>
      <c r="R209" s="108"/>
      <c r="S209" s="22"/>
      <c r="T209" s="21"/>
      <c r="U209" s="21"/>
      <c r="V209" s="21"/>
      <c r="W209" s="22"/>
      <c r="X209" s="94"/>
    </row>
    <row r="210" spans="1:24">
      <c r="A210" s="215"/>
      <c r="B210" s="215"/>
      <c r="C210" s="215"/>
      <c r="D210" s="256"/>
      <c r="E210" s="23">
        <v>4</v>
      </c>
      <c r="F210" s="25">
        <v>2.79</v>
      </c>
      <c r="G210" s="49">
        <v>4.99</v>
      </c>
      <c r="H210" s="49">
        <v>51.1</v>
      </c>
      <c r="I210" s="25">
        <f t="shared" si="8"/>
        <v>2.3366640354532295</v>
      </c>
      <c r="L210" s="42"/>
      <c r="P210" s="21"/>
      <c r="Q210" s="21"/>
      <c r="R210" s="108"/>
      <c r="S210" s="22"/>
      <c r="T210" s="21"/>
      <c r="U210" s="21"/>
      <c r="V210" s="21"/>
      <c r="W210" s="22"/>
    </row>
    <row r="211" spans="1:24">
      <c r="A211" s="215"/>
      <c r="B211" s="215"/>
      <c r="C211" s="230"/>
      <c r="D211" s="227"/>
      <c r="E211" s="18">
        <v>5</v>
      </c>
      <c r="F211" s="11">
        <v>2.75</v>
      </c>
      <c r="G211" s="50">
        <v>4.99</v>
      </c>
      <c r="H211" s="50">
        <v>53.6</v>
      </c>
      <c r="I211" s="11">
        <f t="shared" si="8"/>
        <v>2.4866328875133807</v>
      </c>
      <c r="J211" s="11"/>
      <c r="K211" s="39"/>
      <c r="L211" s="35"/>
      <c r="P211" s="21"/>
      <c r="Q211" s="21"/>
      <c r="R211" s="108"/>
      <c r="S211" s="22"/>
      <c r="T211" s="21"/>
      <c r="U211" s="21"/>
      <c r="V211" s="21"/>
      <c r="W211" s="22"/>
    </row>
    <row r="212" spans="1:24">
      <c r="A212" s="215"/>
      <c r="B212" s="215"/>
      <c r="C212" s="228" t="s">
        <v>5</v>
      </c>
      <c r="D212" s="231">
        <v>10</v>
      </c>
      <c r="E212" s="17">
        <v>1</v>
      </c>
      <c r="F212" s="17">
        <v>2.83</v>
      </c>
      <c r="G212" s="17">
        <v>4.99</v>
      </c>
      <c r="H212" s="17">
        <v>54.4</v>
      </c>
      <c r="I212" s="25">
        <f t="shared" si="8"/>
        <v>2.4524041451664056</v>
      </c>
      <c r="J212" s="25">
        <f>AVERAGE(I212:I216)</f>
        <v>2.4678832949460761</v>
      </c>
      <c r="K212" s="25"/>
      <c r="L212" s="42"/>
      <c r="P212" s="21"/>
      <c r="Q212" s="21"/>
      <c r="R212" s="108"/>
      <c r="S212" s="22"/>
      <c r="T212" s="21"/>
      <c r="U212" s="21"/>
      <c r="V212" s="21"/>
      <c r="W212" s="22"/>
    </row>
    <row r="213" spans="1:24">
      <c r="A213" s="215"/>
      <c r="B213" s="215"/>
      <c r="C213" s="229"/>
      <c r="D213" s="226"/>
      <c r="E213" s="17">
        <v>2</v>
      </c>
      <c r="F213" s="23">
        <v>2.85</v>
      </c>
      <c r="G213" s="25">
        <v>5</v>
      </c>
      <c r="H213" s="23">
        <v>52.6</v>
      </c>
      <c r="I213" s="25">
        <f t="shared" si="8"/>
        <v>2.3499087737919142</v>
      </c>
      <c r="J213" s="25"/>
      <c r="K213" s="138"/>
      <c r="L213" s="42">
        <f>(MAX(I212:I216)-MIN(I212:I216))*0.43/J212*100</f>
        <v>3.5139261511161819</v>
      </c>
      <c r="P213" s="21"/>
      <c r="Q213" s="21"/>
      <c r="R213" s="108"/>
      <c r="S213" s="22"/>
      <c r="T213" s="21"/>
      <c r="U213" s="21"/>
      <c r="V213" s="21"/>
      <c r="W213" s="22"/>
    </row>
    <row r="214" spans="1:24">
      <c r="A214" s="215"/>
      <c r="B214" s="215"/>
      <c r="C214" s="229"/>
      <c r="D214" s="226"/>
      <c r="E214" s="17">
        <v>3</v>
      </c>
      <c r="F214" s="23">
        <v>2.83</v>
      </c>
      <c r="G214" s="23">
        <v>4.99</v>
      </c>
      <c r="H214" s="23">
        <v>54.5</v>
      </c>
      <c r="I214" s="25">
        <f t="shared" si="8"/>
        <v>2.4569122410214908</v>
      </c>
      <c r="L214" s="42"/>
      <c r="P214" s="21"/>
      <c r="Q214" s="21"/>
      <c r="R214" s="108"/>
      <c r="S214" s="22"/>
      <c r="T214" s="21"/>
      <c r="U214" s="21"/>
      <c r="V214" s="21"/>
      <c r="W214" s="22"/>
    </row>
    <row r="215" spans="1:24">
      <c r="A215" s="215"/>
      <c r="B215" s="215"/>
      <c r="C215" s="229"/>
      <c r="D215" s="226"/>
      <c r="E215" s="17">
        <v>4</v>
      </c>
      <c r="F215" s="23">
        <v>2.85</v>
      </c>
      <c r="G215" s="25">
        <v>5</v>
      </c>
      <c r="H215" s="23">
        <v>56.6</v>
      </c>
      <c r="I215" s="25">
        <f t="shared" si="8"/>
        <v>2.528609060772288</v>
      </c>
      <c r="L215" s="42"/>
      <c r="P215" s="21"/>
      <c r="Q215" s="21"/>
      <c r="R215" s="108"/>
      <c r="S215" s="22"/>
      <c r="T215" s="21"/>
      <c r="U215" s="21"/>
      <c r="V215" s="21"/>
      <c r="W215" s="22"/>
    </row>
    <row r="216" spans="1:24">
      <c r="A216" s="215"/>
      <c r="B216" s="215"/>
      <c r="C216" s="230"/>
      <c r="D216" s="227"/>
      <c r="E216" s="18">
        <v>5</v>
      </c>
      <c r="F216" s="18">
        <v>2.85</v>
      </c>
      <c r="G216" s="18">
        <v>4.99</v>
      </c>
      <c r="H216" s="10">
        <v>57</v>
      </c>
      <c r="I216" s="11">
        <f t="shared" si="8"/>
        <v>2.5515822539782813</v>
      </c>
      <c r="J216" s="11"/>
      <c r="K216" s="39"/>
      <c r="L216" s="35"/>
      <c r="P216" s="21"/>
      <c r="Q216" s="21"/>
      <c r="R216" s="108"/>
      <c r="S216" s="22"/>
      <c r="T216" s="21"/>
      <c r="U216" s="21"/>
      <c r="V216" s="21"/>
      <c r="W216" s="22"/>
    </row>
    <row r="217" spans="1:24">
      <c r="A217" s="215"/>
      <c r="B217" s="215"/>
      <c r="C217" s="228" t="s">
        <v>6</v>
      </c>
      <c r="D217" s="231">
        <v>10</v>
      </c>
      <c r="E217" s="17">
        <v>1</v>
      </c>
      <c r="F217" s="17">
        <v>2.95</v>
      </c>
      <c r="G217" s="17">
        <v>4.99</v>
      </c>
      <c r="H217" s="17">
        <v>47.5</v>
      </c>
      <c r="I217" s="25">
        <f t="shared" si="8"/>
        <v>2.0542399502367519</v>
      </c>
      <c r="J217" s="25">
        <f>AVERAGE(I217:I221)</f>
        <v>2.0388316381995382</v>
      </c>
      <c r="K217" s="25"/>
      <c r="L217" s="42"/>
      <c r="P217" s="21"/>
      <c r="Q217" s="21"/>
      <c r="R217" s="108"/>
      <c r="S217" s="22"/>
      <c r="T217" s="21"/>
      <c r="U217" s="21"/>
      <c r="V217" s="21"/>
      <c r="W217" s="22"/>
    </row>
    <row r="218" spans="1:24">
      <c r="A218" s="215"/>
      <c r="B218" s="215"/>
      <c r="C218" s="229"/>
      <c r="D218" s="226"/>
      <c r="E218" s="23">
        <v>2</v>
      </c>
      <c r="F218" s="23">
        <v>2.94</v>
      </c>
      <c r="G218" s="25">
        <v>4.99</v>
      </c>
      <c r="H218" s="23">
        <v>46.3</v>
      </c>
      <c r="I218" s="25">
        <f t="shared" si="8"/>
        <v>2.009154053727797</v>
      </c>
      <c r="J218" s="25"/>
      <c r="K218" s="138"/>
      <c r="L218" s="42">
        <f>(MAX(I217:I221)-MIN(I217:I221))*0.43/J217*100</f>
        <v>1.246618150032424</v>
      </c>
      <c r="P218" s="21"/>
      <c r="Q218" s="21"/>
      <c r="R218" s="108"/>
      <c r="S218" s="22"/>
      <c r="T218" s="21"/>
      <c r="U218" s="21"/>
      <c r="V218" s="21"/>
      <c r="W218" s="22"/>
    </row>
    <row r="219" spans="1:24">
      <c r="A219" s="215"/>
      <c r="B219" s="215"/>
      <c r="C219" s="229"/>
      <c r="D219" s="226"/>
      <c r="E219" s="23">
        <v>3</v>
      </c>
      <c r="F219" s="23">
        <v>2.93</v>
      </c>
      <c r="G219" s="25">
        <v>4.99</v>
      </c>
      <c r="H219" s="23">
        <v>47.5</v>
      </c>
      <c r="I219" s="25">
        <f t="shared" si="8"/>
        <v>2.0682620659380269</v>
      </c>
      <c r="L219" s="42"/>
      <c r="P219" s="21"/>
      <c r="Q219" s="21"/>
      <c r="R219" s="108"/>
      <c r="S219" s="22"/>
      <c r="T219" s="21"/>
      <c r="U219" s="21"/>
      <c r="V219" s="21"/>
      <c r="W219" s="22"/>
    </row>
    <row r="220" spans="1:24">
      <c r="A220" s="215"/>
      <c r="B220" s="215"/>
      <c r="C220" s="229"/>
      <c r="D220" s="226"/>
      <c r="E220" s="23">
        <v>4</v>
      </c>
      <c r="F220" s="23">
        <v>2.93</v>
      </c>
      <c r="G220" s="25">
        <v>4.99</v>
      </c>
      <c r="H220" s="23">
        <v>46.6</v>
      </c>
      <c r="I220" s="25">
        <f t="shared" si="8"/>
        <v>2.0290739425834117</v>
      </c>
      <c r="L220" s="42"/>
      <c r="P220" s="21"/>
      <c r="Q220" s="21"/>
      <c r="R220" s="108"/>
      <c r="S220" s="22"/>
      <c r="T220" s="21"/>
      <c r="U220" s="21"/>
      <c r="V220" s="21"/>
      <c r="W220" s="22"/>
    </row>
    <row r="221" spans="1:24">
      <c r="A221" s="215"/>
      <c r="B221" s="215"/>
      <c r="C221" s="230"/>
      <c r="D221" s="227"/>
      <c r="E221" s="18">
        <v>5</v>
      </c>
      <c r="F221" s="18">
        <v>2.93</v>
      </c>
      <c r="G221" s="11">
        <v>4.99</v>
      </c>
      <c r="H221" s="18">
        <v>46.7</v>
      </c>
      <c r="I221" s="11">
        <f t="shared" si="8"/>
        <v>2.0334281785117025</v>
      </c>
      <c r="J221" s="11"/>
      <c r="K221" s="39"/>
      <c r="L221" s="35"/>
      <c r="P221" s="21"/>
      <c r="Q221" s="21"/>
      <c r="R221" s="108"/>
      <c r="S221" s="22"/>
      <c r="T221" s="21"/>
      <c r="U221" s="21"/>
      <c r="V221" s="21"/>
      <c r="W221" s="22"/>
    </row>
    <row r="222" spans="1:24">
      <c r="A222" s="215"/>
      <c r="B222" s="215"/>
      <c r="C222" s="228" t="s">
        <v>7</v>
      </c>
      <c r="D222" s="231">
        <v>10</v>
      </c>
      <c r="E222" s="17">
        <v>1</v>
      </c>
      <c r="F222" s="17">
        <v>3.34</v>
      </c>
      <c r="G222" s="17">
        <v>4.99</v>
      </c>
      <c r="H222" s="17">
        <v>65.900000000000006</v>
      </c>
      <c r="I222" s="25">
        <f t="shared" si="8"/>
        <v>2.5172046487600119</v>
      </c>
      <c r="J222" s="25">
        <f>AVERAGE(I222:I226)</f>
        <v>2.0967164075956801</v>
      </c>
      <c r="K222" s="25"/>
      <c r="L222" s="42"/>
      <c r="P222" s="21"/>
      <c r="Q222" s="21"/>
      <c r="R222" s="108"/>
      <c r="S222" s="22"/>
      <c r="T222" s="21"/>
      <c r="U222" s="21"/>
      <c r="V222" s="21"/>
      <c r="W222" s="22"/>
    </row>
    <row r="223" spans="1:24">
      <c r="A223" s="215"/>
      <c r="B223" s="215"/>
      <c r="C223" s="229"/>
      <c r="D223" s="226"/>
      <c r="E223" s="17">
        <v>2</v>
      </c>
      <c r="F223" s="17">
        <v>3.29</v>
      </c>
      <c r="G223" s="6">
        <v>4.99</v>
      </c>
      <c r="H223" s="17">
        <v>51.2</v>
      </c>
      <c r="I223" s="25">
        <f t="shared" si="8"/>
        <v>1.9854257052232225</v>
      </c>
      <c r="J223" s="25"/>
      <c r="K223" s="138"/>
      <c r="L223" s="42">
        <f>(MAX(I222:I226)-MIN(I222:I226))*0.43/J222*100</f>
        <v>12.058025441133383</v>
      </c>
      <c r="P223" s="21"/>
      <c r="Q223" s="21"/>
      <c r="R223" s="108"/>
      <c r="S223" s="22"/>
      <c r="T223" s="21"/>
      <c r="U223" s="21"/>
      <c r="V223" s="21"/>
      <c r="W223" s="22"/>
    </row>
    <row r="224" spans="1:24">
      <c r="A224" s="215"/>
      <c r="B224" s="215"/>
      <c r="C224" s="229"/>
      <c r="D224" s="226"/>
      <c r="E224" s="23">
        <v>3</v>
      </c>
      <c r="F224" s="23">
        <v>3.28</v>
      </c>
      <c r="G224" s="25">
        <v>4.99</v>
      </c>
      <c r="H224" s="23">
        <v>49.6</v>
      </c>
      <c r="I224" s="25">
        <f t="shared" si="8"/>
        <v>1.9292451188616282</v>
      </c>
      <c r="L224" s="42"/>
      <c r="P224" s="21"/>
      <c r="Q224" s="21"/>
      <c r="R224" s="108"/>
      <c r="S224" s="22"/>
      <c r="T224" s="21"/>
      <c r="U224" s="21"/>
      <c r="V224" s="21"/>
      <c r="W224" s="22"/>
    </row>
    <row r="225" spans="1:23">
      <c r="A225" s="215"/>
      <c r="B225" s="215"/>
      <c r="C225" s="229"/>
      <c r="D225" s="226"/>
      <c r="E225" s="23">
        <v>4</v>
      </c>
      <c r="F225" s="23">
        <v>3.33</v>
      </c>
      <c r="G225" s="25">
        <v>4.99</v>
      </c>
      <c r="H225" s="24">
        <v>54</v>
      </c>
      <c r="I225" s="25">
        <f t="shared" si="8"/>
        <v>2.0688504761986071</v>
      </c>
      <c r="L225" s="42"/>
      <c r="P225" s="21"/>
      <c r="Q225" s="21"/>
      <c r="R225" s="108"/>
      <c r="S225" s="22"/>
      <c r="T225" s="21"/>
      <c r="U225" s="21"/>
      <c r="V225" s="21"/>
      <c r="W225" s="22"/>
    </row>
    <row r="226" spans="1:23">
      <c r="A226" s="215"/>
      <c r="B226" s="215"/>
      <c r="C226" s="229"/>
      <c r="D226" s="226"/>
      <c r="E226" s="50">
        <v>5</v>
      </c>
      <c r="F226" s="50">
        <v>3.32</v>
      </c>
      <c r="G226" s="11">
        <v>4.99</v>
      </c>
      <c r="H226" s="50">
        <v>51.6</v>
      </c>
      <c r="I226" s="11">
        <f t="shared" si="8"/>
        <v>1.98285608893493</v>
      </c>
      <c r="J226" s="11"/>
      <c r="K226" s="39"/>
      <c r="L226" s="35"/>
      <c r="P226" s="21"/>
      <c r="Q226" s="21"/>
      <c r="R226" s="108"/>
      <c r="S226" s="22"/>
      <c r="T226" s="21"/>
      <c r="U226" s="21"/>
      <c r="V226" s="21"/>
      <c r="W226" s="22"/>
    </row>
    <row r="227" spans="1:23">
      <c r="A227" s="215"/>
      <c r="B227" s="215"/>
      <c r="C227" s="252" t="s">
        <v>8</v>
      </c>
      <c r="D227" s="225">
        <v>10</v>
      </c>
      <c r="E227" s="17">
        <v>1</v>
      </c>
      <c r="F227" s="17">
        <v>2.84</v>
      </c>
      <c r="G227" s="6">
        <v>5</v>
      </c>
      <c r="H227" s="17">
        <v>46.8</v>
      </c>
      <c r="I227" s="25">
        <f t="shared" si="8"/>
        <v>2.0981553061128739</v>
      </c>
      <c r="J227" s="25">
        <f>AVERAGE(I227:I231)</f>
        <v>2.3015743404447697</v>
      </c>
      <c r="K227" s="25"/>
      <c r="L227" s="42"/>
      <c r="P227" s="21"/>
      <c r="Q227" s="21"/>
      <c r="R227" s="108"/>
      <c r="S227" s="22"/>
      <c r="T227" s="21"/>
      <c r="U227" s="21"/>
      <c r="V227" s="21"/>
      <c r="W227" s="22"/>
    </row>
    <row r="228" spans="1:23">
      <c r="A228" s="215"/>
      <c r="B228" s="215"/>
      <c r="C228" s="229"/>
      <c r="D228" s="226"/>
      <c r="E228" s="23">
        <v>2</v>
      </c>
      <c r="F228" s="23">
        <v>2.75</v>
      </c>
      <c r="G228" s="23">
        <v>4.99</v>
      </c>
      <c r="H228" s="24">
        <v>49</v>
      </c>
      <c r="I228" s="25">
        <f t="shared" si="8"/>
        <v>2.2732278262715608</v>
      </c>
      <c r="J228" s="25"/>
      <c r="K228" s="138"/>
      <c r="L228" s="42">
        <f>(MAX(I227:I231)-MIN(I227:I231))*0.43/J227*100</f>
        <v>6.9815994304681093</v>
      </c>
      <c r="P228" s="21"/>
      <c r="Q228" s="21"/>
      <c r="R228" s="108"/>
      <c r="S228" s="22"/>
      <c r="T228" s="21"/>
      <c r="U228" s="21"/>
      <c r="V228" s="21"/>
      <c r="W228" s="22"/>
    </row>
    <row r="229" spans="1:23">
      <c r="A229" s="215"/>
      <c r="B229" s="215"/>
      <c r="C229" s="229"/>
      <c r="D229" s="226"/>
      <c r="E229" s="23">
        <v>3</v>
      </c>
      <c r="F229" s="23">
        <v>2.74</v>
      </c>
      <c r="G229" s="23">
        <v>4.9800000000000004</v>
      </c>
      <c r="H229" s="23">
        <v>51.4</v>
      </c>
      <c r="I229" s="25">
        <f t="shared" si="8"/>
        <v>2.3980781739874586</v>
      </c>
      <c r="L229" s="42"/>
      <c r="P229" s="21"/>
      <c r="Q229" s="21"/>
      <c r="R229" s="108"/>
      <c r="S229" s="22"/>
      <c r="T229" s="21"/>
      <c r="U229" s="21"/>
      <c r="V229" s="21"/>
      <c r="W229" s="22"/>
    </row>
    <row r="230" spans="1:23">
      <c r="A230" s="215"/>
      <c r="B230" s="215"/>
      <c r="C230" s="229"/>
      <c r="D230" s="226"/>
      <c r="E230" s="23">
        <v>4</v>
      </c>
      <c r="F230" s="23">
        <v>2.72</v>
      </c>
      <c r="G230" s="23">
        <v>4.99</v>
      </c>
      <c r="H230" s="23">
        <v>52.7</v>
      </c>
      <c r="I230" s="25">
        <f t="shared" si="8"/>
        <v>2.4718453085414605</v>
      </c>
      <c r="L230" s="42"/>
      <c r="P230" s="21"/>
      <c r="Q230" s="21"/>
      <c r="R230" s="108"/>
      <c r="S230" s="22"/>
      <c r="T230" s="21"/>
      <c r="U230" s="21"/>
      <c r="V230" s="21"/>
      <c r="W230" s="22"/>
    </row>
    <row r="231" spans="1:23">
      <c r="A231" s="215"/>
      <c r="B231" s="215"/>
      <c r="C231" s="230"/>
      <c r="D231" s="227"/>
      <c r="E231" s="18">
        <v>5</v>
      </c>
      <c r="F231" s="18">
        <v>2.82</v>
      </c>
      <c r="G231" s="18">
        <v>4.99</v>
      </c>
      <c r="H231" s="18">
        <v>50.1</v>
      </c>
      <c r="I231" s="11">
        <f t="shared" si="8"/>
        <v>2.2665650873104952</v>
      </c>
      <c r="J231" s="11"/>
      <c r="K231" s="39"/>
      <c r="L231" s="35"/>
      <c r="P231" s="21"/>
      <c r="Q231" s="21"/>
      <c r="R231" s="108"/>
      <c r="S231" s="22"/>
      <c r="T231" s="21"/>
      <c r="U231" s="21"/>
      <c r="V231" s="21"/>
      <c r="W231" s="22"/>
    </row>
    <row r="232" spans="1:23">
      <c r="A232" s="215"/>
      <c r="B232" s="215"/>
      <c r="C232" s="228" t="s">
        <v>9</v>
      </c>
      <c r="D232" s="231">
        <v>10</v>
      </c>
      <c r="E232" s="17">
        <v>1</v>
      </c>
      <c r="F232" s="17">
        <v>2.86</v>
      </c>
      <c r="G232" s="17">
        <v>4.99</v>
      </c>
      <c r="H232" s="17">
        <v>51.5</v>
      </c>
      <c r="I232" s="25">
        <f t="shared" si="8"/>
        <v>2.2973161902077193</v>
      </c>
      <c r="J232" s="25">
        <f>AVERAGE(I232:I236)</f>
        <v>2.3248891577798094</v>
      </c>
      <c r="K232" s="25"/>
      <c r="L232" s="42"/>
      <c r="P232" s="21"/>
      <c r="Q232" s="21"/>
      <c r="R232" s="108"/>
      <c r="S232" s="22"/>
      <c r="T232" s="21"/>
      <c r="U232" s="21"/>
      <c r="V232" s="21"/>
      <c r="W232" s="22"/>
    </row>
    <row r="233" spans="1:23">
      <c r="A233" s="215"/>
      <c r="B233" s="215"/>
      <c r="C233" s="229"/>
      <c r="D233" s="226"/>
      <c r="E233" s="23">
        <v>2</v>
      </c>
      <c r="F233" s="23">
        <v>2.82</v>
      </c>
      <c r="G233" s="23">
        <v>4.99</v>
      </c>
      <c r="H233" s="23">
        <v>52.3</v>
      </c>
      <c r="I233" s="25">
        <f t="shared" si="8"/>
        <v>2.3660948915436903</v>
      </c>
      <c r="J233" s="25"/>
      <c r="K233" s="138"/>
      <c r="L233" s="42">
        <f>(MAX(I232:I236)-MIN(I232:I236))*0.43/J232*100</f>
        <v>6.3264666116185868</v>
      </c>
      <c r="P233" s="21"/>
      <c r="Q233" s="21"/>
      <c r="R233" s="108"/>
      <c r="S233" s="22"/>
      <c r="T233" s="21"/>
      <c r="U233" s="21"/>
      <c r="V233" s="21"/>
      <c r="W233" s="22"/>
    </row>
    <row r="234" spans="1:23">
      <c r="A234" s="215"/>
      <c r="B234" s="215"/>
      <c r="C234" s="229"/>
      <c r="D234" s="226"/>
      <c r="E234" s="23">
        <v>3</v>
      </c>
      <c r="F234" s="23">
        <v>2.87</v>
      </c>
      <c r="G234" s="25">
        <v>5</v>
      </c>
      <c r="H234" s="23">
        <v>47.4</v>
      </c>
      <c r="I234" s="25">
        <f t="shared" si="8"/>
        <v>2.1028416174371674</v>
      </c>
      <c r="L234" s="42"/>
      <c r="P234" s="21"/>
      <c r="Q234" s="21"/>
      <c r="R234" s="108"/>
      <c r="S234" s="22"/>
      <c r="T234" s="21"/>
      <c r="U234" s="21"/>
      <c r="V234" s="21"/>
      <c r="W234" s="22"/>
    </row>
    <row r="235" spans="1:23">
      <c r="A235" s="215"/>
      <c r="B235" s="215"/>
      <c r="C235" s="229"/>
      <c r="D235" s="226"/>
      <c r="E235" s="23">
        <v>4</v>
      </c>
      <c r="F235" s="23">
        <v>2.87</v>
      </c>
      <c r="G235" s="23">
        <v>4.99</v>
      </c>
      <c r="H235" s="24">
        <v>55</v>
      </c>
      <c r="I235" s="25">
        <f t="shared" si="8"/>
        <v>2.4448958879582841</v>
      </c>
      <c r="L235" s="42"/>
      <c r="P235" s="21"/>
      <c r="Q235" s="21"/>
      <c r="R235" s="108"/>
      <c r="S235" s="22"/>
      <c r="T235" s="21"/>
      <c r="U235" s="21"/>
      <c r="V235" s="21"/>
      <c r="W235" s="22"/>
    </row>
    <row r="236" spans="1:23">
      <c r="A236" s="215"/>
      <c r="B236" s="215"/>
      <c r="C236" s="230"/>
      <c r="D236" s="227"/>
      <c r="E236" s="18">
        <v>5</v>
      </c>
      <c r="F236" s="18">
        <v>2.86</v>
      </c>
      <c r="G236" s="18">
        <v>4.99</v>
      </c>
      <c r="H236" s="18">
        <v>54.1</v>
      </c>
      <c r="I236" s="11">
        <f t="shared" si="8"/>
        <v>2.4132972017521865</v>
      </c>
      <c r="J236" s="11"/>
      <c r="K236" s="39"/>
      <c r="L236" s="35"/>
      <c r="P236" s="21"/>
      <c r="Q236" s="21"/>
      <c r="R236" s="108"/>
      <c r="S236" s="22"/>
      <c r="T236" s="21"/>
      <c r="U236" s="21"/>
      <c r="V236" s="21"/>
      <c r="W236" s="22"/>
    </row>
    <row r="237" spans="1:23">
      <c r="A237" s="215"/>
      <c r="B237" s="215"/>
      <c r="C237" s="228" t="s">
        <v>10</v>
      </c>
      <c r="D237" s="231">
        <v>10</v>
      </c>
      <c r="E237" s="17">
        <v>1</v>
      </c>
      <c r="F237" s="17">
        <v>3.01</v>
      </c>
      <c r="G237" s="6">
        <v>4.99</v>
      </c>
      <c r="H237" s="17">
        <v>47.8</v>
      </c>
      <c r="I237" s="25">
        <f t="shared" si="8"/>
        <v>2.0260071717634864</v>
      </c>
      <c r="J237" s="25">
        <f>AVERAGE(I237:I241)</f>
        <v>2.0491943834212596</v>
      </c>
      <c r="K237" s="25"/>
      <c r="L237" s="42"/>
      <c r="P237" s="21"/>
      <c r="Q237" s="21"/>
      <c r="R237" s="108"/>
      <c r="S237" s="22"/>
      <c r="T237" s="21"/>
      <c r="U237" s="21"/>
      <c r="V237" s="21"/>
      <c r="W237" s="22"/>
    </row>
    <row r="238" spans="1:23">
      <c r="A238" s="215"/>
      <c r="B238" s="215"/>
      <c r="C238" s="229"/>
      <c r="D238" s="226"/>
      <c r="E238" s="23">
        <v>2</v>
      </c>
      <c r="F238" s="23">
        <v>3.01</v>
      </c>
      <c r="G238" s="23">
        <v>4.99</v>
      </c>
      <c r="H238" s="23">
        <v>50.9</v>
      </c>
      <c r="I238" s="25">
        <f t="shared" si="8"/>
        <v>2.1574009423171852</v>
      </c>
      <c r="J238" s="25"/>
      <c r="K238" s="138"/>
      <c r="L238" s="42">
        <f>(MAX(I237:I241)-MIN(I237:I241))*0.43/J237*100</f>
        <v>4.0366205695857182</v>
      </c>
      <c r="P238" s="21"/>
      <c r="Q238" s="21"/>
      <c r="R238" s="108"/>
      <c r="S238" s="22"/>
      <c r="T238" s="21"/>
      <c r="U238" s="21"/>
      <c r="V238" s="21"/>
      <c r="W238" s="22"/>
    </row>
    <row r="239" spans="1:23">
      <c r="A239" s="215"/>
      <c r="B239" s="215"/>
      <c r="C239" s="229"/>
      <c r="D239" s="226"/>
      <c r="E239" s="23">
        <v>3</v>
      </c>
      <c r="F239" s="25">
        <v>3</v>
      </c>
      <c r="G239" s="25">
        <v>5</v>
      </c>
      <c r="H239" s="23">
        <v>46.3</v>
      </c>
      <c r="I239" s="25">
        <f t="shared" si="8"/>
        <v>1.9650330307079344</v>
      </c>
      <c r="L239" s="42"/>
      <c r="P239" s="21"/>
      <c r="Q239" s="21"/>
      <c r="R239" s="108"/>
      <c r="S239" s="22"/>
      <c r="T239" s="21"/>
      <c r="U239" s="21"/>
      <c r="V239" s="21"/>
      <c r="W239" s="22"/>
    </row>
    <row r="240" spans="1:23">
      <c r="A240" s="215"/>
      <c r="B240" s="215"/>
      <c r="C240" s="229"/>
      <c r="D240" s="226"/>
      <c r="E240" s="23">
        <v>4</v>
      </c>
      <c r="F240" s="25">
        <v>3</v>
      </c>
      <c r="G240" s="23">
        <v>4.99</v>
      </c>
      <c r="H240" s="23">
        <v>47.4</v>
      </c>
      <c r="I240" s="25">
        <f t="shared" si="8"/>
        <v>2.0157499806428429</v>
      </c>
      <c r="L240" s="42"/>
      <c r="P240" s="21"/>
      <c r="Q240" s="21"/>
      <c r="R240" s="108"/>
      <c r="S240" s="22"/>
      <c r="T240" s="21"/>
      <c r="U240" s="21"/>
      <c r="V240" s="21"/>
      <c r="W240" s="22"/>
    </row>
    <row r="241" spans="1:23">
      <c r="A241" s="215"/>
      <c r="B241" s="215"/>
      <c r="C241" s="230"/>
      <c r="D241" s="227"/>
      <c r="E241" s="18">
        <v>5</v>
      </c>
      <c r="F241" s="18">
        <v>2.96</v>
      </c>
      <c r="G241" s="18">
        <v>4.99</v>
      </c>
      <c r="H241" s="18">
        <v>48.3</v>
      </c>
      <c r="I241" s="11">
        <f t="shared" si="8"/>
        <v>2.0817807916748481</v>
      </c>
      <c r="J241" s="11"/>
      <c r="K241" s="39"/>
      <c r="L241" s="35"/>
      <c r="P241" s="21"/>
      <c r="Q241" s="21"/>
      <c r="R241" s="108"/>
      <c r="S241" s="22"/>
      <c r="T241" s="21"/>
      <c r="U241" s="21"/>
      <c r="V241" s="21"/>
      <c r="W241" s="22"/>
    </row>
    <row r="242" spans="1:23">
      <c r="A242" s="215"/>
      <c r="B242" s="215"/>
      <c r="C242" s="228" t="s">
        <v>11</v>
      </c>
      <c r="D242" s="231">
        <v>10</v>
      </c>
      <c r="E242" s="17">
        <v>1</v>
      </c>
      <c r="F242" s="17">
        <v>3.25</v>
      </c>
      <c r="G242" s="17">
        <v>4.99</v>
      </c>
      <c r="H242" s="17">
        <v>58.3</v>
      </c>
      <c r="I242" s="25">
        <f t="shared" si="8"/>
        <v>2.2885730062605201</v>
      </c>
      <c r="J242" s="25">
        <f>AVERAGE(I242:I246)</f>
        <v>2.2337752983957762</v>
      </c>
      <c r="K242" s="25"/>
      <c r="L242" s="42"/>
      <c r="P242" s="82"/>
      <c r="Q242" s="82"/>
      <c r="R242" s="47"/>
      <c r="S242" s="83"/>
      <c r="T242" s="82"/>
      <c r="U242" s="82"/>
      <c r="V242" s="82"/>
      <c r="W242" s="83"/>
    </row>
    <row r="243" spans="1:23">
      <c r="A243" s="215"/>
      <c r="B243" s="215"/>
      <c r="C243" s="229"/>
      <c r="D243" s="226"/>
      <c r="E243" s="23">
        <v>2</v>
      </c>
      <c r="F243" s="23">
        <v>3.42</v>
      </c>
      <c r="G243" s="25">
        <v>5</v>
      </c>
      <c r="H243" s="23">
        <v>56.4</v>
      </c>
      <c r="I243" s="25">
        <f t="shared" si="8"/>
        <v>2.0997283720193911</v>
      </c>
      <c r="J243" s="25"/>
      <c r="K243" s="138"/>
      <c r="L243" s="42">
        <f>(MAX(I242:I246)-MIN(I242:I246))*0.43/J242*100</f>
        <v>3.6697760021471195</v>
      </c>
      <c r="P243" s="21"/>
      <c r="Q243" s="21"/>
      <c r="R243" s="108"/>
      <c r="S243" s="22"/>
      <c r="T243" s="21"/>
      <c r="U243" s="21"/>
      <c r="V243" s="21"/>
      <c r="W243" s="22"/>
    </row>
    <row r="244" spans="1:23">
      <c r="A244" s="215"/>
      <c r="B244" s="215"/>
      <c r="C244" s="229"/>
      <c r="D244" s="226"/>
      <c r="E244" s="23">
        <v>3</v>
      </c>
      <c r="F244" s="23">
        <v>3.44</v>
      </c>
      <c r="G244" s="25">
        <v>4.99</v>
      </c>
      <c r="H244" s="23">
        <v>60.1</v>
      </c>
      <c r="I244" s="25">
        <f t="shared" si="8"/>
        <v>2.2289257770944007</v>
      </c>
      <c r="L244" s="42"/>
      <c r="P244" s="21"/>
      <c r="Q244" s="21"/>
      <c r="R244" s="108"/>
      <c r="S244" s="22"/>
      <c r="T244" s="21"/>
      <c r="U244" s="21"/>
      <c r="V244" s="21"/>
      <c r="W244" s="22"/>
    </row>
    <row r="245" spans="1:23">
      <c r="A245" s="215"/>
      <c r="B245" s="215"/>
      <c r="C245" s="229"/>
      <c r="D245" s="226"/>
      <c r="E245" s="23">
        <v>4</v>
      </c>
      <c r="F245" s="23">
        <v>3.37</v>
      </c>
      <c r="G245" s="25">
        <v>4.99</v>
      </c>
      <c r="H245" s="23">
        <v>60.5</v>
      </c>
      <c r="I245" s="25">
        <f t="shared" si="8"/>
        <v>2.2903668600250153</v>
      </c>
      <c r="L245" s="42"/>
      <c r="P245" s="21"/>
      <c r="Q245" s="21"/>
      <c r="R245" s="108"/>
      <c r="S245" s="22"/>
      <c r="T245" s="21"/>
      <c r="U245" s="21"/>
      <c r="V245" s="21"/>
      <c r="W245" s="22"/>
    </row>
    <row r="246" spans="1:23">
      <c r="A246" s="215"/>
      <c r="B246" s="250"/>
      <c r="C246" s="230"/>
      <c r="D246" s="227"/>
      <c r="E246" s="18">
        <v>5</v>
      </c>
      <c r="F246" s="18">
        <v>3.34</v>
      </c>
      <c r="G246" s="11">
        <v>4.99</v>
      </c>
      <c r="H246" s="18">
        <v>59.2</v>
      </c>
      <c r="I246" s="11">
        <f t="shared" si="8"/>
        <v>2.2612824765795554</v>
      </c>
      <c r="J246" s="11"/>
      <c r="K246" s="39"/>
      <c r="L246" s="35"/>
      <c r="P246" s="21"/>
      <c r="Q246" s="21"/>
      <c r="R246" s="108"/>
      <c r="S246" s="22"/>
      <c r="T246" s="21"/>
      <c r="U246" s="21"/>
      <c r="V246" s="21"/>
      <c r="W246" s="22"/>
    </row>
    <row r="247" spans="1:23">
      <c r="A247" s="215"/>
      <c r="B247" s="252" t="s">
        <v>12</v>
      </c>
      <c r="C247" s="228" t="s">
        <v>13</v>
      </c>
      <c r="D247" s="231">
        <v>10</v>
      </c>
      <c r="E247" s="17">
        <v>1</v>
      </c>
      <c r="F247" s="17">
        <v>2.87</v>
      </c>
      <c r="G247" s="6">
        <v>4.99</v>
      </c>
      <c r="H247" s="17">
        <v>45.3</v>
      </c>
      <c r="I247" s="25">
        <f t="shared" si="8"/>
        <v>2.013705158627459</v>
      </c>
      <c r="J247" s="25">
        <f>AVERAGE(I247:I251)</f>
        <v>2.1246321425256216</v>
      </c>
      <c r="K247" s="25"/>
      <c r="L247" s="42"/>
      <c r="P247" s="21"/>
      <c r="Q247" s="21"/>
      <c r="R247" s="108"/>
      <c r="S247" s="22"/>
      <c r="T247" s="21"/>
      <c r="U247" s="21"/>
      <c r="V247" s="21"/>
      <c r="W247" s="22"/>
    </row>
    <row r="248" spans="1:23">
      <c r="A248" s="215"/>
      <c r="B248" s="229"/>
      <c r="C248" s="229"/>
      <c r="D248" s="226"/>
      <c r="E248" s="23">
        <v>2</v>
      </c>
      <c r="F248" s="25">
        <v>2.8</v>
      </c>
      <c r="G248" s="25">
        <v>4.9800000000000004</v>
      </c>
      <c r="H248" s="23">
        <v>48.8</v>
      </c>
      <c r="I248" s="25">
        <f t="shared" si="8"/>
        <v>2.227986581435597</v>
      </c>
      <c r="J248" s="25"/>
      <c r="K248" s="138"/>
      <c r="L248" s="42">
        <f>(MAX(I247:I251)-MIN(I247:I251))*0.43/J247*100</f>
        <v>4.9707488076372108</v>
      </c>
      <c r="P248" s="21"/>
      <c r="Q248" s="21"/>
      <c r="R248" s="108"/>
      <c r="S248" s="22"/>
      <c r="T248" s="21"/>
      <c r="U248" s="21"/>
      <c r="V248" s="21"/>
      <c r="W248" s="22"/>
    </row>
    <row r="249" spans="1:23">
      <c r="A249" s="215"/>
      <c r="B249" s="229"/>
      <c r="C249" s="229"/>
      <c r="D249" s="226"/>
      <c r="E249" s="23">
        <v>3</v>
      </c>
      <c r="F249" s="25">
        <v>2.8</v>
      </c>
      <c r="G249" s="25">
        <v>4.99</v>
      </c>
      <c r="H249" s="23">
        <v>46.2</v>
      </c>
      <c r="I249" s="25">
        <f t="shared" si="8"/>
        <v>2.1050553595320829</v>
      </c>
      <c r="L249" s="42"/>
      <c r="P249" s="21"/>
      <c r="Q249" s="21"/>
      <c r="R249" s="108"/>
      <c r="S249" s="22"/>
      <c r="T249" s="21"/>
      <c r="U249" s="21"/>
      <c r="V249" s="21"/>
      <c r="W249" s="22"/>
    </row>
    <row r="250" spans="1:23">
      <c r="A250" s="215"/>
      <c r="B250" s="229"/>
      <c r="C250" s="229"/>
      <c r="D250" s="226"/>
      <c r="E250" s="23">
        <v>4</v>
      </c>
      <c r="F250" s="23">
        <v>2.75</v>
      </c>
      <c r="G250" s="25">
        <v>4.99</v>
      </c>
      <c r="H250" s="23">
        <v>48.7</v>
      </c>
      <c r="I250" s="25">
        <f t="shared" si="8"/>
        <v>2.2593101048862247</v>
      </c>
      <c r="L250" s="42"/>
      <c r="P250" s="21"/>
      <c r="Q250" s="21"/>
      <c r="R250" s="108"/>
      <c r="S250" s="22"/>
      <c r="T250" s="21"/>
      <c r="U250" s="21"/>
      <c r="V250" s="21"/>
      <c r="W250" s="22"/>
    </row>
    <row r="251" spans="1:23">
      <c r="A251" s="215"/>
      <c r="B251" s="229"/>
      <c r="C251" s="250"/>
      <c r="D251" s="251"/>
      <c r="E251" s="18">
        <v>5</v>
      </c>
      <c r="F251" s="18">
        <v>2.79</v>
      </c>
      <c r="G251" s="11">
        <v>5</v>
      </c>
      <c r="H251" s="18">
        <v>44.2</v>
      </c>
      <c r="I251" s="11">
        <f t="shared" si="8"/>
        <v>2.0171035081467452</v>
      </c>
      <c r="J251" s="11"/>
      <c r="K251" s="39"/>
      <c r="L251" s="35"/>
      <c r="P251" s="21"/>
      <c r="Q251" s="21"/>
      <c r="R251" s="108"/>
      <c r="S251" s="22"/>
      <c r="T251" s="21"/>
      <c r="U251" s="21"/>
      <c r="V251" s="21"/>
      <c r="W251" s="22"/>
    </row>
    <row r="252" spans="1:23">
      <c r="A252" s="215"/>
      <c r="B252" s="229"/>
      <c r="C252" s="252" t="s">
        <v>14</v>
      </c>
      <c r="D252" s="225">
        <v>10</v>
      </c>
      <c r="E252" s="17">
        <v>1</v>
      </c>
      <c r="F252" s="17">
        <v>2.81</v>
      </c>
      <c r="G252" s="6">
        <v>5</v>
      </c>
      <c r="H252" s="17">
        <v>54.6</v>
      </c>
      <c r="I252" s="25">
        <f t="shared" si="8"/>
        <v>2.473981464147327</v>
      </c>
      <c r="J252" s="25">
        <f>AVERAGE(I252:I256)</f>
        <v>2.5042873083602362</v>
      </c>
      <c r="K252" s="25"/>
      <c r="L252" s="42"/>
      <c r="P252" s="21"/>
      <c r="Q252" s="21"/>
      <c r="R252" s="108"/>
      <c r="S252" s="22"/>
      <c r="T252" s="21"/>
      <c r="U252" s="21"/>
      <c r="V252" s="21"/>
      <c r="W252" s="22"/>
    </row>
    <row r="253" spans="1:23">
      <c r="A253" s="215"/>
      <c r="B253" s="229"/>
      <c r="C253" s="229"/>
      <c r="D253" s="226"/>
      <c r="E253" s="17">
        <v>2</v>
      </c>
      <c r="F253" s="17">
        <v>2.81</v>
      </c>
      <c r="G253" s="17">
        <v>4.99</v>
      </c>
      <c r="H253" s="17">
        <v>51.8</v>
      </c>
      <c r="I253" s="25">
        <f t="shared" si="8"/>
        <v>2.3518142483287368</v>
      </c>
      <c r="J253" s="25"/>
      <c r="K253" s="138"/>
      <c r="L253" s="42">
        <f>(MAX(I252:I256)-MIN(I252:I256))*0.43/J252*100</f>
        <v>4.2124858705380293</v>
      </c>
      <c r="P253" s="21"/>
      <c r="Q253" s="21"/>
      <c r="R253" s="108"/>
      <c r="S253" s="22"/>
      <c r="T253" s="21"/>
      <c r="U253" s="21"/>
      <c r="V253" s="21"/>
      <c r="W253" s="22"/>
    </row>
    <row r="254" spans="1:23">
      <c r="A254" s="215"/>
      <c r="B254" s="229"/>
      <c r="C254" s="229"/>
      <c r="D254" s="226"/>
      <c r="E254" s="23">
        <v>3</v>
      </c>
      <c r="F254" s="58">
        <v>2.8</v>
      </c>
      <c r="G254" s="23">
        <v>4.99</v>
      </c>
      <c r="H254" s="23">
        <v>55.2</v>
      </c>
      <c r="I254" s="25">
        <f t="shared" si="8"/>
        <v>2.5151310789214496</v>
      </c>
      <c r="L254" s="42"/>
      <c r="P254" s="21"/>
      <c r="Q254" s="21"/>
      <c r="R254" s="108"/>
      <c r="S254" s="22"/>
      <c r="T254" s="21"/>
      <c r="U254" s="21"/>
      <c r="V254" s="21"/>
      <c r="W254" s="22"/>
    </row>
    <row r="255" spans="1:23">
      <c r="A255" s="215"/>
      <c r="B255" s="229"/>
      <c r="C255" s="229"/>
      <c r="D255" s="226"/>
      <c r="E255" s="23">
        <v>4</v>
      </c>
      <c r="F255" s="58">
        <v>2.81</v>
      </c>
      <c r="G255" s="23">
        <v>4.99</v>
      </c>
      <c r="H255" s="23">
        <v>56.9</v>
      </c>
      <c r="I255" s="25">
        <f t="shared" si="8"/>
        <v>2.5833635276043458</v>
      </c>
      <c r="L255" s="42"/>
      <c r="P255" s="21"/>
      <c r="Q255" s="21"/>
      <c r="R255" s="108"/>
      <c r="S255" s="22"/>
      <c r="T255" s="21"/>
      <c r="U255" s="21"/>
      <c r="V255" s="21"/>
      <c r="W255" s="22"/>
    </row>
    <row r="256" spans="1:23">
      <c r="A256" s="215"/>
      <c r="B256" s="229"/>
      <c r="C256" s="250"/>
      <c r="D256" s="251"/>
      <c r="E256" s="18">
        <v>5</v>
      </c>
      <c r="F256" s="59">
        <v>2.8</v>
      </c>
      <c r="G256" s="18">
        <v>4.99</v>
      </c>
      <c r="H256" s="10">
        <v>57</v>
      </c>
      <c r="I256" s="11">
        <f t="shared" si="8"/>
        <v>2.5971462227993229</v>
      </c>
      <c r="J256" s="11"/>
      <c r="K256" s="39"/>
      <c r="L256" s="35"/>
      <c r="P256" s="21"/>
      <c r="Q256" s="21"/>
      <c r="R256" s="108"/>
      <c r="S256" s="22"/>
      <c r="T256" s="21"/>
      <c r="U256" s="21"/>
      <c r="V256" s="21"/>
      <c r="W256" s="22"/>
    </row>
    <row r="257" spans="1:23">
      <c r="A257" s="215"/>
      <c r="B257" s="229"/>
      <c r="C257" s="252" t="s">
        <v>22</v>
      </c>
      <c r="D257" s="225">
        <v>10</v>
      </c>
      <c r="E257" s="23">
        <v>1</v>
      </c>
      <c r="F257" s="58">
        <v>2.87</v>
      </c>
      <c r="G257" s="23">
        <v>4.99</v>
      </c>
      <c r="H257" s="23">
        <v>48.5</v>
      </c>
      <c r="I257" s="25">
        <f t="shared" si="8"/>
        <v>2.1559536466541229</v>
      </c>
      <c r="J257" s="25">
        <f>AVERAGE(I257:I261)</f>
        <v>2.0593789448537567</v>
      </c>
      <c r="K257" s="25"/>
      <c r="L257" s="42"/>
      <c r="P257" s="21"/>
      <c r="Q257" s="21"/>
      <c r="R257" s="108"/>
      <c r="S257" s="22"/>
      <c r="T257" s="21"/>
      <c r="U257" s="21"/>
      <c r="V257" s="21"/>
      <c r="W257" s="22"/>
    </row>
    <row r="258" spans="1:23">
      <c r="A258" s="215"/>
      <c r="B258" s="229"/>
      <c r="C258" s="229"/>
      <c r="D258" s="226"/>
      <c r="E258" s="23">
        <v>2</v>
      </c>
      <c r="F258" s="58">
        <v>2.89</v>
      </c>
      <c r="G258" s="23">
        <v>4.99</v>
      </c>
      <c r="H258" s="23">
        <v>43.6</v>
      </c>
      <c r="I258" s="25">
        <f>(2*H258)/(PI()*F258*G258)</f>
        <v>1.924722945907493</v>
      </c>
      <c r="J258" s="25"/>
      <c r="K258" s="138"/>
      <c r="L258" s="42">
        <f>(MAX(I257:I261)-MIN(I257:I261))*0.43/J257*100</f>
        <v>4.8281158535449453</v>
      </c>
      <c r="P258" s="21"/>
      <c r="Q258" s="21"/>
      <c r="R258" s="108"/>
      <c r="S258" s="22"/>
      <c r="T258" s="21"/>
      <c r="U258" s="21"/>
      <c r="V258" s="21"/>
      <c r="W258" s="22"/>
    </row>
    <row r="259" spans="1:23">
      <c r="A259" s="215"/>
      <c r="B259" s="229"/>
      <c r="C259" s="229"/>
      <c r="D259" s="226"/>
      <c r="E259" s="23">
        <v>3</v>
      </c>
      <c r="F259" s="58">
        <v>2.89</v>
      </c>
      <c r="G259" s="23">
        <v>4.99</v>
      </c>
      <c r="H259" s="23">
        <v>46.9</v>
      </c>
      <c r="I259" s="25">
        <f t="shared" si="8"/>
        <v>2.0704015175014088</v>
      </c>
      <c r="L259" s="42"/>
      <c r="P259" s="21"/>
      <c r="Q259" s="21"/>
      <c r="R259" s="108"/>
      <c r="S259" s="22"/>
      <c r="T259" s="21"/>
      <c r="U259" s="21"/>
      <c r="V259" s="21"/>
      <c r="W259" s="22"/>
    </row>
    <row r="260" spans="1:23">
      <c r="A260" s="215"/>
      <c r="B260" s="229"/>
      <c r="C260" s="229"/>
      <c r="D260" s="226"/>
      <c r="E260" s="23">
        <v>4</v>
      </c>
      <c r="F260" s="58">
        <v>2.89</v>
      </c>
      <c r="G260" s="23">
        <v>4.99</v>
      </c>
      <c r="H260" s="23">
        <v>47.5</v>
      </c>
      <c r="I260" s="25">
        <f t="shared" si="8"/>
        <v>2.0968885305184841</v>
      </c>
      <c r="L260" s="42"/>
      <c r="P260" s="21"/>
      <c r="Q260" s="21"/>
      <c r="R260" s="108"/>
      <c r="S260" s="22"/>
      <c r="T260" s="21"/>
      <c r="U260" s="21"/>
      <c r="V260" s="21"/>
      <c r="W260" s="22"/>
    </row>
    <row r="261" spans="1:23">
      <c r="A261" s="215"/>
      <c r="B261" s="229"/>
      <c r="C261" s="250"/>
      <c r="D261" s="251"/>
      <c r="E261" s="18">
        <v>5</v>
      </c>
      <c r="F261" s="59">
        <v>2.87</v>
      </c>
      <c r="G261" s="18">
        <v>4.9800000000000004</v>
      </c>
      <c r="H261" s="10">
        <v>46</v>
      </c>
      <c r="I261" s="11">
        <f t="shared" si="8"/>
        <v>2.0489280836872745</v>
      </c>
      <c r="J261" s="11"/>
      <c r="K261" s="39"/>
      <c r="L261" s="35"/>
      <c r="P261" s="21"/>
      <c r="Q261" s="21"/>
      <c r="R261" s="108"/>
      <c r="S261" s="22"/>
      <c r="T261" s="21"/>
      <c r="U261" s="21"/>
      <c r="V261" s="21"/>
      <c r="W261" s="22"/>
    </row>
    <row r="262" spans="1:23">
      <c r="A262" s="215"/>
      <c r="B262" s="229"/>
      <c r="C262" s="252" t="s">
        <v>15</v>
      </c>
      <c r="D262" s="225">
        <v>10</v>
      </c>
      <c r="E262" s="17">
        <v>1</v>
      </c>
      <c r="F262" s="60">
        <v>2.75</v>
      </c>
      <c r="G262" s="6">
        <v>5</v>
      </c>
      <c r="H262" s="17">
        <v>48.5</v>
      </c>
      <c r="I262" s="25">
        <f t="shared" si="8"/>
        <v>2.2455315607147419</v>
      </c>
      <c r="J262" s="25">
        <f>AVERAGE(I262:I266)</f>
        <v>2.2574148263596574</v>
      </c>
      <c r="K262" s="25"/>
      <c r="L262" s="42"/>
      <c r="P262" s="21"/>
      <c r="Q262" s="21"/>
      <c r="R262" s="108"/>
      <c r="S262" s="22"/>
      <c r="T262" s="21"/>
      <c r="U262" s="21"/>
      <c r="V262" s="21"/>
      <c r="W262" s="22"/>
    </row>
    <row r="263" spans="1:23">
      <c r="A263" s="215"/>
      <c r="B263" s="229"/>
      <c r="C263" s="229"/>
      <c r="D263" s="226"/>
      <c r="E263" s="23">
        <v>2</v>
      </c>
      <c r="F263" s="61">
        <v>2.73</v>
      </c>
      <c r="G263" s="23">
        <v>4.9800000000000004</v>
      </c>
      <c r="H263" s="23">
        <v>48.5</v>
      </c>
      <c r="I263" s="25">
        <f t="shared" si="8"/>
        <v>2.2710666078105608</v>
      </c>
      <c r="J263" s="25"/>
      <c r="K263" s="138"/>
      <c r="L263" s="42">
        <f>(MAX(I262:I266)-MIN(I262:I266))*0.43/J262*100</f>
        <v>1.8515244499449177</v>
      </c>
      <c r="P263" s="21"/>
      <c r="Q263" s="21"/>
      <c r="R263" s="108"/>
      <c r="S263" s="22"/>
      <c r="T263" s="21"/>
      <c r="U263" s="21"/>
      <c r="V263" s="21"/>
      <c r="W263" s="22"/>
    </row>
    <row r="264" spans="1:23">
      <c r="A264" s="215"/>
      <c r="B264" s="229"/>
      <c r="C264" s="229"/>
      <c r="D264" s="226"/>
      <c r="E264" s="23">
        <v>3</v>
      </c>
      <c r="F264" s="61">
        <v>2.75</v>
      </c>
      <c r="G264" s="23">
        <v>4.99</v>
      </c>
      <c r="H264" s="23">
        <v>49.6</v>
      </c>
      <c r="I264" s="25">
        <f t="shared" si="8"/>
        <v>2.301063269042233</v>
      </c>
      <c r="L264" s="42"/>
      <c r="P264" s="21"/>
      <c r="Q264" s="21"/>
      <c r="R264" s="108"/>
      <c r="S264" s="22"/>
      <c r="T264" s="21"/>
      <c r="U264" s="21"/>
      <c r="V264" s="21"/>
      <c r="W264" s="22"/>
    </row>
    <row r="265" spans="1:23">
      <c r="A265" s="215"/>
      <c r="B265" s="229"/>
      <c r="C265" s="229"/>
      <c r="D265" s="226"/>
      <c r="E265" s="23">
        <v>4</v>
      </c>
      <c r="F265" s="61">
        <v>2.75</v>
      </c>
      <c r="G265" s="25">
        <v>5</v>
      </c>
      <c r="H265" s="23">
        <v>47.6</v>
      </c>
      <c r="I265" s="25">
        <f t="shared" si="8"/>
        <v>2.2038619028870454</v>
      </c>
      <c r="L265" s="42"/>
      <c r="P265" s="21"/>
      <c r="Q265" s="21"/>
      <c r="R265" s="108"/>
      <c r="S265" s="22"/>
      <c r="T265" s="21"/>
      <c r="U265" s="21"/>
      <c r="V265" s="21"/>
      <c r="W265" s="22"/>
    </row>
    <row r="266" spans="1:23">
      <c r="A266" s="215"/>
      <c r="B266" s="229"/>
      <c r="C266" s="250"/>
      <c r="D266" s="251"/>
      <c r="E266" s="18">
        <v>5</v>
      </c>
      <c r="F266" s="62">
        <v>2.81</v>
      </c>
      <c r="G266" s="18">
        <v>4.99</v>
      </c>
      <c r="H266" s="18">
        <v>49.9</v>
      </c>
      <c r="I266" s="11">
        <f t="shared" si="8"/>
        <v>2.2655507913437058</v>
      </c>
      <c r="J266" s="11"/>
      <c r="K266" s="39"/>
      <c r="L266" s="35"/>
      <c r="P266" s="21"/>
      <c r="Q266" s="21"/>
      <c r="R266" s="108"/>
      <c r="S266" s="22"/>
      <c r="T266" s="21"/>
      <c r="U266" s="21"/>
      <c r="V266" s="21"/>
      <c r="W266" s="22"/>
    </row>
    <row r="267" spans="1:23">
      <c r="A267" s="215"/>
      <c r="B267" s="229"/>
      <c r="C267" s="252" t="s">
        <v>16</v>
      </c>
      <c r="D267" s="225">
        <v>10</v>
      </c>
      <c r="E267" s="17">
        <v>1</v>
      </c>
      <c r="F267" s="51">
        <v>2.82</v>
      </c>
      <c r="G267" s="17">
        <v>4.99</v>
      </c>
      <c r="H267" s="17">
        <v>50.5</v>
      </c>
      <c r="I267" s="25">
        <f t="shared" si="8"/>
        <v>2.2846614153528941</v>
      </c>
      <c r="J267" s="25">
        <f>AVERAGE(I267:I271)</f>
        <v>2.3565555467320225</v>
      </c>
      <c r="K267" s="25"/>
      <c r="L267" s="42"/>
      <c r="P267" s="21"/>
      <c r="Q267" s="21"/>
      <c r="R267" s="108"/>
      <c r="S267" s="22"/>
      <c r="T267" s="21"/>
      <c r="U267" s="21"/>
      <c r="V267" s="21"/>
      <c r="W267" s="22"/>
    </row>
    <row r="268" spans="1:23">
      <c r="A268" s="215"/>
      <c r="B268" s="229"/>
      <c r="C268" s="229"/>
      <c r="D268" s="226"/>
      <c r="E268" s="23">
        <v>2</v>
      </c>
      <c r="F268" s="49">
        <v>2.82</v>
      </c>
      <c r="G268" s="23">
        <v>4.99</v>
      </c>
      <c r="H268" s="23">
        <v>53.6</v>
      </c>
      <c r="I268" s="25">
        <f t="shared" si="8"/>
        <v>2.4249079576814876</v>
      </c>
      <c r="J268" s="25"/>
      <c r="K268" s="138"/>
      <c r="L268" s="42">
        <f>(MAX(I267:I271)-MIN(I267:I271))*0.43/J267*100</f>
        <v>4.2783275522966946</v>
      </c>
      <c r="P268" s="21"/>
      <c r="Q268" s="21"/>
      <c r="R268" s="108"/>
      <c r="S268" s="22"/>
      <c r="T268" s="21"/>
      <c r="U268" s="21"/>
      <c r="V268" s="21"/>
      <c r="W268" s="22"/>
    </row>
    <row r="269" spans="1:23">
      <c r="A269" s="215"/>
      <c r="B269" s="229"/>
      <c r="C269" s="229"/>
      <c r="D269" s="226"/>
      <c r="E269" s="23">
        <v>3</v>
      </c>
      <c r="F269" s="49">
        <v>2.81</v>
      </c>
      <c r="G269" s="25">
        <v>5</v>
      </c>
      <c r="H269" s="23">
        <v>48.9</v>
      </c>
      <c r="I269" s="25">
        <f t="shared" si="8"/>
        <v>2.2157086739341443</v>
      </c>
      <c r="L269" s="42"/>
      <c r="P269" s="21"/>
      <c r="Q269" s="21"/>
      <c r="R269" s="108"/>
      <c r="S269" s="22"/>
      <c r="T269" s="21"/>
      <c r="U269" s="21"/>
      <c r="V269" s="21"/>
      <c r="W269" s="22"/>
    </row>
    <row r="270" spans="1:23">
      <c r="A270" s="215"/>
      <c r="B270" s="229"/>
      <c r="C270" s="229"/>
      <c r="D270" s="226"/>
      <c r="E270" s="23">
        <v>4</v>
      </c>
      <c r="F270" s="49">
        <v>2.83</v>
      </c>
      <c r="G270" s="23">
        <v>4.99</v>
      </c>
      <c r="H270" s="23">
        <v>53.4</v>
      </c>
      <c r="I270" s="25">
        <f t="shared" si="8"/>
        <v>2.4073231866155522</v>
      </c>
      <c r="L270" s="42"/>
      <c r="P270" s="21"/>
      <c r="Q270" s="21"/>
      <c r="R270" s="108"/>
      <c r="S270" s="22"/>
      <c r="T270" s="21"/>
      <c r="U270" s="21"/>
      <c r="V270" s="21"/>
      <c r="W270" s="22"/>
    </row>
    <row r="271" spans="1:23">
      <c r="A271" s="215"/>
      <c r="B271" s="229"/>
      <c r="C271" s="230"/>
      <c r="D271" s="227"/>
      <c r="E271" s="18">
        <v>5</v>
      </c>
      <c r="F271" s="50">
        <v>2.76</v>
      </c>
      <c r="G271" s="18">
        <v>4.9800000000000004</v>
      </c>
      <c r="H271" s="18">
        <v>52.9</v>
      </c>
      <c r="I271" s="11">
        <f t="shared" si="8"/>
        <v>2.4501765000760329</v>
      </c>
      <c r="J271" s="11"/>
      <c r="K271" s="39"/>
      <c r="L271" s="35"/>
      <c r="P271" s="21"/>
      <c r="Q271" s="21"/>
      <c r="R271" s="108"/>
      <c r="S271" s="22"/>
      <c r="T271" s="21"/>
      <c r="U271" s="21"/>
      <c r="V271" s="21"/>
      <c r="W271" s="22"/>
    </row>
    <row r="272" spans="1:23">
      <c r="A272" s="215"/>
      <c r="B272" s="229"/>
      <c r="C272" s="228" t="s">
        <v>21</v>
      </c>
      <c r="D272" s="231">
        <v>10</v>
      </c>
      <c r="E272" s="23">
        <v>1</v>
      </c>
      <c r="F272" s="49">
        <v>2.83</v>
      </c>
      <c r="G272" s="23">
        <v>4.99</v>
      </c>
      <c r="H272" s="23">
        <v>47.7</v>
      </c>
      <c r="I272" s="25">
        <f t="shared" ref="I272:I280" si="9">(2*H272)/(PI()*F272*G272)</f>
        <v>2.1503617228756902</v>
      </c>
      <c r="J272" s="25">
        <f>AVERAGE(I272:I276)</f>
        <v>1.9929252431104669</v>
      </c>
      <c r="K272" s="25"/>
      <c r="L272" s="42"/>
      <c r="P272" s="21"/>
      <c r="Q272" s="21"/>
      <c r="R272" s="108"/>
      <c r="S272" s="22"/>
      <c r="T272" s="21"/>
      <c r="U272" s="21"/>
      <c r="V272" s="21"/>
      <c r="W272" s="22"/>
    </row>
    <row r="273" spans="1:23">
      <c r="A273" s="215"/>
      <c r="B273" s="229"/>
      <c r="C273" s="229"/>
      <c r="D273" s="226"/>
      <c r="E273" s="23">
        <v>2</v>
      </c>
      <c r="F273" s="49">
        <v>2.91</v>
      </c>
      <c r="G273" s="23">
        <v>4.99</v>
      </c>
      <c r="H273" s="23">
        <v>42.1</v>
      </c>
      <c r="I273" s="25">
        <f t="shared" si="9"/>
        <v>1.8457321802832591</v>
      </c>
      <c r="J273" s="25"/>
      <c r="K273" s="138"/>
      <c r="L273" s="42">
        <f>(MAX(I272:I276)-MIN(I272:I276))*0.43/J272*100</f>
        <v>6.572785595826014</v>
      </c>
      <c r="P273" s="21"/>
      <c r="Q273" s="21"/>
      <c r="R273" s="108"/>
      <c r="S273" s="22"/>
      <c r="T273" s="21"/>
      <c r="U273" s="21"/>
      <c r="V273" s="21"/>
      <c r="W273" s="22"/>
    </row>
    <row r="274" spans="1:23">
      <c r="A274" s="215"/>
      <c r="B274" s="229"/>
      <c r="C274" s="229"/>
      <c r="D274" s="226"/>
      <c r="E274" s="23">
        <v>3</v>
      </c>
      <c r="F274" s="49">
        <v>2.92</v>
      </c>
      <c r="G274" s="23">
        <v>4.99</v>
      </c>
      <c r="H274" s="23">
        <v>43.3</v>
      </c>
      <c r="I274" s="25">
        <f t="shared" si="9"/>
        <v>1.8918409520078698</v>
      </c>
      <c r="L274" s="42"/>
      <c r="P274" s="21"/>
      <c r="Q274" s="21"/>
      <c r="R274" s="108"/>
      <c r="S274" s="22"/>
      <c r="T274" s="21"/>
      <c r="U274" s="21"/>
      <c r="V274" s="21"/>
      <c r="W274" s="22"/>
    </row>
    <row r="275" spans="1:23">
      <c r="A275" s="215"/>
      <c r="B275" s="229"/>
      <c r="C275" s="229"/>
      <c r="D275" s="226"/>
      <c r="E275" s="23">
        <v>4</v>
      </c>
      <c r="F275" s="49">
        <v>2.83</v>
      </c>
      <c r="G275" s="23">
        <v>4.99</v>
      </c>
      <c r="H275" s="23">
        <v>44.7</v>
      </c>
      <c r="I275" s="25">
        <f t="shared" si="9"/>
        <v>2.0151188472231309</v>
      </c>
      <c r="L275" s="42"/>
      <c r="P275" s="21"/>
      <c r="Q275" s="21"/>
      <c r="R275" s="108"/>
      <c r="S275" s="22"/>
      <c r="T275" s="21"/>
      <c r="U275" s="21"/>
      <c r="V275" s="21"/>
      <c r="W275" s="22"/>
    </row>
    <row r="276" spans="1:23">
      <c r="A276" s="230"/>
      <c r="B276" s="230"/>
      <c r="C276" s="230"/>
      <c r="D276" s="227"/>
      <c r="E276" s="18">
        <v>5</v>
      </c>
      <c r="F276" s="50">
        <v>2.89</v>
      </c>
      <c r="G276" s="18">
        <v>4.99</v>
      </c>
      <c r="H276" s="18">
        <v>46.7</v>
      </c>
      <c r="I276" s="11">
        <f t="shared" si="9"/>
        <v>2.0615725131623837</v>
      </c>
      <c r="J276" s="11"/>
      <c r="K276" s="39"/>
      <c r="L276" s="35"/>
      <c r="P276" s="21"/>
      <c r="Q276" s="21"/>
      <c r="R276" s="108"/>
      <c r="S276" s="22"/>
      <c r="T276" s="21"/>
      <c r="U276" s="21"/>
      <c r="V276" s="21"/>
      <c r="W276" s="22"/>
    </row>
    <row r="277" spans="1:23">
      <c r="A277" s="247" t="s">
        <v>2</v>
      </c>
      <c r="B277" s="247"/>
      <c r="C277" s="228" t="s">
        <v>17</v>
      </c>
      <c r="D277" s="231" t="s">
        <v>18</v>
      </c>
      <c r="E277" s="17">
        <v>1</v>
      </c>
      <c r="F277" s="51">
        <v>2.74</v>
      </c>
      <c r="G277" s="6">
        <v>4.99</v>
      </c>
      <c r="H277" s="17">
        <v>57.8</v>
      </c>
      <c r="I277" s="25">
        <f t="shared" si="9"/>
        <v>2.6912674138676036</v>
      </c>
      <c r="J277" s="25">
        <f>AVERAGE(I277:I281)</f>
        <v>2.6210911323859341</v>
      </c>
      <c r="K277" s="25"/>
      <c r="L277" s="42"/>
      <c r="P277" s="21"/>
      <c r="Q277" s="21"/>
      <c r="R277" s="108"/>
      <c r="S277" s="22"/>
      <c r="T277" s="21"/>
      <c r="U277" s="21"/>
      <c r="V277" s="21"/>
      <c r="W277" s="22"/>
    </row>
    <row r="278" spans="1:23">
      <c r="A278" s="248"/>
      <c r="B278" s="248"/>
      <c r="C278" s="229"/>
      <c r="D278" s="226"/>
      <c r="E278" s="23">
        <v>2</v>
      </c>
      <c r="F278" s="49">
        <v>2.81</v>
      </c>
      <c r="G278" s="25">
        <v>5</v>
      </c>
      <c r="H278" s="23">
        <v>54.4</v>
      </c>
      <c r="I278" s="25">
        <f t="shared" si="9"/>
        <v>2.4649192609819521</v>
      </c>
      <c r="J278" s="25"/>
      <c r="K278" s="138"/>
      <c r="L278" s="42">
        <f>(MAX(I277:I281)-MIN(I277:I281))*0.43/J277*100</f>
        <v>4.0286590565181291</v>
      </c>
      <c r="P278" s="21"/>
      <c r="Q278" s="21"/>
      <c r="R278" s="108"/>
      <c r="S278" s="22"/>
      <c r="T278" s="21"/>
      <c r="U278" s="21"/>
      <c r="V278" s="21"/>
      <c r="W278" s="22"/>
    </row>
    <row r="279" spans="1:23">
      <c r="A279" s="248"/>
      <c r="B279" s="248"/>
      <c r="C279" s="229"/>
      <c r="D279" s="226"/>
      <c r="E279" s="23">
        <v>3</v>
      </c>
      <c r="F279" s="25">
        <v>2.8</v>
      </c>
      <c r="G279" s="25">
        <v>4.99</v>
      </c>
      <c r="H279" s="23">
        <v>56.6</v>
      </c>
      <c r="I279" s="25">
        <f t="shared" si="9"/>
        <v>2.5789206352709066</v>
      </c>
      <c r="L279" s="42"/>
      <c r="P279" s="75"/>
      <c r="Q279" s="75"/>
      <c r="R279" s="76"/>
      <c r="S279" s="77"/>
      <c r="T279" s="75"/>
      <c r="U279" s="75"/>
      <c r="V279" s="75"/>
      <c r="W279" s="77"/>
    </row>
    <row r="280" spans="1:23">
      <c r="A280" s="248"/>
      <c r="B280" s="248"/>
      <c r="C280" s="229"/>
      <c r="D280" s="226"/>
      <c r="E280" s="23">
        <v>4</v>
      </c>
      <c r="F280" s="49">
        <v>2.71</v>
      </c>
      <c r="G280" s="25">
        <v>4.99</v>
      </c>
      <c r="H280" s="23">
        <v>56.5</v>
      </c>
      <c r="I280" s="25">
        <f t="shared" si="9"/>
        <v>2.6598597297006075</v>
      </c>
      <c r="L280" s="42"/>
      <c r="P280" s="21"/>
      <c r="Q280" s="21"/>
      <c r="R280" s="108"/>
      <c r="S280" s="22"/>
      <c r="T280" s="21"/>
      <c r="U280" s="21"/>
      <c r="V280" s="21"/>
      <c r="W280" s="22"/>
    </row>
    <row r="281" spans="1:23">
      <c r="A281" s="248"/>
      <c r="B281" s="248"/>
      <c r="C281" s="250"/>
      <c r="D281" s="251"/>
      <c r="E281" s="18">
        <v>5</v>
      </c>
      <c r="F281" s="50">
        <v>2.81</v>
      </c>
      <c r="G281" s="11">
        <v>4.99</v>
      </c>
      <c r="H281" s="18">
        <v>59.7</v>
      </c>
      <c r="I281" s="11">
        <f>(2*H281)/(PI()*F281*G281)</f>
        <v>2.7104886221086022</v>
      </c>
      <c r="J281" s="11"/>
      <c r="K281" s="39"/>
      <c r="L281" s="35"/>
      <c r="P281" s="21"/>
      <c r="Q281" s="21"/>
      <c r="R281" s="108"/>
      <c r="S281" s="22"/>
      <c r="T281" s="21"/>
      <c r="U281" s="21"/>
      <c r="V281" s="21"/>
      <c r="W281" s="22"/>
    </row>
    <row r="282" spans="1:23">
      <c r="A282" s="248"/>
      <c r="B282" s="248"/>
      <c r="C282" s="252" t="s">
        <v>19</v>
      </c>
      <c r="D282" s="225" t="s">
        <v>18</v>
      </c>
      <c r="E282" s="17">
        <v>1</v>
      </c>
      <c r="F282" s="51">
        <v>2.74</v>
      </c>
      <c r="G282" s="6">
        <v>4.99</v>
      </c>
      <c r="H282" s="17">
        <v>54.1</v>
      </c>
      <c r="I282" s="25">
        <f t="shared" ref="I282:I296" si="10">(2*H282)/(PI()*F282*G282)</f>
        <v>2.5189890500041066</v>
      </c>
      <c r="J282" s="25">
        <f>AVERAGE(I282:I286)</f>
        <v>2.5238023596265893</v>
      </c>
      <c r="K282" s="25"/>
      <c r="L282" s="42"/>
      <c r="P282" s="21"/>
      <c r="Q282" s="21"/>
      <c r="R282" s="108"/>
      <c r="S282" s="22"/>
      <c r="T282" s="21"/>
      <c r="U282" s="21"/>
      <c r="V282" s="21"/>
      <c r="W282" s="22"/>
    </row>
    <row r="283" spans="1:23">
      <c r="A283" s="248"/>
      <c r="B283" s="248"/>
      <c r="C283" s="229"/>
      <c r="D283" s="226"/>
      <c r="E283" s="23">
        <v>2</v>
      </c>
      <c r="F283" s="25">
        <v>2.7</v>
      </c>
      <c r="G283" s="25">
        <v>4.99</v>
      </c>
      <c r="H283" s="23">
        <v>57.3</v>
      </c>
      <c r="I283" s="25">
        <f t="shared" si="10"/>
        <v>2.7075122806102878</v>
      </c>
      <c r="J283" s="25"/>
      <c r="K283" s="138"/>
      <c r="L283" s="42">
        <f>(MAX(I282:I286)-MIN(I282:I286))*0.43/J282*100</f>
        <v>6.2697487910723604</v>
      </c>
      <c r="P283" s="21"/>
      <c r="Q283" s="21"/>
      <c r="R283" s="108"/>
      <c r="S283" s="22"/>
      <c r="T283" s="21"/>
      <c r="U283" s="21"/>
      <c r="V283" s="21"/>
      <c r="W283" s="22"/>
    </row>
    <row r="284" spans="1:23">
      <c r="A284" s="248"/>
      <c r="B284" s="248"/>
      <c r="C284" s="229"/>
      <c r="D284" s="226"/>
      <c r="E284" s="23">
        <v>3</v>
      </c>
      <c r="F284" s="49">
        <v>2.68</v>
      </c>
      <c r="G284" s="25">
        <v>4.99</v>
      </c>
      <c r="H284" s="23">
        <v>54.6</v>
      </c>
      <c r="I284" s="25">
        <f t="shared" si="10"/>
        <v>2.5991864005077274</v>
      </c>
      <c r="L284" s="42"/>
      <c r="P284" s="21"/>
      <c r="Q284" s="21"/>
      <c r="R284" s="108"/>
      <c r="S284" s="22"/>
      <c r="T284" s="21"/>
      <c r="U284" s="21"/>
      <c r="V284" s="21"/>
      <c r="W284" s="22"/>
    </row>
    <row r="285" spans="1:23">
      <c r="A285" s="248"/>
      <c r="B285" s="248"/>
      <c r="C285" s="229"/>
      <c r="D285" s="226"/>
      <c r="E285" s="23">
        <v>4</v>
      </c>
      <c r="F285" s="49">
        <v>2.83</v>
      </c>
      <c r="G285" s="25">
        <v>5</v>
      </c>
      <c r="H285" s="24">
        <v>52</v>
      </c>
      <c r="I285" s="25">
        <f t="shared" si="10"/>
        <v>2.3395214249550698</v>
      </c>
      <c r="L285" s="42"/>
      <c r="P285" s="21"/>
      <c r="Q285" s="21"/>
      <c r="R285" s="108"/>
      <c r="S285" s="22"/>
      <c r="T285" s="21"/>
      <c r="U285" s="21"/>
      <c r="V285" s="21"/>
      <c r="W285" s="22"/>
    </row>
    <row r="286" spans="1:23">
      <c r="A286" s="249"/>
      <c r="B286" s="249"/>
      <c r="C286" s="250"/>
      <c r="D286" s="251"/>
      <c r="E286" s="18">
        <v>5</v>
      </c>
      <c r="F286" s="50">
        <v>2.74</v>
      </c>
      <c r="G286" s="11">
        <v>4.99</v>
      </c>
      <c r="H286" s="18">
        <v>52.7</v>
      </c>
      <c r="I286" s="11">
        <f t="shared" si="10"/>
        <v>2.4538026420557562</v>
      </c>
      <c r="J286" s="11"/>
      <c r="K286" s="39"/>
      <c r="L286" s="35"/>
      <c r="P286" s="21"/>
      <c r="Q286" s="21"/>
      <c r="R286" s="108"/>
      <c r="S286" s="22"/>
      <c r="T286" s="21"/>
      <c r="U286" s="21"/>
      <c r="V286" s="21"/>
      <c r="W286" s="22"/>
    </row>
    <row r="287" spans="1:23">
      <c r="A287" s="228" t="s">
        <v>3</v>
      </c>
      <c r="B287" s="228"/>
      <c r="C287" s="225" t="s">
        <v>20</v>
      </c>
      <c r="D287" s="225" t="s">
        <v>20</v>
      </c>
      <c r="E287" s="17">
        <v>1</v>
      </c>
      <c r="F287" s="51">
        <v>3.84</v>
      </c>
      <c r="G287" s="6">
        <v>5</v>
      </c>
      <c r="H287" s="17">
        <v>119.1</v>
      </c>
      <c r="I287" s="25">
        <f t="shared" si="10"/>
        <v>3.9490320254676532</v>
      </c>
      <c r="J287" s="25">
        <f>AVERAGE(I287:I291)</f>
        <v>3.7949980431229617</v>
      </c>
      <c r="K287" s="25"/>
      <c r="L287" s="42"/>
      <c r="P287" s="21"/>
      <c r="Q287" s="21"/>
      <c r="R287" s="108"/>
      <c r="S287" s="22"/>
      <c r="T287" s="21"/>
      <c r="U287" s="21"/>
      <c r="V287" s="21"/>
      <c r="W287" s="22"/>
    </row>
    <row r="288" spans="1:23">
      <c r="A288" s="229"/>
      <c r="B288" s="229"/>
      <c r="C288" s="226"/>
      <c r="D288" s="226"/>
      <c r="E288" s="23">
        <v>2</v>
      </c>
      <c r="F288" s="49">
        <v>3.81</v>
      </c>
      <c r="G288" s="25">
        <v>5</v>
      </c>
      <c r="H288" s="23">
        <v>112.8</v>
      </c>
      <c r="I288" s="25">
        <f t="shared" si="10"/>
        <v>3.7695910930741827</v>
      </c>
      <c r="J288" s="25"/>
      <c r="K288" s="138"/>
      <c r="L288" s="42">
        <f>(MAX(I287:I291)-MIN(I287:I291))*0.43/J287*100</f>
        <v>4.053643540567391</v>
      </c>
      <c r="P288" s="21"/>
      <c r="Q288" s="21"/>
      <c r="R288" s="108"/>
      <c r="S288" s="22"/>
      <c r="T288" s="21"/>
      <c r="U288" s="21"/>
      <c r="V288" s="21"/>
      <c r="W288" s="22"/>
    </row>
    <row r="289" spans="1:25">
      <c r="A289" s="229"/>
      <c r="B289" s="229"/>
      <c r="C289" s="226"/>
      <c r="D289" s="226"/>
      <c r="E289" s="23">
        <v>3</v>
      </c>
      <c r="F289" s="49">
        <v>3.73</v>
      </c>
      <c r="G289" s="25">
        <v>5</v>
      </c>
      <c r="H289" s="23">
        <v>115.4</v>
      </c>
      <c r="I289" s="25">
        <f t="shared" si="10"/>
        <v>3.9391915137382787</v>
      </c>
      <c r="L289" s="42"/>
      <c r="P289" s="21"/>
      <c r="Q289" s="21"/>
      <c r="R289" s="108"/>
      <c r="S289" s="22"/>
      <c r="T289" s="21"/>
      <c r="U289" s="21"/>
      <c r="V289" s="21"/>
      <c r="W289" s="22"/>
    </row>
    <row r="290" spans="1:25">
      <c r="A290" s="229"/>
      <c r="B290" s="229"/>
      <c r="C290" s="226"/>
      <c r="D290" s="226"/>
      <c r="E290" s="23">
        <v>4</v>
      </c>
      <c r="F290" s="25">
        <v>3.8</v>
      </c>
      <c r="G290" s="25">
        <v>5</v>
      </c>
      <c r="H290" s="23">
        <v>111.2</v>
      </c>
      <c r="I290" s="25">
        <f t="shared" si="10"/>
        <v>3.7259009835407921</v>
      </c>
      <c r="L290" s="42"/>
      <c r="P290" s="21"/>
      <c r="Q290" s="21"/>
      <c r="R290" s="108"/>
      <c r="S290" s="22"/>
      <c r="T290" s="21"/>
      <c r="U290" s="21"/>
      <c r="V290" s="21"/>
      <c r="W290" s="22"/>
    </row>
    <row r="291" spans="1:25">
      <c r="A291" s="230"/>
      <c r="B291" s="230"/>
      <c r="C291" s="227"/>
      <c r="D291" s="227"/>
      <c r="E291" s="18">
        <v>5</v>
      </c>
      <c r="F291" s="50">
        <v>3.79</v>
      </c>
      <c r="G291" s="11">
        <v>5</v>
      </c>
      <c r="H291" s="18">
        <v>106.9</v>
      </c>
      <c r="I291" s="11">
        <f t="shared" si="10"/>
        <v>3.5912745997939024</v>
      </c>
      <c r="J291" s="11"/>
      <c r="K291" s="39"/>
      <c r="L291" s="35"/>
      <c r="P291" s="21"/>
      <c r="Q291" s="21"/>
      <c r="R291" s="108"/>
      <c r="S291" s="22"/>
      <c r="T291" s="21"/>
      <c r="U291" s="21"/>
      <c r="V291" s="21"/>
      <c r="W291" s="22"/>
    </row>
    <row r="292" spans="1:25">
      <c r="A292" s="228" t="s">
        <v>12</v>
      </c>
      <c r="B292" s="228"/>
      <c r="C292" s="231" t="s">
        <v>20</v>
      </c>
      <c r="D292" s="231" t="s">
        <v>20</v>
      </c>
      <c r="E292" s="17">
        <v>1</v>
      </c>
      <c r="F292" s="51">
        <v>5.07</v>
      </c>
      <c r="G292" s="6">
        <v>5</v>
      </c>
      <c r="H292" s="17">
        <v>75.599999999999994</v>
      </c>
      <c r="I292" s="25">
        <f t="shared" si="10"/>
        <v>1.8985583743979939</v>
      </c>
      <c r="J292" s="25">
        <f>AVERAGE(I292:I296)</f>
        <v>1.9459529868835919</v>
      </c>
      <c r="K292" s="25"/>
      <c r="L292" s="42"/>
      <c r="P292" s="21"/>
      <c r="Q292" s="21"/>
      <c r="R292" s="108"/>
      <c r="S292" s="22"/>
      <c r="T292" s="21"/>
      <c r="U292" s="21"/>
      <c r="V292" s="21"/>
      <c r="W292" s="22"/>
    </row>
    <row r="293" spans="1:25">
      <c r="A293" s="229"/>
      <c r="B293" s="229"/>
      <c r="C293" s="226"/>
      <c r="D293" s="226"/>
      <c r="E293" s="23">
        <v>2</v>
      </c>
      <c r="F293" s="49">
        <v>5.08</v>
      </c>
      <c r="G293" s="25">
        <v>5</v>
      </c>
      <c r="H293" s="23">
        <v>79.400000000000006</v>
      </c>
      <c r="I293" s="25">
        <f t="shared" si="10"/>
        <v>1.9900633829128334</v>
      </c>
      <c r="J293" s="25"/>
      <c r="K293" s="138"/>
      <c r="L293" s="42">
        <f>(MAX(I292:I296)-MIN(I292:I296))*0.43/J292*100</f>
        <v>4.446491308233842</v>
      </c>
      <c r="P293" s="21"/>
      <c r="Q293" s="21"/>
      <c r="R293" s="108"/>
      <c r="S293" s="22"/>
      <c r="T293" s="21"/>
      <c r="U293" s="21"/>
      <c r="V293" s="21"/>
      <c r="W293" s="22"/>
    </row>
    <row r="294" spans="1:25">
      <c r="A294" s="229"/>
      <c r="B294" s="229"/>
      <c r="C294" s="226"/>
      <c r="D294" s="226"/>
      <c r="E294" s="23">
        <v>3</v>
      </c>
      <c r="F294" s="25">
        <v>5.0999999999999996</v>
      </c>
      <c r="G294" s="25">
        <v>5</v>
      </c>
      <c r="H294" s="23">
        <v>73.599999999999994</v>
      </c>
      <c r="I294" s="25">
        <f t="shared" si="10"/>
        <v>1.8374594214217252</v>
      </c>
      <c r="P294" s="21"/>
      <c r="Q294" s="21"/>
      <c r="R294" s="108"/>
      <c r="S294" s="22"/>
      <c r="T294" s="21"/>
      <c r="U294" s="21"/>
      <c r="V294" s="21"/>
      <c r="W294" s="22"/>
    </row>
    <row r="295" spans="1:25">
      <c r="A295" s="229"/>
      <c r="B295" s="229"/>
      <c r="C295" s="226"/>
      <c r="D295" s="226"/>
      <c r="E295" s="23">
        <v>4</v>
      </c>
      <c r="F295" s="49">
        <v>5.08</v>
      </c>
      <c r="G295" s="25">
        <v>5</v>
      </c>
      <c r="H295" s="23">
        <v>78.400000000000006</v>
      </c>
      <c r="I295" s="25">
        <f t="shared" si="10"/>
        <v>1.9649996123471805</v>
      </c>
      <c r="P295" s="21"/>
      <c r="Q295" s="21"/>
      <c r="R295" s="108"/>
      <c r="S295" s="22"/>
      <c r="T295" s="21"/>
      <c r="U295" s="21"/>
      <c r="V295" s="21"/>
      <c r="W295" s="22"/>
    </row>
    <row r="296" spans="1:25">
      <c r="A296" s="230"/>
      <c r="B296" s="230"/>
      <c r="C296" s="227"/>
      <c r="D296" s="227"/>
      <c r="E296" s="18">
        <v>5</v>
      </c>
      <c r="F296" s="50">
        <v>5.09</v>
      </c>
      <c r="G296" s="11">
        <v>5</v>
      </c>
      <c r="H296" s="18">
        <v>81.5</v>
      </c>
      <c r="I296" s="11">
        <f t="shared" si="10"/>
        <v>2.038684143338227</v>
      </c>
      <c r="J296" s="11"/>
      <c r="K296" s="39"/>
      <c r="L296" s="39"/>
      <c r="P296" s="21"/>
      <c r="Q296" s="21"/>
      <c r="R296" s="108"/>
      <c r="S296" s="22"/>
      <c r="T296" s="21"/>
      <c r="U296" s="21"/>
      <c r="V296" s="21"/>
      <c r="W296" s="22"/>
    </row>
    <row r="297" spans="1:25">
      <c r="K297" s="63"/>
    </row>
    <row r="298" spans="1:25">
      <c r="K298" s="63"/>
    </row>
    <row r="300" spans="1:25">
      <c r="A300" s="221" t="s">
        <v>112</v>
      </c>
      <c r="B300" s="221"/>
      <c r="C300" s="221"/>
      <c r="D300" s="221"/>
      <c r="E300" s="221"/>
      <c r="F300" s="221"/>
      <c r="G300" s="221"/>
      <c r="H300" s="221"/>
      <c r="I300" s="221"/>
      <c r="J300" s="221"/>
      <c r="K300" s="221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</row>
    <row r="301" spans="1:25">
      <c r="A301" s="13"/>
      <c r="B301" s="13"/>
      <c r="C301" s="13"/>
      <c r="D301" s="13"/>
      <c r="E301" s="17"/>
      <c r="F301" s="17"/>
      <c r="G301" s="17"/>
      <c r="H301" s="17"/>
      <c r="I301" s="17"/>
      <c r="J301" s="17"/>
      <c r="K301" s="17"/>
      <c r="O301" s="27"/>
      <c r="P301" s="27"/>
      <c r="Q301" s="30"/>
      <c r="R301" s="27"/>
      <c r="S301" s="126"/>
      <c r="T301" s="126"/>
      <c r="W301" s="69"/>
    </row>
    <row r="302" spans="1:25" ht="18">
      <c r="A302" s="215" t="s">
        <v>120</v>
      </c>
      <c r="B302" s="215"/>
      <c r="C302" s="215"/>
      <c r="D302" s="106" t="s">
        <v>118</v>
      </c>
      <c r="E302" s="111" t="s">
        <v>119</v>
      </c>
      <c r="F302" s="3" t="s">
        <v>115</v>
      </c>
      <c r="G302" s="3" t="s">
        <v>116</v>
      </c>
      <c r="H302" s="3" t="s">
        <v>0</v>
      </c>
      <c r="I302" s="36" t="s">
        <v>1</v>
      </c>
      <c r="J302" s="123" t="s">
        <v>167</v>
      </c>
      <c r="K302" s="104"/>
      <c r="L302" s="36" t="s">
        <v>170</v>
      </c>
      <c r="M302" s="3"/>
      <c r="N302" s="72"/>
      <c r="O302" s="72"/>
      <c r="P302" s="97"/>
      <c r="Q302" s="4"/>
      <c r="R302" s="4"/>
      <c r="S302" s="4"/>
      <c r="T302" s="4"/>
    </row>
    <row r="303" spans="1:25">
      <c r="A303" s="215" t="s">
        <v>2</v>
      </c>
      <c r="B303" s="215" t="s">
        <v>3</v>
      </c>
      <c r="C303" s="215" t="s">
        <v>4</v>
      </c>
      <c r="D303" s="256">
        <v>10</v>
      </c>
      <c r="E303" s="17">
        <v>1</v>
      </c>
      <c r="F303" s="6">
        <v>2.13</v>
      </c>
      <c r="G303" s="6">
        <v>5</v>
      </c>
      <c r="H303" s="108">
        <v>0.74</v>
      </c>
      <c r="I303" s="25">
        <f>(2*H303)/(PI()*F303*G303)</f>
        <v>4.4234613291268571E-2</v>
      </c>
      <c r="J303" s="6">
        <f>AVERAGE(I303:I307)</f>
        <v>4.8645876062781146E-2</v>
      </c>
      <c r="K303" s="6"/>
      <c r="L303" s="21"/>
      <c r="O303" s="120"/>
      <c r="P303" s="45"/>
      <c r="Q303" s="21"/>
      <c r="R303" s="21"/>
      <c r="S303" s="21"/>
      <c r="T303" s="22"/>
    </row>
    <row r="304" spans="1:25">
      <c r="A304" s="215"/>
      <c r="B304" s="215"/>
      <c r="C304" s="215"/>
      <c r="D304" s="256"/>
      <c r="E304" s="23">
        <v>2</v>
      </c>
      <c r="F304" s="25">
        <v>2.12</v>
      </c>
      <c r="G304" s="6">
        <v>5</v>
      </c>
      <c r="H304" s="108">
        <v>0.94</v>
      </c>
      <c r="I304" s="25">
        <f t="shared" ref="I304:I362" si="11">(2*H304)/(PI()*F304*G304)</f>
        <v>5.6454960945804378E-2</v>
      </c>
      <c r="J304" s="23"/>
      <c r="K304" s="138"/>
      <c r="L304" s="25">
        <f>(MAX(I303:I307)-MIN(I303:I307))*0.43/J303*100</f>
        <v>14.992455489188899</v>
      </c>
      <c r="M304" s="64" t="s">
        <v>171</v>
      </c>
      <c r="N304" s="141">
        <f>MIN(L303:L373)</f>
        <v>5.3476514570809153</v>
      </c>
      <c r="O304" s="120"/>
      <c r="P304" s="45"/>
      <c r="Q304" s="21"/>
      <c r="R304" s="21"/>
      <c r="S304" s="21"/>
      <c r="T304" s="22"/>
      <c r="Y304" s="94"/>
    </row>
    <row r="305" spans="1:25">
      <c r="A305" s="215"/>
      <c r="B305" s="215"/>
      <c r="C305" s="215"/>
      <c r="D305" s="256"/>
      <c r="E305" s="23">
        <v>3</v>
      </c>
      <c r="F305" s="25">
        <v>2.16</v>
      </c>
      <c r="G305" s="6">
        <v>5</v>
      </c>
      <c r="H305" s="108">
        <v>0.67</v>
      </c>
      <c r="I305" s="25">
        <f t="shared" si="11"/>
        <v>3.9494004396877724E-2</v>
      </c>
      <c r="J305" s="24"/>
      <c r="K305" s="25"/>
      <c r="L305" s="25"/>
      <c r="M305" s="64" t="s">
        <v>172</v>
      </c>
      <c r="N305" s="141">
        <f>MAX(L304:L373)</f>
        <v>23.965073996306629</v>
      </c>
      <c r="O305" s="120"/>
      <c r="P305" s="45"/>
      <c r="Q305" s="21"/>
      <c r="R305" s="21"/>
      <c r="S305" s="21"/>
      <c r="T305" s="22"/>
    </row>
    <row r="306" spans="1:25">
      <c r="A306" s="215"/>
      <c r="B306" s="215"/>
      <c r="C306" s="215"/>
      <c r="D306" s="256"/>
      <c r="E306" s="23">
        <v>4</v>
      </c>
      <c r="F306" s="25">
        <v>2.16</v>
      </c>
      <c r="G306" s="6">
        <v>5</v>
      </c>
      <c r="H306" s="108">
        <v>0.87</v>
      </c>
      <c r="I306" s="25">
        <f t="shared" si="11"/>
        <v>5.1283259440721825E-2</v>
      </c>
      <c r="J306" s="24"/>
      <c r="K306" s="25"/>
      <c r="L306" s="25"/>
      <c r="O306" s="120"/>
      <c r="P306" s="45"/>
      <c r="Q306" s="21"/>
      <c r="R306" s="21"/>
      <c r="S306" s="21"/>
      <c r="T306" s="22"/>
      <c r="Y306" s="94"/>
    </row>
    <row r="307" spans="1:25">
      <c r="A307" s="215"/>
      <c r="B307" s="215"/>
      <c r="C307" s="230"/>
      <c r="D307" s="227"/>
      <c r="E307" s="18">
        <v>5</v>
      </c>
      <c r="F307" s="11">
        <v>2.14</v>
      </c>
      <c r="G307" s="11">
        <v>5</v>
      </c>
      <c r="H307" s="109">
        <v>0.87</v>
      </c>
      <c r="I307" s="11">
        <f t="shared" si="11"/>
        <v>5.1762542239233253E-2</v>
      </c>
      <c r="J307" s="18"/>
      <c r="K307" s="11"/>
      <c r="L307" s="11"/>
      <c r="M307" s="37"/>
      <c r="N307" s="37"/>
      <c r="O307" s="120"/>
      <c r="P307" s="157"/>
      <c r="Q307" s="21"/>
      <c r="R307" s="21"/>
      <c r="S307" s="21"/>
      <c r="T307" s="22"/>
    </row>
    <row r="308" spans="1:25">
      <c r="A308" s="215"/>
      <c r="B308" s="215"/>
      <c r="C308" s="228" t="s">
        <v>5</v>
      </c>
      <c r="D308" s="231">
        <v>10</v>
      </c>
      <c r="E308" s="17">
        <v>1</v>
      </c>
      <c r="F308" s="6">
        <v>2.17</v>
      </c>
      <c r="G308" s="6">
        <v>5</v>
      </c>
      <c r="H308" s="108">
        <v>1.03</v>
      </c>
      <c r="I308" s="25">
        <f t="shared" si="11"/>
        <v>6.0434872399871782E-2</v>
      </c>
      <c r="J308" s="6">
        <f>AVERAGE(I308:I312)</f>
        <v>6.39129808514107E-2</v>
      </c>
      <c r="K308" s="6"/>
      <c r="L308" s="25"/>
      <c r="O308" s="120"/>
      <c r="P308" s="45"/>
      <c r="Q308" s="21"/>
      <c r="R308" s="21"/>
      <c r="S308" s="21"/>
      <c r="T308" s="22"/>
    </row>
    <row r="309" spans="1:25">
      <c r="A309" s="215"/>
      <c r="B309" s="215"/>
      <c r="C309" s="229"/>
      <c r="D309" s="226"/>
      <c r="E309" s="17">
        <v>2</v>
      </c>
      <c r="F309" s="25">
        <v>2.17</v>
      </c>
      <c r="G309" s="6">
        <v>5</v>
      </c>
      <c r="H309" s="108">
        <v>0.96</v>
      </c>
      <c r="I309" s="25">
        <f t="shared" si="11"/>
        <v>5.6327648062016414E-2</v>
      </c>
      <c r="J309" s="23"/>
      <c r="K309" s="138"/>
      <c r="L309" s="25">
        <f>(MAX(I308:I312)-MIN(I308:I312))*0.43/J308*100</f>
        <v>11.221599631865464</v>
      </c>
      <c r="O309" s="120"/>
      <c r="P309" s="45"/>
      <c r="Q309" s="21"/>
      <c r="R309" s="21"/>
      <c r="S309" s="21"/>
      <c r="T309" s="22"/>
    </row>
    <row r="310" spans="1:25">
      <c r="A310" s="215"/>
      <c r="B310" s="215"/>
      <c r="C310" s="229"/>
      <c r="D310" s="226"/>
      <c r="E310" s="17">
        <v>3</v>
      </c>
      <c r="F310" s="25">
        <v>2.19</v>
      </c>
      <c r="G310" s="6">
        <v>5</v>
      </c>
      <c r="H310" s="25">
        <v>1</v>
      </c>
      <c r="I310" s="25">
        <f t="shared" si="11"/>
        <v>5.8138791997039391E-2</v>
      </c>
      <c r="J310" s="23"/>
      <c r="K310" s="25"/>
      <c r="L310" s="25"/>
      <c r="O310" s="120"/>
      <c r="P310" s="45"/>
      <c r="Q310" s="21"/>
      <c r="R310" s="21"/>
      <c r="S310" s="21"/>
      <c r="T310" s="22"/>
    </row>
    <row r="311" spans="1:25">
      <c r="A311" s="215"/>
      <c r="B311" s="215"/>
      <c r="C311" s="229"/>
      <c r="D311" s="226"/>
      <c r="E311" s="17">
        <v>4</v>
      </c>
      <c r="F311" s="25">
        <v>2.15</v>
      </c>
      <c r="G311" s="6">
        <v>5</v>
      </c>
      <c r="H311" s="108">
        <v>1.21</v>
      </c>
      <c r="I311" s="25">
        <f t="shared" si="11"/>
        <v>7.165673716881614E-2</v>
      </c>
      <c r="J311" s="23"/>
      <c r="K311" s="25"/>
      <c r="L311" s="25"/>
      <c r="O311" s="120"/>
      <c r="P311" s="45"/>
      <c r="Q311" s="21"/>
      <c r="R311" s="21"/>
      <c r="S311" s="21"/>
      <c r="T311" s="22"/>
    </row>
    <row r="312" spans="1:25">
      <c r="A312" s="215"/>
      <c r="B312" s="215"/>
      <c r="C312" s="230"/>
      <c r="D312" s="227"/>
      <c r="E312" s="18">
        <v>5</v>
      </c>
      <c r="F312" s="11">
        <v>2.1800000000000002</v>
      </c>
      <c r="G312" s="11">
        <v>5</v>
      </c>
      <c r="H312" s="109">
        <v>1.25</v>
      </c>
      <c r="I312" s="11">
        <f t="shared" si="11"/>
        <v>7.3006854629309781E-2</v>
      </c>
      <c r="J312" s="18"/>
      <c r="K312" s="11"/>
      <c r="L312" s="11"/>
      <c r="M312" s="37"/>
      <c r="N312" s="37"/>
      <c r="O312" s="120"/>
      <c r="P312" s="157"/>
      <c r="Q312" s="21"/>
      <c r="R312" s="21"/>
      <c r="S312" s="21"/>
      <c r="T312" s="22"/>
    </row>
    <row r="313" spans="1:25">
      <c r="A313" s="215"/>
      <c r="B313" s="215"/>
      <c r="C313" s="228" t="s">
        <v>6</v>
      </c>
      <c r="D313" s="231">
        <v>10</v>
      </c>
      <c r="E313" s="17">
        <v>1</v>
      </c>
      <c r="F313" s="6">
        <v>2.14</v>
      </c>
      <c r="G313" s="6">
        <v>5</v>
      </c>
      <c r="H313" s="25">
        <v>0.6</v>
      </c>
      <c r="I313" s="25">
        <f t="shared" si="11"/>
        <v>3.5698304992574655E-2</v>
      </c>
      <c r="J313" s="6">
        <f>AVERAGE(I313:I317)</f>
        <v>4.374348114921308E-2</v>
      </c>
      <c r="K313" s="6"/>
      <c r="L313" s="25"/>
      <c r="O313" s="120"/>
      <c r="P313" s="45"/>
      <c r="Q313" s="21"/>
      <c r="R313" s="21"/>
      <c r="S313" s="21"/>
      <c r="T313" s="22"/>
    </row>
    <row r="314" spans="1:25">
      <c r="A314" s="215"/>
      <c r="B314" s="215"/>
      <c r="C314" s="229"/>
      <c r="D314" s="226"/>
      <c r="E314" s="23">
        <v>2</v>
      </c>
      <c r="F314" s="25">
        <v>2.1800000000000002</v>
      </c>
      <c r="G314" s="6">
        <v>5</v>
      </c>
      <c r="H314" s="108">
        <v>0.65</v>
      </c>
      <c r="I314" s="25">
        <f t="shared" si="11"/>
        <v>3.7963564407241093E-2</v>
      </c>
      <c r="J314" s="24"/>
      <c r="K314" s="138"/>
      <c r="L314" s="25">
        <f>(MAX(I313:I317)-MIN(I313:I317))*0.43/J313*100</f>
        <v>20.02472664691831</v>
      </c>
      <c r="O314" s="120"/>
      <c r="P314" s="45"/>
      <c r="Q314" s="21"/>
      <c r="R314" s="21"/>
      <c r="S314" s="21"/>
      <c r="T314" s="22"/>
    </row>
    <row r="315" spans="1:25">
      <c r="A315" s="215"/>
      <c r="B315" s="215"/>
      <c r="C315" s="229"/>
      <c r="D315" s="226"/>
      <c r="E315" s="23">
        <v>3</v>
      </c>
      <c r="F315" s="25">
        <v>2.17</v>
      </c>
      <c r="G315" s="6">
        <v>5</v>
      </c>
      <c r="H315" s="108">
        <v>0.78</v>
      </c>
      <c r="I315" s="25">
        <f t="shared" si="11"/>
        <v>4.5766214050388339E-2</v>
      </c>
      <c r="J315" s="23"/>
      <c r="K315" s="25"/>
      <c r="L315" s="25"/>
      <c r="O315" s="120"/>
      <c r="P315" s="45"/>
      <c r="Q315" s="21"/>
      <c r="R315" s="21"/>
      <c r="S315" s="21"/>
      <c r="T315" s="22"/>
    </row>
    <row r="316" spans="1:25">
      <c r="A316" s="215"/>
      <c r="B316" s="215"/>
      <c r="C316" s="229"/>
      <c r="D316" s="226"/>
      <c r="E316" s="23">
        <v>4</v>
      </c>
      <c r="F316" s="25">
        <v>2.1800000000000002</v>
      </c>
      <c r="G316" s="6">
        <v>5</v>
      </c>
      <c r="H316" s="108">
        <v>0.74</v>
      </c>
      <c r="I316" s="25">
        <f t="shared" si="11"/>
        <v>4.3220057940551393E-2</v>
      </c>
      <c r="J316" s="23"/>
      <c r="K316" s="25"/>
      <c r="L316" s="25"/>
      <c r="O316" s="120"/>
      <c r="P316" s="45"/>
      <c r="Q316" s="21"/>
      <c r="R316" s="21"/>
      <c r="S316" s="21"/>
      <c r="T316" s="22"/>
    </row>
    <row r="317" spans="1:25">
      <c r="A317" s="215"/>
      <c r="B317" s="215"/>
      <c r="C317" s="230"/>
      <c r="D317" s="227"/>
      <c r="E317" s="18">
        <v>5</v>
      </c>
      <c r="F317" s="11">
        <v>2.1800000000000002</v>
      </c>
      <c r="G317" s="11">
        <v>5</v>
      </c>
      <c r="H317" s="109">
        <v>0.96</v>
      </c>
      <c r="I317" s="11">
        <f t="shared" si="11"/>
        <v>5.6069264355309914E-2</v>
      </c>
      <c r="J317" s="18"/>
      <c r="K317" s="11"/>
      <c r="L317" s="11"/>
      <c r="M317" s="37"/>
      <c r="N317" s="37"/>
      <c r="O317" s="120"/>
      <c r="P317" s="157"/>
      <c r="Q317" s="21"/>
      <c r="R317" s="21"/>
      <c r="S317" s="21"/>
      <c r="T317" s="22"/>
    </row>
    <row r="318" spans="1:25">
      <c r="A318" s="215"/>
      <c r="B318" s="215"/>
      <c r="C318" s="228" t="s">
        <v>7</v>
      </c>
      <c r="D318" s="231">
        <v>10</v>
      </c>
      <c r="E318" s="17">
        <v>1</v>
      </c>
      <c r="F318" s="6">
        <v>2.39</v>
      </c>
      <c r="G318" s="6">
        <v>5</v>
      </c>
      <c r="H318" s="108">
        <v>1.72</v>
      </c>
      <c r="I318" s="25">
        <f t="shared" si="11"/>
        <v>9.1630628324036817E-2</v>
      </c>
      <c r="J318" s="6">
        <f>AVERAGE(I318:I322)</f>
        <v>7.6826314236756274E-2</v>
      </c>
      <c r="K318" s="6"/>
      <c r="L318" s="25"/>
      <c r="O318" s="120"/>
      <c r="P318" s="45"/>
      <c r="Q318" s="21"/>
      <c r="R318" s="21"/>
      <c r="S318" s="21"/>
      <c r="T318" s="22"/>
    </row>
    <row r="319" spans="1:25">
      <c r="A319" s="215"/>
      <c r="B319" s="215"/>
      <c r="C319" s="229"/>
      <c r="D319" s="226"/>
      <c r="E319" s="17">
        <v>2</v>
      </c>
      <c r="F319" s="6">
        <v>2.12</v>
      </c>
      <c r="G319" s="6">
        <v>5</v>
      </c>
      <c r="H319" s="108">
        <v>1.07</v>
      </c>
      <c r="I319" s="25">
        <f t="shared" si="11"/>
        <v>6.426256192767095E-2</v>
      </c>
      <c r="J319" s="17"/>
      <c r="K319" s="162"/>
      <c r="L319" s="25">
        <f>(MAX(I318:I322)-MIN(I318:I322))*0.43/J318*100</f>
        <v>15.823038976979589</v>
      </c>
      <c r="O319" s="120"/>
      <c r="P319" s="45"/>
      <c r="Q319" s="21"/>
      <c r="R319" s="21"/>
      <c r="S319" s="21"/>
      <c r="T319" s="22"/>
    </row>
    <row r="320" spans="1:25">
      <c r="A320" s="215"/>
      <c r="B320" s="215"/>
      <c r="C320" s="229"/>
      <c r="D320" s="226"/>
      <c r="E320" s="23">
        <v>3</v>
      </c>
      <c r="F320" s="25">
        <v>2.37</v>
      </c>
      <c r="G320" s="6">
        <v>5</v>
      </c>
      <c r="H320" s="108">
        <v>1.67</v>
      </c>
      <c r="I320" s="25">
        <f t="shared" si="11"/>
        <v>8.9717723194418619E-2</v>
      </c>
      <c r="J320" s="23"/>
      <c r="K320" s="25"/>
      <c r="L320" s="25"/>
      <c r="O320" s="120"/>
      <c r="P320" s="141"/>
      <c r="Q320" s="21"/>
      <c r="R320" s="21"/>
      <c r="S320" s="21"/>
      <c r="T320" s="22"/>
    </row>
    <row r="321" spans="1:20">
      <c r="A321" s="215"/>
      <c r="B321" s="215"/>
      <c r="C321" s="229"/>
      <c r="D321" s="226"/>
      <c r="E321" s="23">
        <v>4</v>
      </c>
      <c r="F321" s="25">
        <v>2.27</v>
      </c>
      <c r="G321" s="6">
        <v>5</v>
      </c>
      <c r="H321" s="108">
        <v>1.34</v>
      </c>
      <c r="I321" s="25">
        <f t="shared" si="11"/>
        <v>7.5160396032824595E-2</v>
      </c>
      <c r="J321" s="24"/>
      <c r="K321" s="25"/>
      <c r="L321" s="25"/>
      <c r="O321" s="120"/>
      <c r="P321" s="45"/>
      <c r="Q321" s="21"/>
      <c r="R321" s="21"/>
      <c r="S321" s="21"/>
      <c r="T321" s="22"/>
    </row>
    <row r="322" spans="1:20">
      <c r="A322" s="215"/>
      <c r="B322" s="215"/>
      <c r="C322" s="229"/>
      <c r="D322" s="226"/>
      <c r="E322" s="29">
        <v>5</v>
      </c>
      <c r="F322" s="11">
        <v>2.11</v>
      </c>
      <c r="G322" s="11">
        <v>5</v>
      </c>
      <c r="H322" s="109">
        <v>1.05</v>
      </c>
      <c r="I322" s="11">
        <f t="shared" si="11"/>
        <v>6.336026170483039E-2</v>
      </c>
      <c r="J322" s="29"/>
      <c r="K322" s="161"/>
      <c r="L322" s="11"/>
      <c r="M322" s="37"/>
      <c r="N322" s="37"/>
      <c r="O322" s="120"/>
      <c r="P322" s="157"/>
      <c r="Q322" s="21"/>
      <c r="R322" s="21"/>
      <c r="S322" s="21"/>
      <c r="T322" s="22"/>
    </row>
    <row r="323" spans="1:20">
      <c r="A323" s="215"/>
      <c r="B323" s="215"/>
      <c r="C323" s="252" t="s">
        <v>8</v>
      </c>
      <c r="D323" s="225">
        <v>10</v>
      </c>
      <c r="E323" s="17">
        <v>1</v>
      </c>
      <c r="F323" s="6">
        <v>2.17</v>
      </c>
      <c r="G323" s="6">
        <v>5</v>
      </c>
      <c r="H323" s="108">
        <v>0.56000000000000005</v>
      </c>
      <c r="I323" s="25">
        <f t="shared" si="11"/>
        <v>3.2857794702842912E-2</v>
      </c>
      <c r="J323" s="6">
        <f>AVERAGE(I323:I327)</f>
        <v>4.1723153172056972E-2</v>
      </c>
      <c r="K323" s="6"/>
      <c r="L323" s="25"/>
      <c r="O323" s="120"/>
      <c r="P323" s="45"/>
      <c r="Q323" s="21"/>
      <c r="R323" s="21"/>
      <c r="S323" s="21"/>
      <c r="T323" s="22"/>
    </row>
    <row r="324" spans="1:20">
      <c r="A324" s="215"/>
      <c r="B324" s="215"/>
      <c r="C324" s="229"/>
      <c r="D324" s="226"/>
      <c r="E324" s="23">
        <v>2</v>
      </c>
      <c r="F324" s="25">
        <v>2.2000000000000002</v>
      </c>
      <c r="G324" s="6">
        <v>5</v>
      </c>
      <c r="H324" s="108">
        <v>0.89</v>
      </c>
      <c r="I324" s="25">
        <f t="shared" si="11"/>
        <v>5.1508327037013399E-2</v>
      </c>
      <c r="J324" s="23"/>
      <c r="K324" s="138"/>
      <c r="L324" s="25">
        <f>(MAX(I323:I327)-MIN(I323:I327))*0.43/J323*100</f>
        <v>19.221291522770912</v>
      </c>
      <c r="O324" s="120"/>
      <c r="P324" s="45"/>
      <c r="Q324" s="21"/>
      <c r="R324" s="21"/>
      <c r="S324" s="21"/>
      <c r="T324" s="22"/>
    </row>
    <row r="325" spans="1:20">
      <c r="A325" s="215"/>
      <c r="B325" s="215"/>
      <c r="C325" s="229"/>
      <c r="D325" s="226"/>
      <c r="E325" s="23">
        <v>3</v>
      </c>
      <c r="F325" s="25">
        <v>2.15</v>
      </c>
      <c r="G325" s="6">
        <v>5</v>
      </c>
      <c r="H325" s="108">
        <v>0.76</v>
      </c>
      <c r="I325" s="25">
        <f t="shared" si="11"/>
        <v>4.5007537395289475E-2</v>
      </c>
      <c r="J325" s="23"/>
      <c r="K325" s="25"/>
      <c r="L325" s="25"/>
      <c r="O325" s="120"/>
      <c r="P325" s="45"/>
      <c r="Q325" s="21"/>
      <c r="R325" s="21"/>
      <c r="S325" s="21"/>
      <c r="T325" s="22"/>
    </row>
    <row r="326" spans="1:20">
      <c r="A326" s="215"/>
      <c r="B326" s="215"/>
      <c r="C326" s="229"/>
      <c r="D326" s="226"/>
      <c r="E326" s="23">
        <v>4</v>
      </c>
      <c r="F326" s="25">
        <v>2.19</v>
      </c>
      <c r="G326" s="6">
        <v>5</v>
      </c>
      <c r="H326" s="108">
        <v>0.71</v>
      </c>
      <c r="I326" s="25">
        <f t="shared" si="11"/>
        <v>4.1278542317897966E-2</v>
      </c>
      <c r="J326" s="23"/>
      <c r="K326" s="25"/>
      <c r="L326" s="25"/>
      <c r="O326" s="120"/>
      <c r="P326" s="45"/>
      <c r="Q326" s="21"/>
      <c r="R326" s="21"/>
      <c r="S326" s="21"/>
      <c r="T326" s="22"/>
    </row>
    <row r="327" spans="1:20">
      <c r="A327" s="215"/>
      <c r="B327" s="215"/>
      <c r="C327" s="230"/>
      <c r="D327" s="227"/>
      <c r="E327" s="18">
        <v>5</v>
      </c>
      <c r="F327" s="11">
        <v>2.1800000000000002</v>
      </c>
      <c r="G327" s="11">
        <v>5</v>
      </c>
      <c r="H327" s="109">
        <v>0.65</v>
      </c>
      <c r="I327" s="11">
        <f t="shared" si="11"/>
        <v>3.7963564407241093E-2</v>
      </c>
      <c r="J327" s="10"/>
      <c r="K327" s="11"/>
      <c r="L327" s="11"/>
      <c r="M327" s="37"/>
      <c r="N327" s="37"/>
      <c r="O327" s="120"/>
      <c r="P327" s="157"/>
      <c r="Q327" s="21"/>
      <c r="R327" s="21"/>
      <c r="S327" s="21"/>
      <c r="T327" s="22"/>
    </row>
    <row r="328" spans="1:20">
      <c r="A328" s="215"/>
      <c r="B328" s="215"/>
      <c r="C328" s="228" t="s">
        <v>9</v>
      </c>
      <c r="D328" s="231">
        <v>10</v>
      </c>
      <c r="E328" s="17">
        <v>1</v>
      </c>
      <c r="F328" s="6">
        <v>2.17</v>
      </c>
      <c r="G328" s="6">
        <v>5</v>
      </c>
      <c r="H328" s="108">
        <v>0.54</v>
      </c>
      <c r="I328" s="25">
        <f t="shared" si="11"/>
        <v>3.1684302034884232E-2</v>
      </c>
      <c r="J328" s="6">
        <f>AVERAGE(I328:I332)</f>
        <v>3.9676035878509729E-2</v>
      </c>
      <c r="K328" s="6"/>
      <c r="L328" s="25"/>
      <c r="O328" s="120"/>
      <c r="P328" s="45"/>
      <c r="Q328" s="21"/>
      <c r="R328" s="21"/>
      <c r="S328" s="21"/>
      <c r="T328" s="22"/>
    </row>
    <row r="329" spans="1:20">
      <c r="A329" s="215"/>
      <c r="B329" s="215"/>
      <c r="C329" s="229"/>
      <c r="D329" s="226"/>
      <c r="E329" s="23">
        <v>2</v>
      </c>
      <c r="F329" s="25">
        <v>2.2000000000000002</v>
      </c>
      <c r="G329" s="6">
        <v>5</v>
      </c>
      <c r="H329" s="108">
        <v>0.68</v>
      </c>
      <c r="I329" s="25">
        <f t="shared" si="11"/>
        <v>3.9354676837268662E-2</v>
      </c>
      <c r="J329" s="23"/>
      <c r="K329" s="138"/>
      <c r="L329" s="25">
        <f>(MAX(I328:I332)-MIN(I328:I332))*0.43/J328*100</f>
        <v>18.734667413880125</v>
      </c>
      <c r="O329" s="120"/>
      <c r="P329" s="45"/>
      <c r="Q329" s="21"/>
      <c r="R329" s="21"/>
      <c r="S329" s="21"/>
      <c r="T329" s="22"/>
    </row>
    <row r="330" spans="1:20">
      <c r="A330" s="215"/>
      <c r="B330" s="215"/>
      <c r="C330" s="229"/>
      <c r="D330" s="226"/>
      <c r="E330" s="23">
        <v>3</v>
      </c>
      <c r="F330" s="25">
        <v>2.2200000000000002</v>
      </c>
      <c r="G330" s="6">
        <v>5</v>
      </c>
      <c r="H330" s="108">
        <v>0.65</v>
      </c>
      <c r="I330" s="25">
        <f t="shared" si="11"/>
        <v>3.7279536219723228E-2</v>
      </c>
      <c r="J330" s="23"/>
      <c r="K330" s="25"/>
      <c r="L330" s="25"/>
      <c r="O330" s="120"/>
      <c r="P330" s="45"/>
      <c r="Q330" s="21"/>
      <c r="R330" s="21"/>
      <c r="S330" s="21"/>
      <c r="T330" s="22"/>
    </row>
    <row r="331" spans="1:20">
      <c r="A331" s="215"/>
      <c r="B331" s="215"/>
      <c r="C331" s="229"/>
      <c r="D331" s="226"/>
      <c r="E331" s="23">
        <v>4</v>
      </c>
      <c r="F331" s="25">
        <v>2.2000000000000002</v>
      </c>
      <c r="G331" s="6">
        <v>5</v>
      </c>
      <c r="H331" s="108">
        <v>0.71</v>
      </c>
      <c r="I331" s="25">
        <f t="shared" si="11"/>
        <v>4.1090912580089338E-2</v>
      </c>
      <c r="J331" s="24"/>
      <c r="K331" s="25"/>
      <c r="L331" s="25"/>
      <c r="O331" s="120"/>
      <c r="P331" s="45"/>
      <c r="Q331" s="21"/>
      <c r="R331" s="21"/>
      <c r="S331" s="21"/>
      <c r="T331" s="22"/>
    </row>
    <row r="332" spans="1:20">
      <c r="A332" s="215"/>
      <c r="B332" s="215"/>
      <c r="C332" s="230"/>
      <c r="D332" s="227"/>
      <c r="E332" s="18">
        <v>5</v>
      </c>
      <c r="F332" s="11">
        <v>2.21</v>
      </c>
      <c r="G332" s="11">
        <v>5</v>
      </c>
      <c r="H332" s="109">
        <v>0.85</v>
      </c>
      <c r="I332" s="11">
        <f t="shared" si="11"/>
        <v>4.8970751720583183E-2</v>
      </c>
      <c r="J332" s="18"/>
      <c r="K332" s="11"/>
      <c r="L332" s="11"/>
      <c r="M332" s="37"/>
      <c r="N332" s="37"/>
      <c r="O332" s="120"/>
      <c r="P332" s="157"/>
      <c r="Q332" s="21"/>
      <c r="R332" s="21"/>
      <c r="S332" s="21"/>
      <c r="T332" s="22"/>
    </row>
    <row r="333" spans="1:20">
      <c r="A333" s="215"/>
      <c r="B333" s="215"/>
      <c r="C333" s="228" t="s">
        <v>10</v>
      </c>
      <c r="D333" s="231">
        <v>10</v>
      </c>
      <c r="E333" s="17">
        <v>1</v>
      </c>
      <c r="F333" s="159">
        <v>2.2400000000000002</v>
      </c>
      <c r="G333" s="6">
        <v>5</v>
      </c>
      <c r="H333" s="108">
        <v>0.67</v>
      </c>
      <c r="I333" s="25">
        <f>(2*H333)/(PI()*F333*G333)</f>
        <v>3.8083504239846383E-2</v>
      </c>
      <c r="J333" s="158">
        <f>AVERAGE(I333:I337)</f>
        <v>3.7066275719161428E-2</v>
      </c>
      <c r="K333" s="6"/>
      <c r="L333" s="25"/>
      <c r="O333" s="120"/>
      <c r="P333" s="45"/>
      <c r="Q333" s="21"/>
      <c r="R333" s="21"/>
      <c r="S333" s="21"/>
      <c r="T333" s="22"/>
    </row>
    <row r="334" spans="1:20">
      <c r="A334" s="215"/>
      <c r="B334" s="215"/>
      <c r="C334" s="229"/>
      <c r="D334" s="226"/>
      <c r="E334" s="23">
        <v>2</v>
      </c>
      <c r="F334" s="159">
        <v>2.16</v>
      </c>
      <c r="G334" s="6">
        <v>5</v>
      </c>
      <c r="H334" s="108">
        <v>0.69</v>
      </c>
      <c r="I334" s="25">
        <f t="shared" ref="I334:I337" si="12">(2*H334)/(PI()*F334*G334)</f>
        <v>4.0672929901262131E-2</v>
      </c>
      <c r="J334" s="26"/>
      <c r="K334" s="138"/>
      <c r="L334" s="25">
        <f>(MAX(I333:I337)-MIN(I333:I337))*0.43/J333*100</f>
        <v>10.141089819978419</v>
      </c>
      <c r="O334" s="120"/>
      <c r="P334" s="45"/>
      <c r="Q334" s="21"/>
      <c r="R334" s="21"/>
      <c r="S334" s="21"/>
      <c r="T334" s="22"/>
    </row>
    <row r="335" spans="1:20">
      <c r="A335" s="215"/>
      <c r="B335" s="215"/>
      <c r="C335" s="229"/>
      <c r="D335" s="226"/>
      <c r="E335" s="23">
        <v>3</v>
      </c>
      <c r="F335" s="159">
        <v>2.15</v>
      </c>
      <c r="G335" s="6">
        <v>5</v>
      </c>
      <c r="H335" s="108">
        <v>0.54</v>
      </c>
      <c r="I335" s="25">
        <f t="shared" si="12"/>
        <v>3.1979039728231996E-2</v>
      </c>
      <c r="J335" s="26"/>
      <c r="K335" s="25"/>
      <c r="L335" s="25"/>
      <c r="O335" s="120"/>
      <c r="P335" s="45"/>
      <c r="Q335" s="21"/>
      <c r="R335" s="21"/>
      <c r="S335" s="21"/>
      <c r="T335" s="22"/>
    </row>
    <row r="336" spans="1:20">
      <c r="A336" s="215"/>
      <c r="B336" s="215"/>
      <c r="C336" s="229"/>
      <c r="D336" s="226"/>
      <c r="E336" s="23">
        <v>4</v>
      </c>
      <c r="F336" s="159">
        <v>2.2200000000000002</v>
      </c>
      <c r="G336" s="6">
        <v>5</v>
      </c>
      <c r="H336" s="108">
        <v>0.71</v>
      </c>
      <c r="I336" s="25">
        <f t="shared" si="12"/>
        <v>4.0720724178466908E-2</v>
      </c>
      <c r="J336" s="26"/>
      <c r="K336" s="25"/>
      <c r="L336" s="25"/>
      <c r="O336" s="120"/>
      <c r="P336" s="45"/>
      <c r="Q336" s="21"/>
      <c r="R336" s="21"/>
      <c r="S336" s="21"/>
      <c r="T336" s="22"/>
    </row>
    <row r="337" spans="1:20">
      <c r="A337" s="215"/>
      <c r="B337" s="215"/>
      <c r="C337" s="230"/>
      <c r="D337" s="227"/>
      <c r="E337" s="18">
        <v>5</v>
      </c>
      <c r="F337" s="116">
        <v>2.1800000000000002</v>
      </c>
      <c r="G337" s="11">
        <v>5</v>
      </c>
      <c r="H337" s="109">
        <v>0.57999999999999996</v>
      </c>
      <c r="I337" s="11">
        <f t="shared" si="12"/>
        <v>3.3875180547999741E-2</v>
      </c>
      <c r="J337" s="14"/>
      <c r="K337" s="11"/>
      <c r="L337" s="140"/>
      <c r="M337" s="37"/>
      <c r="N337" s="37"/>
      <c r="O337" s="120"/>
      <c r="P337" s="157"/>
      <c r="Q337" s="21"/>
      <c r="R337" s="21"/>
      <c r="S337" s="21"/>
      <c r="T337" s="22"/>
    </row>
    <row r="338" spans="1:20">
      <c r="A338" s="215"/>
      <c r="B338" s="215"/>
      <c r="C338" s="228" t="s">
        <v>11</v>
      </c>
      <c r="D338" s="231">
        <v>10</v>
      </c>
      <c r="E338" s="17">
        <v>1</v>
      </c>
      <c r="F338" s="6">
        <v>2.2599999999999998</v>
      </c>
      <c r="G338" s="6">
        <v>5</v>
      </c>
      <c r="H338" s="108">
        <v>1.32</v>
      </c>
      <c r="I338" s="25">
        <f t="shared" si="11"/>
        <v>7.4366203497805983E-2</v>
      </c>
      <c r="J338" s="6">
        <f>AVERAGE(I338:I342)</f>
        <v>6.4589978520107547E-2</v>
      </c>
      <c r="K338" s="6"/>
      <c r="L338" s="25"/>
      <c r="O338" s="120"/>
      <c r="P338" s="45"/>
      <c r="Q338" s="21"/>
      <c r="R338" s="21"/>
      <c r="S338" s="21"/>
      <c r="T338" s="22"/>
    </row>
    <row r="339" spans="1:20">
      <c r="A339" s="215"/>
      <c r="B339" s="215"/>
      <c r="C339" s="229"/>
      <c r="D339" s="226"/>
      <c r="E339" s="23">
        <v>2</v>
      </c>
      <c r="F339" s="25">
        <v>2.25</v>
      </c>
      <c r="G339" s="6">
        <v>5</v>
      </c>
      <c r="H339" s="108">
        <v>1.07</v>
      </c>
      <c r="I339" s="25">
        <f t="shared" si="11"/>
        <v>6.0549613905183299E-2</v>
      </c>
      <c r="J339" s="23"/>
      <c r="K339" s="138"/>
      <c r="L339" s="25">
        <f>(MAX(I338:I342)-MIN(I338:I342))*0.43/J338*100</f>
        <v>11.153476999697551</v>
      </c>
      <c r="O339" s="120"/>
      <c r="P339" s="45"/>
      <c r="Q339" s="21"/>
      <c r="R339" s="21"/>
      <c r="S339" s="21"/>
      <c r="T339" s="22"/>
    </row>
    <row r="340" spans="1:20">
      <c r="A340" s="215"/>
      <c r="B340" s="215"/>
      <c r="C340" s="229"/>
      <c r="D340" s="226"/>
      <c r="E340" s="23">
        <v>3</v>
      </c>
      <c r="F340" s="25">
        <v>2.2799999999999998</v>
      </c>
      <c r="G340" s="6">
        <v>5</v>
      </c>
      <c r="H340" s="108">
        <v>1.1599999999999999</v>
      </c>
      <c r="I340" s="25">
        <f t="shared" si="11"/>
        <v>6.4778854030385469E-2</v>
      </c>
      <c r="J340" s="23"/>
      <c r="K340" s="25"/>
      <c r="L340" s="25"/>
      <c r="O340" s="120"/>
      <c r="P340" s="142"/>
      <c r="Q340" s="21"/>
      <c r="R340" s="21"/>
      <c r="S340" s="21"/>
      <c r="T340" s="22"/>
    </row>
    <row r="341" spans="1:20">
      <c r="A341" s="215"/>
      <c r="B341" s="215"/>
      <c r="C341" s="229"/>
      <c r="D341" s="226"/>
      <c r="E341" s="23">
        <v>4</v>
      </c>
      <c r="F341" s="25">
        <v>2.21</v>
      </c>
      <c r="G341" s="6">
        <v>5</v>
      </c>
      <c r="H341" s="25">
        <v>1</v>
      </c>
      <c r="I341" s="25">
        <f t="shared" si="11"/>
        <v>5.7612649083039043E-2</v>
      </c>
      <c r="J341" s="23"/>
      <c r="K341" s="25"/>
      <c r="L341" s="25"/>
      <c r="O341" s="120"/>
      <c r="P341" s="45"/>
      <c r="Q341" s="21"/>
      <c r="R341" s="21"/>
      <c r="S341" s="21"/>
      <c r="T341" s="22"/>
    </row>
    <row r="342" spans="1:20">
      <c r="A342" s="215"/>
      <c r="B342" s="250"/>
      <c r="C342" s="230"/>
      <c r="D342" s="227"/>
      <c r="E342" s="18">
        <v>5</v>
      </c>
      <c r="F342" s="11">
        <v>2.25</v>
      </c>
      <c r="G342" s="11">
        <v>5</v>
      </c>
      <c r="H342" s="109">
        <v>1.1599999999999999</v>
      </c>
      <c r="I342" s="11">
        <f t="shared" si="11"/>
        <v>6.564257208412394E-2</v>
      </c>
      <c r="J342" s="18"/>
      <c r="K342" s="11"/>
      <c r="L342" s="11"/>
      <c r="M342" s="37"/>
      <c r="N342" s="37"/>
      <c r="O342" s="120"/>
      <c r="P342" s="157"/>
      <c r="Q342" s="21"/>
      <c r="R342" s="21"/>
      <c r="S342" s="21"/>
      <c r="T342" s="22"/>
    </row>
    <row r="343" spans="1:20">
      <c r="A343" s="215"/>
      <c r="B343" s="252" t="s">
        <v>12</v>
      </c>
      <c r="C343" s="228" t="s">
        <v>13</v>
      </c>
      <c r="D343" s="231">
        <v>10</v>
      </c>
      <c r="E343" s="17">
        <v>1</v>
      </c>
      <c r="F343" s="6">
        <v>2.15</v>
      </c>
      <c r="G343" s="6">
        <v>5</v>
      </c>
      <c r="H343" s="108">
        <v>0.65</v>
      </c>
      <c r="I343" s="25">
        <f t="shared" si="11"/>
        <v>3.8493288561760736E-2</v>
      </c>
      <c r="J343" s="6">
        <f>AVERAGE(I343:I347)</f>
        <v>3.5799107392586162E-2</v>
      </c>
      <c r="K343" s="6"/>
      <c r="L343" s="25"/>
      <c r="O343" s="120"/>
      <c r="P343" s="45"/>
      <c r="Q343" s="21"/>
      <c r="R343" s="21"/>
      <c r="S343" s="21"/>
      <c r="T343" s="22"/>
    </row>
    <row r="344" spans="1:20">
      <c r="A344" s="215"/>
      <c r="B344" s="229"/>
      <c r="C344" s="229"/>
      <c r="D344" s="226"/>
      <c r="E344" s="23">
        <v>2</v>
      </c>
      <c r="F344" s="25">
        <v>2.14</v>
      </c>
      <c r="G344" s="6">
        <v>5</v>
      </c>
      <c r="H344" s="108">
        <v>0.71</v>
      </c>
      <c r="I344" s="25">
        <f t="shared" si="11"/>
        <v>4.224299424121334E-2</v>
      </c>
      <c r="J344" s="23"/>
      <c r="K344" s="138"/>
      <c r="L344" s="25">
        <f>(MAX(I343:I347)-MIN(I343:I347))*0.43/J343*100</f>
        <v>12.506352096214391</v>
      </c>
      <c r="O344" s="120"/>
      <c r="P344" s="45"/>
      <c r="Q344" s="21"/>
      <c r="R344" s="21"/>
      <c r="S344" s="21"/>
      <c r="T344" s="22"/>
    </row>
    <row r="345" spans="1:20">
      <c r="A345" s="215"/>
      <c r="B345" s="229"/>
      <c r="C345" s="229"/>
      <c r="D345" s="226"/>
      <c r="E345" s="23">
        <v>3</v>
      </c>
      <c r="F345" s="25">
        <v>2.16</v>
      </c>
      <c r="G345" s="6">
        <v>5</v>
      </c>
      <c r="H345" s="108">
        <v>0.54</v>
      </c>
      <c r="I345" s="25">
        <f t="shared" si="11"/>
        <v>3.1830988618379061E-2</v>
      </c>
      <c r="J345" s="23"/>
      <c r="K345" s="25"/>
      <c r="L345" s="25"/>
      <c r="O345" s="120"/>
      <c r="P345" s="45"/>
      <c r="Q345" s="21"/>
      <c r="R345" s="21"/>
      <c r="S345" s="21"/>
      <c r="T345" s="22"/>
    </row>
    <row r="346" spans="1:20">
      <c r="A346" s="215"/>
      <c r="B346" s="229"/>
      <c r="C346" s="229"/>
      <c r="D346" s="226"/>
      <c r="E346" s="23">
        <v>4</v>
      </c>
      <c r="F346" s="25">
        <v>2.15</v>
      </c>
      <c r="G346" s="6">
        <v>5</v>
      </c>
      <c r="H346" s="108">
        <v>0.56000000000000005</v>
      </c>
      <c r="I346" s="25">
        <f t="shared" si="11"/>
        <v>3.3163448607055404E-2</v>
      </c>
      <c r="J346" s="23"/>
      <c r="K346" s="25"/>
      <c r="L346" s="25"/>
      <c r="O346" s="120"/>
      <c r="P346" s="45"/>
      <c r="Q346" s="21"/>
      <c r="R346" s="21"/>
      <c r="S346" s="21"/>
      <c r="T346" s="22"/>
    </row>
    <row r="347" spans="1:20">
      <c r="A347" s="215"/>
      <c r="B347" s="229"/>
      <c r="C347" s="250"/>
      <c r="D347" s="251"/>
      <c r="E347" s="18">
        <v>5</v>
      </c>
      <c r="F347" s="11">
        <v>2.2200000000000002</v>
      </c>
      <c r="G347" s="11">
        <v>5</v>
      </c>
      <c r="H347" s="109">
        <v>0.57999999999999996</v>
      </c>
      <c r="I347" s="11">
        <f t="shared" si="11"/>
        <v>3.3264816934522261E-2</v>
      </c>
      <c r="J347" s="18"/>
      <c r="K347" s="11"/>
      <c r="L347" s="11"/>
      <c r="M347" s="37"/>
      <c r="N347" s="37"/>
      <c r="O347" s="120"/>
      <c r="P347" s="157"/>
      <c r="Q347" s="21"/>
      <c r="R347" s="21"/>
      <c r="S347" s="21"/>
      <c r="T347" s="22"/>
    </row>
    <row r="348" spans="1:20">
      <c r="A348" s="215"/>
      <c r="B348" s="229"/>
      <c r="C348" s="252" t="s">
        <v>14</v>
      </c>
      <c r="D348" s="225">
        <v>10</v>
      </c>
      <c r="E348" s="17">
        <v>1</v>
      </c>
      <c r="F348" s="6">
        <v>2.1800000000000002</v>
      </c>
      <c r="G348" s="6">
        <v>5</v>
      </c>
      <c r="H348" s="108">
        <v>0.92</v>
      </c>
      <c r="I348" s="25">
        <f t="shared" si="11"/>
        <v>5.3733045007172006E-2</v>
      </c>
      <c r="J348" s="6">
        <f>AVERAGE(I348:I352)</f>
        <v>5.6138586547813688E-2</v>
      </c>
      <c r="K348" s="6"/>
      <c r="L348" s="25"/>
      <c r="O348" s="120"/>
      <c r="P348" s="45"/>
      <c r="Q348" s="21"/>
      <c r="R348" s="21"/>
      <c r="S348" s="21"/>
      <c r="T348" s="22"/>
    </row>
    <row r="349" spans="1:20">
      <c r="A349" s="215"/>
      <c r="B349" s="229"/>
      <c r="C349" s="229"/>
      <c r="D349" s="226"/>
      <c r="E349" s="17">
        <v>2</v>
      </c>
      <c r="F349" s="6">
        <v>2.1800000000000002</v>
      </c>
      <c r="G349" s="6">
        <v>5</v>
      </c>
      <c r="H349" s="108">
        <v>0.94</v>
      </c>
      <c r="I349" s="25">
        <f t="shared" si="11"/>
        <v>5.4901154681240953E-2</v>
      </c>
      <c r="J349" s="17"/>
      <c r="K349" s="162"/>
      <c r="L349" s="25">
        <f>(MAX(I348:I352)-MIN(I348:I352))*0.43/J348*100</f>
        <v>5.3476514570809153</v>
      </c>
      <c r="O349" s="120"/>
      <c r="P349" s="45"/>
      <c r="Q349" s="21"/>
      <c r="R349" s="21"/>
      <c r="S349" s="21"/>
      <c r="T349" s="22"/>
    </row>
    <row r="350" spans="1:20">
      <c r="A350" s="215"/>
      <c r="B350" s="229"/>
      <c r="C350" s="229"/>
      <c r="D350" s="226"/>
      <c r="E350" s="23">
        <v>3</v>
      </c>
      <c r="F350" s="25">
        <v>2.17</v>
      </c>
      <c r="G350" s="6">
        <v>5</v>
      </c>
      <c r="H350" s="108">
        <v>0.94</v>
      </c>
      <c r="I350" s="25">
        <f t="shared" si="11"/>
        <v>5.5154155394057734E-2</v>
      </c>
      <c r="J350" s="23"/>
      <c r="K350" s="20"/>
      <c r="L350" s="25"/>
      <c r="O350" s="120"/>
      <c r="P350" s="141"/>
      <c r="Q350" s="21"/>
      <c r="R350" s="21"/>
      <c r="S350" s="21"/>
      <c r="T350" s="22"/>
    </row>
    <row r="351" spans="1:20">
      <c r="A351" s="215"/>
      <c r="B351" s="229"/>
      <c r="C351" s="229"/>
      <c r="D351" s="226"/>
      <c r="E351" s="23">
        <v>4</v>
      </c>
      <c r="F351" s="25">
        <v>2.16</v>
      </c>
      <c r="G351" s="6">
        <v>5</v>
      </c>
      <c r="H351" s="108">
        <v>1.03</v>
      </c>
      <c r="I351" s="25">
        <f t="shared" si="11"/>
        <v>6.0714663475797098E-2</v>
      </c>
      <c r="J351" s="23"/>
      <c r="K351" s="20"/>
      <c r="L351" s="25"/>
      <c r="O351" s="120"/>
      <c r="P351" s="45"/>
      <c r="Q351" s="21"/>
      <c r="R351" s="21"/>
      <c r="S351" s="21"/>
      <c r="T351" s="22"/>
    </row>
    <row r="352" spans="1:20">
      <c r="A352" s="215"/>
      <c r="B352" s="229"/>
      <c r="C352" s="229"/>
      <c r="D352" s="226"/>
      <c r="E352" s="29">
        <v>5</v>
      </c>
      <c r="F352" s="11">
        <v>2.13</v>
      </c>
      <c r="G352" s="11">
        <v>5</v>
      </c>
      <c r="H352" s="109">
        <v>0.94</v>
      </c>
      <c r="I352" s="11">
        <f t="shared" si="11"/>
        <v>5.6189914180800611E-2</v>
      </c>
      <c r="J352" s="29"/>
      <c r="K352" s="15"/>
      <c r="L352" s="11"/>
      <c r="M352" s="37"/>
      <c r="N352" s="37"/>
      <c r="O352" s="120"/>
      <c r="P352" s="157"/>
      <c r="Q352" s="21"/>
      <c r="R352" s="21"/>
      <c r="S352" s="21"/>
      <c r="T352" s="22"/>
    </row>
    <row r="353" spans="1:20">
      <c r="A353" s="215"/>
      <c r="B353" s="229"/>
      <c r="C353" s="252" t="s">
        <v>22</v>
      </c>
      <c r="D353" s="225">
        <v>10</v>
      </c>
      <c r="E353" s="23">
        <v>1</v>
      </c>
      <c r="F353" s="25">
        <v>2.19</v>
      </c>
      <c r="G353" s="6">
        <v>5</v>
      </c>
      <c r="H353" s="108">
        <v>0.65</v>
      </c>
      <c r="I353" s="25">
        <f t="shared" si="11"/>
        <v>3.7790214798075608E-2</v>
      </c>
      <c r="J353" s="25">
        <f>AVERAGE(I353:I357)</f>
        <v>4.0068988847404598E-2</v>
      </c>
      <c r="K353" s="20"/>
      <c r="L353" s="25"/>
      <c r="O353" s="120"/>
      <c r="P353" s="45"/>
      <c r="Q353" s="21"/>
      <c r="R353" s="21"/>
      <c r="S353" s="21"/>
      <c r="T353" s="22"/>
    </row>
    <row r="354" spans="1:20">
      <c r="A354" s="215"/>
      <c r="B354" s="229"/>
      <c r="C354" s="229"/>
      <c r="D354" s="226"/>
      <c r="E354" s="23">
        <v>2</v>
      </c>
      <c r="F354" s="25">
        <v>2.2000000000000002</v>
      </c>
      <c r="G354" s="6">
        <v>5</v>
      </c>
      <c r="H354" s="108">
        <v>0.71</v>
      </c>
      <c r="I354" s="25">
        <f t="shared" si="11"/>
        <v>4.1090912580089338E-2</v>
      </c>
      <c r="J354" s="24"/>
      <c r="K354" s="163"/>
      <c r="L354" s="25">
        <f>(MAX(I353:I357)-MIN(I353:I357))*0.43/J353*100</f>
        <v>11.555542840948146</v>
      </c>
      <c r="O354" s="120"/>
      <c r="P354" s="45"/>
      <c r="Q354" s="21"/>
      <c r="R354" s="21"/>
      <c r="S354" s="21"/>
      <c r="T354" s="22"/>
    </row>
    <row r="355" spans="1:20">
      <c r="A355" s="215"/>
      <c r="B355" s="229"/>
      <c r="C355" s="229"/>
      <c r="D355" s="226"/>
      <c r="E355" s="23">
        <v>3</v>
      </c>
      <c r="F355" s="25">
        <v>2.16</v>
      </c>
      <c r="G355" s="6">
        <v>5</v>
      </c>
      <c r="H355" s="108">
        <v>0.76</v>
      </c>
      <c r="I355" s="25">
        <f t="shared" si="11"/>
        <v>4.4799169166607568E-2</v>
      </c>
      <c r="J355" s="23"/>
      <c r="K355" s="20"/>
      <c r="L355" s="25"/>
      <c r="O355" s="120"/>
      <c r="P355" s="45"/>
      <c r="Q355" s="21"/>
      <c r="R355" s="21"/>
      <c r="S355" s="21"/>
      <c r="T355" s="22"/>
    </row>
    <row r="356" spans="1:20">
      <c r="A356" s="215"/>
      <c r="B356" s="229"/>
      <c r="C356" s="229"/>
      <c r="D356" s="226"/>
      <c r="E356" s="23">
        <v>4</v>
      </c>
      <c r="F356" s="25">
        <v>2.17</v>
      </c>
      <c r="G356" s="6">
        <v>5</v>
      </c>
      <c r="H356" s="108">
        <v>0.57999999999999996</v>
      </c>
      <c r="I356" s="25">
        <f t="shared" si="11"/>
        <v>3.4031287370801584E-2</v>
      </c>
      <c r="J356" s="23"/>
      <c r="K356" s="20"/>
      <c r="L356" s="25"/>
      <c r="O356" s="120"/>
      <c r="P356" s="45"/>
      <c r="Q356" s="21"/>
      <c r="R356" s="21"/>
      <c r="S356" s="21"/>
      <c r="T356" s="22"/>
    </row>
    <row r="357" spans="1:20">
      <c r="A357" s="215"/>
      <c r="B357" s="229"/>
      <c r="C357" s="250"/>
      <c r="D357" s="251"/>
      <c r="E357" s="18">
        <v>5</v>
      </c>
      <c r="F357" s="11">
        <v>2.21</v>
      </c>
      <c r="G357" s="11">
        <v>5</v>
      </c>
      <c r="H357" s="109">
        <v>0.74</v>
      </c>
      <c r="I357" s="11">
        <f t="shared" si="11"/>
        <v>4.263336032144889E-2</v>
      </c>
      <c r="J357" s="18"/>
      <c r="K357" s="15"/>
      <c r="L357" s="11"/>
      <c r="M357" s="37"/>
      <c r="N357" s="37"/>
      <c r="O357" s="120"/>
      <c r="P357" s="157"/>
      <c r="Q357" s="21"/>
      <c r="R357" s="21"/>
      <c r="S357" s="21"/>
      <c r="T357" s="22"/>
    </row>
    <row r="358" spans="1:20">
      <c r="A358" s="215"/>
      <c r="B358" s="229"/>
      <c r="C358" s="252" t="s">
        <v>15</v>
      </c>
      <c r="D358" s="225">
        <v>10</v>
      </c>
      <c r="E358" s="17">
        <v>1</v>
      </c>
      <c r="F358" s="6">
        <v>2.19</v>
      </c>
      <c r="G358" s="6">
        <v>5</v>
      </c>
      <c r="H358" s="108">
        <v>0.57999999999999996</v>
      </c>
      <c r="I358" s="25">
        <f t="shared" si="11"/>
        <v>3.3720499358282842E-2</v>
      </c>
      <c r="J358" s="6">
        <f>AVERAGE(I358:I362)</f>
        <v>4.6649107373754037E-2</v>
      </c>
      <c r="K358" s="16"/>
      <c r="L358" s="25"/>
      <c r="O358" s="120"/>
      <c r="P358" s="45"/>
      <c r="Q358" s="21"/>
      <c r="R358" s="21"/>
      <c r="S358" s="21"/>
      <c r="T358" s="22"/>
    </row>
    <row r="359" spans="1:20">
      <c r="A359" s="215"/>
      <c r="B359" s="229"/>
      <c r="C359" s="229"/>
      <c r="D359" s="226"/>
      <c r="E359" s="23">
        <v>2</v>
      </c>
      <c r="F359" s="25">
        <v>2.15</v>
      </c>
      <c r="G359" s="6">
        <v>5</v>
      </c>
      <c r="H359" s="108">
        <v>0.94</v>
      </c>
      <c r="I359" s="25">
        <f t="shared" si="11"/>
        <v>5.5667217304700138E-2</v>
      </c>
      <c r="J359" s="23"/>
      <c r="K359" s="163"/>
      <c r="L359" s="25">
        <f>(MAX(I358:I362)-MIN(I358:I362))*0.43/J358*100</f>
        <v>20.229944897657319</v>
      </c>
      <c r="O359" s="120"/>
      <c r="P359" s="45"/>
      <c r="Q359" s="21"/>
      <c r="R359" s="21"/>
      <c r="S359" s="21"/>
      <c r="T359" s="22"/>
    </row>
    <row r="360" spans="1:20">
      <c r="A360" s="215"/>
      <c r="B360" s="229"/>
      <c r="C360" s="229"/>
      <c r="D360" s="226"/>
      <c r="E360" s="23">
        <v>3</v>
      </c>
      <c r="F360" s="25">
        <v>2.17</v>
      </c>
      <c r="G360" s="6">
        <v>5</v>
      </c>
      <c r="H360" s="108">
        <v>0.67</v>
      </c>
      <c r="I360" s="25">
        <f t="shared" si="11"/>
        <v>3.9312004376615625E-2</v>
      </c>
      <c r="J360" s="23"/>
      <c r="K360" s="20"/>
      <c r="L360" s="25"/>
      <c r="O360" s="120"/>
      <c r="P360" s="45"/>
      <c r="Q360" s="21"/>
      <c r="R360" s="21"/>
      <c r="S360" s="21"/>
      <c r="T360" s="22"/>
    </row>
    <row r="361" spans="1:20">
      <c r="A361" s="215"/>
      <c r="B361" s="229"/>
      <c r="C361" s="229"/>
      <c r="D361" s="226"/>
      <c r="E361" s="23">
        <v>4</v>
      </c>
      <c r="F361" s="25">
        <v>2.1800000000000002</v>
      </c>
      <c r="G361" s="6">
        <v>5</v>
      </c>
      <c r="H361" s="108">
        <v>0.85</v>
      </c>
      <c r="I361" s="25">
        <f t="shared" si="11"/>
        <v>4.9644661147930653E-2</v>
      </c>
      <c r="J361" s="23"/>
      <c r="K361" s="20"/>
      <c r="L361" s="25"/>
      <c r="O361" s="120"/>
      <c r="P361" s="45"/>
      <c r="Q361" s="21"/>
      <c r="R361" s="21"/>
      <c r="S361" s="21"/>
      <c r="T361" s="22"/>
    </row>
    <row r="362" spans="1:20">
      <c r="A362" s="215"/>
      <c r="B362" s="229"/>
      <c r="C362" s="250"/>
      <c r="D362" s="251"/>
      <c r="E362" s="18">
        <v>5</v>
      </c>
      <c r="F362" s="11">
        <v>2.1800000000000002</v>
      </c>
      <c r="G362" s="11">
        <v>5</v>
      </c>
      <c r="H362" s="109">
        <v>0.94</v>
      </c>
      <c r="I362" s="11">
        <f t="shared" si="11"/>
        <v>5.4901154681240953E-2</v>
      </c>
      <c r="J362" s="18"/>
      <c r="K362" s="15"/>
      <c r="L362" s="11"/>
      <c r="M362" s="37"/>
      <c r="N362" s="37"/>
      <c r="O362" s="120"/>
      <c r="P362" s="157"/>
      <c r="Q362" s="21"/>
      <c r="R362" s="21"/>
      <c r="S362" s="21"/>
      <c r="T362" s="22"/>
    </row>
    <row r="363" spans="1:20">
      <c r="A363" s="215"/>
      <c r="B363" s="229"/>
      <c r="C363" s="253" t="s">
        <v>16</v>
      </c>
      <c r="D363" s="225">
        <v>10</v>
      </c>
      <c r="E363" s="17">
        <v>1</v>
      </c>
      <c r="F363" s="6">
        <v>2.17</v>
      </c>
      <c r="G363" s="6">
        <v>5</v>
      </c>
      <c r="H363" s="108">
        <v>0.54</v>
      </c>
      <c r="I363" s="25">
        <f>(2*H363)/(PI()*F363*G363)</f>
        <v>3.1684302034884232E-2</v>
      </c>
      <c r="J363" s="6">
        <f>AVERAGE(I363:I367)</f>
        <v>4.3234408252720624E-2</v>
      </c>
      <c r="K363" s="6"/>
      <c r="L363" s="25"/>
      <c r="O363" s="120"/>
      <c r="P363" s="45"/>
      <c r="Q363" s="21"/>
      <c r="R363" s="21"/>
      <c r="S363" s="21"/>
      <c r="T363" s="22"/>
    </row>
    <row r="364" spans="1:20">
      <c r="A364" s="215"/>
      <c r="B364" s="229"/>
      <c r="C364" s="254"/>
      <c r="D364" s="226"/>
      <c r="E364" s="23">
        <v>2</v>
      </c>
      <c r="F364" s="25">
        <v>2.15</v>
      </c>
      <c r="G364" s="6">
        <v>5</v>
      </c>
      <c r="H364" s="108">
        <v>0.65</v>
      </c>
      <c r="I364" s="25">
        <f>(2*H364)/(PI()*F364*G364)</f>
        <v>3.8493288561760736E-2</v>
      </c>
      <c r="J364" s="23"/>
      <c r="K364" s="138"/>
      <c r="L364" s="25">
        <f>(MAX(I363:I367)-MIN(I363:I367))*0.43/J363*100</f>
        <v>23.965073996306629</v>
      </c>
      <c r="O364" s="120"/>
      <c r="P364" s="45"/>
      <c r="Q364" s="21"/>
      <c r="R364" s="21"/>
      <c r="S364" s="21"/>
      <c r="T364" s="22"/>
    </row>
    <row r="365" spans="1:20">
      <c r="A365" s="215"/>
      <c r="B365" s="229"/>
      <c r="C365" s="254"/>
      <c r="D365" s="226"/>
      <c r="E365" s="23">
        <v>3</v>
      </c>
      <c r="F365" s="25">
        <v>2.1</v>
      </c>
      <c r="G365" s="6">
        <v>5</v>
      </c>
      <c r="H365" s="108">
        <v>0.92</v>
      </c>
      <c r="I365" s="25">
        <f>(2*H365)/(PI()*F365*G365)</f>
        <v>5.5780018150302368E-2</v>
      </c>
      <c r="J365" s="23"/>
      <c r="K365" s="25"/>
      <c r="L365" s="25"/>
      <c r="O365" s="120"/>
      <c r="P365" s="45"/>
      <c r="Q365" s="21"/>
      <c r="R365" s="21"/>
      <c r="S365" s="21"/>
      <c r="T365" s="22"/>
    </row>
    <row r="366" spans="1:20">
      <c r="A366" s="215"/>
      <c r="B366" s="229"/>
      <c r="C366" s="254"/>
      <c r="D366" s="226"/>
      <c r="E366" s="23">
        <v>4</v>
      </c>
      <c r="F366" s="25">
        <v>2.12</v>
      </c>
      <c r="G366" s="6">
        <v>5</v>
      </c>
      <c r="H366" s="108">
        <v>0.87</v>
      </c>
      <c r="I366" s="25">
        <f>(2*H366)/(PI()*F366*G366)</f>
        <v>5.2250868109414692E-2</v>
      </c>
      <c r="J366" s="23"/>
      <c r="K366" s="25"/>
      <c r="L366" s="25"/>
      <c r="O366" s="120"/>
      <c r="P366" s="45"/>
      <c r="Q366" s="21"/>
      <c r="R366" s="21"/>
      <c r="S366" s="21"/>
      <c r="T366" s="22"/>
    </row>
    <row r="367" spans="1:20">
      <c r="A367" s="215"/>
      <c r="B367" s="229"/>
      <c r="C367" s="255"/>
      <c r="D367" s="227"/>
      <c r="E367" s="18">
        <v>5</v>
      </c>
      <c r="F367" s="11">
        <v>2.1800000000000002</v>
      </c>
      <c r="G367" s="11">
        <v>5</v>
      </c>
      <c r="H367" s="109">
        <v>0.65</v>
      </c>
      <c r="I367" s="11">
        <f>(2*H367)/(PI()*F367*G367)</f>
        <v>3.7963564407241093E-2</v>
      </c>
      <c r="J367" s="18"/>
      <c r="K367" s="11"/>
      <c r="L367" s="11"/>
      <c r="M367" s="37"/>
      <c r="N367" s="37"/>
      <c r="O367" s="120"/>
      <c r="P367" s="157"/>
      <c r="Q367" s="21"/>
      <c r="R367" s="21"/>
      <c r="S367" s="21"/>
      <c r="T367" s="22"/>
    </row>
    <row r="368" spans="1:20">
      <c r="A368" s="215"/>
      <c r="B368" s="229"/>
      <c r="C368" s="257" t="s">
        <v>21</v>
      </c>
      <c r="D368" s="231">
        <v>10</v>
      </c>
      <c r="E368" s="23">
        <v>1</v>
      </c>
      <c r="F368" s="25">
        <v>2.15</v>
      </c>
      <c r="G368" s="6">
        <v>5</v>
      </c>
      <c r="H368" s="108">
        <v>0.51</v>
      </c>
      <c r="I368" s="25">
        <f t="shared" ref="I368:I395" si="13">(2*H368)/(PI()*F368*G368)</f>
        <v>3.0202426409996885E-2</v>
      </c>
      <c r="J368" s="25">
        <f>AVERAGE(I368:I373)</f>
        <v>3.4383487143461712E-2</v>
      </c>
      <c r="K368" s="25"/>
      <c r="L368" s="25"/>
      <c r="O368" s="120"/>
      <c r="P368" s="45"/>
      <c r="Q368" s="21"/>
      <c r="R368" s="21"/>
      <c r="S368" s="21"/>
      <c r="T368" s="22"/>
    </row>
    <row r="369" spans="1:20">
      <c r="A369" s="215"/>
      <c r="B369" s="229"/>
      <c r="C369" s="254"/>
      <c r="D369" s="226"/>
      <c r="E369" s="23">
        <v>2</v>
      </c>
      <c r="F369" s="25">
        <v>2.23</v>
      </c>
      <c r="G369" s="6">
        <v>5</v>
      </c>
      <c r="H369" s="108">
        <v>0.54</v>
      </c>
      <c r="I369" s="25">
        <f t="shared" si="13"/>
        <v>3.0831809603452373E-2</v>
      </c>
      <c r="J369" s="23"/>
      <c r="K369" s="138"/>
      <c r="L369" s="25">
        <f>(MAX(I368:I373)-MIN(I368:I373))*0.395/J368*100</f>
        <v>11.599917526644392</v>
      </c>
      <c r="O369" s="120"/>
      <c r="P369" s="45"/>
      <c r="Q369" s="21"/>
      <c r="R369" s="21"/>
      <c r="S369" s="21"/>
      <c r="T369" s="22"/>
    </row>
    <row r="370" spans="1:20">
      <c r="A370" s="215"/>
      <c r="B370" s="229"/>
      <c r="C370" s="254"/>
      <c r="D370" s="226"/>
      <c r="E370" s="23">
        <v>3</v>
      </c>
      <c r="F370" s="25">
        <v>2.1800000000000002</v>
      </c>
      <c r="G370" s="6">
        <v>5</v>
      </c>
      <c r="H370" s="108">
        <v>0.69</v>
      </c>
      <c r="I370" s="25">
        <f t="shared" si="13"/>
        <v>4.0299783755379001E-2</v>
      </c>
      <c r="J370" s="23"/>
      <c r="K370" s="25"/>
      <c r="L370" s="25"/>
      <c r="O370" s="120"/>
      <c r="P370" s="45"/>
      <c r="Q370" s="21"/>
      <c r="R370" s="21"/>
      <c r="S370" s="21"/>
      <c r="T370" s="22"/>
    </row>
    <row r="371" spans="1:20">
      <c r="A371" s="215"/>
      <c r="B371" s="229"/>
      <c r="C371" s="254"/>
      <c r="D371" s="226"/>
      <c r="E371" s="23">
        <v>4</v>
      </c>
      <c r="F371" s="25">
        <v>2.2200000000000002</v>
      </c>
      <c r="G371" s="6">
        <v>5</v>
      </c>
      <c r="H371" s="52">
        <v>0.65</v>
      </c>
      <c r="I371" s="25">
        <f t="shared" si="13"/>
        <v>3.7279536219723228E-2</v>
      </c>
      <c r="J371" s="23"/>
      <c r="K371" s="25"/>
      <c r="L371" s="25"/>
      <c r="O371" s="120"/>
      <c r="P371" s="45"/>
      <c r="Q371" s="21"/>
      <c r="R371" s="21"/>
      <c r="S371" s="21"/>
      <c r="T371" s="22"/>
    </row>
    <row r="372" spans="1:20">
      <c r="A372" s="215"/>
      <c r="B372" s="229"/>
      <c r="C372" s="254"/>
      <c r="D372" s="226"/>
      <c r="E372" s="78">
        <v>5</v>
      </c>
      <c r="F372" s="25">
        <v>2.15</v>
      </c>
      <c r="G372" s="6">
        <v>5</v>
      </c>
      <c r="H372" s="108">
        <v>0.62</v>
      </c>
      <c r="I372" s="25">
        <f t="shared" si="13"/>
        <v>3.6716675243525621E-2</v>
      </c>
      <c r="J372" s="78"/>
      <c r="K372" s="25"/>
      <c r="L372" s="25"/>
      <c r="O372" s="120"/>
      <c r="P372" s="45"/>
      <c r="Q372" s="21"/>
      <c r="R372" s="21"/>
      <c r="S372" s="21"/>
      <c r="T372" s="22"/>
    </row>
    <row r="373" spans="1:20">
      <c r="A373" s="230"/>
      <c r="B373" s="230"/>
      <c r="C373" s="255"/>
      <c r="D373" s="227"/>
      <c r="E373" s="33">
        <v>6</v>
      </c>
      <c r="F373" s="35">
        <v>2.2200000000000002</v>
      </c>
      <c r="G373" s="11">
        <v>5</v>
      </c>
      <c r="H373" s="109">
        <v>0.54</v>
      </c>
      <c r="I373" s="11">
        <f t="shared" si="13"/>
        <v>3.0970691628693144E-2</v>
      </c>
      <c r="J373" s="39"/>
      <c r="K373" s="140"/>
      <c r="L373" s="11"/>
      <c r="M373" s="37"/>
      <c r="N373" s="37"/>
      <c r="O373" s="120"/>
      <c r="P373" s="157"/>
      <c r="Q373" s="37"/>
      <c r="R373" s="37"/>
      <c r="S373" s="37"/>
      <c r="T373" s="37"/>
    </row>
    <row r="374" spans="1:20">
      <c r="A374" s="247" t="s">
        <v>2</v>
      </c>
      <c r="B374" s="247"/>
      <c r="C374" s="228" t="s">
        <v>17</v>
      </c>
      <c r="D374" s="231" t="s">
        <v>18</v>
      </c>
      <c r="E374" s="17">
        <v>1</v>
      </c>
      <c r="F374" s="6">
        <v>2.2200000000000002</v>
      </c>
      <c r="G374" s="6">
        <v>5</v>
      </c>
      <c r="H374" s="108">
        <v>1.1399999999999999</v>
      </c>
      <c r="I374" s="25">
        <f t="shared" si="13"/>
        <v>6.5382571216129962E-2</v>
      </c>
      <c r="J374" s="6">
        <f>AVERAGE(I374:I379)</f>
        <v>6.1230337182975429E-2</v>
      </c>
      <c r="K374" s="6"/>
      <c r="L374" s="25"/>
      <c r="O374" s="120"/>
      <c r="P374" s="45"/>
      <c r="Q374" s="82"/>
      <c r="R374" s="82"/>
      <c r="S374" s="82"/>
      <c r="T374" s="83"/>
    </row>
    <row r="375" spans="1:20">
      <c r="A375" s="248"/>
      <c r="B375" s="248"/>
      <c r="C375" s="229"/>
      <c r="D375" s="226"/>
      <c r="E375" s="23">
        <v>2</v>
      </c>
      <c r="F375" s="25">
        <v>2.2000000000000002</v>
      </c>
      <c r="G375" s="6">
        <v>5</v>
      </c>
      <c r="H375" s="108">
        <v>1.1200000000000001</v>
      </c>
      <c r="I375" s="25">
        <f t="shared" si="13"/>
        <v>6.4819467731971919E-2</v>
      </c>
      <c r="J375" s="23"/>
      <c r="K375" s="138"/>
      <c r="L375" s="120">
        <f>(MAX(I374:I379)-MIN(I374:I379))*0.395/J374*100</f>
        <v>10.022243976507843</v>
      </c>
      <c r="O375" s="120"/>
      <c r="P375" s="45"/>
      <c r="Q375" s="82"/>
      <c r="R375" s="82"/>
      <c r="S375" s="82"/>
      <c r="T375" s="83"/>
    </row>
    <row r="376" spans="1:20">
      <c r="A376" s="248"/>
      <c r="B376" s="248"/>
      <c r="C376" s="229"/>
      <c r="D376" s="226"/>
      <c r="E376" s="23">
        <v>3</v>
      </c>
      <c r="F376" s="25">
        <v>2.21</v>
      </c>
      <c r="G376" s="6">
        <v>5</v>
      </c>
      <c r="H376" s="108">
        <v>0.98</v>
      </c>
      <c r="I376" s="25">
        <f t="shared" si="13"/>
        <v>5.6460396101378263E-2</v>
      </c>
      <c r="J376" s="23"/>
      <c r="K376" s="25"/>
      <c r="L376" s="25"/>
      <c r="O376" s="120"/>
      <c r="P376" s="142"/>
      <c r="Q376" s="82"/>
      <c r="R376" s="82"/>
      <c r="S376" s="82"/>
      <c r="T376" s="83"/>
    </row>
    <row r="377" spans="1:20">
      <c r="A377" s="248"/>
      <c r="B377" s="248"/>
      <c r="C377" s="229"/>
      <c r="D377" s="226"/>
      <c r="E377" s="23">
        <v>4</v>
      </c>
      <c r="F377" s="25">
        <v>2.23</v>
      </c>
      <c r="G377" s="6">
        <v>5</v>
      </c>
      <c r="H377" s="108">
        <v>0.96</v>
      </c>
      <c r="I377" s="25">
        <f t="shared" si="13"/>
        <v>5.4812105961693107E-2</v>
      </c>
      <c r="J377" s="23"/>
      <c r="K377" s="25"/>
      <c r="L377" s="25"/>
      <c r="O377" s="120"/>
      <c r="P377" s="45"/>
      <c r="Q377" s="82"/>
      <c r="R377" s="82"/>
      <c r="S377" s="82"/>
      <c r="T377" s="83"/>
    </row>
    <row r="378" spans="1:20">
      <c r="A378" s="248"/>
      <c r="B378" s="248"/>
      <c r="C378" s="229"/>
      <c r="D378" s="226"/>
      <c r="E378" s="78">
        <v>5</v>
      </c>
      <c r="F378" s="25">
        <v>2.2000000000000002</v>
      </c>
      <c r="G378" s="6">
        <v>5</v>
      </c>
      <c r="H378" s="108">
        <v>0.96</v>
      </c>
      <c r="I378" s="25">
        <f t="shared" si="13"/>
        <v>5.5559543770261642E-2</v>
      </c>
      <c r="J378" s="78"/>
      <c r="K378" s="25"/>
      <c r="L378" s="25"/>
      <c r="O378" s="120"/>
      <c r="P378" s="45"/>
      <c r="Q378" s="82"/>
      <c r="R378" s="82"/>
      <c r="S378" s="82"/>
      <c r="T378" s="83"/>
    </row>
    <row r="379" spans="1:20">
      <c r="A379" s="248"/>
      <c r="B379" s="248"/>
      <c r="C379" s="230"/>
      <c r="D379" s="227"/>
      <c r="E379" s="79">
        <v>6</v>
      </c>
      <c r="F379" s="11">
        <v>2.19</v>
      </c>
      <c r="G379" s="11">
        <v>5</v>
      </c>
      <c r="H379" s="109">
        <v>1.21</v>
      </c>
      <c r="I379" s="11">
        <f t="shared" si="13"/>
        <v>7.0347938316417655E-2</v>
      </c>
      <c r="J379" s="79"/>
      <c r="K379" s="11"/>
      <c r="L379" s="11"/>
      <c r="M379" s="37"/>
      <c r="N379" s="37"/>
      <c r="O379" s="120"/>
      <c r="P379" s="157"/>
      <c r="Q379" s="82"/>
      <c r="R379" s="82"/>
      <c r="S379" s="82"/>
      <c r="T379" s="83"/>
    </row>
    <row r="380" spans="1:20">
      <c r="A380" s="248"/>
      <c r="B380" s="248"/>
      <c r="C380" s="229" t="s">
        <v>19</v>
      </c>
      <c r="D380" s="226" t="s">
        <v>18</v>
      </c>
      <c r="E380" s="17">
        <v>1</v>
      </c>
      <c r="F380" s="6">
        <v>2.21</v>
      </c>
      <c r="G380" s="6">
        <v>5</v>
      </c>
      <c r="H380" s="25">
        <v>0.8</v>
      </c>
      <c r="I380" s="25">
        <f t="shared" si="13"/>
        <v>4.6090119266431237E-2</v>
      </c>
      <c r="J380" s="6">
        <f>AVERAGE(I380:I384)</f>
        <v>4.4992408172482685E-2</v>
      </c>
      <c r="K380" s="6"/>
      <c r="L380" s="25"/>
      <c r="O380" s="120"/>
      <c r="P380" s="45"/>
      <c r="Q380" s="82"/>
      <c r="R380" s="82"/>
      <c r="S380" s="82"/>
      <c r="T380" s="83"/>
    </row>
    <row r="381" spans="1:20">
      <c r="A381" s="248"/>
      <c r="B381" s="248"/>
      <c r="C381" s="229"/>
      <c r="D381" s="226"/>
      <c r="E381" s="23">
        <v>2</v>
      </c>
      <c r="F381" s="25">
        <v>2.2000000000000002</v>
      </c>
      <c r="G381" s="6">
        <v>5</v>
      </c>
      <c r="H381" s="108">
        <v>0.74</v>
      </c>
      <c r="I381" s="25">
        <f t="shared" si="13"/>
        <v>4.2827148322910014E-2</v>
      </c>
      <c r="J381" s="23"/>
      <c r="K381" s="138"/>
      <c r="L381" s="25">
        <f>(MAX(I380:I384)-MIN(I380:I384))*0.43/J380*100</f>
        <v>18.336192525532596</v>
      </c>
      <c r="O381" s="120"/>
      <c r="P381" s="45"/>
      <c r="Q381" s="82"/>
      <c r="R381" s="82"/>
      <c r="S381" s="82"/>
      <c r="T381" s="83"/>
    </row>
    <row r="382" spans="1:20">
      <c r="A382" s="248"/>
      <c r="B382" s="248"/>
      <c r="C382" s="229"/>
      <c r="D382" s="226"/>
      <c r="E382" s="23">
        <v>3</v>
      </c>
      <c r="F382" s="25">
        <v>2.19</v>
      </c>
      <c r="G382" s="6">
        <v>5</v>
      </c>
      <c r="H382" s="108">
        <v>0.65</v>
      </c>
      <c r="I382" s="25">
        <f t="shared" si="13"/>
        <v>3.7790214798075608E-2</v>
      </c>
      <c r="J382" s="24"/>
      <c r="K382" s="25"/>
      <c r="L382" s="25"/>
      <c r="O382" s="120"/>
      <c r="P382" s="45"/>
      <c r="Q382" s="82"/>
      <c r="R382" s="82"/>
      <c r="S382" s="82"/>
      <c r="T382" s="83"/>
    </row>
    <row r="383" spans="1:20">
      <c r="A383" s="248"/>
      <c r="B383" s="248"/>
      <c r="C383" s="229"/>
      <c r="D383" s="226"/>
      <c r="E383" s="23">
        <v>4</v>
      </c>
      <c r="F383" s="25">
        <v>2.19</v>
      </c>
      <c r="G383" s="6">
        <v>5</v>
      </c>
      <c r="H383" s="108">
        <v>0.71</v>
      </c>
      <c r="I383" s="25">
        <f t="shared" si="13"/>
        <v>4.1278542317897966E-2</v>
      </c>
      <c r="J383" s="23"/>
      <c r="K383" s="25"/>
      <c r="L383" s="25"/>
      <c r="O383" s="120"/>
      <c r="P383" s="45"/>
      <c r="Q383" s="82"/>
      <c r="R383" s="82"/>
      <c r="S383" s="82"/>
      <c r="T383" s="83"/>
    </row>
    <row r="384" spans="1:20">
      <c r="A384" s="249"/>
      <c r="B384" s="249"/>
      <c r="C384" s="250"/>
      <c r="D384" s="251"/>
      <c r="E384" s="18">
        <v>5</v>
      </c>
      <c r="F384" s="11">
        <v>2.19</v>
      </c>
      <c r="G384" s="11">
        <v>5</v>
      </c>
      <c r="H384" s="109">
        <v>0.98</v>
      </c>
      <c r="I384" s="11">
        <f t="shared" si="13"/>
        <v>5.6976016157098602E-2</v>
      </c>
      <c r="J384" s="18"/>
      <c r="K384" s="11"/>
      <c r="L384" s="11"/>
      <c r="M384" s="37"/>
      <c r="N384" s="37"/>
      <c r="O384" s="120"/>
      <c r="P384" s="157"/>
      <c r="Q384" s="21"/>
      <c r="R384" s="21"/>
      <c r="S384" s="21"/>
      <c r="T384" s="22"/>
    </row>
    <row r="385" spans="1:20">
      <c r="A385" s="222" t="s">
        <v>3</v>
      </c>
      <c r="B385" s="222"/>
      <c r="C385" s="225" t="s">
        <v>20</v>
      </c>
      <c r="D385" s="225" t="s">
        <v>20</v>
      </c>
      <c r="E385" s="17">
        <v>1</v>
      </c>
      <c r="F385" s="6">
        <v>2.12</v>
      </c>
      <c r="G385" s="6">
        <v>5</v>
      </c>
      <c r="H385" s="108">
        <v>2.34</v>
      </c>
      <c r="I385" s="25">
        <f t="shared" si="13"/>
        <v>0.14053681767359813</v>
      </c>
      <c r="J385" s="6">
        <f>AVERAGE(I385:I389)</f>
        <v>0.16068343460200771</v>
      </c>
      <c r="K385" s="6"/>
      <c r="L385" s="25"/>
      <c r="O385" s="120"/>
      <c r="P385" s="45"/>
      <c r="Q385" s="80"/>
      <c r="R385" s="80"/>
      <c r="S385" s="80"/>
      <c r="T385" s="81"/>
    </row>
    <row r="386" spans="1:20">
      <c r="A386" s="223"/>
      <c r="B386" s="223"/>
      <c r="C386" s="226"/>
      <c r="D386" s="226"/>
      <c r="E386" s="23">
        <v>2</v>
      </c>
      <c r="F386" s="25">
        <v>2.2400000000000002</v>
      </c>
      <c r="G386" s="6">
        <v>5</v>
      </c>
      <c r="H386" s="25">
        <v>2.7</v>
      </c>
      <c r="I386" s="25">
        <f t="shared" si="13"/>
        <v>0.15347083798147049</v>
      </c>
      <c r="J386" s="23"/>
      <c r="K386" s="138"/>
      <c r="L386" s="25">
        <f>(MAX(I385:I389)-MIN(I385:I389))*0.43/J385*100</f>
        <v>9.5456569996196556</v>
      </c>
      <c r="O386" s="120"/>
      <c r="P386" s="45"/>
      <c r="Q386" s="80"/>
      <c r="R386" s="80"/>
      <c r="S386" s="80"/>
      <c r="T386" s="81"/>
    </row>
    <row r="387" spans="1:20">
      <c r="A387" s="223"/>
      <c r="B387" s="223"/>
      <c r="C387" s="226"/>
      <c r="D387" s="226"/>
      <c r="E387" s="23">
        <v>3</v>
      </c>
      <c r="F387" s="25">
        <v>2.2400000000000002</v>
      </c>
      <c r="G387" s="6">
        <v>5</v>
      </c>
      <c r="H387" s="25">
        <v>3.1</v>
      </c>
      <c r="I387" s="25">
        <f t="shared" si="13"/>
        <v>0.17620725842316981</v>
      </c>
      <c r="J387" s="23"/>
      <c r="K387" s="25"/>
      <c r="L387" s="25"/>
      <c r="O387" s="120"/>
      <c r="P387" s="45"/>
      <c r="Q387" s="80"/>
      <c r="R387" s="80"/>
      <c r="S387" s="80"/>
      <c r="T387" s="81"/>
    </row>
    <row r="388" spans="1:20">
      <c r="A388" s="223"/>
      <c r="B388" s="223"/>
      <c r="C388" s="226"/>
      <c r="D388" s="226"/>
      <c r="E388" s="23">
        <v>4</v>
      </c>
      <c r="F388" s="25">
        <v>2.36</v>
      </c>
      <c r="G388" s="6">
        <v>5</v>
      </c>
      <c r="H388" s="108">
        <v>3.04</v>
      </c>
      <c r="I388" s="25">
        <f t="shared" si="13"/>
        <v>0.16401051762690233</v>
      </c>
      <c r="J388" s="23"/>
      <c r="K388" s="25"/>
      <c r="L388" s="25"/>
      <c r="O388" s="120"/>
      <c r="P388" s="45"/>
      <c r="Q388" s="80"/>
      <c r="R388" s="80"/>
      <c r="S388" s="80"/>
      <c r="T388" s="81"/>
    </row>
    <row r="389" spans="1:20">
      <c r="A389" s="224"/>
      <c r="B389" s="224"/>
      <c r="C389" s="227"/>
      <c r="D389" s="227"/>
      <c r="E389" s="109">
        <v>5</v>
      </c>
      <c r="F389" s="11">
        <v>2.2200000000000002</v>
      </c>
      <c r="G389" s="11">
        <v>5</v>
      </c>
      <c r="H389" s="109">
        <v>2.95</v>
      </c>
      <c r="I389" s="11">
        <f t="shared" si="13"/>
        <v>0.16919174130489772</v>
      </c>
      <c r="J389" s="109"/>
      <c r="K389" s="11"/>
      <c r="L389" s="11"/>
      <c r="M389" s="37"/>
      <c r="N389" s="37"/>
      <c r="O389" s="120"/>
      <c r="P389" s="157"/>
      <c r="Q389" s="80"/>
      <c r="R389" s="80"/>
      <c r="S389" s="80"/>
      <c r="T389" s="81"/>
    </row>
    <row r="390" spans="1:20">
      <c r="A390" s="228" t="s">
        <v>12</v>
      </c>
      <c r="B390" s="228"/>
      <c r="C390" s="231" t="s">
        <v>20</v>
      </c>
      <c r="D390" s="231" t="s">
        <v>20</v>
      </c>
      <c r="E390" s="17">
        <v>1</v>
      </c>
      <c r="F390" s="158">
        <v>2.27</v>
      </c>
      <c r="G390" s="6">
        <v>5</v>
      </c>
      <c r="H390" s="108">
        <v>1.54</v>
      </c>
      <c r="I390" s="25">
        <f t="shared" si="13"/>
        <v>8.6378365589962591E-2</v>
      </c>
      <c r="J390" s="158">
        <f>AVERAGE(I390:I395)</f>
        <v>8.8539330834058447E-2</v>
      </c>
      <c r="K390" s="6"/>
      <c r="L390" s="25"/>
      <c r="O390" s="120"/>
      <c r="P390" s="45"/>
      <c r="Q390" s="80"/>
      <c r="R390" s="80"/>
      <c r="S390" s="80"/>
      <c r="T390" s="81"/>
    </row>
    <row r="391" spans="1:20">
      <c r="A391" s="229"/>
      <c r="B391" s="229"/>
      <c r="C391" s="226"/>
      <c r="D391" s="226"/>
      <c r="E391" s="23">
        <v>2</v>
      </c>
      <c r="F391" s="159">
        <v>2.25</v>
      </c>
      <c r="G391" s="6">
        <v>5</v>
      </c>
      <c r="H391" s="108">
        <v>1.63</v>
      </c>
      <c r="I391" s="25">
        <f t="shared" si="13"/>
        <v>9.2239131463036222E-2</v>
      </c>
      <c r="J391" s="26"/>
      <c r="K391" s="138"/>
      <c r="L391" s="25">
        <f>(MAX(I390:I395)-MIN(I390:I395))*0.395/J390*100</f>
        <v>10.853182104651522</v>
      </c>
      <c r="O391" s="120"/>
      <c r="P391" s="45"/>
      <c r="Q391" s="80"/>
      <c r="R391" s="80"/>
      <c r="S391" s="80"/>
      <c r="T391" s="81"/>
    </row>
    <row r="392" spans="1:20">
      <c r="A392" s="229"/>
      <c r="B392" s="229"/>
      <c r="C392" s="226"/>
      <c r="D392" s="226"/>
      <c r="E392" s="23">
        <v>3</v>
      </c>
      <c r="F392" s="159">
        <v>2.2799999999999998</v>
      </c>
      <c r="G392" s="6">
        <v>5</v>
      </c>
      <c r="H392" s="25">
        <v>1.7</v>
      </c>
      <c r="I392" s="25">
        <f t="shared" si="13"/>
        <v>9.493452745832355E-2</v>
      </c>
      <c r="J392" s="26"/>
      <c r="K392" s="25"/>
      <c r="L392" s="25"/>
      <c r="O392" s="120"/>
      <c r="P392" s="141"/>
      <c r="Q392" s="80"/>
      <c r="R392" s="80"/>
      <c r="S392" s="80"/>
      <c r="T392" s="81"/>
    </row>
    <row r="393" spans="1:20">
      <c r="A393" s="229"/>
      <c r="B393" s="229"/>
      <c r="C393" s="226"/>
      <c r="D393" s="226"/>
      <c r="E393" s="23">
        <v>4</v>
      </c>
      <c r="F393" s="159">
        <v>2.29</v>
      </c>
      <c r="G393" s="6">
        <v>5</v>
      </c>
      <c r="H393" s="108">
        <v>1.29</v>
      </c>
      <c r="I393" s="25">
        <f t="shared" si="13"/>
        <v>7.1723974354076861E-2</v>
      </c>
      <c r="J393" s="26"/>
      <c r="K393" s="25"/>
      <c r="L393" s="25"/>
      <c r="O393" s="120"/>
      <c r="P393" s="45"/>
      <c r="Q393" s="80"/>
      <c r="R393" s="80"/>
      <c r="S393" s="80"/>
      <c r="T393" s="81"/>
    </row>
    <row r="394" spans="1:20">
      <c r="A394" s="229"/>
      <c r="B394" s="229"/>
      <c r="C394" s="226"/>
      <c r="D394" s="226"/>
      <c r="E394" s="31">
        <v>5</v>
      </c>
      <c r="F394" s="159">
        <v>2.2799999999999998</v>
      </c>
      <c r="G394" s="6">
        <v>5</v>
      </c>
      <c r="H394" s="47">
        <v>1.72</v>
      </c>
      <c r="I394" s="25">
        <f t="shared" si="13"/>
        <v>9.6051404251950884E-2</v>
      </c>
      <c r="J394" s="26"/>
      <c r="K394" s="25"/>
      <c r="L394" s="25"/>
      <c r="O394" s="120"/>
      <c r="P394" s="45"/>
      <c r="Q394" s="80"/>
      <c r="R394" s="80"/>
      <c r="S394" s="80"/>
      <c r="T394" s="81"/>
    </row>
    <row r="395" spans="1:20">
      <c r="A395" s="230"/>
      <c r="B395" s="230"/>
      <c r="C395" s="227"/>
      <c r="D395" s="227"/>
      <c r="E395" s="109">
        <v>6</v>
      </c>
      <c r="F395" s="160">
        <v>2.2799999999999998</v>
      </c>
      <c r="G395" s="11">
        <v>5</v>
      </c>
      <c r="H395" s="33">
        <v>1.61</v>
      </c>
      <c r="I395" s="11">
        <f t="shared" si="13"/>
        <v>8.9908581887000544E-2</v>
      </c>
      <c r="J395" s="132"/>
      <c r="K395" s="56"/>
      <c r="L395" s="39"/>
      <c r="M395" s="37"/>
      <c r="N395" s="37"/>
      <c r="O395" s="120"/>
      <c r="P395" s="157"/>
      <c r="Q395" s="127"/>
      <c r="R395" s="127"/>
      <c r="S395" s="127"/>
      <c r="T395" s="128"/>
    </row>
    <row r="396" spans="1:20">
      <c r="A396" s="122"/>
      <c r="B396" s="122"/>
      <c r="C396" s="156"/>
      <c r="D396" s="156"/>
      <c r="E396" s="31"/>
      <c r="F396" s="40"/>
      <c r="G396" s="38"/>
      <c r="I396" s="40"/>
      <c r="J396" s="40"/>
      <c r="K396" s="52"/>
      <c r="L396" s="37"/>
      <c r="O396" s="120"/>
      <c r="P396" s="45"/>
      <c r="Q396" s="127"/>
      <c r="R396" s="127"/>
      <c r="S396" s="127"/>
      <c r="T396" s="128"/>
    </row>
    <row r="397" spans="1:20">
      <c r="A397" s="122"/>
      <c r="B397" s="122"/>
      <c r="C397" s="156"/>
      <c r="D397" s="156"/>
      <c r="E397" s="31"/>
      <c r="F397" s="40"/>
      <c r="G397" s="38"/>
      <c r="H397" s="37"/>
      <c r="I397" s="40"/>
      <c r="J397" s="40"/>
      <c r="K397" s="52"/>
      <c r="L397" s="37"/>
      <c r="O397" s="120"/>
      <c r="P397" s="45"/>
      <c r="Q397" s="127"/>
      <c r="R397" s="127"/>
      <c r="S397" s="127"/>
      <c r="T397" s="128"/>
    </row>
    <row r="398" spans="1:20">
      <c r="A398" s="122"/>
      <c r="B398" s="122"/>
      <c r="C398" s="156"/>
      <c r="D398" s="156"/>
      <c r="E398" s="108"/>
      <c r="F398" s="145"/>
      <c r="G398" s="144"/>
      <c r="H398" s="37"/>
      <c r="I398" s="144"/>
      <c r="J398" s="144"/>
      <c r="K398" s="47"/>
      <c r="L398" s="37"/>
      <c r="M398" s="37"/>
      <c r="N398" s="37"/>
      <c r="O398" s="120"/>
      <c r="P398" s="157"/>
      <c r="Q398" s="127"/>
      <c r="R398" s="127"/>
      <c r="S398" s="127"/>
      <c r="T398" s="128"/>
    </row>
    <row r="399" spans="1:20">
      <c r="O399" s="45"/>
      <c r="P399" s="45"/>
      <c r="Q399" s="37"/>
      <c r="R399" s="37"/>
      <c r="S399" s="37"/>
      <c r="T399" s="37"/>
    </row>
    <row r="400" spans="1:20">
      <c r="Q400" s="37"/>
      <c r="R400" s="37"/>
      <c r="S400" s="37"/>
      <c r="T400" s="37"/>
    </row>
    <row r="401" spans="1:20">
      <c r="Q401" s="37"/>
      <c r="R401" s="37"/>
      <c r="S401" s="37"/>
      <c r="T401" s="37"/>
    </row>
    <row r="402" spans="1:20">
      <c r="A402" s="218" t="s">
        <v>117</v>
      </c>
      <c r="B402" s="218"/>
      <c r="C402" s="218"/>
      <c r="D402" s="218"/>
      <c r="E402" s="218"/>
      <c r="F402" s="218"/>
      <c r="Q402" s="37"/>
      <c r="R402" s="37"/>
      <c r="S402" s="37"/>
      <c r="T402" s="37"/>
    </row>
    <row r="403" spans="1:20">
      <c r="A403" s="121"/>
      <c r="B403" s="121"/>
      <c r="C403" s="117"/>
      <c r="D403" s="118"/>
      <c r="Q403" s="37"/>
      <c r="R403" s="37"/>
      <c r="S403" s="37"/>
      <c r="T403" s="37"/>
    </row>
    <row r="404" spans="1:20" ht="18.75">
      <c r="A404" s="232" t="s">
        <v>120</v>
      </c>
      <c r="B404" s="232"/>
      <c r="C404" s="232"/>
      <c r="D404" s="119" t="s">
        <v>118</v>
      </c>
      <c r="E404" s="105" t="s">
        <v>119</v>
      </c>
      <c r="F404" s="105" t="s">
        <v>161</v>
      </c>
      <c r="Q404" s="37"/>
      <c r="R404" s="37"/>
      <c r="S404" s="37"/>
      <c r="T404" s="37"/>
    </row>
    <row r="405" spans="1:20">
      <c r="A405" s="232" t="s">
        <v>2</v>
      </c>
      <c r="B405" s="232" t="s">
        <v>3</v>
      </c>
      <c r="C405" s="143" t="s">
        <v>4</v>
      </c>
      <c r="D405" s="233">
        <v>10</v>
      </c>
      <c r="E405" s="112">
        <v>1</v>
      </c>
      <c r="F405" s="42">
        <v>35.658709999999999</v>
      </c>
      <c r="Q405" s="37"/>
      <c r="R405" s="37"/>
      <c r="S405" s="37"/>
      <c r="T405" s="37"/>
    </row>
    <row r="406" spans="1:20">
      <c r="A406" s="232"/>
      <c r="B406" s="232"/>
      <c r="C406" s="143" t="s">
        <v>5</v>
      </c>
      <c r="D406" s="233"/>
      <c r="E406" s="112">
        <v>1</v>
      </c>
      <c r="F406" s="42">
        <v>33.723759999999999</v>
      </c>
      <c r="Q406" s="37"/>
      <c r="R406" s="37"/>
      <c r="S406" s="37"/>
      <c r="T406" s="37"/>
    </row>
    <row r="407" spans="1:20">
      <c r="A407" s="232"/>
      <c r="B407" s="232"/>
      <c r="C407" s="143" t="s">
        <v>6</v>
      </c>
      <c r="D407" s="233"/>
      <c r="E407" s="112">
        <v>1</v>
      </c>
      <c r="F407" s="42">
        <v>30.88663</v>
      </c>
      <c r="Q407" s="37"/>
      <c r="R407" s="37"/>
      <c r="S407" s="37"/>
      <c r="T407" s="37"/>
    </row>
    <row r="408" spans="1:20">
      <c r="A408" s="232"/>
      <c r="B408" s="232"/>
      <c r="C408" s="143" t="s">
        <v>7</v>
      </c>
      <c r="D408" s="233"/>
      <c r="E408" s="112">
        <v>1</v>
      </c>
      <c r="F408" s="42">
        <v>26.801400000000001</v>
      </c>
      <c r="Q408" s="37"/>
      <c r="R408" s="37"/>
      <c r="S408" s="37"/>
      <c r="T408" s="37"/>
    </row>
    <row r="409" spans="1:20">
      <c r="A409" s="232"/>
      <c r="B409" s="232"/>
      <c r="C409" s="143" t="s">
        <v>8</v>
      </c>
      <c r="D409" s="233"/>
      <c r="E409" s="112">
        <v>1</v>
      </c>
      <c r="F409" s="42">
        <v>33.968980000000002</v>
      </c>
      <c r="Q409" s="37"/>
      <c r="R409" s="37"/>
      <c r="S409" s="37"/>
      <c r="T409" s="37"/>
    </row>
    <row r="410" spans="1:20">
      <c r="A410" s="232"/>
      <c r="B410" s="232"/>
      <c r="C410" s="143" t="s">
        <v>9</v>
      </c>
      <c r="D410" s="233"/>
      <c r="E410" s="112">
        <v>1</v>
      </c>
      <c r="F410" s="42">
        <v>31.43177</v>
      </c>
      <c r="Q410" s="37"/>
      <c r="R410" s="37"/>
      <c r="S410" s="37"/>
      <c r="T410" s="37"/>
    </row>
    <row r="411" spans="1:20">
      <c r="A411" s="232"/>
      <c r="B411" s="232"/>
      <c r="C411" s="143" t="s">
        <v>10</v>
      </c>
      <c r="D411" s="233"/>
      <c r="E411" s="112">
        <v>1</v>
      </c>
      <c r="F411" s="120">
        <v>30.170950000000001</v>
      </c>
      <c r="Q411" s="37"/>
      <c r="R411" s="37"/>
      <c r="S411" s="37"/>
      <c r="T411" s="37"/>
    </row>
    <row r="412" spans="1:20">
      <c r="A412" s="232"/>
      <c r="B412" s="232"/>
      <c r="C412" s="143" t="s">
        <v>11</v>
      </c>
      <c r="D412" s="233"/>
      <c r="E412" s="112">
        <v>1</v>
      </c>
      <c r="F412" s="120">
        <v>27.454540000000001</v>
      </c>
      <c r="Q412" s="37"/>
      <c r="R412" s="37"/>
      <c r="S412" s="37"/>
      <c r="T412" s="37"/>
    </row>
    <row r="413" spans="1:20">
      <c r="A413" s="232"/>
      <c r="B413" s="232" t="s">
        <v>12</v>
      </c>
      <c r="C413" s="143" t="s">
        <v>13</v>
      </c>
      <c r="D413" s="233"/>
      <c r="E413" s="112">
        <v>1</v>
      </c>
      <c r="F413" s="42">
        <v>38.359699999999997</v>
      </c>
    </row>
    <row r="414" spans="1:20">
      <c r="A414" s="232"/>
      <c r="B414" s="232"/>
      <c r="C414" s="143" t="s">
        <v>14</v>
      </c>
      <c r="D414" s="233"/>
      <c r="E414" s="112">
        <v>1</v>
      </c>
      <c r="F414" s="42">
        <v>34.117269999999998</v>
      </c>
      <c r="H414" s="46"/>
    </row>
    <row r="415" spans="1:20">
      <c r="A415" s="232"/>
      <c r="B415" s="232"/>
      <c r="C415" s="143" t="s">
        <v>22</v>
      </c>
      <c r="D415" s="233"/>
      <c r="E415" s="112">
        <v>1</v>
      </c>
      <c r="F415" s="42">
        <v>31.009640000000001</v>
      </c>
    </row>
    <row r="416" spans="1:20">
      <c r="A416" s="232"/>
      <c r="B416" s="232"/>
      <c r="C416" s="143" t="s">
        <v>15</v>
      </c>
      <c r="D416" s="233"/>
      <c r="E416" s="112">
        <v>1</v>
      </c>
      <c r="F416" s="42">
        <v>35.753210000000003</v>
      </c>
    </row>
    <row r="417" spans="1:27">
      <c r="A417" s="232"/>
      <c r="B417" s="232"/>
      <c r="C417" s="143" t="s">
        <v>16</v>
      </c>
      <c r="D417" s="233"/>
      <c r="E417" s="112">
        <v>1</v>
      </c>
      <c r="F417" s="42">
        <v>31.944559999999999</v>
      </c>
    </row>
    <row r="418" spans="1:27">
      <c r="A418" s="232"/>
      <c r="B418" s="232"/>
      <c r="C418" s="143" t="s">
        <v>21</v>
      </c>
      <c r="D418" s="233"/>
      <c r="E418" s="112">
        <v>1</v>
      </c>
      <c r="F418" s="42">
        <v>31.35934</v>
      </c>
    </row>
    <row r="419" spans="1:27">
      <c r="A419" s="232" t="s">
        <v>2</v>
      </c>
      <c r="B419" s="232"/>
      <c r="C419" s="107" t="s">
        <v>17</v>
      </c>
      <c r="D419" s="47" t="s">
        <v>20</v>
      </c>
      <c r="E419" s="112">
        <v>1</v>
      </c>
      <c r="F419" s="42">
        <v>34.838140000000003</v>
      </c>
    </row>
    <row r="420" spans="1:27">
      <c r="A420" s="232"/>
      <c r="B420" s="232"/>
      <c r="C420" s="107" t="s">
        <v>19</v>
      </c>
      <c r="D420" s="118" t="s">
        <v>20</v>
      </c>
      <c r="E420" s="112">
        <v>1</v>
      </c>
      <c r="F420" s="42">
        <v>37.964379999999998</v>
      </c>
    </row>
    <row r="421" spans="1:27">
      <c r="A421" s="232" t="s">
        <v>3</v>
      </c>
      <c r="B421" s="232"/>
      <c r="C421" s="107" t="s">
        <v>20</v>
      </c>
      <c r="D421" s="47" t="s">
        <v>20</v>
      </c>
      <c r="E421" s="112">
        <v>1</v>
      </c>
      <c r="F421" s="42">
        <v>19.585229999999999</v>
      </c>
    </row>
    <row r="422" spans="1:27">
      <c r="A422" s="232" t="s">
        <v>12</v>
      </c>
      <c r="B422" s="232"/>
      <c r="C422" s="107" t="s">
        <v>20</v>
      </c>
      <c r="D422" s="120" t="s">
        <v>20</v>
      </c>
      <c r="E422" s="112">
        <v>1</v>
      </c>
      <c r="F422" s="42">
        <v>21.100580000000001</v>
      </c>
    </row>
    <row r="423" spans="1:27">
      <c r="A423" s="121"/>
      <c r="B423" s="121"/>
      <c r="C423" s="47"/>
      <c r="D423" s="119"/>
    </row>
    <row r="424" spans="1:27">
      <c r="A424" s="121"/>
      <c r="B424" s="121"/>
      <c r="C424" s="120"/>
      <c r="D424" s="47"/>
      <c r="AA424" s="41"/>
    </row>
    <row r="425" spans="1:27">
      <c r="A425" s="121"/>
      <c r="B425" s="121"/>
      <c r="C425" s="47"/>
      <c r="D425" s="119"/>
      <c r="F425" s="45"/>
      <c r="AA425" s="91"/>
    </row>
    <row r="426" spans="1:27">
      <c r="A426" s="218" t="s">
        <v>121</v>
      </c>
      <c r="B426" s="218"/>
      <c r="C426" s="218"/>
      <c r="D426" s="218"/>
      <c r="E426" s="218"/>
      <c r="F426" s="218"/>
      <c r="G426" s="218"/>
      <c r="H426" s="218"/>
      <c r="AA426" s="87"/>
    </row>
    <row r="427" spans="1:27" ht="18.75">
      <c r="A427" s="232" t="s">
        <v>120</v>
      </c>
      <c r="B427" s="232"/>
      <c r="C427" s="232"/>
      <c r="D427" s="119" t="s">
        <v>118</v>
      </c>
      <c r="E427" s="104" t="s">
        <v>119</v>
      </c>
      <c r="F427" s="104" t="s">
        <v>156</v>
      </c>
      <c r="G427" s="104" t="s">
        <v>155</v>
      </c>
      <c r="H427" s="104" t="s">
        <v>170</v>
      </c>
      <c r="AA427" s="87"/>
    </row>
    <row r="428" spans="1:27">
      <c r="A428" s="232" t="s">
        <v>2</v>
      </c>
      <c r="B428" s="232" t="s">
        <v>3</v>
      </c>
      <c r="C428" s="234" t="s">
        <v>4</v>
      </c>
      <c r="D428" s="233">
        <v>10</v>
      </c>
      <c r="E428" s="112">
        <v>1</v>
      </c>
      <c r="F428" s="42">
        <v>33.269080000000002</v>
      </c>
      <c r="G428" s="42">
        <f>AVERAGE(F428:F429)</f>
        <v>33.275475</v>
      </c>
      <c r="H428" s="42">
        <f>((ABS(F428-F429)*0.886)/G428)*100</f>
        <v>3.4054930846204118E-2</v>
      </c>
      <c r="AA428" s="87"/>
    </row>
    <row r="429" spans="1:27">
      <c r="A429" s="232"/>
      <c r="B429" s="232"/>
      <c r="C429" s="235"/>
      <c r="D429" s="233"/>
      <c r="E429" s="33">
        <v>2</v>
      </c>
      <c r="F429" s="35">
        <v>33.281869999999998</v>
      </c>
      <c r="G429" s="33"/>
      <c r="H429" s="35"/>
      <c r="AA429" s="87"/>
    </row>
    <row r="430" spans="1:27">
      <c r="A430" s="232"/>
      <c r="B430" s="232"/>
      <c r="C430" s="234" t="s">
        <v>5</v>
      </c>
      <c r="D430" s="233"/>
      <c r="E430" s="112">
        <v>1</v>
      </c>
      <c r="F430" s="42">
        <v>31.343620000000001</v>
      </c>
      <c r="G430" s="42">
        <f>AVERAGE(F430:F431)</f>
        <v>31.327359999999999</v>
      </c>
      <c r="H430" s="42">
        <f>((ABS(F430-F431)*0.886)/G430)*100</f>
        <v>9.197302294225071E-2</v>
      </c>
      <c r="AA430" s="87"/>
    </row>
    <row r="431" spans="1:27">
      <c r="A431" s="232"/>
      <c r="B431" s="232"/>
      <c r="C431" s="235"/>
      <c r="D431" s="233"/>
      <c r="E431" s="33">
        <v>2</v>
      </c>
      <c r="F431" s="35">
        <v>31.3111</v>
      </c>
      <c r="G431" s="33"/>
      <c r="H431" s="35"/>
    </row>
    <row r="432" spans="1:27">
      <c r="A432" s="232"/>
      <c r="B432" s="232"/>
      <c r="C432" s="234" t="s">
        <v>6</v>
      </c>
      <c r="D432" s="233"/>
      <c r="E432" s="112">
        <v>1</v>
      </c>
      <c r="F432" s="42">
        <v>30.184989999999999</v>
      </c>
      <c r="G432" s="44">
        <f>AVERAGE(F432:F433)</f>
        <v>30.04607</v>
      </c>
      <c r="H432" s="42">
        <f>((ABS(F432-F433)*0.886)/G432)*100</f>
        <v>0.81929596782540259</v>
      </c>
    </row>
    <row r="433" spans="1:8">
      <c r="A433" s="232"/>
      <c r="B433" s="232"/>
      <c r="C433" s="235"/>
      <c r="D433" s="233"/>
      <c r="E433" s="33">
        <v>2</v>
      </c>
      <c r="F433" s="35">
        <v>29.907150000000001</v>
      </c>
      <c r="G433" s="33"/>
      <c r="H433" s="35"/>
    </row>
    <row r="434" spans="1:8">
      <c r="A434" s="232"/>
      <c r="B434" s="232"/>
      <c r="C434" s="234" t="s">
        <v>7</v>
      </c>
      <c r="D434" s="233"/>
      <c r="E434" s="112">
        <v>1</v>
      </c>
      <c r="F434" s="42">
        <v>24.84216</v>
      </c>
      <c r="G434" s="42">
        <f>AVERAGE(F434:F435)</f>
        <v>24.545929999999998</v>
      </c>
      <c r="H434" s="42">
        <f>((ABS(F434-F435)*0.886)/G434)*100</f>
        <v>2.1385197464508341</v>
      </c>
    </row>
    <row r="435" spans="1:8">
      <c r="A435" s="232"/>
      <c r="B435" s="232"/>
      <c r="C435" s="235"/>
      <c r="D435" s="233"/>
      <c r="E435" s="33">
        <v>2</v>
      </c>
      <c r="F435" s="35">
        <v>24.249700000000001</v>
      </c>
      <c r="G435" s="33"/>
      <c r="H435" s="35"/>
    </row>
    <row r="436" spans="1:8">
      <c r="A436" s="232"/>
      <c r="B436" s="232"/>
      <c r="C436" s="234" t="s">
        <v>8</v>
      </c>
      <c r="D436" s="233"/>
      <c r="E436" s="112">
        <v>1</v>
      </c>
      <c r="F436" s="42">
        <v>33.807769999999998</v>
      </c>
      <c r="G436" s="42">
        <f>AVERAGE(F436:F437)</f>
        <v>33.901834999999998</v>
      </c>
      <c r="H436" s="42">
        <f>((ABS(F436-F437)*0.886)/G436)*100</f>
        <v>0.49166418277948937</v>
      </c>
    </row>
    <row r="437" spans="1:8">
      <c r="A437" s="232"/>
      <c r="B437" s="232"/>
      <c r="C437" s="235"/>
      <c r="D437" s="233"/>
      <c r="E437" s="33">
        <v>2</v>
      </c>
      <c r="F437" s="35">
        <v>33.995899999999999</v>
      </c>
      <c r="G437" s="33"/>
      <c r="H437" s="35"/>
    </row>
    <row r="438" spans="1:8">
      <c r="A438" s="232"/>
      <c r="B438" s="232"/>
      <c r="C438" s="234" t="s">
        <v>9</v>
      </c>
      <c r="D438" s="233"/>
      <c r="E438" s="112">
        <v>1</v>
      </c>
      <c r="F438" s="42">
        <v>29.721979999999999</v>
      </c>
      <c r="G438" s="42">
        <f>AVERAGE(F438:F439)</f>
        <v>29.780349999999999</v>
      </c>
      <c r="H438" s="42">
        <f>((ABS(F438-F439)*0.886)/G438)*100</f>
        <v>0.34731505841939425</v>
      </c>
    </row>
    <row r="439" spans="1:8">
      <c r="A439" s="232"/>
      <c r="B439" s="232"/>
      <c r="C439" s="235"/>
      <c r="D439" s="233"/>
      <c r="E439" s="33">
        <v>2</v>
      </c>
      <c r="F439" s="35">
        <v>29.838719999999999</v>
      </c>
      <c r="G439" s="33"/>
      <c r="H439" s="35"/>
    </row>
    <row r="440" spans="1:8">
      <c r="A440" s="232"/>
      <c r="B440" s="232"/>
      <c r="C440" s="234" t="s">
        <v>10</v>
      </c>
      <c r="D440" s="233"/>
      <c r="E440" s="112">
        <v>1</v>
      </c>
      <c r="F440" s="42">
        <v>29.757549999999998</v>
      </c>
      <c r="G440" s="42">
        <f>AVERAGE(F440:F441)</f>
        <v>30.152769999999997</v>
      </c>
      <c r="H440" s="42">
        <f>((ABS(F440-F441)*0.886)/G440)*100</f>
        <v>2.3226053195112764</v>
      </c>
    </row>
    <row r="441" spans="1:8">
      <c r="A441" s="232"/>
      <c r="B441" s="232"/>
      <c r="C441" s="235"/>
      <c r="D441" s="233"/>
      <c r="E441" s="33">
        <v>2</v>
      </c>
      <c r="F441" s="35">
        <v>30.547989999999999</v>
      </c>
      <c r="G441" s="33"/>
      <c r="H441" s="35"/>
    </row>
    <row r="442" spans="1:8">
      <c r="A442" s="232"/>
      <c r="B442" s="232"/>
      <c r="C442" s="234" t="s">
        <v>11</v>
      </c>
      <c r="D442" s="233"/>
      <c r="E442" s="112">
        <v>1</v>
      </c>
      <c r="F442" s="42">
        <v>24.787710000000001</v>
      </c>
      <c r="G442" s="42">
        <f>AVERAGE(F442:F443)</f>
        <v>24.904389999999999</v>
      </c>
      <c r="H442" s="42">
        <f>((ABS(F442-F443)*0.886)/G442)*100</f>
        <v>0.83020286784780106</v>
      </c>
    </row>
    <row r="443" spans="1:8">
      <c r="A443" s="232"/>
      <c r="B443" s="237"/>
      <c r="C443" s="235"/>
      <c r="D443" s="233"/>
      <c r="E443" s="33">
        <v>2</v>
      </c>
      <c r="F443" s="35">
        <v>25.021070000000002</v>
      </c>
      <c r="G443" s="33"/>
      <c r="H443" s="35"/>
    </row>
    <row r="444" spans="1:8">
      <c r="A444" s="232"/>
      <c r="B444" s="232" t="s">
        <v>12</v>
      </c>
      <c r="C444" s="234" t="s">
        <v>13</v>
      </c>
      <c r="D444" s="233"/>
      <c r="E444" s="112">
        <v>1</v>
      </c>
      <c r="F444" s="42">
        <v>33.905529999999999</v>
      </c>
      <c r="G444" s="42">
        <f>AVERAGE(F444:F445)</f>
        <v>34.464919999999999</v>
      </c>
      <c r="H444" s="42">
        <f>((ABS(F444-F445)*0.886)/G444)*100</f>
        <v>2.8760811863193094</v>
      </c>
    </row>
    <row r="445" spans="1:8">
      <c r="A445" s="232"/>
      <c r="B445" s="232"/>
      <c r="C445" s="235"/>
      <c r="D445" s="233"/>
      <c r="E445" s="33">
        <v>2</v>
      </c>
      <c r="F445" s="35">
        <v>35.02431</v>
      </c>
      <c r="G445" s="33"/>
      <c r="H445" s="35"/>
    </row>
    <row r="446" spans="1:8">
      <c r="A446" s="232"/>
      <c r="B446" s="232"/>
      <c r="C446" s="234" t="s">
        <v>14</v>
      </c>
      <c r="D446" s="233"/>
      <c r="E446" s="112">
        <v>1</v>
      </c>
      <c r="F446" s="42">
        <v>34.050449999999998</v>
      </c>
      <c r="G446" s="42">
        <f>AVERAGE(F446:F447)</f>
        <v>35.627544999999998</v>
      </c>
      <c r="H446" s="42">
        <f>((ABS(F446-F447)*0.886)/G446)*100</f>
        <v>7.8439655047800798</v>
      </c>
    </row>
    <row r="447" spans="1:8">
      <c r="A447" s="232"/>
      <c r="B447" s="232"/>
      <c r="C447" s="235"/>
      <c r="D447" s="233"/>
      <c r="E447" s="33">
        <v>2</v>
      </c>
      <c r="F447" s="35">
        <v>37.204639999999998</v>
      </c>
      <c r="G447" s="33"/>
      <c r="H447" s="35"/>
    </row>
    <row r="448" spans="1:8">
      <c r="A448" s="232"/>
      <c r="B448" s="232"/>
      <c r="C448" s="244" t="s">
        <v>22</v>
      </c>
      <c r="D448" s="233"/>
      <c r="E448" s="112">
        <v>1</v>
      </c>
      <c r="F448" s="42">
        <v>31.667580000000001</v>
      </c>
      <c r="G448" s="42">
        <f>AVERAGE(F448:F449)</f>
        <v>31.5259</v>
      </c>
      <c r="H448" s="42">
        <f>((ABS(F448-F449)*0.886)/G448)*100</f>
        <v>0.79635144436796912</v>
      </c>
    </row>
    <row r="449" spans="1:8">
      <c r="A449" s="232"/>
      <c r="B449" s="232"/>
      <c r="C449" s="245"/>
      <c r="D449" s="233"/>
      <c r="E449" s="33">
        <v>2</v>
      </c>
      <c r="F449" s="35">
        <v>31.384219999999999</v>
      </c>
      <c r="G449" s="33"/>
      <c r="H449" s="35"/>
    </row>
    <row r="450" spans="1:8">
      <c r="A450" s="232"/>
      <c r="B450" s="232"/>
      <c r="C450" s="234" t="s">
        <v>15</v>
      </c>
      <c r="D450" s="233"/>
      <c r="E450" s="112">
        <v>1</v>
      </c>
      <c r="F450" s="42">
        <v>33.343139999999998</v>
      </c>
      <c r="G450" s="42">
        <f>AVERAGE(F450:F451)</f>
        <v>33.626429999999999</v>
      </c>
      <c r="H450" s="42">
        <f>((ABS(F450-F451)*0.886)/G450)*100</f>
        <v>1.4928432188608831</v>
      </c>
    </row>
    <row r="451" spans="1:8">
      <c r="A451" s="232"/>
      <c r="B451" s="232"/>
      <c r="C451" s="235"/>
      <c r="D451" s="233"/>
      <c r="E451" s="33">
        <v>2</v>
      </c>
      <c r="F451" s="35">
        <v>33.90972</v>
      </c>
      <c r="G451" s="33"/>
      <c r="H451" s="35"/>
    </row>
    <row r="452" spans="1:8">
      <c r="A452" s="232"/>
      <c r="B452" s="232"/>
      <c r="C452" s="234" t="s">
        <v>16</v>
      </c>
      <c r="D452" s="233"/>
      <c r="E452" s="112">
        <v>1</v>
      </c>
      <c r="F452" s="42">
        <v>33.345840000000003</v>
      </c>
      <c r="G452" s="42">
        <f>AVERAGE(F452:F453)</f>
        <v>33.571875000000006</v>
      </c>
      <c r="H452" s="42">
        <f>((ABS(F452-F453)*0.886)/G452)*100</f>
        <v>1.1930641943591149</v>
      </c>
    </row>
    <row r="453" spans="1:8">
      <c r="A453" s="232"/>
      <c r="B453" s="232"/>
      <c r="C453" s="235"/>
      <c r="D453" s="233"/>
      <c r="E453" s="33">
        <v>2</v>
      </c>
      <c r="F453" s="35">
        <v>33.797910000000002</v>
      </c>
      <c r="G453" s="33"/>
      <c r="H453" s="35"/>
    </row>
    <row r="454" spans="1:8">
      <c r="A454" s="232"/>
      <c r="B454" s="232"/>
      <c r="C454" s="234" t="s">
        <v>21</v>
      </c>
      <c r="D454" s="233"/>
      <c r="E454" s="112">
        <v>1</v>
      </c>
      <c r="F454" s="42">
        <v>32.252389999999998</v>
      </c>
      <c r="G454" s="42">
        <f>AVERAGE(F454:F455)</f>
        <v>32.141684999999995</v>
      </c>
      <c r="H454" s="42">
        <f>((ABS(F454-F455)*0.886)/G454)*100</f>
        <v>0.61032662102188784</v>
      </c>
    </row>
    <row r="455" spans="1:8">
      <c r="A455" s="237"/>
      <c r="B455" s="237"/>
      <c r="C455" s="235"/>
      <c r="D455" s="238"/>
      <c r="E455" s="33">
        <v>2</v>
      </c>
      <c r="F455" s="35">
        <v>32.03098</v>
      </c>
      <c r="G455" s="33"/>
      <c r="H455" s="35"/>
    </row>
    <row r="456" spans="1:8">
      <c r="A456" s="232" t="s">
        <v>2</v>
      </c>
      <c r="B456" s="232"/>
      <c r="C456" s="232" t="s">
        <v>17</v>
      </c>
      <c r="D456" s="239" t="s">
        <v>20</v>
      </c>
      <c r="E456" s="112">
        <v>1</v>
      </c>
      <c r="F456" s="42">
        <v>42.185020000000002</v>
      </c>
      <c r="G456" s="42">
        <f>AVERAGE(F456:F457)</f>
        <v>40.375839999999997</v>
      </c>
      <c r="H456" s="42">
        <f>((ABS(F456-F457)*0.886)/G456)*100</f>
        <v>7.9400625720728106</v>
      </c>
    </row>
    <row r="457" spans="1:8">
      <c r="A457" s="232"/>
      <c r="B457" s="232"/>
      <c r="C457" s="237"/>
      <c r="D457" s="240"/>
      <c r="E457" s="33">
        <v>2</v>
      </c>
      <c r="F457" s="35">
        <v>38.566659999999999</v>
      </c>
      <c r="G457" s="33"/>
      <c r="H457" s="35"/>
    </row>
    <row r="458" spans="1:8">
      <c r="A458" s="232"/>
      <c r="B458" s="232"/>
      <c r="C458" s="232" t="s">
        <v>19</v>
      </c>
      <c r="D458" s="239" t="s">
        <v>20</v>
      </c>
      <c r="E458" s="112">
        <v>1</v>
      </c>
      <c r="F458" s="42">
        <v>42.185020000000002</v>
      </c>
      <c r="G458" s="42">
        <f>AVERAGE(F458:F459)</f>
        <v>40.375839999999997</v>
      </c>
      <c r="H458" s="42">
        <f>((ABS(F458-F459)*0.886)/G458)*100</f>
        <v>7.9400625720728106</v>
      </c>
    </row>
    <row r="459" spans="1:8">
      <c r="A459" s="237"/>
      <c r="B459" s="237"/>
      <c r="C459" s="237"/>
      <c r="D459" s="240"/>
      <c r="E459" s="33">
        <v>2</v>
      </c>
      <c r="F459" s="35">
        <v>38.566659999999999</v>
      </c>
      <c r="G459" s="33"/>
      <c r="H459" s="35"/>
    </row>
    <row r="460" spans="1:8">
      <c r="A460" s="232" t="s">
        <v>3</v>
      </c>
      <c r="B460" s="232"/>
      <c r="C460" s="233" t="s">
        <v>20</v>
      </c>
      <c r="D460" s="239" t="s">
        <v>20</v>
      </c>
      <c r="E460" s="112">
        <v>1</v>
      </c>
      <c r="F460" s="42">
        <v>19.108029999999999</v>
      </c>
      <c r="G460" s="42">
        <f>AVERAGE(F460:F461)</f>
        <v>19.234014999999999</v>
      </c>
      <c r="H460" s="42">
        <f>((ABS(F460-F461)*0.886)/G460)*100</f>
        <v>1.1606802843816022</v>
      </c>
    </row>
    <row r="461" spans="1:8">
      <c r="A461" s="237"/>
      <c r="B461" s="237"/>
      <c r="C461" s="238"/>
      <c r="D461" s="240"/>
      <c r="E461" s="33">
        <v>2</v>
      </c>
      <c r="F461" s="154">
        <v>19.36</v>
      </c>
      <c r="G461" s="33"/>
      <c r="H461" s="35"/>
    </row>
    <row r="462" spans="1:8">
      <c r="A462" s="232" t="s">
        <v>12</v>
      </c>
      <c r="B462" s="232"/>
      <c r="C462" s="233" t="s">
        <v>20</v>
      </c>
      <c r="D462" s="241" t="s">
        <v>20</v>
      </c>
      <c r="E462" s="112">
        <v>1</v>
      </c>
      <c r="F462" s="42">
        <v>20.76707</v>
      </c>
      <c r="G462" s="42">
        <f>AVERAGE(F462:F463)</f>
        <v>20.87039</v>
      </c>
      <c r="H462" s="42">
        <f>((ABS(F462-F463)*0.886)/G462)*100</f>
        <v>0.87723823081408714</v>
      </c>
    </row>
    <row r="463" spans="1:8">
      <c r="A463" s="237"/>
      <c r="B463" s="237"/>
      <c r="C463" s="238"/>
      <c r="D463" s="242"/>
      <c r="E463" s="33">
        <v>2</v>
      </c>
      <c r="F463" s="35">
        <v>20.973710000000001</v>
      </c>
      <c r="G463" s="39"/>
      <c r="H463" s="140"/>
    </row>
    <row r="464" spans="1:8">
      <c r="A464" s="121"/>
      <c r="B464" s="121"/>
      <c r="C464" s="47"/>
      <c r="D464" s="119"/>
    </row>
    <row r="465" spans="1:6">
      <c r="A465" s="121"/>
      <c r="B465" s="121"/>
      <c r="C465" s="47"/>
      <c r="D465" s="119"/>
    </row>
    <row r="466" spans="1:6">
      <c r="A466" s="121"/>
      <c r="B466" s="121"/>
      <c r="C466" s="47"/>
      <c r="D466" s="119"/>
    </row>
    <row r="467" spans="1:6">
      <c r="A467" s="218" t="s">
        <v>122</v>
      </c>
      <c r="B467" s="218"/>
      <c r="C467" s="218"/>
      <c r="D467" s="218"/>
      <c r="E467" s="218"/>
      <c r="F467" s="218"/>
    </row>
    <row r="468" spans="1:6">
      <c r="A468" s="121"/>
      <c r="B468" s="121"/>
      <c r="C468" s="117"/>
      <c r="D468" s="118"/>
    </row>
    <row r="469" spans="1:6" ht="18.75">
      <c r="A469" s="232" t="s">
        <v>120</v>
      </c>
      <c r="B469" s="232"/>
      <c r="C469" s="232"/>
      <c r="D469" s="119" t="s">
        <v>118</v>
      </c>
      <c r="E469" s="105" t="s">
        <v>119</v>
      </c>
      <c r="F469" s="105" t="s">
        <v>156</v>
      </c>
    </row>
    <row r="470" spans="1:6">
      <c r="A470" s="232" t="s">
        <v>2</v>
      </c>
      <c r="B470" s="232" t="s">
        <v>3</v>
      </c>
      <c r="C470" s="143" t="s">
        <v>4</v>
      </c>
      <c r="D470" s="233">
        <v>10</v>
      </c>
      <c r="E470" s="112">
        <v>1</v>
      </c>
      <c r="F470" s="42">
        <v>37.372799999999998</v>
      </c>
    </row>
    <row r="471" spans="1:6">
      <c r="A471" s="232"/>
      <c r="B471" s="232"/>
      <c r="C471" s="143" t="s">
        <v>5</v>
      </c>
      <c r="D471" s="233"/>
      <c r="E471" s="112">
        <v>1</v>
      </c>
      <c r="F471" s="42">
        <v>35.123199999999997</v>
      </c>
    </row>
    <row r="472" spans="1:6">
      <c r="A472" s="232"/>
      <c r="B472" s="232"/>
      <c r="C472" s="143" t="s">
        <v>6</v>
      </c>
      <c r="D472" s="233"/>
      <c r="E472" s="112">
        <v>1</v>
      </c>
      <c r="F472" s="42">
        <v>30.238949999999999</v>
      </c>
    </row>
    <row r="473" spans="1:6">
      <c r="A473" s="232"/>
      <c r="B473" s="232"/>
      <c r="C473" s="143" t="s">
        <v>7</v>
      </c>
      <c r="D473" s="233"/>
      <c r="E473" s="112">
        <v>1</v>
      </c>
      <c r="F473" s="42">
        <v>24.064889999999998</v>
      </c>
    </row>
    <row r="474" spans="1:6">
      <c r="A474" s="232"/>
      <c r="B474" s="232"/>
      <c r="C474" s="143" t="s">
        <v>8</v>
      </c>
      <c r="D474" s="233"/>
      <c r="E474" s="112">
        <v>1</v>
      </c>
      <c r="F474" s="42">
        <v>38.037010000000002</v>
      </c>
    </row>
    <row r="475" spans="1:6">
      <c r="A475" s="232"/>
      <c r="B475" s="232"/>
      <c r="C475" s="143" t="s">
        <v>9</v>
      </c>
      <c r="D475" s="233"/>
      <c r="E475" s="112">
        <v>1</v>
      </c>
      <c r="F475" s="42">
        <v>32.862760000000002</v>
      </c>
    </row>
    <row r="476" spans="1:6">
      <c r="A476" s="232"/>
      <c r="B476" s="232"/>
      <c r="C476" s="143" t="s">
        <v>10</v>
      </c>
      <c r="D476" s="233"/>
      <c r="E476" s="112">
        <v>1</v>
      </c>
      <c r="F476" s="120">
        <v>29.903110000000002</v>
      </c>
    </row>
    <row r="477" spans="1:6">
      <c r="A477" s="232"/>
      <c r="B477" s="232"/>
      <c r="C477" s="143" t="s">
        <v>11</v>
      </c>
      <c r="D477" s="233"/>
      <c r="E477" s="112">
        <v>1</v>
      </c>
      <c r="F477" s="120">
        <v>22.936610000000002</v>
      </c>
    </row>
    <row r="478" spans="1:6">
      <c r="A478" s="232"/>
      <c r="B478" s="232" t="s">
        <v>12</v>
      </c>
      <c r="C478" s="143" t="s">
        <v>13</v>
      </c>
      <c r="D478" s="233"/>
      <c r="E478" s="112">
        <v>1</v>
      </c>
      <c r="F478" s="42">
        <v>39.761189999999999</v>
      </c>
    </row>
    <row r="479" spans="1:6">
      <c r="A479" s="232"/>
      <c r="B479" s="232"/>
      <c r="C479" s="143" t="s">
        <v>14</v>
      </c>
      <c r="D479" s="233"/>
      <c r="E479" s="112">
        <v>1</v>
      </c>
      <c r="F479" s="42">
        <v>37.13514</v>
      </c>
    </row>
    <row r="480" spans="1:6">
      <c r="A480" s="232"/>
      <c r="B480" s="232"/>
      <c r="C480" s="143" t="s">
        <v>22</v>
      </c>
      <c r="D480" s="233"/>
      <c r="E480" s="112">
        <v>1</v>
      </c>
      <c r="F480" s="42">
        <v>32.268039999999999</v>
      </c>
    </row>
    <row r="481" spans="1:6">
      <c r="A481" s="232"/>
      <c r="B481" s="232"/>
      <c r="C481" s="143" t="s">
        <v>15</v>
      </c>
      <c r="D481" s="233"/>
      <c r="E481" s="112">
        <v>1</v>
      </c>
      <c r="F481" s="42">
        <v>39.625050000000002</v>
      </c>
    </row>
    <row r="482" spans="1:6">
      <c r="A482" s="232"/>
      <c r="B482" s="232"/>
      <c r="C482" s="143" t="s">
        <v>16</v>
      </c>
      <c r="D482" s="233"/>
      <c r="E482" s="112">
        <v>1</v>
      </c>
      <c r="F482" s="42">
        <v>37.13514</v>
      </c>
    </row>
    <row r="483" spans="1:6">
      <c r="A483" s="232"/>
      <c r="B483" s="232"/>
      <c r="C483" s="143" t="s">
        <v>21</v>
      </c>
      <c r="D483" s="233"/>
      <c r="E483" s="112">
        <v>1</v>
      </c>
      <c r="F483" s="42">
        <v>32.145780000000002</v>
      </c>
    </row>
    <row r="484" spans="1:6">
      <c r="A484" s="232" t="s">
        <v>2</v>
      </c>
      <c r="B484" s="232"/>
      <c r="C484" s="107" t="s">
        <v>17</v>
      </c>
      <c r="D484" s="47" t="s">
        <v>20</v>
      </c>
      <c r="E484" s="112">
        <v>1</v>
      </c>
      <c r="F484" s="42">
        <v>37.56044</v>
      </c>
    </row>
    <row r="485" spans="1:6">
      <c r="A485" s="232"/>
      <c r="B485" s="232"/>
      <c r="C485" s="107" t="s">
        <v>19</v>
      </c>
      <c r="D485" s="118" t="s">
        <v>20</v>
      </c>
      <c r="E485" s="112">
        <v>1</v>
      </c>
      <c r="F485" s="42">
        <v>39.815379999999998</v>
      </c>
    </row>
    <row r="486" spans="1:6">
      <c r="A486" s="232" t="s">
        <v>3</v>
      </c>
      <c r="B486" s="232"/>
      <c r="C486" s="107" t="s">
        <v>20</v>
      </c>
      <c r="D486" s="47" t="s">
        <v>20</v>
      </c>
      <c r="E486" s="112">
        <v>1</v>
      </c>
      <c r="F486" s="42">
        <v>20.567160000000001</v>
      </c>
    </row>
    <row r="487" spans="1:6">
      <c r="A487" s="232" t="s">
        <v>12</v>
      </c>
      <c r="B487" s="232"/>
      <c r="C487" s="107" t="s">
        <v>20</v>
      </c>
      <c r="D487" s="120" t="s">
        <v>20</v>
      </c>
      <c r="E487" s="112">
        <v>1</v>
      </c>
      <c r="F487" s="42">
        <v>21.157540000000001</v>
      </c>
    </row>
    <row r="488" spans="1:6">
      <c r="A488" s="121"/>
      <c r="B488" s="121"/>
      <c r="C488" s="47"/>
      <c r="D488" s="119"/>
    </row>
    <row r="489" spans="1:6">
      <c r="A489" s="121"/>
      <c r="B489" s="121"/>
      <c r="C489" s="47"/>
      <c r="D489" s="119"/>
    </row>
    <row r="490" spans="1:6">
      <c r="A490" s="121"/>
      <c r="B490" s="121"/>
      <c r="C490" s="47"/>
      <c r="D490" s="119"/>
    </row>
    <row r="491" spans="1:6">
      <c r="A491" s="121"/>
      <c r="B491" s="121"/>
      <c r="C491" s="47"/>
      <c r="D491" s="119"/>
    </row>
    <row r="492" spans="1:6">
      <c r="A492" s="121"/>
      <c r="B492" s="121"/>
      <c r="C492" s="47"/>
      <c r="D492" s="119"/>
    </row>
    <row r="493" spans="1:6">
      <c r="A493" s="121"/>
      <c r="B493" s="121"/>
      <c r="C493" s="47"/>
      <c r="D493" s="119"/>
    </row>
    <row r="494" spans="1:6">
      <c r="A494" s="121"/>
      <c r="B494" s="121"/>
      <c r="C494" s="47"/>
      <c r="D494" s="119"/>
    </row>
    <row r="495" spans="1:6">
      <c r="A495" s="121"/>
      <c r="B495" s="121"/>
      <c r="C495" s="47"/>
      <c r="D495" s="119"/>
    </row>
    <row r="496" spans="1:6">
      <c r="A496" s="121"/>
      <c r="B496" s="121"/>
      <c r="C496" s="47"/>
      <c r="D496" s="119"/>
    </row>
    <row r="497" spans="1:41">
      <c r="A497" s="121"/>
      <c r="B497" s="121"/>
      <c r="C497" s="47"/>
      <c r="D497" s="119"/>
    </row>
    <row r="498" spans="1:41">
      <c r="A498" s="121"/>
      <c r="B498" s="121"/>
      <c r="C498" s="47"/>
      <c r="D498" s="119"/>
    </row>
    <row r="499" spans="1:41">
      <c r="A499" s="121"/>
      <c r="B499" s="121"/>
      <c r="C499" s="47"/>
      <c r="D499" s="119"/>
    </row>
    <row r="500" spans="1:41">
      <c r="A500" s="121"/>
      <c r="B500" s="121"/>
      <c r="C500" s="47"/>
      <c r="D500" s="119"/>
    </row>
    <row r="503" spans="1:41">
      <c r="A503" s="64" t="s">
        <v>123</v>
      </c>
      <c r="G503" s="64" t="s">
        <v>124</v>
      </c>
      <c r="M503" s="65" t="s">
        <v>125</v>
      </c>
      <c r="N503" s="65"/>
      <c r="O503" s="13"/>
      <c r="P503" s="13"/>
      <c r="S503" s="65" t="s">
        <v>126</v>
      </c>
      <c r="T503" s="65"/>
      <c r="U503" s="13"/>
      <c r="V503" s="13"/>
      <c r="Y503" s="64" t="s">
        <v>127</v>
      </c>
      <c r="AE503" s="64" t="s">
        <v>128</v>
      </c>
      <c r="AK503" s="64" t="s">
        <v>129</v>
      </c>
    </row>
    <row r="504" spans="1:41" ht="18.75">
      <c r="A504" s="214" t="s">
        <v>26</v>
      </c>
      <c r="B504" s="214"/>
      <c r="C504" s="104" t="s">
        <v>130</v>
      </c>
      <c r="D504" s="104" t="s">
        <v>25</v>
      </c>
      <c r="E504" s="110" t="s">
        <v>44</v>
      </c>
      <c r="G504" s="214" t="s">
        <v>26</v>
      </c>
      <c r="H504" s="214"/>
      <c r="I504" s="43" t="s">
        <v>130</v>
      </c>
      <c r="J504" s="43" t="s">
        <v>25</v>
      </c>
      <c r="K504" s="73" t="s">
        <v>44</v>
      </c>
      <c r="M504" s="215" t="s">
        <v>26</v>
      </c>
      <c r="N504" s="215"/>
      <c r="O504" s="68" t="s">
        <v>130</v>
      </c>
      <c r="P504" s="68" t="s">
        <v>25</v>
      </c>
      <c r="Q504" s="73" t="s">
        <v>44</v>
      </c>
      <c r="S504" s="216" t="s">
        <v>26</v>
      </c>
      <c r="T504" s="216"/>
      <c r="U504" s="164" t="s">
        <v>130</v>
      </c>
      <c r="V504" s="164" t="s">
        <v>25</v>
      </c>
      <c r="W504" s="165" t="s">
        <v>44</v>
      </c>
      <c r="Y504" s="215" t="s">
        <v>26</v>
      </c>
      <c r="Z504" s="215"/>
      <c r="AA504" s="86" t="s">
        <v>130</v>
      </c>
      <c r="AB504" s="86" t="s">
        <v>157</v>
      </c>
      <c r="AC504" s="86" t="s">
        <v>158</v>
      </c>
      <c r="AE504" s="215" t="s">
        <v>26</v>
      </c>
      <c r="AF504" s="215"/>
      <c r="AG504" s="68" t="s">
        <v>130</v>
      </c>
      <c r="AH504" s="205" t="s">
        <v>159</v>
      </c>
      <c r="AI504" s="205" t="s">
        <v>160</v>
      </c>
      <c r="AK504" s="215" t="s">
        <v>26</v>
      </c>
      <c r="AL504" s="215"/>
      <c r="AM504" s="86" t="s">
        <v>130</v>
      </c>
      <c r="AN504" s="205" t="s">
        <v>159</v>
      </c>
      <c r="AO504" s="205" t="s">
        <v>160</v>
      </c>
    </row>
    <row r="505" spans="1:41">
      <c r="B505" s="148"/>
      <c r="C505" s="112">
        <v>0</v>
      </c>
      <c r="D505" s="42">
        <f>J79</f>
        <v>7.0691668196009267</v>
      </c>
      <c r="E505" s="42">
        <f t="shared" ref="E505:E510" si="14">D505/$D$505</f>
        <v>1</v>
      </c>
      <c r="G505" s="149"/>
      <c r="H505" s="148"/>
      <c r="I505" s="41">
        <v>0</v>
      </c>
      <c r="J505" s="42">
        <f>J179</f>
        <v>5.3742097845112857</v>
      </c>
      <c r="K505" s="42">
        <f t="shared" ref="K505:K510" si="15">J505/$J$505</f>
        <v>1</v>
      </c>
      <c r="L505" s="41"/>
      <c r="N505" s="91"/>
      <c r="O505" s="70">
        <v>0</v>
      </c>
      <c r="P505" s="6">
        <f>J277</f>
        <v>2.6210911323859341</v>
      </c>
      <c r="Q505" s="42">
        <f t="shared" ref="Q505:Q510" si="16">P505/$P$505</f>
        <v>1</v>
      </c>
      <c r="R505" s="41"/>
      <c r="S505" s="92"/>
      <c r="T505" s="166"/>
      <c r="U505" s="129">
        <v>0</v>
      </c>
      <c r="V505" s="131">
        <f>J374</f>
        <v>6.1230337182975429E-2</v>
      </c>
      <c r="W505" s="167">
        <f>V505/$V$505</f>
        <v>1</v>
      </c>
      <c r="X505" s="41"/>
      <c r="AA505" s="87">
        <v>0</v>
      </c>
      <c r="AB505" s="45">
        <f>F419</f>
        <v>34.838140000000003</v>
      </c>
      <c r="AC505" s="42">
        <f>AB505/$AB$505</f>
        <v>1</v>
      </c>
      <c r="AG505" s="70">
        <v>0</v>
      </c>
      <c r="AH505" s="6">
        <f>G456</f>
        <v>40.375839999999997</v>
      </c>
      <c r="AI505" s="42">
        <f t="shared" ref="AI505:AI510" si="17">AH505/$AH$505</f>
        <v>1</v>
      </c>
      <c r="AM505" s="87">
        <v>0</v>
      </c>
      <c r="AN505" s="151">
        <f>F484</f>
        <v>37.56044</v>
      </c>
      <c r="AO505" s="42">
        <f>AN505/$AN$505</f>
        <v>1</v>
      </c>
    </row>
    <row r="506" spans="1:41">
      <c r="A506" s="64"/>
      <c r="B506" s="64"/>
      <c r="C506" s="112">
        <v>1</v>
      </c>
      <c r="D506" s="42">
        <f>J3</f>
        <v>6.6308893396226525</v>
      </c>
      <c r="E506" s="42">
        <f t="shared" si="14"/>
        <v>0.93800153665025321</v>
      </c>
      <c r="G506" s="148"/>
      <c r="H506" s="148"/>
      <c r="I506" s="41">
        <v>1</v>
      </c>
      <c r="J506" s="42">
        <f>J107</f>
        <v>4.9449911562920592</v>
      </c>
      <c r="K506" s="42">
        <f t="shared" si="15"/>
        <v>0.92013362979311786</v>
      </c>
      <c r="L506" s="41"/>
      <c r="M506" s="68"/>
      <c r="N506" s="68"/>
      <c r="O506" s="70">
        <v>1</v>
      </c>
      <c r="P506" s="6">
        <f>J207</f>
        <v>2.2868825648131832</v>
      </c>
      <c r="Q506" s="42">
        <f t="shared" si="16"/>
        <v>0.87249258011547026</v>
      </c>
      <c r="R506" s="41"/>
      <c r="S506" s="164"/>
      <c r="T506" s="164"/>
      <c r="U506" s="129">
        <v>1</v>
      </c>
      <c r="V506" s="131">
        <f>J303</f>
        <v>4.8645876062781146E-2</v>
      </c>
      <c r="W506" s="167">
        <f t="shared" ref="W506:W510" si="18">V506/$V$505</f>
        <v>0.7944734309956849</v>
      </c>
      <c r="X506" s="41"/>
      <c r="Y506" s="86"/>
      <c r="Z506" s="86"/>
      <c r="AA506" s="87">
        <v>1</v>
      </c>
      <c r="AB506" s="45">
        <f>F405</f>
        <v>35.658709999999999</v>
      </c>
      <c r="AC506" s="42">
        <f t="shared" ref="AC506:AC510" si="19">AB506/$AB$505</f>
        <v>1.023553783296123</v>
      </c>
      <c r="AE506" s="68"/>
      <c r="AF506" s="68"/>
      <c r="AG506" s="70">
        <v>1</v>
      </c>
      <c r="AH506" s="6">
        <f>G428</f>
        <v>33.275475</v>
      </c>
      <c r="AI506" s="42">
        <f t="shared" si="17"/>
        <v>0.82414322525549943</v>
      </c>
      <c r="AK506" s="86"/>
      <c r="AL506" s="86"/>
      <c r="AM506" s="87">
        <v>1</v>
      </c>
      <c r="AN506" s="152">
        <f>F470</f>
        <v>37.372799999999998</v>
      </c>
      <c r="AO506" s="42">
        <f t="shared" ref="AO506:AO510" si="20">AN506/$AN$505</f>
        <v>0.99500431837326719</v>
      </c>
    </row>
    <row r="507" spans="1:41">
      <c r="A507" s="64"/>
      <c r="B507" s="64"/>
      <c r="C507" s="112">
        <v>5</v>
      </c>
      <c r="D507" s="42">
        <f>J9</f>
        <v>6.6277180284728656</v>
      </c>
      <c r="E507" s="42">
        <f t="shared" si="14"/>
        <v>0.93755292492121689</v>
      </c>
      <c r="G507" s="148"/>
      <c r="H507" s="148"/>
      <c r="I507" s="41">
        <v>5</v>
      </c>
      <c r="J507" s="42">
        <f>J112</f>
        <v>5.1542257123686319</v>
      </c>
      <c r="K507" s="42">
        <f t="shared" si="15"/>
        <v>0.95906671288183465</v>
      </c>
      <c r="L507" s="41"/>
      <c r="M507" s="68"/>
      <c r="N507" s="68"/>
      <c r="O507" s="70">
        <v>5</v>
      </c>
      <c r="P507" s="6">
        <f>J212</f>
        <v>2.4678832949460761</v>
      </c>
      <c r="Q507" s="42">
        <f t="shared" si="16"/>
        <v>0.94154806921940348</v>
      </c>
      <c r="R507" s="41"/>
      <c r="S507" s="164"/>
      <c r="T507" s="164"/>
      <c r="U507" s="129">
        <v>5</v>
      </c>
      <c r="V507" s="131">
        <f>J308</f>
        <v>6.39129808514107E-2</v>
      </c>
      <c r="W507" s="167">
        <f t="shared" si="18"/>
        <v>1.0438123288529131</v>
      </c>
      <c r="X507" s="41"/>
      <c r="Y507" s="86"/>
      <c r="Z507" s="86"/>
      <c r="AA507" s="87">
        <v>5</v>
      </c>
      <c r="AB507" s="45">
        <f>F406</f>
        <v>33.723759999999999</v>
      </c>
      <c r="AC507" s="42">
        <f t="shared" si="19"/>
        <v>0.96801264361415384</v>
      </c>
      <c r="AE507" s="68"/>
      <c r="AF507" s="68"/>
      <c r="AG507" s="70">
        <v>5</v>
      </c>
      <c r="AH507" s="6">
        <f>G430</f>
        <v>31.327359999999999</v>
      </c>
      <c r="AI507" s="42">
        <f t="shared" si="17"/>
        <v>0.77589370276878455</v>
      </c>
      <c r="AK507" s="86"/>
      <c r="AL507" s="86"/>
      <c r="AM507" s="87">
        <v>5</v>
      </c>
      <c r="AN507" s="152">
        <f>F471</f>
        <v>35.123199999999997</v>
      </c>
      <c r="AO507" s="42">
        <f t="shared" si="20"/>
        <v>0.93511151626551758</v>
      </c>
    </row>
    <row r="508" spans="1:41">
      <c r="A508" s="64"/>
      <c r="B508" s="64"/>
      <c r="C508" s="112">
        <v>10</v>
      </c>
      <c r="D508" s="42">
        <f>J14</f>
        <v>6.4516386864005044</v>
      </c>
      <c r="E508" s="42">
        <f t="shared" si="14"/>
        <v>0.91264484925038403</v>
      </c>
      <c r="G508" s="148"/>
      <c r="H508" s="148"/>
      <c r="I508" s="41">
        <v>10</v>
      </c>
      <c r="J508" s="42">
        <f>J117</f>
        <v>4.6263328629791349</v>
      </c>
      <c r="K508" s="42">
        <f t="shared" si="15"/>
        <v>0.86083964870750562</v>
      </c>
      <c r="L508" s="41"/>
      <c r="M508" s="68"/>
      <c r="N508" s="68"/>
      <c r="O508" s="70">
        <v>10</v>
      </c>
      <c r="P508" s="6">
        <f>J217</f>
        <v>2.0388316381995382</v>
      </c>
      <c r="Q508" s="42">
        <f t="shared" si="16"/>
        <v>0.77785606650907435</v>
      </c>
      <c r="R508" s="41"/>
      <c r="S508" s="164"/>
      <c r="T508" s="164"/>
      <c r="U508" s="129">
        <v>10</v>
      </c>
      <c r="V508" s="131">
        <f>J313</f>
        <v>4.374348114921308E-2</v>
      </c>
      <c r="W508" s="167">
        <f t="shared" si="18"/>
        <v>0.71440862751570111</v>
      </c>
      <c r="X508" s="41"/>
      <c r="Y508" s="86"/>
      <c r="Z508" s="86"/>
      <c r="AA508" s="87">
        <v>10</v>
      </c>
      <c r="AB508" s="45">
        <f>F407</f>
        <v>30.88663</v>
      </c>
      <c r="AC508" s="42">
        <f t="shared" si="19"/>
        <v>0.88657517307181144</v>
      </c>
      <c r="AE508" s="68"/>
      <c r="AF508" s="68"/>
      <c r="AG508" s="70">
        <v>10</v>
      </c>
      <c r="AH508" s="6">
        <f>G432</f>
        <v>30.04607</v>
      </c>
      <c r="AI508" s="42">
        <f t="shared" si="17"/>
        <v>0.74415962615266962</v>
      </c>
      <c r="AK508" s="86"/>
      <c r="AL508" s="86"/>
      <c r="AM508" s="87">
        <v>10</v>
      </c>
      <c r="AN508" s="151">
        <f>F472</f>
        <v>30.238949999999999</v>
      </c>
      <c r="AO508" s="42">
        <f t="shared" si="20"/>
        <v>0.80507443469778306</v>
      </c>
    </row>
    <row r="509" spans="1:41">
      <c r="A509" s="64"/>
      <c r="B509" s="64"/>
      <c r="C509" s="112">
        <v>25</v>
      </c>
      <c r="D509" s="42">
        <f>J20</f>
        <v>7.2773182607806746</v>
      </c>
      <c r="E509" s="42">
        <f t="shared" si="14"/>
        <v>1.0294449751281296</v>
      </c>
      <c r="G509" s="148"/>
      <c r="H509" s="148"/>
      <c r="I509" s="41">
        <v>25</v>
      </c>
      <c r="J509" s="42">
        <f>J122</f>
        <v>4.8465602073180571</v>
      </c>
      <c r="K509" s="42">
        <f t="shared" si="15"/>
        <v>0.90181820242411481</v>
      </c>
      <c r="L509" s="41"/>
      <c r="M509" s="68"/>
      <c r="N509" s="68"/>
      <c r="O509" s="70">
        <v>25</v>
      </c>
      <c r="P509" s="6">
        <f>J222</f>
        <v>2.0967164075956801</v>
      </c>
      <c r="Q509" s="42">
        <f t="shared" si="16"/>
        <v>0.79994029268531208</v>
      </c>
      <c r="R509" s="41"/>
      <c r="S509" s="164"/>
      <c r="T509" s="164"/>
      <c r="U509" s="129">
        <v>25</v>
      </c>
      <c r="V509" s="131">
        <f>J318</f>
        <v>7.6826314236756274E-2</v>
      </c>
      <c r="W509" s="167">
        <f t="shared" si="18"/>
        <v>1.2547099652117737</v>
      </c>
      <c r="X509" s="41"/>
      <c r="AA509" s="87">
        <v>25</v>
      </c>
      <c r="AB509" s="45">
        <f>F408</f>
        <v>26.801400000000001</v>
      </c>
      <c r="AC509" s="42">
        <f t="shared" si="19"/>
        <v>0.76931202412069066</v>
      </c>
      <c r="AG509" s="87">
        <v>25</v>
      </c>
      <c r="AH509" s="42">
        <f>G434</f>
        <v>24.545929999999998</v>
      </c>
      <c r="AI509" s="42">
        <f t="shared" si="17"/>
        <v>0.60793608256818932</v>
      </c>
      <c r="AM509" s="87">
        <v>25</v>
      </c>
      <c r="AN509" s="151">
        <f>F473</f>
        <v>24.064889999999998</v>
      </c>
      <c r="AO509" s="42">
        <f t="shared" si="20"/>
        <v>0.64069776605385875</v>
      </c>
    </row>
    <row r="510" spans="1:41">
      <c r="A510" s="64"/>
      <c r="B510" s="64"/>
      <c r="C510" s="41">
        <v>100</v>
      </c>
      <c r="D510" s="42">
        <f>J90</f>
        <v>9.6151162817339664</v>
      </c>
      <c r="E510" s="98">
        <f t="shared" si="14"/>
        <v>1.3601484484810566</v>
      </c>
      <c r="G510" s="148"/>
      <c r="H510" s="148"/>
      <c r="I510" s="41">
        <v>100</v>
      </c>
      <c r="J510" s="42">
        <f>J189</f>
        <v>7.7166449340450649</v>
      </c>
      <c r="K510" s="98">
        <f t="shared" si="15"/>
        <v>1.4358659679204899</v>
      </c>
      <c r="M510" s="65"/>
      <c r="N510" s="65"/>
      <c r="O510" s="70">
        <v>100</v>
      </c>
      <c r="P510" s="6">
        <f>J287</f>
        <v>3.7949980431229617</v>
      </c>
      <c r="Q510" s="98">
        <f t="shared" si="16"/>
        <v>1.4478695518184599</v>
      </c>
      <c r="R510" s="41"/>
      <c r="S510" s="164"/>
      <c r="T510" s="164"/>
      <c r="U510" s="129">
        <v>100</v>
      </c>
      <c r="V510" s="131">
        <f>J385</f>
        <v>0.16068343460200771</v>
      </c>
      <c r="W510" s="168">
        <f t="shared" si="18"/>
        <v>2.6242454638431152</v>
      </c>
      <c r="X510" s="41"/>
      <c r="Y510" s="86"/>
      <c r="Z510" s="86"/>
      <c r="AA510" s="87">
        <v>100</v>
      </c>
      <c r="AB510" s="45">
        <f>F421</f>
        <v>19.585229999999999</v>
      </c>
      <c r="AC510" s="42">
        <f t="shared" si="19"/>
        <v>0.56217783153750456</v>
      </c>
      <c r="AE510" s="68"/>
      <c r="AF510" s="68"/>
      <c r="AG510" s="70">
        <v>100</v>
      </c>
      <c r="AH510" s="6">
        <f>G460</f>
        <v>19.234014999999999</v>
      </c>
      <c r="AI510" s="98">
        <f t="shared" si="17"/>
        <v>0.47637436149935214</v>
      </c>
      <c r="AK510" s="86"/>
      <c r="AL510" s="86"/>
      <c r="AM510" s="87">
        <v>100</v>
      </c>
      <c r="AN510" s="151">
        <f>F486</f>
        <v>20.567160000000001</v>
      </c>
      <c r="AO510" s="42">
        <f t="shared" si="20"/>
        <v>0.54757505503130421</v>
      </c>
    </row>
    <row r="511" spans="1:41" ht="18.75">
      <c r="A511" s="214" t="s">
        <v>27</v>
      </c>
      <c r="B511" s="214"/>
      <c r="C511" s="43" t="s">
        <v>130</v>
      </c>
      <c r="D511" s="74" t="s">
        <v>25</v>
      </c>
      <c r="E511" s="73" t="s">
        <v>44</v>
      </c>
      <c r="G511" s="214" t="s">
        <v>27</v>
      </c>
      <c r="H511" s="214"/>
      <c r="I511" s="43" t="s">
        <v>130</v>
      </c>
      <c r="J511" s="43" t="s">
        <v>25</v>
      </c>
      <c r="K511" s="73" t="s">
        <v>44</v>
      </c>
      <c r="M511" s="236" t="s">
        <v>27</v>
      </c>
      <c r="N511" s="236"/>
      <c r="O511" s="68" t="s">
        <v>130</v>
      </c>
      <c r="P511" s="68" t="s">
        <v>25</v>
      </c>
      <c r="Q511" s="73" t="s">
        <v>44</v>
      </c>
      <c r="S511" s="246" t="s">
        <v>27</v>
      </c>
      <c r="T511" s="246"/>
      <c r="U511" s="164" t="s">
        <v>130</v>
      </c>
      <c r="V511" s="164" t="s">
        <v>25</v>
      </c>
      <c r="W511" s="165" t="s">
        <v>44</v>
      </c>
      <c r="Y511" s="236" t="s">
        <v>27</v>
      </c>
      <c r="Z511" s="236"/>
      <c r="AA511" s="86" t="s">
        <v>130</v>
      </c>
      <c r="AB511" s="205" t="s">
        <v>157</v>
      </c>
      <c r="AC511" s="205" t="s">
        <v>158</v>
      </c>
      <c r="AE511" s="236" t="s">
        <v>27</v>
      </c>
      <c r="AF511" s="236"/>
      <c r="AG511" s="68" t="s">
        <v>130</v>
      </c>
      <c r="AH511" s="205" t="s">
        <v>159</v>
      </c>
      <c r="AI511" s="205" t="s">
        <v>160</v>
      </c>
      <c r="AK511" s="215" t="s">
        <v>27</v>
      </c>
      <c r="AL511" s="215"/>
      <c r="AM511" s="86" t="s">
        <v>130</v>
      </c>
      <c r="AN511" s="205" t="s">
        <v>159</v>
      </c>
      <c r="AO511" s="205" t="s">
        <v>160</v>
      </c>
    </row>
    <row r="512" spans="1:41">
      <c r="A512" s="64"/>
      <c r="B512" s="64"/>
      <c r="C512" s="41">
        <v>0</v>
      </c>
      <c r="D512" s="42">
        <f>J85</f>
        <v>7.0516685703146083</v>
      </c>
      <c r="E512" s="42">
        <f t="shared" ref="E512:E517" si="21">D512/$D$512</f>
        <v>1</v>
      </c>
      <c r="G512" s="104"/>
      <c r="H512" s="104"/>
      <c r="I512" s="41">
        <v>0</v>
      </c>
      <c r="J512" s="42">
        <f>J184</f>
        <v>5.3462725814329586</v>
      </c>
      <c r="K512" s="42">
        <f t="shared" ref="K512:K517" si="22">J512/$J$512</f>
        <v>1</v>
      </c>
      <c r="L512" s="41"/>
      <c r="M512" s="68"/>
      <c r="N512" s="68"/>
      <c r="O512" s="70">
        <v>0</v>
      </c>
      <c r="P512" s="6">
        <f>J282</f>
        <v>2.5238023596265893</v>
      </c>
      <c r="Q512" s="42">
        <f t="shared" ref="Q512:Q517" si="23">P512/$P$512</f>
        <v>1</v>
      </c>
      <c r="R512" s="41"/>
      <c r="S512" s="164"/>
      <c r="T512" s="164"/>
      <c r="U512" s="129">
        <v>0</v>
      </c>
      <c r="V512" s="131">
        <f>J380</f>
        <v>4.4992408172482685E-2</v>
      </c>
      <c r="W512" s="167">
        <f>V512/$V$512</f>
        <v>1</v>
      </c>
      <c r="X512" s="41"/>
      <c r="Y512" s="86"/>
      <c r="Z512" s="86"/>
      <c r="AA512" s="87">
        <v>0</v>
      </c>
      <c r="AB512" s="45">
        <f>F420</f>
        <v>37.964379999999998</v>
      </c>
      <c r="AC512" s="42">
        <f t="shared" ref="AC512:AC517" si="24">AB512/$AB$512</f>
        <v>1</v>
      </c>
      <c r="AE512" s="68"/>
      <c r="AF512" s="68"/>
      <c r="AG512" s="70">
        <v>0</v>
      </c>
      <c r="AH512" s="6">
        <f>G458</f>
        <v>40.375839999999997</v>
      </c>
      <c r="AI512" s="42">
        <f t="shared" ref="AI512:AI517" si="25">AH512/$AH$512</f>
        <v>1</v>
      </c>
      <c r="AK512" s="86"/>
      <c r="AL512" s="86"/>
      <c r="AM512" s="87">
        <v>0</v>
      </c>
      <c r="AN512" s="45">
        <f>F485</f>
        <v>39.815379999999998</v>
      </c>
      <c r="AO512" s="42">
        <f t="shared" ref="AO512:AO517" si="26">AN512/$AN$512</f>
        <v>1</v>
      </c>
    </row>
    <row r="513" spans="1:41">
      <c r="A513" s="64"/>
      <c r="B513" s="64"/>
      <c r="C513" s="41">
        <v>1</v>
      </c>
      <c r="D513" s="42">
        <f>J25</f>
        <v>6.3693013179303968</v>
      </c>
      <c r="E513" s="42">
        <f t="shared" si="21"/>
        <v>0.90323322124684491</v>
      </c>
      <c r="G513" s="104"/>
      <c r="H513" s="104"/>
      <c r="I513" s="41">
        <v>1</v>
      </c>
      <c r="J513" s="42">
        <f>J128</f>
        <v>4.8435753868886211</v>
      </c>
      <c r="K513" s="42">
        <f t="shared" si="22"/>
        <v>0.90597239723800249</v>
      </c>
      <c r="L513" s="41"/>
      <c r="M513" s="68"/>
      <c r="N513" s="68"/>
      <c r="O513" s="70">
        <v>1</v>
      </c>
      <c r="P513" s="6">
        <f>J227</f>
        <v>2.3015743404447697</v>
      </c>
      <c r="Q513" s="42">
        <f t="shared" si="23"/>
        <v>0.91194713867582744</v>
      </c>
      <c r="R513" s="41"/>
      <c r="S513" s="164"/>
      <c r="T513" s="164"/>
      <c r="U513" s="129">
        <v>1</v>
      </c>
      <c r="V513" s="131">
        <f>J323</f>
        <v>4.1723153172056972E-2</v>
      </c>
      <c r="W513" s="167">
        <f t="shared" ref="W513:W517" si="27">V513/$V$512</f>
        <v>0.92733763020879623</v>
      </c>
      <c r="X513" s="41"/>
      <c r="Y513" s="86"/>
      <c r="Z513" s="86"/>
      <c r="AA513" s="87">
        <v>1</v>
      </c>
      <c r="AB513" s="45">
        <f>F409</f>
        <v>33.968980000000002</v>
      </c>
      <c r="AC513" s="42">
        <f t="shared" si="24"/>
        <v>0.8947592453768507</v>
      </c>
      <c r="AE513" s="68"/>
      <c r="AF513" s="68"/>
      <c r="AG513" s="70">
        <v>1</v>
      </c>
      <c r="AH513" s="6">
        <f>G436</f>
        <v>33.901834999999998</v>
      </c>
      <c r="AI513" s="42">
        <f t="shared" si="25"/>
        <v>0.83965646287482809</v>
      </c>
      <c r="AK513" s="86"/>
      <c r="AL513" s="86"/>
      <c r="AM513" s="87">
        <v>1</v>
      </c>
      <c r="AN513" s="152">
        <f>F474</f>
        <v>38.037010000000002</v>
      </c>
      <c r="AO513" s="42">
        <f t="shared" si="26"/>
        <v>0.95533459683167676</v>
      </c>
    </row>
    <row r="514" spans="1:41">
      <c r="A514" s="64"/>
      <c r="B514" s="64"/>
      <c r="C514" s="41">
        <v>5</v>
      </c>
      <c r="D514" s="42">
        <f>J31</f>
        <v>6.5252563056406743</v>
      </c>
      <c r="E514" s="42">
        <f t="shared" si="21"/>
        <v>0.92534926174920207</v>
      </c>
      <c r="G514" s="104"/>
      <c r="H514" s="104"/>
      <c r="I514" s="41">
        <v>5</v>
      </c>
      <c r="J514" s="42">
        <f>J133</f>
        <v>4.9012104599797528</v>
      </c>
      <c r="K514" s="42">
        <f t="shared" si="22"/>
        <v>0.91675281896421446</v>
      </c>
      <c r="L514" s="41"/>
      <c r="M514" s="68"/>
      <c r="N514" s="68"/>
      <c r="O514" s="70">
        <v>5</v>
      </c>
      <c r="P514" s="6">
        <f>J232</f>
        <v>2.3248891577798094</v>
      </c>
      <c r="Q514" s="42">
        <f t="shared" si="23"/>
        <v>0.92118511139033477</v>
      </c>
      <c r="R514" s="41"/>
      <c r="S514" s="164"/>
      <c r="T514" s="164"/>
      <c r="U514" s="129">
        <v>5</v>
      </c>
      <c r="V514" s="131">
        <f>J328</f>
        <v>3.9676035878509729E-2</v>
      </c>
      <c r="W514" s="167">
        <f t="shared" si="27"/>
        <v>0.88183845875526068</v>
      </c>
      <c r="X514" s="41"/>
      <c r="Y514" s="86"/>
      <c r="Z514" s="86"/>
      <c r="AA514" s="87">
        <v>5</v>
      </c>
      <c r="AB514" s="45">
        <f>F410</f>
        <v>31.43177</v>
      </c>
      <c r="AC514" s="42">
        <f t="shared" si="24"/>
        <v>0.82792791558824352</v>
      </c>
      <c r="AE514" s="68"/>
      <c r="AF514" s="68"/>
      <c r="AG514" s="70">
        <v>5</v>
      </c>
      <c r="AH514" s="6">
        <f>G438</f>
        <v>29.780349999999999</v>
      </c>
      <c r="AI514" s="42">
        <f t="shared" si="25"/>
        <v>0.73757846276387073</v>
      </c>
      <c r="AK514" s="86"/>
      <c r="AL514" s="86"/>
      <c r="AM514" s="87">
        <v>5</v>
      </c>
      <c r="AN514" s="152">
        <f>F475</f>
        <v>32.862760000000002</v>
      </c>
      <c r="AO514" s="42">
        <f t="shared" si="26"/>
        <v>0.82537853462656907</v>
      </c>
    </row>
    <row r="515" spans="1:41">
      <c r="A515" s="64"/>
      <c r="B515" s="64"/>
      <c r="C515" s="41">
        <v>10</v>
      </c>
      <c r="D515" s="42">
        <f>J36</f>
        <v>6.9219969094844362</v>
      </c>
      <c r="E515" s="42">
        <f t="shared" si="21"/>
        <v>0.98161120881715136</v>
      </c>
      <c r="G515" s="104"/>
      <c r="H515" s="104"/>
      <c r="I515" s="41">
        <v>10</v>
      </c>
      <c r="J515" s="42">
        <f>J138</f>
        <v>4.8812766094596451</v>
      </c>
      <c r="K515" s="42">
        <f t="shared" si="22"/>
        <v>0.91302426786314728</v>
      </c>
      <c r="L515" s="41"/>
      <c r="M515" s="68"/>
      <c r="N515" s="68"/>
      <c r="O515" s="70">
        <v>10</v>
      </c>
      <c r="P515" s="6">
        <f>J237</f>
        <v>2.0491943834212596</v>
      </c>
      <c r="Q515" s="42">
        <f t="shared" si="23"/>
        <v>0.81194724919920014</v>
      </c>
      <c r="R515" s="41"/>
      <c r="S515" s="164"/>
      <c r="T515" s="164"/>
      <c r="U515" s="129">
        <v>10</v>
      </c>
      <c r="V515" s="131">
        <f>J333</f>
        <v>3.7066275719161428E-2</v>
      </c>
      <c r="W515" s="167">
        <f t="shared" si="27"/>
        <v>0.82383400277363072</v>
      </c>
      <c r="X515" s="41"/>
      <c r="Y515" s="86"/>
      <c r="Z515" s="86"/>
      <c r="AA515" s="87">
        <v>10</v>
      </c>
      <c r="AB515" s="45">
        <f>F411</f>
        <v>30.170950000000001</v>
      </c>
      <c r="AC515" s="42">
        <f t="shared" si="24"/>
        <v>0.79471731133235946</v>
      </c>
      <c r="AE515" s="68"/>
      <c r="AF515" s="68"/>
      <c r="AG515" s="70">
        <v>10</v>
      </c>
      <c r="AH515" s="6">
        <f>G440</f>
        <v>30.152769999999997</v>
      </c>
      <c r="AI515" s="42">
        <f t="shared" si="25"/>
        <v>0.74680229563025813</v>
      </c>
      <c r="AK515" s="86"/>
      <c r="AL515" s="86"/>
      <c r="AM515" s="87">
        <v>10</v>
      </c>
      <c r="AN515" s="153">
        <f>F476</f>
        <v>29.903110000000002</v>
      </c>
      <c r="AO515" s="42">
        <f t="shared" si="26"/>
        <v>0.75104419447962079</v>
      </c>
    </row>
    <row r="516" spans="1:41">
      <c r="A516" s="64"/>
      <c r="B516" s="64"/>
      <c r="C516" s="41">
        <v>25</v>
      </c>
      <c r="D516" s="42">
        <f>J41</f>
        <v>7.5386864118891488</v>
      </c>
      <c r="E516" s="42">
        <f t="shared" si="21"/>
        <v>1.0690641990215959</v>
      </c>
      <c r="G516" s="104"/>
      <c r="H516" s="104"/>
      <c r="I516" s="41">
        <v>25</v>
      </c>
      <c r="J516" s="42">
        <f>J143</f>
        <v>5.3412842977625665</v>
      </c>
      <c r="K516" s="42">
        <f t="shared" si="22"/>
        <v>0.99906696046742627</v>
      </c>
      <c r="L516" s="41"/>
      <c r="M516" s="68"/>
      <c r="N516" s="68"/>
      <c r="O516" s="70">
        <v>25</v>
      </c>
      <c r="P516" s="6">
        <f>J242</f>
        <v>2.2337752983957762</v>
      </c>
      <c r="Q516" s="42">
        <f t="shared" si="23"/>
        <v>0.88508329104117156</v>
      </c>
      <c r="R516" s="41"/>
      <c r="S516" s="164"/>
      <c r="T516" s="164"/>
      <c r="U516" s="129">
        <v>25</v>
      </c>
      <c r="V516" s="131">
        <f>J338</f>
        <v>6.4589978520107547E-2</v>
      </c>
      <c r="W516" s="167">
        <f t="shared" si="27"/>
        <v>1.4355750479613296</v>
      </c>
      <c r="X516" s="41"/>
      <c r="AA516" s="87">
        <v>25</v>
      </c>
      <c r="AB516" s="45">
        <f>F412</f>
        <v>27.454540000000001</v>
      </c>
      <c r="AC516" s="42">
        <f t="shared" si="24"/>
        <v>0.72316576749047401</v>
      </c>
      <c r="AG516" s="87">
        <v>25</v>
      </c>
      <c r="AH516" s="42">
        <f>G442</f>
        <v>24.904389999999999</v>
      </c>
      <c r="AI516" s="42">
        <f t="shared" si="25"/>
        <v>0.61681416411398504</v>
      </c>
      <c r="AM516" s="87">
        <v>25</v>
      </c>
      <c r="AN516" s="45">
        <f>F477</f>
        <v>22.936610000000002</v>
      </c>
      <c r="AO516" s="42">
        <f t="shared" si="26"/>
        <v>0.57607412010132775</v>
      </c>
    </row>
    <row r="517" spans="1:41">
      <c r="A517" s="64"/>
      <c r="B517" s="64"/>
      <c r="C517" s="41">
        <v>100</v>
      </c>
      <c r="D517" s="42">
        <f>J90</f>
        <v>9.6151162817339664</v>
      </c>
      <c r="E517" s="98">
        <f t="shared" si="21"/>
        <v>1.3635235669201327</v>
      </c>
      <c r="G517" s="104"/>
      <c r="H517" s="104"/>
      <c r="I517" s="41">
        <v>100</v>
      </c>
      <c r="J517" s="42">
        <f>J189</f>
        <v>7.7166449340450649</v>
      </c>
      <c r="K517" s="98">
        <f t="shared" si="22"/>
        <v>1.443369154211134</v>
      </c>
      <c r="L517" s="41"/>
      <c r="M517" s="68"/>
      <c r="N517" s="68"/>
      <c r="O517" s="70">
        <v>100</v>
      </c>
      <c r="P517" s="6">
        <f>J287</f>
        <v>3.7949980431229617</v>
      </c>
      <c r="Q517" s="98">
        <f t="shared" si="23"/>
        <v>1.5036827383283899</v>
      </c>
      <c r="R517" s="41"/>
      <c r="S517" s="164"/>
      <c r="T517" s="164"/>
      <c r="U517" s="129">
        <v>100</v>
      </c>
      <c r="V517" s="131">
        <f>J385</f>
        <v>0.16068343460200771</v>
      </c>
      <c r="W517" s="168">
        <f t="shared" si="27"/>
        <v>3.5713455031349386</v>
      </c>
      <c r="X517" s="41"/>
      <c r="Y517" s="86"/>
      <c r="Z517" s="86"/>
      <c r="AA517" s="87">
        <v>100</v>
      </c>
      <c r="AB517" s="45">
        <f>F421</f>
        <v>19.585229999999999</v>
      </c>
      <c r="AC517" s="42">
        <f t="shared" si="24"/>
        <v>0.51588436318464836</v>
      </c>
      <c r="AE517" s="86"/>
      <c r="AF517" s="86"/>
      <c r="AG517" s="87">
        <v>100</v>
      </c>
      <c r="AH517" s="6">
        <f>G460</f>
        <v>19.234014999999999</v>
      </c>
      <c r="AI517" s="98">
        <f t="shared" si="25"/>
        <v>0.47637436149935214</v>
      </c>
      <c r="AK517" s="86"/>
      <c r="AL517" s="86"/>
      <c r="AM517" s="87">
        <v>100</v>
      </c>
      <c r="AN517" s="45">
        <f>F486</f>
        <v>20.567160000000001</v>
      </c>
      <c r="AO517" s="42">
        <f t="shared" si="26"/>
        <v>0.51656319743777412</v>
      </c>
    </row>
    <row r="518" spans="1:41" ht="18.75">
      <c r="A518" s="214" t="s">
        <v>28</v>
      </c>
      <c r="B518" s="214"/>
      <c r="C518" s="43" t="s">
        <v>131</v>
      </c>
      <c r="D518" s="74" t="s">
        <v>25</v>
      </c>
      <c r="E518" s="73" t="s">
        <v>44</v>
      </c>
      <c r="G518" s="214" t="s">
        <v>28</v>
      </c>
      <c r="H518" s="214"/>
      <c r="I518" s="43" t="s">
        <v>131</v>
      </c>
      <c r="J518" s="43" t="s">
        <v>25</v>
      </c>
      <c r="K518" s="73" t="s">
        <v>44</v>
      </c>
      <c r="M518" s="236" t="s">
        <v>28</v>
      </c>
      <c r="N518" s="236"/>
      <c r="O518" s="68" t="s">
        <v>131</v>
      </c>
      <c r="P518" s="68" t="s">
        <v>25</v>
      </c>
      <c r="Q518" s="73" t="s">
        <v>44</v>
      </c>
      <c r="S518" s="246" t="s">
        <v>28</v>
      </c>
      <c r="T518" s="246"/>
      <c r="U518" s="164" t="s">
        <v>131</v>
      </c>
      <c r="V518" s="164" t="s">
        <v>25</v>
      </c>
      <c r="W518" s="165" t="s">
        <v>44</v>
      </c>
      <c r="Y518" s="236" t="s">
        <v>28</v>
      </c>
      <c r="Z518" s="236"/>
      <c r="AA518" s="86" t="s">
        <v>131</v>
      </c>
      <c r="AB518" s="205" t="s">
        <v>157</v>
      </c>
      <c r="AC518" s="205" t="s">
        <v>158</v>
      </c>
      <c r="AE518" s="236" t="s">
        <v>28</v>
      </c>
      <c r="AF518" s="236"/>
      <c r="AG518" s="86" t="s">
        <v>131</v>
      </c>
      <c r="AH518" s="205" t="s">
        <v>159</v>
      </c>
      <c r="AI518" s="205" t="s">
        <v>160</v>
      </c>
      <c r="AK518" s="215" t="s">
        <v>28</v>
      </c>
      <c r="AL518" s="215"/>
      <c r="AM518" s="86" t="s">
        <v>131</v>
      </c>
      <c r="AN518" s="205" t="s">
        <v>159</v>
      </c>
      <c r="AO518" s="205" t="s">
        <v>160</v>
      </c>
    </row>
    <row r="519" spans="1:41">
      <c r="A519" s="64"/>
      <c r="B519" s="64"/>
      <c r="C519" s="41">
        <v>0</v>
      </c>
      <c r="D519" s="42">
        <f>J79</f>
        <v>7.0691668196009267</v>
      </c>
      <c r="E519" s="42">
        <f>D519/$D$519</f>
        <v>1</v>
      </c>
      <c r="F519" s="41"/>
      <c r="G519" s="104"/>
      <c r="H519" s="104"/>
      <c r="I519" s="41">
        <v>0</v>
      </c>
      <c r="J519" s="42">
        <f>J179</f>
        <v>5.3742097845112857</v>
      </c>
      <c r="K519" s="42">
        <f>J519/$J$519</f>
        <v>1</v>
      </c>
      <c r="L519" s="41"/>
      <c r="M519" s="68"/>
      <c r="N519" s="68"/>
      <c r="O519" s="70">
        <v>0</v>
      </c>
      <c r="P519" s="6">
        <f>J277</f>
        <v>2.6210911323859341</v>
      </c>
      <c r="Q519" s="42">
        <f>P519/$P$519</f>
        <v>1</v>
      </c>
      <c r="R519" s="41"/>
      <c r="S519" s="164"/>
      <c r="T519" s="164"/>
      <c r="U519" s="129">
        <v>0</v>
      </c>
      <c r="V519" s="131">
        <f>J374</f>
        <v>6.1230337182975429E-2</v>
      </c>
      <c r="W519" s="167">
        <f>V519/$V$519</f>
        <v>1</v>
      </c>
      <c r="X519" s="41"/>
      <c r="Y519" s="86"/>
      <c r="Z519" s="86"/>
      <c r="AA519" s="87">
        <v>0</v>
      </c>
      <c r="AB519" s="45">
        <f>F419</f>
        <v>34.838140000000003</v>
      </c>
      <c r="AC519" s="42">
        <f>AB519/$AB$519</f>
        <v>1</v>
      </c>
      <c r="AE519" s="86"/>
      <c r="AF519" s="86"/>
      <c r="AG519" s="87">
        <v>0</v>
      </c>
      <c r="AH519" s="6">
        <f>G456</f>
        <v>40.375839999999997</v>
      </c>
      <c r="AI519" s="42">
        <f>AH519/$AH$519</f>
        <v>1</v>
      </c>
      <c r="AK519" s="86"/>
      <c r="AL519" s="86"/>
      <c r="AM519" s="87">
        <v>0</v>
      </c>
      <c r="AN519" s="45">
        <f>F484</f>
        <v>37.56044</v>
      </c>
      <c r="AO519" s="42">
        <f>AN519/$AN$519</f>
        <v>1</v>
      </c>
    </row>
    <row r="520" spans="1:41">
      <c r="A520" s="64"/>
      <c r="B520" s="64"/>
      <c r="C520" s="41">
        <v>1</v>
      </c>
      <c r="D520" s="42">
        <f>J47</f>
        <v>6.3974290013319441</v>
      </c>
      <c r="E520" s="42">
        <f>D520/$D$519</f>
        <v>0.90497638046870932</v>
      </c>
      <c r="F520" s="41"/>
      <c r="G520" s="104"/>
      <c r="H520" s="104"/>
      <c r="I520" s="41">
        <v>1</v>
      </c>
      <c r="J520" s="42">
        <f>J148</f>
        <v>4.5744965389288952</v>
      </c>
      <c r="K520" s="42">
        <f>J520/$J$519</f>
        <v>0.85119426340832471</v>
      </c>
      <c r="L520" s="41"/>
      <c r="M520" s="68"/>
      <c r="N520" s="68"/>
      <c r="O520" s="70">
        <v>1</v>
      </c>
      <c r="P520" s="6">
        <f>J247</f>
        <v>2.1246321425256216</v>
      </c>
      <c r="Q520" s="42">
        <f>P520/$P$519</f>
        <v>0.81059071784032388</v>
      </c>
      <c r="R520" s="41"/>
      <c r="S520" s="164"/>
      <c r="T520" s="164"/>
      <c r="U520" s="129">
        <v>1</v>
      </c>
      <c r="V520" s="131">
        <f>J343</f>
        <v>3.5799107392586162E-2</v>
      </c>
      <c r="W520" s="167">
        <f t="shared" ref="W520:W523" si="28">V520/$V$519</f>
        <v>0.58466291448971142</v>
      </c>
      <c r="X520" s="41"/>
      <c r="Y520" s="86"/>
      <c r="Z520" s="86"/>
      <c r="AA520" s="87">
        <v>1</v>
      </c>
      <c r="AB520" s="45">
        <f>F413</f>
        <v>38.359699999999997</v>
      </c>
      <c r="AC520" s="42">
        <f>AB520/$AB$519</f>
        <v>1.1010834677167034</v>
      </c>
      <c r="AE520" s="86"/>
      <c r="AF520" s="86"/>
      <c r="AG520" s="87">
        <v>1</v>
      </c>
      <c r="AH520" s="6">
        <f>G444</f>
        <v>34.464919999999999</v>
      </c>
      <c r="AI520" s="42">
        <f>AH520/$AH$519</f>
        <v>0.85360255043610245</v>
      </c>
      <c r="AK520" s="86"/>
      <c r="AL520" s="86"/>
      <c r="AM520" s="87">
        <v>1</v>
      </c>
      <c r="AN520" s="45">
        <f>F478</f>
        <v>39.761189999999999</v>
      </c>
      <c r="AO520" s="42">
        <f>AN520/$AN$519</f>
        <v>1.0585922316139</v>
      </c>
    </row>
    <row r="521" spans="1:41">
      <c r="A521" s="64"/>
      <c r="B521" s="64"/>
      <c r="C521" s="41">
        <v>5</v>
      </c>
      <c r="D521" s="42">
        <f>J52</f>
        <v>6.846198640922097</v>
      </c>
      <c r="E521" s="42">
        <f>D521/$D$519</f>
        <v>0.96845905827818379</v>
      </c>
      <c r="F521" s="41"/>
      <c r="G521" s="104"/>
      <c r="H521" s="104"/>
      <c r="I521" s="41">
        <v>5</v>
      </c>
      <c r="J521" s="42">
        <f>J153</f>
        <v>5.0229802809895068</v>
      </c>
      <c r="K521" s="42">
        <f>J521/$J$519</f>
        <v>0.93464536785779406</v>
      </c>
      <c r="L521" s="41"/>
      <c r="M521" s="68"/>
      <c r="N521" s="68"/>
      <c r="O521" s="70">
        <v>5</v>
      </c>
      <c r="P521" s="6">
        <f>J252</f>
        <v>2.5042873083602362</v>
      </c>
      <c r="Q521" s="42">
        <f>P521/$P$519</f>
        <v>0.9554369466278827</v>
      </c>
      <c r="R521" s="41"/>
      <c r="S521" s="164"/>
      <c r="T521" s="164"/>
      <c r="U521" s="129">
        <v>5</v>
      </c>
      <c r="V521" s="131">
        <f>J348</f>
        <v>5.6138586547813688E-2</v>
      </c>
      <c r="W521" s="167">
        <f t="shared" si="28"/>
        <v>0.91684268175845585</v>
      </c>
      <c r="X521" s="41"/>
      <c r="Y521" s="86"/>
      <c r="Z521" s="86"/>
      <c r="AA521" s="87">
        <v>5</v>
      </c>
      <c r="AB521" s="45">
        <f>F414</f>
        <v>34.117269999999998</v>
      </c>
      <c r="AC521" s="42">
        <f>AB521/$AB$519</f>
        <v>0.97930802275896456</v>
      </c>
      <c r="AE521" s="86"/>
      <c r="AF521" s="86"/>
      <c r="AG521" s="87">
        <v>5</v>
      </c>
      <c r="AH521" s="6">
        <f>G446</f>
        <v>35.627544999999998</v>
      </c>
      <c r="AI521" s="42">
        <f>AH521/$AH$519</f>
        <v>0.88239761699075492</v>
      </c>
      <c r="AK521" s="86"/>
      <c r="AL521" s="86"/>
      <c r="AM521" s="87">
        <v>5</v>
      </c>
      <c r="AN521" s="45">
        <f>F479</f>
        <v>37.13514</v>
      </c>
      <c r="AO521" s="42">
        <f>AN521/$AN$519</f>
        <v>0.98867691645784772</v>
      </c>
    </row>
    <row r="522" spans="1:41">
      <c r="A522" s="64"/>
      <c r="B522" s="64"/>
      <c r="C522" s="41">
        <v>10</v>
      </c>
      <c r="D522" s="42">
        <f>J58</f>
        <v>6.2249108947467278</v>
      </c>
      <c r="E522" s="42">
        <f>D522/$D$519</f>
        <v>0.88057207498438128</v>
      </c>
      <c r="F522" s="41"/>
      <c r="G522" s="104"/>
      <c r="H522" s="104"/>
      <c r="I522" s="41">
        <v>10</v>
      </c>
      <c r="J522" s="42">
        <f>J159</f>
        <v>4.371343853796807</v>
      </c>
      <c r="K522" s="42">
        <f>J522/$J$519</f>
        <v>0.81339285756860791</v>
      </c>
      <c r="L522" s="41"/>
      <c r="M522" s="68"/>
      <c r="N522" s="68"/>
      <c r="O522" s="70">
        <v>10</v>
      </c>
      <c r="P522" s="6">
        <f>J257</f>
        <v>2.0593789448537567</v>
      </c>
      <c r="Q522" s="150">
        <f>P522/$P$519</f>
        <v>0.78569528522235688</v>
      </c>
      <c r="R522" s="41"/>
      <c r="S522" s="164"/>
      <c r="T522" s="164"/>
      <c r="U522" s="129">
        <v>10</v>
      </c>
      <c r="V522" s="131">
        <f>J353</f>
        <v>4.0068988847404598E-2</v>
      </c>
      <c r="W522" s="167">
        <f t="shared" si="28"/>
        <v>0.65439765140711059</v>
      </c>
      <c r="X522" s="41"/>
      <c r="Y522" s="86"/>
      <c r="Z522" s="86"/>
      <c r="AA522" s="87">
        <v>10</v>
      </c>
      <c r="AB522" s="45">
        <f>F415</f>
        <v>31.009640000000001</v>
      </c>
      <c r="AC522" s="42">
        <f>AB522/$AB$519</f>
        <v>0.89010607340116321</v>
      </c>
      <c r="AE522" s="86"/>
      <c r="AF522" s="86"/>
      <c r="AG522" s="87">
        <v>10</v>
      </c>
      <c r="AH522" s="6">
        <f>G448</f>
        <v>31.5259</v>
      </c>
      <c r="AI522" s="42">
        <f>AH522/$AH$519</f>
        <v>0.78081099984545221</v>
      </c>
      <c r="AK522" s="86"/>
      <c r="AL522" s="86"/>
      <c r="AM522" s="87">
        <v>10</v>
      </c>
      <c r="AN522" s="45">
        <f>F480</f>
        <v>32.268039999999999</v>
      </c>
      <c r="AO522" s="42">
        <f>AN522/$AN$519</f>
        <v>0.85909643231016464</v>
      </c>
    </row>
    <row r="523" spans="1:41">
      <c r="A523" s="64"/>
      <c r="B523" s="64"/>
      <c r="C523" s="41">
        <v>100</v>
      </c>
      <c r="D523" s="42">
        <f>J96</f>
        <v>6.3723306998109388</v>
      </c>
      <c r="E523" s="98">
        <f>D523/$D$519</f>
        <v>0.9014259901382089</v>
      </c>
      <c r="F523" s="41"/>
      <c r="G523" s="104"/>
      <c r="H523" s="104"/>
      <c r="I523" s="41">
        <v>100</v>
      </c>
      <c r="J523" s="42">
        <f>J195</f>
        <v>4.1155396393663626</v>
      </c>
      <c r="K523" s="98">
        <f>J523/$J$519</f>
        <v>0.76579437803628969</v>
      </c>
      <c r="L523" s="41"/>
      <c r="M523" s="41"/>
      <c r="N523" s="41"/>
      <c r="O523" s="70">
        <v>100</v>
      </c>
      <c r="P523" s="42">
        <f>J292</f>
        <v>1.9459529868835919</v>
      </c>
      <c r="Q523" s="98">
        <f>P523/$P$519</f>
        <v>0.74242095699748689</v>
      </c>
      <c r="R523" s="41"/>
      <c r="S523" s="169"/>
      <c r="T523" s="169"/>
      <c r="U523" s="129">
        <v>100</v>
      </c>
      <c r="V523" s="167">
        <f>J390</f>
        <v>8.8539330834058447E-2</v>
      </c>
      <c r="W523" s="168">
        <f t="shared" si="28"/>
        <v>1.4460042996247953</v>
      </c>
      <c r="X523" s="41"/>
      <c r="Y523" s="41"/>
      <c r="Z523" s="41"/>
      <c r="AA523" s="87">
        <v>100</v>
      </c>
      <c r="AB523" s="45">
        <f>F422</f>
        <v>21.100580000000001</v>
      </c>
      <c r="AC523" s="42">
        <f>AB523/$AB$519</f>
        <v>0.60567470019926439</v>
      </c>
      <c r="AE523" s="41"/>
      <c r="AF523" s="41"/>
      <c r="AG523" s="87">
        <v>100</v>
      </c>
      <c r="AH523" s="42">
        <f>G462</f>
        <v>20.87039</v>
      </c>
      <c r="AI523" s="98">
        <f>AH523/$AH$519</f>
        <v>0.51690293006907106</v>
      </c>
      <c r="AK523" s="41"/>
      <c r="AL523" s="41"/>
      <c r="AM523" s="87">
        <v>100</v>
      </c>
      <c r="AN523" s="45">
        <f>F487</f>
        <v>21.157540000000001</v>
      </c>
      <c r="AO523" s="42">
        <f>AN523/$AN$519</f>
        <v>0.56329318825871055</v>
      </c>
    </row>
    <row r="524" spans="1:41" ht="18.75">
      <c r="A524" s="214" t="s">
        <v>29</v>
      </c>
      <c r="B524" s="214"/>
      <c r="C524" s="43" t="s">
        <v>131</v>
      </c>
      <c r="D524" s="74" t="s">
        <v>25</v>
      </c>
      <c r="E524" s="73" t="s">
        <v>44</v>
      </c>
      <c r="G524" s="214" t="s">
        <v>29</v>
      </c>
      <c r="H524" s="214"/>
      <c r="I524" s="43" t="s">
        <v>131</v>
      </c>
      <c r="J524" s="43" t="s">
        <v>25</v>
      </c>
      <c r="K524" s="73" t="s">
        <v>44</v>
      </c>
      <c r="M524" s="215" t="s">
        <v>29</v>
      </c>
      <c r="N524" s="215"/>
      <c r="O524" s="68" t="s">
        <v>131</v>
      </c>
      <c r="P524" s="68" t="s">
        <v>25</v>
      </c>
      <c r="Q524" s="73" t="s">
        <v>44</v>
      </c>
      <c r="S524" s="216" t="s">
        <v>29</v>
      </c>
      <c r="T524" s="216"/>
      <c r="U524" s="164" t="s">
        <v>131</v>
      </c>
      <c r="V524" s="164" t="s">
        <v>25</v>
      </c>
      <c r="W524" s="165" t="s">
        <v>44</v>
      </c>
      <c r="Y524" s="215" t="s">
        <v>29</v>
      </c>
      <c r="Z524" s="215"/>
      <c r="AA524" s="86" t="s">
        <v>131</v>
      </c>
      <c r="AB524" s="205" t="s">
        <v>159</v>
      </c>
      <c r="AC524" s="205" t="s">
        <v>160</v>
      </c>
      <c r="AE524" s="215" t="s">
        <v>29</v>
      </c>
      <c r="AF524" s="215"/>
      <c r="AG524" s="86" t="s">
        <v>131</v>
      </c>
      <c r="AH524" s="205" t="s">
        <v>159</v>
      </c>
      <c r="AI524" s="205" t="s">
        <v>160</v>
      </c>
      <c r="AK524" s="215" t="s">
        <v>29</v>
      </c>
      <c r="AL524" s="215"/>
      <c r="AM524" s="106" t="s">
        <v>131</v>
      </c>
      <c r="AN524" s="205" t="s">
        <v>159</v>
      </c>
      <c r="AO524" s="205" t="s">
        <v>160</v>
      </c>
    </row>
    <row r="525" spans="1:41">
      <c r="C525" s="41">
        <v>0</v>
      </c>
      <c r="D525" s="42">
        <f>J85</f>
        <v>7.0516685703146083</v>
      </c>
      <c r="E525" s="42">
        <f>D525/$D$525</f>
        <v>1</v>
      </c>
      <c r="F525" s="41"/>
      <c r="G525" s="112"/>
      <c r="H525" s="112"/>
      <c r="I525" s="41">
        <v>0</v>
      </c>
      <c r="J525" s="42">
        <f>J184</f>
        <v>5.3462725814329586</v>
      </c>
      <c r="K525" s="42">
        <f>J525/$J$525</f>
        <v>1</v>
      </c>
      <c r="L525" s="41"/>
      <c r="M525" s="70"/>
      <c r="N525" s="70"/>
      <c r="O525" s="70">
        <v>0</v>
      </c>
      <c r="P525" s="6">
        <f>J282</f>
        <v>2.5238023596265893</v>
      </c>
      <c r="Q525" s="42">
        <f>P525/$P$525</f>
        <v>1</v>
      </c>
      <c r="R525" s="41"/>
      <c r="S525" s="129"/>
      <c r="T525" s="129"/>
      <c r="U525" s="129">
        <v>0</v>
      </c>
      <c r="V525" s="131">
        <f>J380</f>
        <v>4.4992408172482685E-2</v>
      </c>
      <c r="W525" s="167">
        <f>V525/$V$525</f>
        <v>1</v>
      </c>
      <c r="X525" s="41"/>
      <c r="Y525" s="87"/>
      <c r="Z525" s="87"/>
      <c r="AA525" s="87">
        <v>0</v>
      </c>
      <c r="AB525" s="45">
        <f>F420</f>
        <v>37.964379999999998</v>
      </c>
      <c r="AC525" s="42">
        <f>AB525/$AB$525</f>
        <v>1</v>
      </c>
      <c r="AE525" s="87"/>
      <c r="AF525" s="87"/>
      <c r="AG525" s="87">
        <v>0</v>
      </c>
      <c r="AH525" s="6">
        <f>G458</f>
        <v>40.375839999999997</v>
      </c>
      <c r="AI525" s="42">
        <f>AH525/$AH$525</f>
        <v>1</v>
      </c>
      <c r="AK525" s="87"/>
      <c r="AL525" s="87"/>
      <c r="AM525" s="87">
        <v>0</v>
      </c>
      <c r="AN525" s="45">
        <f>F485</f>
        <v>39.815379999999998</v>
      </c>
      <c r="AO525" s="42">
        <f>AN525/$AN$525</f>
        <v>1</v>
      </c>
    </row>
    <row r="526" spans="1:41">
      <c r="C526" s="41">
        <v>1</v>
      </c>
      <c r="D526" s="42">
        <f>J64</f>
        <v>6.7675336686713532</v>
      </c>
      <c r="E526" s="42">
        <f>D526/$D$525</f>
        <v>0.9597067135515448</v>
      </c>
      <c r="F526" s="41"/>
      <c r="G526" s="112"/>
      <c r="H526" s="112"/>
      <c r="I526" s="41">
        <v>1</v>
      </c>
      <c r="J526" s="42">
        <f>J164</f>
        <v>4.9624309866079415</v>
      </c>
      <c r="K526" s="42">
        <f>J526/$J$525</f>
        <v>0.92820388616957938</v>
      </c>
      <c r="L526" s="41"/>
      <c r="M526" s="70"/>
      <c r="N526" s="70"/>
      <c r="O526" s="70">
        <v>1</v>
      </c>
      <c r="P526" s="6">
        <f>J262</f>
        <v>2.2574148263596574</v>
      </c>
      <c r="Q526" s="42">
        <f>P526/$P$525</f>
        <v>0.89444992304930504</v>
      </c>
      <c r="R526" s="41"/>
      <c r="S526" s="129"/>
      <c r="T526" s="129"/>
      <c r="U526" s="129">
        <v>1</v>
      </c>
      <c r="V526" s="131">
        <f>J358</f>
        <v>4.6649107373754037E-2</v>
      </c>
      <c r="W526" s="167">
        <f t="shared" ref="W526:W529" si="29">V526/$V$525</f>
        <v>1.0368217499032333</v>
      </c>
      <c r="X526" s="41"/>
      <c r="Y526" s="87"/>
      <c r="Z526" s="87"/>
      <c r="AA526" s="87">
        <v>1</v>
      </c>
      <c r="AB526" s="45">
        <f>F416</f>
        <v>35.753210000000003</v>
      </c>
      <c r="AC526" s="42">
        <f>AB526/$AB$525</f>
        <v>0.94175672037841796</v>
      </c>
      <c r="AE526" s="87"/>
      <c r="AF526" s="87"/>
      <c r="AG526" s="87">
        <v>1</v>
      </c>
      <c r="AH526" s="6">
        <f>G450</f>
        <v>33.626429999999999</v>
      </c>
      <c r="AI526" s="42">
        <f>AH526/$AH$525</f>
        <v>0.83283542831554713</v>
      </c>
      <c r="AK526" s="87"/>
      <c r="AL526" s="87"/>
      <c r="AM526" s="87">
        <v>1</v>
      </c>
      <c r="AN526" s="45">
        <f>F481</f>
        <v>39.625050000000002</v>
      </c>
      <c r="AO526" s="42">
        <f>AN526/$AN$525</f>
        <v>0.99521968646286951</v>
      </c>
    </row>
    <row r="527" spans="1:41">
      <c r="C527" s="41">
        <v>5</v>
      </c>
      <c r="D527" s="42">
        <f>J69</f>
        <v>7.0332288515737762</v>
      </c>
      <c r="E527" s="42">
        <f>D527/$D$525</f>
        <v>0.99738505595420957</v>
      </c>
      <c r="F527" s="41"/>
      <c r="G527" s="112"/>
      <c r="H527" s="112"/>
      <c r="I527" s="41">
        <v>5</v>
      </c>
      <c r="J527" s="42">
        <f>J169</f>
        <v>5.3220311965079059</v>
      </c>
      <c r="K527" s="42">
        <f>J527/$J$525</f>
        <v>0.99546574093336726</v>
      </c>
      <c r="L527" s="41"/>
      <c r="M527" s="70"/>
      <c r="N527" s="70"/>
      <c r="O527" s="70">
        <v>5</v>
      </c>
      <c r="P527" s="6">
        <f>J267</f>
        <v>2.3565555467320225</v>
      </c>
      <c r="Q527" s="42">
        <f>P527/$P$525</f>
        <v>0.93373220678052149</v>
      </c>
      <c r="R527" s="41"/>
      <c r="S527" s="129"/>
      <c r="T527" s="129"/>
      <c r="U527" s="129">
        <v>5</v>
      </c>
      <c r="V527" s="131">
        <f>J363</f>
        <v>4.3234408252720624E-2</v>
      </c>
      <c r="W527" s="167">
        <f t="shared" si="29"/>
        <v>0.9609267431735905</v>
      </c>
      <c r="X527" s="41"/>
      <c r="Y527" s="87"/>
      <c r="Z527" s="87"/>
      <c r="AA527" s="87">
        <v>5</v>
      </c>
      <c r="AB527" s="45">
        <f>F417</f>
        <v>31.944559999999999</v>
      </c>
      <c r="AC527" s="42">
        <f>AB527/$AB$525</f>
        <v>0.84143505043411748</v>
      </c>
      <c r="AE527" s="87"/>
      <c r="AF527" s="87"/>
      <c r="AG527" s="87">
        <v>5</v>
      </c>
      <c r="AH527" s="6">
        <f>G452</f>
        <v>33.571875000000006</v>
      </c>
      <c r="AI527" s="42">
        <f>AH527/$AH$525</f>
        <v>0.83148424899642981</v>
      </c>
      <c r="AK527" s="87"/>
      <c r="AL527" s="87"/>
      <c r="AM527" s="87">
        <v>5</v>
      </c>
      <c r="AN527" s="45">
        <f>F482</f>
        <v>37.13514</v>
      </c>
      <c r="AO527" s="42">
        <f>AN527/$AN$525</f>
        <v>0.9326832997700889</v>
      </c>
    </row>
    <row r="528" spans="1:41">
      <c r="C528" s="41">
        <v>10</v>
      </c>
      <c r="D528" s="42">
        <f>J74</f>
        <v>6.6449116968422057</v>
      </c>
      <c r="E528" s="42">
        <f>D528/$D$525</f>
        <v>0.94231764164516663</v>
      </c>
      <c r="F528" s="41"/>
      <c r="G528" s="112"/>
      <c r="H528" s="112"/>
      <c r="I528" s="41">
        <v>10</v>
      </c>
      <c r="J528" s="42">
        <f>J174</f>
        <v>4.7404225709557668</v>
      </c>
      <c r="K528" s="42">
        <f>J528/$J$525</f>
        <v>0.88667805442968906</v>
      </c>
      <c r="L528" s="41"/>
      <c r="M528" s="70"/>
      <c r="N528" s="70"/>
      <c r="O528" s="70">
        <v>10</v>
      </c>
      <c r="P528" s="6">
        <f>J272</f>
        <v>1.9929252431104669</v>
      </c>
      <c r="Q528" s="42">
        <f>P528/$P$525</f>
        <v>0.78965186616488126</v>
      </c>
      <c r="R528" s="41"/>
      <c r="S528" s="129"/>
      <c r="T528" s="129"/>
      <c r="U528" s="129">
        <v>10</v>
      </c>
      <c r="V528" s="131">
        <f>J368</f>
        <v>3.4383487143461712E-2</v>
      </c>
      <c r="W528" s="167">
        <f t="shared" si="29"/>
        <v>0.76420641926187494</v>
      </c>
      <c r="X528" s="41"/>
      <c r="Y528" s="87"/>
      <c r="Z528" s="87"/>
      <c r="AA528" s="87">
        <v>10</v>
      </c>
      <c r="AB528" s="45">
        <f>F418</f>
        <v>31.35934</v>
      </c>
      <c r="AC528" s="42">
        <f>AB528/$AB$525</f>
        <v>0.82602007460677618</v>
      </c>
      <c r="AE528" s="87"/>
      <c r="AF528" s="87"/>
      <c r="AG528" s="87">
        <v>10</v>
      </c>
      <c r="AH528" s="6">
        <f>G454</f>
        <v>32.141684999999995</v>
      </c>
      <c r="AI528" s="42">
        <f>AH528/$AH$525</f>
        <v>0.79606232340924665</v>
      </c>
      <c r="AK528" s="87"/>
      <c r="AL528" s="87"/>
      <c r="AM528" s="87">
        <v>10</v>
      </c>
      <c r="AN528" s="45">
        <f>F483</f>
        <v>32.145780000000002</v>
      </c>
      <c r="AO528" s="42">
        <f>AN528/$AN$525</f>
        <v>0.80737092048349168</v>
      </c>
    </row>
    <row r="529" spans="1:43">
      <c r="C529" s="41">
        <v>100</v>
      </c>
      <c r="D529" s="42">
        <f>J96</f>
        <v>6.3723306998109388</v>
      </c>
      <c r="E529" s="98">
        <f>D529/$D$525</f>
        <v>0.90366281912858515</v>
      </c>
      <c r="F529" s="41"/>
      <c r="G529" s="112"/>
      <c r="H529" s="112"/>
      <c r="I529" s="41">
        <v>100</v>
      </c>
      <c r="J529" s="42">
        <f>J195</f>
        <v>4.1155396393663626</v>
      </c>
      <c r="K529" s="98">
        <f>J529/$J$525</f>
        <v>0.76979607318549337</v>
      </c>
      <c r="L529" s="41"/>
      <c r="M529" s="70"/>
      <c r="N529" s="70"/>
      <c r="O529" s="70">
        <v>100</v>
      </c>
      <c r="P529" s="6">
        <f>J292</f>
        <v>1.9459529868835919</v>
      </c>
      <c r="Q529" s="98">
        <f>P529/$P$525</f>
        <v>0.7710401646393209</v>
      </c>
      <c r="R529" s="41"/>
      <c r="S529" s="129"/>
      <c r="T529" s="129"/>
      <c r="U529" s="129">
        <v>100</v>
      </c>
      <c r="V529" s="131">
        <f>J390</f>
        <v>8.8539330834058447E-2</v>
      </c>
      <c r="W529" s="168">
        <f t="shared" si="29"/>
        <v>1.9678726796448522</v>
      </c>
      <c r="X529" s="41"/>
      <c r="Y529" s="87"/>
      <c r="Z529" s="87"/>
      <c r="AA529" s="87">
        <v>100</v>
      </c>
      <c r="AB529" s="45">
        <f>F422</f>
        <v>21.100580000000001</v>
      </c>
      <c r="AC529" s="42">
        <f>AB529/$AB$525</f>
        <v>0.55579940986788146</v>
      </c>
      <c r="AE529" s="87"/>
      <c r="AF529" s="87"/>
      <c r="AG529" s="87">
        <v>100</v>
      </c>
      <c r="AH529" s="6">
        <f>G462</f>
        <v>20.87039</v>
      </c>
      <c r="AI529" s="98">
        <f>AH529/$AH$525</f>
        <v>0.51690293006907106</v>
      </c>
      <c r="AK529" s="87"/>
      <c r="AL529" s="87"/>
      <c r="AM529" s="87">
        <v>100</v>
      </c>
      <c r="AN529" s="45">
        <f>F487</f>
        <v>21.157540000000001</v>
      </c>
      <c r="AO529" s="42">
        <f>AN529/$AN$525</f>
        <v>0.53139113578722597</v>
      </c>
    </row>
    <row r="530" spans="1:43">
      <c r="K530" s="13"/>
      <c r="L530" s="13"/>
      <c r="M530" s="13"/>
      <c r="N530" s="13"/>
      <c r="P530" s="13"/>
      <c r="Q530" s="13"/>
      <c r="R530" s="13"/>
      <c r="S530" s="13"/>
    </row>
    <row r="538" spans="1:43" ht="18.75">
      <c r="A538" s="243" t="s">
        <v>37</v>
      </c>
      <c r="B538" s="243"/>
      <c r="C538" s="43" t="s">
        <v>132</v>
      </c>
      <c r="D538" s="73" t="s">
        <v>45</v>
      </c>
      <c r="E538" s="95"/>
      <c r="F538" s="214" t="s">
        <v>38</v>
      </c>
      <c r="G538" s="214"/>
      <c r="H538" s="104" t="s">
        <v>132</v>
      </c>
      <c r="I538" s="73" t="s">
        <v>45</v>
      </c>
      <c r="J538" s="104"/>
    </row>
    <row r="539" spans="1:43">
      <c r="C539" s="41">
        <v>150</v>
      </c>
      <c r="D539" s="42">
        <f>E506</f>
        <v>0.93800153665025321</v>
      </c>
      <c r="E539" s="42"/>
      <c r="H539" s="41">
        <v>150</v>
      </c>
      <c r="I539" s="42">
        <f>E520</f>
        <v>0.90497638046870932</v>
      </c>
      <c r="J539" s="42"/>
    </row>
    <row r="540" spans="1:43">
      <c r="C540" s="41">
        <v>100</v>
      </c>
      <c r="D540" s="42">
        <f>K506</f>
        <v>0.92013362979311786</v>
      </c>
      <c r="E540" s="42"/>
      <c r="F540" s="41"/>
      <c r="G540" s="41"/>
      <c r="H540" s="41">
        <v>100</v>
      </c>
      <c r="I540" s="42">
        <f>K520</f>
        <v>0.85119426340832471</v>
      </c>
      <c r="J540" s="42"/>
    </row>
    <row r="541" spans="1:43">
      <c r="C541" s="41">
        <v>50</v>
      </c>
      <c r="D541" s="42">
        <f>Q506</f>
        <v>0.87249258011547026</v>
      </c>
      <c r="E541" s="42"/>
      <c r="F541" s="41"/>
      <c r="G541" s="41"/>
      <c r="H541" s="41">
        <v>50</v>
      </c>
      <c r="I541" s="42">
        <f>Q520</f>
        <v>0.81059071784032388</v>
      </c>
      <c r="J541" s="42"/>
      <c r="AG541" s="68"/>
      <c r="AH541" s="68"/>
      <c r="AI541" s="70"/>
      <c r="AJ541" s="7"/>
      <c r="AK541" s="85"/>
      <c r="AM541" s="86"/>
      <c r="AN541" s="86"/>
      <c r="AO541" s="87"/>
    </row>
    <row r="542" spans="1:43">
      <c r="C542" s="41">
        <v>5</v>
      </c>
      <c r="D542" s="42">
        <f>W506</f>
        <v>0.7944734309956849</v>
      </c>
      <c r="E542" s="42"/>
      <c r="F542" s="41"/>
      <c r="G542" s="41"/>
      <c r="H542" s="41">
        <v>5</v>
      </c>
      <c r="I542" s="42">
        <f>W520</f>
        <v>0.58466291448971142</v>
      </c>
      <c r="J542" s="42"/>
      <c r="AG542" s="68"/>
      <c r="AH542" s="68"/>
      <c r="AI542" s="70"/>
      <c r="AJ542" s="70"/>
      <c r="AK542" s="66"/>
      <c r="AM542" s="86"/>
      <c r="AN542" s="86"/>
      <c r="AO542" s="87"/>
    </row>
    <row r="543" spans="1:43">
      <c r="C543" s="41">
        <v>1.4999999999999999E-2</v>
      </c>
      <c r="D543" s="42">
        <f>AC506</f>
        <v>1.023553783296123</v>
      </c>
      <c r="E543" s="42"/>
      <c r="F543" s="41"/>
      <c r="G543" s="41"/>
      <c r="H543" s="41">
        <v>1.4999999999999999E-2</v>
      </c>
      <c r="I543" s="42">
        <f>AC520</f>
        <v>1.1010834677167034</v>
      </c>
      <c r="J543" s="42"/>
      <c r="AG543" s="88"/>
      <c r="AH543" s="88"/>
      <c r="AI543" s="89"/>
      <c r="AJ543" s="89"/>
      <c r="AK543" s="66"/>
      <c r="AM543" s="88"/>
      <c r="AN543" s="88"/>
      <c r="AO543" s="89"/>
    </row>
    <row r="544" spans="1:43">
      <c r="C544" s="41">
        <v>8.9999999999999993E-3</v>
      </c>
      <c r="D544" s="42">
        <f>AI506</f>
        <v>0.82414322525549943</v>
      </c>
      <c r="E544" s="42"/>
      <c r="F544" s="41"/>
      <c r="G544" s="41"/>
      <c r="H544" s="41">
        <v>8.9999999999999993E-3</v>
      </c>
      <c r="I544" s="42">
        <f>AI520</f>
        <v>0.85360255043610245</v>
      </c>
      <c r="J544" s="42"/>
      <c r="AG544" s="236"/>
      <c r="AH544" s="236"/>
      <c r="AI544" s="68"/>
      <c r="AJ544" s="68"/>
      <c r="AK544" s="68"/>
      <c r="AM544" s="236"/>
      <c r="AN544" s="236"/>
      <c r="AO544" s="86"/>
      <c r="AP544" s="86"/>
      <c r="AQ544" s="86"/>
    </row>
    <row r="545" spans="1:43">
      <c r="C545" s="41">
        <v>3.0000000000000001E-3</v>
      </c>
      <c r="D545" s="42">
        <f>AO506</f>
        <v>0.99500431837326719</v>
      </c>
      <c r="E545" s="42"/>
      <c r="F545" s="41"/>
      <c r="G545" s="41"/>
      <c r="H545" s="41">
        <v>3.0000000000000001E-3</v>
      </c>
      <c r="I545" s="42">
        <f>AO520</f>
        <v>1.0585922316139</v>
      </c>
      <c r="J545" s="42"/>
      <c r="AG545" s="90"/>
      <c r="AH545" s="90"/>
      <c r="AI545" s="88"/>
      <c r="AJ545" s="88"/>
      <c r="AK545" s="88"/>
      <c r="AM545" s="90"/>
      <c r="AN545" s="90"/>
      <c r="AO545" s="88"/>
      <c r="AP545" s="88"/>
      <c r="AQ545" s="88"/>
    </row>
    <row r="546" spans="1:43" ht="18.75">
      <c r="A546" s="243" t="s">
        <v>36</v>
      </c>
      <c r="B546" s="243"/>
      <c r="C546" s="104" t="s">
        <v>132</v>
      </c>
      <c r="D546" s="73" t="s">
        <v>45</v>
      </c>
      <c r="E546" s="104"/>
      <c r="F546" s="214" t="s">
        <v>39</v>
      </c>
      <c r="G546" s="214"/>
      <c r="H546" s="104" t="s">
        <v>132</v>
      </c>
      <c r="I546" s="73" t="s">
        <v>45</v>
      </c>
      <c r="J546" s="104"/>
      <c r="AG546" s="68"/>
      <c r="AH546" s="68"/>
      <c r="AI546" s="70"/>
      <c r="AJ546" s="8"/>
      <c r="AK546" s="66"/>
      <c r="AM546" s="86"/>
      <c r="AN546" s="86"/>
      <c r="AO546" s="87"/>
    </row>
    <row r="547" spans="1:43">
      <c r="C547" s="41">
        <v>150</v>
      </c>
      <c r="D547" s="42">
        <f>E507</f>
        <v>0.93755292492121689</v>
      </c>
      <c r="E547" s="42"/>
      <c r="H547" s="41">
        <v>150</v>
      </c>
      <c r="I547" s="42">
        <f>E521</f>
        <v>0.96845905827818379</v>
      </c>
      <c r="J547" s="42"/>
      <c r="AG547" s="68"/>
      <c r="AH547" s="68"/>
      <c r="AI547" s="70"/>
      <c r="AJ547" s="7"/>
      <c r="AK547" s="66"/>
      <c r="AM547" s="86"/>
      <c r="AN547" s="86"/>
      <c r="AO547" s="87"/>
    </row>
    <row r="548" spans="1:43">
      <c r="C548" s="41">
        <v>100</v>
      </c>
      <c r="D548" s="42">
        <f>K507</f>
        <v>0.95906671288183465</v>
      </c>
      <c r="E548" s="42"/>
      <c r="F548" s="41"/>
      <c r="G548" s="41"/>
      <c r="H548" s="41">
        <v>100</v>
      </c>
      <c r="I548" s="42">
        <f>K521</f>
        <v>0.93464536785779406</v>
      </c>
      <c r="J548" s="42"/>
      <c r="AG548" s="68"/>
      <c r="AH548" s="68"/>
      <c r="AI548" s="70"/>
      <c r="AJ548" s="7"/>
      <c r="AK548" s="66"/>
      <c r="AM548" s="86"/>
      <c r="AN548" s="86"/>
      <c r="AO548" s="87"/>
    </row>
    <row r="549" spans="1:43">
      <c r="C549" s="41">
        <v>50</v>
      </c>
      <c r="D549" s="42">
        <f>Q507</f>
        <v>0.94154806921940348</v>
      </c>
      <c r="E549" s="42"/>
      <c r="F549" s="41"/>
      <c r="G549" s="41"/>
      <c r="H549" s="41">
        <v>50</v>
      </c>
      <c r="I549" s="42">
        <f>Q521</f>
        <v>0.9554369466278827</v>
      </c>
      <c r="J549" s="42"/>
      <c r="AG549" s="68"/>
      <c r="AH549" s="68"/>
      <c r="AI549" s="70"/>
      <c r="AJ549" s="7"/>
      <c r="AK549" s="66"/>
      <c r="AM549" s="86"/>
      <c r="AN549" s="86"/>
      <c r="AO549" s="87"/>
    </row>
    <row r="550" spans="1:43">
      <c r="C550" s="41">
        <v>5</v>
      </c>
      <c r="D550" s="42">
        <f>W507</f>
        <v>1.0438123288529131</v>
      </c>
      <c r="E550" s="42"/>
      <c r="F550" s="41"/>
      <c r="G550" s="41"/>
      <c r="H550" s="41">
        <v>5</v>
      </c>
      <c r="I550" s="42">
        <f>W521</f>
        <v>0.91684268175845585</v>
      </c>
      <c r="J550" s="42"/>
      <c r="AG550" s="41"/>
      <c r="AH550" s="41"/>
      <c r="AI550" s="70"/>
      <c r="AJ550" s="71"/>
      <c r="AK550" s="85"/>
      <c r="AM550" s="41"/>
      <c r="AN550" s="41"/>
      <c r="AO550" s="87"/>
    </row>
    <row r="551" spans="1:43">
      <c r="C551" s="41">
        <v>1.4999999999999999E-2</v>
      </c>
      <c r="D551" s="42">
        <f>AC507</f>
        <v>0.96801264361415384</v>
      </c>
      <c r="E551" s="42"/>
      <c r="F551" s="41"/>
      <c r="G551" s="41"/>
      <c r="H551" s="41">
        <v>1.4999999999999999E-2</v>
      </c>
      <c r="I551" s="42">
        <f>AC521</f>
        <v>0.97930802275896456</v>
      </c>
      <c r="J551" s="42"/>
      <c r="AG551" s="41"/>
      <c r="AH551" s="41"/>
      <c r="AI551" s="89"/>
      <c r="AJ551" s="71"/>
      <c r="AK551" s="85"/>
      <c r="AM551" s="41"/>
      <c r="AN551" s="41"/>
      <c r="AO551" s="89"/>
    </row>
    <row r="552" spans="1:43">
      <c r="C552" s="41">
        <v>8.9999999999999993E-3</v>
      </c>
      <c r="D552" s="42">
        <f>AI507</f>
        <v>0.77589370276878455</v>
      </c>
      <c r="E552" s="42"/>
      <c r="F552" s="41"/>
      <c r="G552" s="41"/>
      <c r="H552" s="41">
        <v>8.9999999999999993E-3</v>
      </c>
      <c r="I552" s="42">
        <f>AI521</f>
        <v>0.88239761699075492</v>
      </c>
      <c r="J552" s="42"/>
      <c r="AG552" s="215"/>
      <c r="AH552" s="215"/>
      <c r="AI552" s="68"/>
      <c r="AJ552" s="68"/>
      <c r="AK552" s="68"/>
      <c r="AM552" s="215"/>
      <c r="AN552" s="215"/>
      <c r="AO552" s="86"/>
      <c r="AP552" s="86"/>
      <c r="AQ552" s="86"/>
    </row>
    <row r="553" spans="1:43">
      <c r="C553" s="41">
        <v>3.0000000000000001E-3</v>
      </c>
      <c r="D553" s="42">
        <f>AO507</f>
        <v>0.93511151626551758</v>
      </c>
      <c r="E553" s="42"/>
      <c r="F553" s="41"/>
      <c r="G553" s="41"/>
      <c r="H553" s="41">
        <v>3.0000000000000001E-3</v>
      </c>
      <c r="I553" s="42">
        <f>AO521</f>
        <v>0.98867691645784772</v>
      </c>
      <c r="J553" s="42"/>
      <c r="AG553" s="88"/>
      <c r="AH553" s="88"/>
      <c r="AI553" s="88"/>
      <c r="AJ553" s="88"/>
      <c r="AK553" s="88"/>
      <c r="AM553" s="88"/>
      <c r="AN553" s="88"/>
      <c r="AO553" s="88"/>
      <c r="AP553" s="88"/>
      <c r="AQ553" s="88"/>
    </row>
    <row r="554" spans="1:43" ht="18.75">
      <c r="A554" s="243" t="s">
        <v>35</v>
      </c>
      <c r="B554" s="243"/>
      <c r="C554" s="104" t="s">
        <v>132</v>
      </c>
      <c r="D554" s="73" t="s">
        <v>45</v>
      </c>
      <c r="E554" s="104"/>
      <c r="F554" s="214" t="s">
        <v>40</v>
      </c>
      <c r="G554" s="214"/>
      <c r="H554" s="104" t="s">
        <v>132</v>
      </c>
      <c r="I554" s="73" t="s">
        <v>45</v>
      </c>
      <c r="J554" s="104"/>
      <c r="AG554" s="70"/>
      <c r="AH554" s="70"/>
      <c r="AI554" s="70"/>
      <c r="AJ554" s="8"/>
      <c r="AK554" s="66"/>
      <c r="AM554" s="87"/>
      <c r="AN554" s="87"/>
      <c r="AO554" s="87"/>
    </row>
    <row r="555" spans="1:43">
      <c r="C555" s="41">
        <v>150</v>
      </c>
      <c r="D555" s="42">
        <f>E508</f>
        <v>0.91264484925038403</v>
      </c>
      <c r="E555" s="42"/>
      <c r="H555" s="41">
        <v>150</v>
      </c>
      <c r="I555" s="42">
        <f>E522</f>
        <v>0.88057207498438128</v>
      </c>
      <c r="J555" s="42"/>
      <c r="AG555" s="70"/>
      <c r="AH555" s="70"/>
      <c r="AI555" s="70"/>
      <c r="AJ555" s="7"/>
      <c r="AK555" s="66"/>
      <c r="AM555" s="87"/>
      <c r="AN555" s="87"/>
      <c r="AO555" s="87"/>
    </row>
    <row r="556" spans="1:43">
      <c r="C556" s="41">
        <v>100</v>
      </c>
      <c r="D556" s="42">
        <f>K508</f>
        <v>0.86083964870750562</v>
      </c>
      <c r="E556" s="42"/>
      <c r="F556" s="41"/>
      <c r="G556" s="41"/>
      <c r="H556" s="41">
        <v>100</v>
      </c>
      <c r="I556" s="42">
        <f>K522</f>
        <v>0.81339285756860791</v>
      </c>
      <c r="J556" s="42"/>
      <c r="AG556" s="70"/>
      <c r="AH556" s="70"/>
      <c r="AI556" s="70"/>
      <c r="AJ556" s="7"/>
      <c r="AK556" s="66"/>
      <c r="AM556" s="87"/>
      <c r="AN556" s="87"/>
      <c r="AO556" s="87"/>
    </row>
    <row r="557" spans="1:43">
      <c r="C557" s="41">
        <v>50</v>
      </c>
      <c r="D557" s="42">
        <f>Q508</f>
        <v>0.77785606650907435</v>
      </c>
      <c r="E557" s="42"/>
      <c r="F557" s="41"/>
      <c r="G557" s="41"/>
      <c r="H557" s="41">
        <v>50</v>
      </c>
      <c r="I557" s="42">
        <f>Q522</f>
        <v>0.78569528522235688</v>
      </c>
      <c r="J557" s="42"/>
      <c r="AG557" s="70"/>
      <c r="AH557" s="70"/>
      <c r="AI557" s="70"/>
      <c r="AJ557" s="7"/>
      <c r="AK557" s="66"/>
      <c r="AM557" s="87"/>
      <c r="AN557" s="87"/>
      <c r="AO557" s="87"/>
    </row>
    <row r="558" spans="1:43">
      <c r="C558" s="41">
        <v>5</v>
      </c>
      <c r="D558" s="42">
        <f>W508</f>
        <v>0.71440862751570111</v>
      </c>
      <c r="E558" s="42"/>
      <c r="F558" s="41"/>
      <c r="G558" s="41"/>
      <c r="H558" s="41">
        <v>5</v>
      </c>
      <c r="I558" s="42">
        <f>W522</f>
        <v>0.65439765140711059</v>
      </c>
      <c r="J558" s="42"/>
      <c r="AG558" s="70"/>
      <c r="AH558" s="70"/>
      <c r="AI558" s="70"/>
      <c r="AJ558" s="8"/>
      <c r="AK558" s="85"/>
      <c r="AM558" s="87"/>
      <c r="AN558" s="87"/>
      <c r="AO558" s="87"/>
    </row>
    <row r="559" spans="1:43">
      <c r="C559" s="41">
        <v>1.4999999999999999E-2</v>
      </c>
      <c r="D559" s="42">
        <f>AC508</f>
        <v>0.88657517307181144</v>
      </c>
      <c r="E559" s="42"/>
      <c r="F559" s="41"/>
      <c r="G559" s="41"/>
      <c r="H559" s="41">
        <v>1.4999999999999999E-2</v>
      </c>
      <c r="I559" s="42">
        <f>AC522</f>
        <v>0.89010607340116321</v>
      </c>
      <c r="J559" s="42"/>
      <c r="AG559" s="89"/>
      <c r="AH559" s="89"/>
      <c r="AI559" s="89"/>
      <c r="AJ559" s="8"/>
      <c r="AK559" s="85"/>
      <c r="AM559" s="89"/>
      <c r="AN559" s="89"/>
      <c r="AO559" s="89"/>
    </row>
    <row r="560" spans="1:43">
      <c r="C560" s="41">
        <v>8.9999999999999993E-3</v>
      </c>
      <c r="D560" s="42">
        <f>AI508</f>
        <v>0.74415962615266962</v>
      </c>
      <c r="E560" s="42"/>
      <c r="F560" s="41"/>
      <c r="G560" s="41"/>
      <c r="H560" s="41">
        <v>8.9999999999999993E-3</v>
      </c>
      <c r="I560" s="42">
        <f>AI522</f>
        <v>0.78081099984545221</v>
      </c>
      <c r="J560" s="42"/>
    </row>
    <row r="561" spans="1:10">
      <c r="C561" s="41">
        <v>3.0000000000000001E-3</v>
      </c>
      <c r="D561" s="42">
        <f>AO508</f>
        <v>0.80507443469778306</v>
      </c>
      <c r="E561" s="42"/>
      <c r="F561" s="41"/>
      <c r="G561" s="41"/>
      <c r="H561" s="41">
        <v>3.0000000000000001E-3</v>
      </c>
      <c r="I561" s="42">
        <f>AO522</f>
        <v>0.85909643231016464</v>
      </c>
      <c r="J561" s="42"/>
    </row>
    <row r="562" spans="1:10" ht="18.75">
      <c r="A562" s="243" t="s">
        <v>34</v>
      </c>
      <c r="B562" s="243"/>
      <c r="C562" s="104" t="s">
        <v>132</v>
      </c>
      <c r="D562" s="73" t="s">
        <v>45</v>
      </c>
      <c r="E562" s="104"/>
      <c r="F562" s="214" t="s">
        <v>41</v>
      </c>
      <c r="G562" s="214"/>
      <c r="H562" s="104" t="s">
        <v>132</v>
      </c>
      <c r="I562" s="73" t="s">
        <v>45</v>
      </c>
      <c r="J562" s="104"/>
    </row>
    <row r="563" spans="1:10">
      <c r="C563" s="41">
        <v>150</v>
      </c>
      <c r="D563" s="42">
        <f>E509</f>
        <v>1.0294449751281296</v>
      </c>
      <c r="E563" s="42"/>
      <c r="H563" s="41">
        <v>150</v>
      </c>
      <c r="I563" s="42">
        <f>E526</f>
        <v>0.9597067135515448</v>
      </c>
      <c r="J563" s="42"/>
    </row>
    <row r="564" spans="1:10">
      <c r="C564" s="41">
        <v>100</v>
      </c>
      <c r="D564" s="42">
        <f>K509</f>
        <v>0.90181820242411481</v>
      </c>
      <c r="E564" s="42"/>
      <c r="F564" s="41"/>
      <c r="G564" s="41"/>
      <c r="H564" s="41">
        <v>100</v>
      </c>
      <c r="I564" s="42">
        <f>K526</f>
        <v>0.92820388616957938</v>
      </c>
      <c r="J564" s="42"/>
    </row>
    <row r="565" spans="1:10">
      <c r="C565" s="41">
        <v>50</v>
      </c>
      <c r="D565" s="42">
        <f>Q509</f>
        <v>0.79994029268531208</v>
      </c>
      <c r="E565" s="42"/>
      <c r="F565" s="41"/>
      <c r="G565" s="41"/>
      <c r="H565" s="41">
        <v>50</v>
      </c>
      <c r="I565" s="42">
        <f>Q526</f>
        <v>0.89444992304930504</v>
      </c>
      <c r="J565" s="42"/>
    </row>
    <row r="566" spans="1:10">
      <c r="C566" s="41">
        <v>5</v>
      </c>
      <c r="D566" s="42">
        <f>W509</f>
        <v>1.2547099652117737</v>
      </c>
      <c r="E566" s="42"/>
      <c r="F566" s="41"/>
      <c r="G566" s="41"/>
      <c r="H566" s="41">
        <v>5</v>
      </c>
      <c r="I566" s="42">
        <f>W526</f>
        <v>1.0368217499032333</v>
      </c>
      <c r="J566" s="42"/>
    </row>
    <row r="567" spans="1:10">
      <c r="C567" s="41">
        <v>1.4999999999999999E-2</v>
      </c>
      <c r="D567" s="42">
        <f>AC509</f>
        <v>0.76931202412069066</v>
      </c>
      <c r="E567" s="42"/>
      <c r="F567" s="41"/>
      <c r="G567" s="41"/>
      <c r="H567" s="41">
        <v>1.4999999999999999E-2</v>
      </c>
      <c r="I567" s="42">
        <f>AC526</f>
        <v>0.94175672037841796</v>
      </c>
      <c r="J567" s="42"/>
    </row>
    <row r="568" spans="1:10">
      <c r="C568" s="41">
        <v>8.9999999999999993E-3</v>
      </c>
      <c r="D568" s="42">
        <f>AI509</f>
        <v>0.60793608256818932</v>
      </c>
      <c r="E568" s="42"/>
      <c r="F568" s="41"/>
      <c r="G568" s="41"/>
      <c r="H568" s="41">
        <v>8.9999999999999993E-3</v>
      </c>
      <c r="I568" s="42">
        <f>AI526</f>
        <v>0.83283542831554713</v>
      </c>
      <c r="J568" s="42"/>
    </row>
    <row r="569" spans="1:10">
      <c r="C569" s="41">
        <v>3.0000000000000001E-3</v>
      </c>
      <c r="D569" s="42">
        <f>AO509</f>
        <v>0.64069776605385875</v>
      </c>
      <c r="E569" s="42"/>
      <c r="F569" s="41"/>
      <c r="G569" s="41"/>
      <c r="H569" s="41">
        <v>3.0000000000000001E-3</v>
      </c>
      <c r="I569" s="42">
        <f>AO526</f>
        <v>0.99521968646286951</v>
      </c>
      <c r="J569" s="42"/>
    </row>
    <row r="570" spans="1:10" ht="18.75">
      <c r="A570" s="243" t="s">
        <v>33</v>
      </c>
      <c r="B570" s="243"/>
      <c r="C570" s="104" t="s">
        <v>132</v>
      </c>
      <c r="D570" s="73" t="s">
        <v>45</v>
      </c>
      <c r="E570" s="104"/>
      <c r="F570" s="214" t="s">
        <v>42</v>
      </c>
      <c r="G570" s="214"/>
      <c r="H570" s="104" t="s">
        <v>132</v>
      </c>
      <c r="I570" s="73" t="s">
        <v>45</v>
      </c>
      <c r="J570" s="104"/>
    </row>
    <row r="571" spans="1:10">
      <c r="C571" s="41">
        <v>150</v>
      </c>
      <c r="D571" s="42">
        <f>E513</f>
        <v>0.90323322124684491</v>
      </c>
      <c r="E571" s="42"/>
      <c r="H571" s="41">
        <v>150</v>
      </c>
      <c r="I571" s="42">
        <f>E527</f>
        <v>0.99738505595420957</v>
      </c>
      <c r="J571" s="42"/>
    </row>
    <row r="572" spans="1:10">
      <c r="C572" s="41">
        <v>100</v>
      </c>
      <c r="D572" s="42">
        <f>K513</f>
        <v>0.90597239723800249</v>
      </c>
      <c r="E572" s="42"/>
      <c r="F572" s="41"/>
      <c r="G572" s="41"/>
      <c r="H572" s="41">
        <v>100</v>
      </c>
      <c r="I572" s="42">
        <f>K527</f>
        <v>0.99546574093336726</v>
      </c>
      <c r="J572" s="42"/>
    </row>
    <row r="573" spans="1:10">
      <c r="C573" s="41">
        <v>50</v>
      </c>
      <c r="D573" s="42">
        <f>Q513</f>
        <v>0.91194713867582744</v>
      </c>
      <c r="E573" s="42"/>
      <c r="F573" s="41"/>
      <c r="G573" s="41"/>
      <c r="H573" s="41">
        <v>50</v>
      </c>
      <c r="I573" s="42">
        <f>Q527</f>
        <v>0.93373220678052149</v>
      </c>
      <c r="J573" s="42"/>
    </row>
    <row r="574" spans="1:10">
      <c r="C574" s="41">
        <v>5</v>
      </c>
      <c r="D574" s="42">
        <f>W513</f>
        <v>0.92733763020879623</v>
      </c>
      <c r="E574" s="42"/>
      <c r="F574" s="41"/>
      <c r="G574" s="41"/>
      <c r="H574" s="41">
        <v>5</v>
      </c>
      <c r="I574" s="42">
        <f>W527</f>
        <v>0.9609267431735905</v>
      </c>
      <c r="J574" s="42"/>
    </row>
    <row r="575" spans="1:10">
      <c r="C575" s="41">
        <v>1.4999999999999999E-2</v>
      </c>
      <c r="D575" s="42">
        <f>AC513</f>
        <v>0.8947592453768507</v>
      </c>
      <c r="E575" s="42"/>
      <c r="F575" s="41"/>
      <c r="G575" s="41"/>
      <c r="H575" s="41">
        <v>1.4999999999999999E-2</v>
      </c>
      <c r="I575" s="42">
        <f>AC527</f>
        <v>0.84143505043411748</v>
      </c>
      <c r="J575" s="42"/>
    </row>
    <row r="576" spans="1:10">
      <c r="C576" s="41">
        <v>8.9999999999999993E-3</v>
      </c>
      <c r="D576" s="42">
        <f>AI513</f>
        <v>0.83965646287482809</v>
      </c>
      <c r="E576" s="42"/>
      <c r="F576" s="41"/>
      <c r="G576" s="41"/>
      <c r="H576" s="41">
        <v>8.9999999999999993E-3</v>
      </c>
      <c r="I576" s="42">
        <f>AI527</f>
        <v>0.83148424899642981</v>
      </c>
      <c r="J576" s="42"/>
    </row>
    <row r="577" spans="1:10">
      <c r="C577" s="41">
        <v>3.0000000000000001E-3</v>
      </c>
      <c r="D577" s="42">
        <f>AO513</f>
        <v>0.95533459683167676</v>
      </c>
      <c r="E577" s="42"/>
      <c r="F577" s="41"/>
      <c r="G577" s="41"/>
      <c r="H577" s="41">
        <v>3.0000000000000001E-3</v>
      </c>
      <c r="I577" s="42">
        <f>AO527</f>
        <v>0.9326832997700889</v>
      </c>
      <c r="J577" s="42"/>
    </row>
    <row r="578" spans="1:10" ht="18.75">
      <c r="A578" s="243" t="s">
        <v>32</v>
      </c>
      <c r="B578" s="243"/>
      <c r="C578" s="104" t="s">
        <v>132</v>
      </c>
      <c r="D578" s="73" t="s">
        <v>45</v>
      </c>
      <c r="E578" s="104"/>
      <c r="F578" s="214" t="s">
        <v>43</v>
      </c>
      <c r="G578" s="214"/>
      <c r="H578" s="104" t="s">
        <v>132</v>
      </c>
      <c r="I578" s="93" t="s">
        <v>45</v>
      </c>
      <c r="J578" s="104"/>
    </row>
    <row r="579" spans="1:10">
      <c r="C579" s="41">
        <v>150</v>
      </c>
      <c r="D579" s="42">
        <f>E514</f>
        <v>0.92534926174920207</v>
      </c>
      <c r="E579" s="42"/>
      <c r="H579" s="41">
        <v>150</v>
      </c>
      <c r="I579" s="42">
        <f>E528</f>
        <v>0.94231764164516663</v>
      </c>
      <c r="J579" s="42"/>
    </row>
    <row r="580" spans="1:10">
      <c r="C580" s="41">
        <v>100</v>
      </c>
      <c r="D580" s="42">
        <f>K514</f>
        <v>0.91675281896421446</v>
      </c>
      <c r="E580" s="42"/>
      <c r="F580" s="41"/>
      <c r="G580" s="41"/>
      <c r="H580" s="41">
        <v>100</v>
      </c>
      <c r="I580" s="42">
        <f>K528</f>
        <v>0.88667805442968906</v>
      </c>
      <c r="J580" s="42"/>
    </row>
    <row r="581" spans="1:10">
      <c r="C581" s="41">
        <v>50</v>
      </c>
      <c r="D581" s="42">
        <f>Q514</f>
        <v>0.92118511139033477</v>
      </c>
      <c r="E581" s="42"/>
      <c r="F581" s="41"/>
      <c r="G581" s="41"/>
      <c r="H581" s="41">
        <v>50</v>
      </c>
      <c r="I581" s="42">
        <f>Q528</f>
        <v>0.78965186616488126</v>
      </c>
      <c r="J581" s="42"/>
    </row>
    <row r="582" spans="1:10">
      <c r="C582" s="41">
        <v>5</v>
      </c>
      <c r="D582" s="42">
        <f>W514</f>
        <v>0.88183845875526068</v>
      </c>
      <c r="E582" s="42"/>
      <c r="F582" s="41"/>
      <c r="G582" s="41"/>
      <c r="H582" s="41">
        <v>5</v>
      </c>
      <c r="I582" s="42">
        <f>W528</f>
        <v>0.76420641926187494</v>
      </c>
      <c r="J582" s="42"/>
    </row>
    <row r="583" spans="1:10">
      <c r="C583" s="41">
        <v>1.4999999999999999E-2</v>
      </c>
      <c r="D583" s="42">
        <f>AC514</f>
        <v>0.82792791558824352</v>
      </c>
      <c r="E583" s="42"/>
      <c r="F583" s="41"/>
      <c r="G583" s="41"/>
      <c r="H583" s="41">
        <v>1.4999999999999999E-2</v>
      </c>
      <c r="I583" s="42">
        <f>AC528</f>
        <v>0.82602007460677618</v>
      </c>
      <c r="J583" s="42"/>
    </row>
    <row r="584" spans="1:10">
      <c r="C584" s="41">
        <v>8.9999999999999993E-3</v>
      </c>
      <c r="D584" s="42">
        <f>AI514</f>
        <v>0.73757846276387073</v>
      </c>
      <c r="E584" s="42"/>
      <c r="F584" s="41"/>
      <c r="G584" s="41"/>
      <c r="H584" s="41">
        <v>8.9999999999999993E-3</v>
      </c>
      <c r="I584" s="42">
        <f>AI528</f>
        <v>0.79606232340924665</v>
      </c>
      <c r="J584" s="42"/>
    </row>
    <row r="585" spans="1:10">
      <c r="C585" s="41">
        <v>3.0000000000000001E-3</v>
      </c>
      <c r="D585" s="42">
        <f>AO514</f>
        <v>0.82537853462656907</v>
      </c>
      <c r="E585" s="42"/>
      <c r="F585" s="41"/>
      <c r="G585" s="41"/>
      <c r="H585" s="41">
        <v>3.0000000000000001E-3</v>
      </c>
      <c r="I585" s="42">
        <f>AO528</f>
        <v>0.80737092048349168</v>
      </c>
      <c r="J585" s="42"/>
    </row>
    <row r="586" spans="1:10" ht="18.75">
      <c r="A586" s="243" t="s">
        <v>31</v>
      </c>
      <c r="B586" s="243"/>
      <c r="C586" s="104" t="s">
        <v>132</v>
      </c>
      <c r="D586" s="73" t="s">
        <v>45</v>
      </c>
      <c r="E586" s="104"/>
      <c r="F586" s="41"/>
      <c r="G586" s="41"/>
      <c r="H586" s="41"/>
      <c r="I586" s="41"/>
      <c r="J586" s="41"/>
    </row>
    <row r="587" spans="1:10">
      <c r="C587" s="41">
        <v>150</v>
      </c>
      <c r="D587" s="42">
        <f>E515</f>
        <v>0.98161120881715136</v>
      </c>
      <c r="E587" s="42"/>
      <c r="F587" s="41"/>
      <c r="G587" s="41"/>
      <c r="H587" s="41"/>
      <c r="I587" s="41"/>
      <c r="J587" s="41"/>
    </row>
    <row r="588" spans="1:10">
      <c r="C588" s="41">
        <v>100</v>
      </c>
      <c r="D588" s="42">
        <f>K515</f>
        <v>0.91302426786314728</v>
      </c>
      <c r="E588" s="42"/>
      <c r="F588" s="41"/>
      <c r="G588" s="41"/>
      <c r="H588" s="41"/>
      <c r="I588" s="41"/>
      <c r="J588" s="41"/>
    </row>
    <row r="589" spans="1:10">
      <c r="C589" s="41">
        <v>50</v>
      </c>
      <c r="D589" s="42">
        <f>Q515</f>
        <v>0.81194724919920014</v>
      </c>
      <c r="E589" s="42"/>
      <c r="F589" s="41"/>
      <c r="G589" s="41"/>
      <c r="H589" s="41"/>
      <c r="I589" s="41"/>
      <c r="J589" s="41"/>
    </row>
    <row r="590" spans="1:10">
      <c r="C590" s="41">
        <v>5</v>
      </c>
      <c r="D590" s="42">
        <f>W515</f>
        <v>0.82383400277363072</v>
      </c>
      <c r="E590" s="42"/>
      <c r="F590" s="41"/>
      <c r="G590" s="41"/>
      <c r="H590" s="41"/>
      <c r="I590" s="41"/>
      <c r="J590" s="41"/>
    </row>
    <row r="591" spans="1:10">
      <c r="C591" s="41">
        <v>1.4999999999999999E-2</v>
      </c>
      <c r="D591" s="42">
        <f>AC515</f>
        <v>0.79471731133235946</v>
      </c>
      <c r="E591" s="42"/>
      <c r="F591" s="41"/>
      <c r="G591" s="41"/>
      <c r="H591" s="41"/>
      <c r="I591" s="41"/>
      <c r="J591" s="41"/>
    </row>
    <row r="592" spans="1:10">
      <c r="C592" s="41">
        <v>8.9999999999999993E-3</v>
      </c>
      <c r="D592" s="42">
        <f>AI515</f>
        <v>0.74680229563025813</v>
      </c>
      <c r="E592" s="42"/>
      <c r="F592" s="41"/>
      <c r="G592" s="41"/>
      <c r="H592" s="41"/>
      <c r="I592" s="41"/>
      <c r="J592" s="41"/>
    </row>
    <row r="593" spans="1:10">
      <c r="C593" s="41">
        <v>3.0000000000000001E-3</v>
      </c>
      <c r="D593" s="42">
        <f>AO515</f>
        <v>0.75104419447962079</v>
      </c>
      <c r="E593" s="42"/>
      <c r="F593" s="41"/>
      <c r="G593" s="41"/>
      <c r="H593" s="41"/>
      <c r="I593" s="41"/>
      <c r="J593" s="41"/>
    </row>
    <row r="594" spans="1:10" ht="18.75">
      <c r="A594" s="243" t="s">
        <v>30</v>
      </c>
      <c r="B594" s="243"/>
      <c r="C594" s="104" t="s">
        <v>132</v>
      </c>
      <c r="D594" s="73" t="s">
        <v>45</v>
      </c>
      <c r="E594" s="104"/>
      <c r="F594" s="41"/>
      <c r="G594" s="41"/>
      <c r="H594" s="41"/>
      <c r="I594" s="41"/>
      <c r="J594" s="41"/>
    </row>
    <row r="595" spans="1:10">
      <c r="C595" s="41">
        <v>150</v>
      </c>
      <c r="D595" s="42">
        <f>E516</f>
        <v>1.0690641990215959</v>
      </c>
      <c r="E595" s="42"/>
      <c r="F595" s="41"/>
      <c r="G595" s="41"/>
      <c r="H595" s="41"/>
      <c r="I595" s="41"/>
      <c r="J595" s="41"/>
    </row>
    <row r="596" spans="1:10">
      <c r="C596" s="41">
        <v>100</v>
      </c>
      <c r="D596" s="42">
        <f>K516</f>
        <v>0.99906696046742627</v>
      </c>
      <c r="E596" s="42"/>
      <c r="F596" s="41"/>
      <c r="G596" s="41"/>
      <c r="H596" s="41"/>
      <c r="I596" s="41"/>
      <c r="J596" s="41"/>
    </row>
    <row r="597" spans="1:10">
      <c r="C597" s="41">
        <v>50</v>
      </c>
      <c r="D597" s="42">
        <f>Q516</f>
        <v>0.88508329104117156</v>
      </c>
      <c r="E597" s="42"/>
      <c r="F597" s="41"/>
      <c r="G597" s="41"/>
      <c r="H597" s="41"/>
      <c r="I597" s="41"/>
      <c r="J597" s="41"/>
    </row>
    <row r="598" spans="1:10">
      <c r="C598" s="41">
        <v>5</v>
      </c>
      <c r="D598" s="42">
        <f>W516</f>
        <v>1.4355750479613296</v>
      </c>
      <c r="E598" s="42"/>
      <c r="F598" s="41"/>
      <c r="G598" s="41"/>
      <c r="H598" s="41"/>
      <c r="I598" s="41"/>
      <c r="J598" s="41"/>
    </row>
    <row r="599" spans="1:10">
      <c r="C599" s="41">
        <v>1.4999999999999999E-2</v>
      </c>
      <c r="D599" s="42">
        <f>AC516</f>
        <v>0.72316576749047401</v>
      </c>
      <c r="E599" s="42"/>
      <c r="F599" s="41"/>
      <c r="G599" s="41"/>
      <c r="H599" s="41"/>
      <c r="I599" s="41"/>
      <c r="J599" s="41"/>
    </row>
    <row r="600" spans="1:10">
      <c r="C600" s="41">
        <v>8.9999999999999993E-3</v>
      </c>
      <c r="D600" s="42">
        <f>AI516</f>
        <v>0.61681416411398504</v>
      </c>
      <c r="E600" s="42"/>
      <c r="F600" s="41"/>
      <c r="G600" s="41"/>
      <c r="H600" s="41"/>
      <c r="I600" s="41"/>
      <c r="J600" s="41"/>
    </row>
    <row r="601" spans="1:10">
      <c r="C601" s="41">
        <v>3.0000000000000001E-3</v>
      </c>
      <c r="D601" s="42">
        <f>AO516</f>
        <v>0.57607412010132775</v>
      </c>
      <c r="E601" s="42"/>
      <c r="F601" s="41"/>
      <c r="G601" s="41"/>
      <c r="H601" s="41"/>
      <c r="I601" s="41"/>
      <c r="J601" s="41"/>
    </row>
    <row r="602" spans="1:10">
      <c r="A602" s="243"/>
      <c r="B602" s="243"/>
      <c r="C602" s="104"/>
      <c r="D602" s="73"/>
      <c r="E602" s="104"/>
    </row>
    <row r="603" spans="1:10">
      <c r="C603" s="41"/>
      <c r="D603" s="42"/>
      <c r="E603" s="45"/>
    </row>
    <row r="604" spans="1:10">
      <c r="C604" s="41"/>
      <c r="D604" s="42"/>
      <c r="E604" s="45"/>
    </row>
    <row r="605" spans="1:10">
      <c r="C605" s="41"/>
      <c r="D605" s="42"/>
      <c r="E605" s="45"/>
    </row>
    <row r="606" spans="1:10">
      <c r="C606" s="41"/>
      <c r="D606" s="42"/>
      <c r="E606" s="45"/>
    </row>
    <row r="607" spans="1:10">
      <c r="C607" s="41"/>
      <c r="D607" s="42"/>
      <c r="E607" s="45"/>
    </row>
    <row r="608" spans="1:10">
      <c r="C608" s="41"/>
      <c r="D608" s="42"/>
      <c r="E608" s="45"/>
    </row>
    <row r="609" spans="1:9">
      <c r="C609" s="218" t="s">
        <v>46</v>
      </c>
      <c r="D609" s="218"/>
      <c r="E609" s="218"/>
      <c r="F609" s="218"/>
      <c r="G609" s="218"/>
      <c r="H609" s="218"/>
      <c r="I609" s="218"/>
    </row>
    <row r="610" spans="1:9">
      <c r="C610" s="217" t="s">
        <v>133</v>
      </c>
      <c r="D610" s="217"/>
      <c r="E610" s="217"/>
      <c r="F610" s="217"/>
      <c r="G610" s="217"/>
      <c r="H610" s="217"/>
      <c r="I610" s="217"/>
    </row>
    <row r="611" spans="1:9">
      <c r="C611" s="64">
        <v>3.0000000000000001E-3</v>
      </c>
      <c r="D611" s="64">
        <v>8.9999999999999993E-3</v>
      </c>
      <c r="E611" s="64">
        <v>1.4999999999999999E-2</v>
      </c>
      <c r="F611" s="64">
        <v>5</v>
      </c>
      <c r="G611" s="64">
        <v>50</v>
      </c>
      <c r="H611" s="64">
        <v>100</v>
      </c>
      <c r="I611" s="64">
        <v>150</v>
      </c>
    </row>
    <row r="612" spans="1:9">
      <c r="A612" s="243" t="s">
        <v>37</v>
      </c>
      <c r="B612" s="243"/>
      <c r="C612" s="45"/>
      <c r="D612" s="45">
        <f>H428</f>
        <v>3.4054930846204118E-2</v>
      </c>
      <c r="E612" s="45"/>
      <c r="F612" s="153">
        <f>L304</f>
        <v>14.992455489188899</v>
      </c>
      <c r="G612" s="45">
        <f>L208</f>
        <v>7.3394243929116314</v>
      </c>
      <c r="H612" s="45">
        <f>L108</f>
        <v>2.7935245849243775</v>
      </c>
      <c r="I612" s="45">
        <f>L4</f>
        <v>2.8871644911930496</v>
      </c>
    </row>
    <row r="613" spans="1:9">
      <c r="A613" s="243" t="s">
        <v>36</v>
      </c>
      <c r="B613" s="243"/>
      <c r="C613" s="45"/>
      <c r="D613" s="45">
        <f>H430</f>
        <v>9.197302294225071E-2</v>
      </c>
      <c r="E613" s="45"/>
      <c r="F613" s="153">
        <f>L309</f>
        <v>11.221599631865464</v>
      </c>
      <c r="G613" s="45">
        <f>L213</f>
        <v>3.5139261511161819</v>
      </c>
      <c r="H613" s="45">
        <f>L113</f>
        <v>6.6136933357378584</v>
      </c>
      <c r="I613" s="45">
        <f>L10</f>
        <v>1.7115393185200389</v>
      </c>
    </row>
    <row r="614" spans="1:9">
      <c r="A614" s="243" t="s">
        <v>35</v>
      </c>
      <c r="B614" s="243"/>
      <c r="C614" s="45"/>
      <c r="D614" s="45">
        <f>H432</f>
        <v>0.81929596782540259</v>
      </c>
      <c r="E614" s="45"/>
      <c r="F614" s="153">
        <f>L314</f>
        <v>20.02472664691831</v>
      </c>
      <c r="G614" s="45">
        <f>L218</f>
        <v>1.246618150032424</v>
      </c>
      <c r="H614" s="45">
        <f>L118</f>
        <v>4.386182830582916</v>
      </c>
      <c r="I614" s="45">
        <f>L15</f>
        <v>5.6332539957499757</v>
      </c>
    </row>
    <row r="615" spans="1:9">
      <c r="A615" s="243" t="s">
        <v>34</v>
      </c>
      <c r="B615" s="243"/>
      <c r="C615" s="45"/>
      <c r="D615" s="45">
        <f>H434</f>
        <v>2.1385197464508341</v>
      </c>
      <c r="E615" s="45"/>
      <c r="F615" s="153">
        <f>L319</f>
        <v>15.823038976979589</v>
      </c>
      <c r="G615" s="45">
        <f>L223</f>
        <v>12.058025441133383</v>
      </c>
      <c r="H615" s="45">
        <f>L123</f>
        <v>4.4916577974332847</v>
      </c>
      <c r="I615" s="45">
        <f>L21</f>
        <v>4.9535997736828294</v>
      </c>
    </row>
    <row r="616" spans="1:9">
      <c r="A616" s="243" t="s">
        <v>33</v>
      </c>
      <c r="B616" s="243"/>
      <c r="C616" s="45"/>
      <c r="D616" s="45">
        <f>H436</f>
        <v>0.49166418277948937</v>
      </c>
      <c r="E616" s="45"/>
      <c r="F616" s="153">
        <f>L324</f>
        <v>19.221291522770912</v>
      </c>
      <c r="G616" s="45">
        <f>L228</f>
        <v>6.9815994304681093</v>
      </c>
      <c r="H616" s="45">
        <f>L129</f>
        <v>6.9985521599348468</v>
      </c>
      <c r="I616" s="45">
        <f>L26</f>
        <v>4.0377321878321917</v>
      </c>
    </row>
    <row r="617" spans="1:9">
      <c r="A617" s="243" t="s">
        <v>32</v>
      </c>
      <c r="B617" s="243"/>
      <c r="C617" s="45"/>
      <c r="D617" s="45">
        <f>H438</f>
        <v>0.34731505841939425</v>
      </c>
      <c r="E617" s="45"/>
      <c r="F617" s="153">
        <f>L329</f>
        <v>18.734667413880125</v>
      </c>
      <c r="G617" s="45">
        <f>L233</f>
        <v>6.3264666116185868</v>
      </c>
      <c r="H617" s="45">
        <f>L134</f>
        <v>9.6720809734599253</v>
      </c>
      <c r="I617" s="45">
        <f>L32</f>
        <v>10.454024564293702</v>
      </c>
    </row>
    <row r="618" spans="1:9">
      <c r="A618" s="243" t="s">
        <v>31</v>
      </c>
      <c r="B618" s="243"/>
      <c r="C618" s="45"/>
      <c r="D618" s="45">
        <f>H440</f>
        <v>2.3226053195112764</v>
      </c>
      <c r="E618" s="45"/>
      <c r="F618" s="153">
        <f>L334</f>
        <v>10.141089819978419</v>
      </c>
      <c r="G618" s="45">
        <f>L238</f>
        <v>4.0366205695857182</v>
      </c>
      <c r="H618" s="45">
        <f>L139</f>
        <v>4.1137927978751456</v>
      </c>
      <c r="I618" s="45">
        <f>L37</f>
        <v>6.5909030551773053</v>
      </c>
    </row>
    <row r="619" spans="1:9">
      <c r="A619" s="243" t="s">
        <v>30</v>
      </c>
      <c r="B619" s="243"/>
      <c r="C619" s="45"/>
      <c r="D619" s="45">
        <f>H442</f>
        <v>0.83020286784780106</v>
      </c>
      <c r="E619" s="45"/>
      <c r="F619" s="153">
        <f>L339</f>
        <v>11.153476999697551</v>
      </c>
      <c r="G619" s="45">
        <f>L243</f>
        <v>3.6697760021471195</v>
      </c>
      <c r="H619" s="45">
        <f>L144</f>
        <v>2.7900007650591938</v>
      </c>
      <c r="I619" s="45">
        <f>L42</f>
        <v>5.6200983197835157</v>
      </c>
    </row>
    <row r="620" spans="1:9">
      <c r="C620" s="45"/>
      <c r="D620" s="45"/>
      <c r="E620" s="45"/>
      <c r="F620" s="153"/>
      <c r="G620" s="45"/>
      <c r="H620" s="45"/>
      <c r="I620" s="45"/>
    </row>
    <row r="621" spans="1:9">
      <c r="C621" s="45"/>
      <c r="D621" s="45"/>
      <c r="E621" s="45"/>
      <c r="F621" s="153"/>
      <c r="G621" s="45"/>
      <c r="H621" s="45"/>
      <c r="I621" s="45"/>
    </row>
    <row r="622" spans="1:9">
      <c r="C622" s="45"/>
      <c r="D622" s="45"/>
      <c r="E622" s="45"/>
      <c r="F622" s="153"/>
      <c r="G622" s="45"/>
      <c r="H622" s="45"/>
      <c r="I622" s="45"/>
    </row>
    <row r="623" spans="1:9">
      <c r="A623" s="214" t="s">
        <v>38</v>
      </c>
      <c r="B623" s="214"/>
      <c r="C623" s="45"/>
      <c r="D623" s="45">
        <f>H444</f>
        <v>2.8760811863193094</v>
      </c>
      <c r="E623" s="45"/>
      <c r="F623" s="153">
        <f>L344</f>
        <v>12.506352096214391</v>
      </c>
      <c r="G623" s="45">
        <f>L248</f>
        <v>4.9707488076372108</v>
      </c>
      <c r="H623" s="45">
        <f>L149</f>
        <v>5.3278010169494392</v>
      </c>
      <c r="I623" s="45">
        <f>L48</f>
        <v>1.6804759050958133</v>
      </c>
    </row>
    <row r="624" spans="1:9">
      <c r="A624" s="214" t="s">
        <v>39</v>
      </c>
      <c r="B624" s="214"/>
      <c r="C624" s="45"/>
      <c r="D624" s="45">
        <f>H446</f>
        <v>7.8439655047800798</v>
      </c>
      <c r="E624" s="45"/>
      <c r="F624" s="153">
        <f>L349</f>
        <v>5.3476514570809153</v>
      </c>
      <c r="G624" s="45">
        <f>L253</f>
        <v>4.2124858705380293</v>
      </c>
      <c r="H624" s="45">
        <f>L154</f>
        <v>8.5568930942099204</v>
      </c>
      <c r="I624" s="45">
        <f>L53</f>
        <v>5.1853521777666467</v>
      </c>
    </row>
    <row r="625" spans="1:9">
      <c r="A625" s="214" t="s">
        <v>40</v>
      </c>
      <c r="B625" s="214"/>
      <c r="C625" s="45"/>
      <c r="D625" s="45">
        <f>H448</f>
        <v>0.79635144436796912</v>
      </c>
      <c r="E625" s="45"/>
      <c r="F625" s="153">
        <f>L354</f>
        <v>11.555542840948146</v>
      </c>
      <c r="G625" s="45">
        <f>L258</f>
        <v>4.8281158535449453</v>
      </c>
      <c r="H625" s="45">
        <f>L160</f>
        <v>8.5587890604627415</v>
      </c>
      <c r="I625" s="45">
        <f>L59</f>
        <v>2.0437556990496257</v>
      </c>
    </row>
    <row r="626" spans="1:9">
      <c r="A626" s="214" t="s">
        <v>41</v>
      </c>
      <c r="B626" s="214"/>
      <c r="C626" s="45"/>
      <c r="D626" s="45">
        <f>H450</f>
        <v>1.4928432188608831</v>
      </c>
      <c r="E626" s="45"/>
      <c r="F626" s="153">
        <f>L359</f>
        <v>20.229944897657319</v>
      </c>
      <c r="G626" s="45">
        <f>L263</f>
        <v>1.8515244499449177</v>
      </c>
      <c r="H626" s="45">
        <f>L129</f>
        <v>6.9985521599348468</v>
      </c>
      <c r="I626" s="45">
        <f>L65</f>
        <v>5.2220380263599893</v>
      </c>
    </row>
    <row r="627" spans="1:9">
      <c r="A627" s="214" t="s">
        <v>42</v>
      </c>
      <c r="B627" s="214"/>
      <c r="C627" s="45"/>
      <c r="D627" s="45">
        <f>H452</f>
        <v>1.1930641943591149</v>
      </c>
      <c r="E627" s="45"/>
      <c r="F627" s="153">
        <f>L364</f>
        <v>23.965073996306629</v>
      </c>
      <c r="G627" s="45">
        <f>L268</f>
        <v>4.2783275522966946</v>
      </c>
      <c r="H627" s="45">
        <f>L170</f>
        <v>2.3170634648664303</v>
      </c>
      <c r="I627" s="45">
        <f>L70</f>
        <v>6.4176488340631446</v>
      </c>
    </row>
    <row r="628" spans="1:9">
      <c r="A628" s="214" t="s">
        <v>43</v>
      </c>
      <c r="B628" s="214"/>
      <c r="C628" s="45"/>
      <c r="D628" s="45">
        <f>H454</f>
        <v>0.61032662102188784</v>
      </c>
      <c r="E628" s="45"/>
      <c r="F628" s="153">
        <f>L369</f>
        <v>11.599917526644392</v>
      </c>
      <c r="G628" s="45">
        <f>L273</f>
        <v>6.572785595826014</v>
      </c>
      <c r="H628" s="45">
        <f>L175</f>
        <v>6.8656718622072219</v>
      </c>
      <c r="I628" s="45">
        <f>L75</f>
        <v>7.8699974760230686</v>
      </c>
    </row>
    <row r="629" spans="1:9">
      <c r="A629" s="96"/>
      <c r="B629" s="96"/>
      <c r="C629" s="45"/>
      <c r="E629" s="45"/>
      <c r="F629" s="153"/>
      <c r="G629" s="45"/>
      <c r="H629" s="45"/>
      <c r="I629" s="45"/>
    </row>
    <row r="630" spans="1:9">
      <c r="B630" s="64" t="s">
        <v>47</v>
      </c>
      <c r="D630" s="45">
        <f>MAX(D612:D628)</f>
        <v>7.8439655047800798</v>
      </c>
      <c r="F630" s="153">
        <f>MAX(F612:F628)</f>
        <v>23.965073996306629</v>
      </c>
      <c r="G630" s="45">
        <f>MAX(G612:G628)</f>
        <v>12.058025441133383</v>
      </c>
      <c r="H630" s="45">
        <f>MAX(H612:H628)</f>
        <v>9.6720809734599253</v>
      </c>
      <c r="I630" s="45">
        <f>MAX(I612:I628)</f>
        <v>10.454024564293702</v>
      </c>
    </row>
    <row r="631" spans="1:9">
      <c r="B631" s="64" t="s">
        <v>48</v>
      </c>
      <c r="D631" s="45">
        <f>MIN(D612:D628)</f>
        <v>3.4054930846204118E-2</v>
      </c>
      <c r="F631" s="153">
        <f>MIN(F612:F628)</f>
        <v>5.3476514570809153</v>
      </c>
      <c r="G631" s="45">
        <f>MIN(G612:G628)</f>
        <v>1.246618150032424</v>
      </c>
      <c r="H631" s="45">
        <f>MIN(H612:H628)</f>
        <v>2.3170634648664303</v>
      </c>
      <c r="I631" s="45">
        <f>MIN(I612:I628)</f>
        <v>1.6804759050958133</v>
      </c>
    </row>
  </sheetData>
  <mergeCells count="289">
    <mergeCell ref="A1:L1"/>
    <mergeCell ref="A3:A78"/>
    <mergeCell ref="B47:B78"/>
    <mergeCell ref="C74:C78"/>
    <mergeCell ref="D74:D78"/>
    <mergeCell ref="C3:C8"/>
    <mergeCell ref="D3:D8"/>
    <mergeCell ref="C9:C13"/>
    <mergeCell ref="D9:D13"/>
    <mergeCell ref="D20:D24"/>
    <mergeCell ref="C14:C19"/>
    <mergeCell ref="D14:D19"/>
    <mergeCell ref="C20:C24"/>
    <mergeCell ref="C25:C30"/>
    <mergeCell ref="D25:D30"/>
    <mergeCell ref="C36:C40"/>
    <mergeCell ref="D36:D40"/>
    <mergeCell ref="D52:D57"/>
    <mergeCell ref="C31:C35"/>
    <mergeCell ref="D31:D35"/>
    <mergeCell ref="C47:C51"/>
    <mergeCell ref="D47:D51"/>
    <mergeCell ref="C64:C68"/>
    <mergeCell ref="D64:D68"/>
    <mergeCell ref="C69:C73"/>
    <mergeCell ref="A96:B100"/>
    <mergeCell ref="C96:C100"/>
    <mergeCell ref="D96:D100"/>
    <mergeCell ref="D90:D95"/>
    <mergeCell ref="C143:C147"/>
    <mergeCell ref="D143:D147"/>
    <mergeCell ref="C117:C121"/>
    <mergeCell ref="D117:D121"/>
    <mergeCell ref="C122:C127"/>
    <mergeCell ref="C107:C111"/>
    <mergeCell ref="D107:D111"/>
    <mergeCell ref="C112:C116"/>
    <mergeCell ref="C138:C142"/>
    <mergeCell ref="D138:D142"/>
    <mergeCell ref="A2:C2"/>
    <mergeCell ref="B3:B46"/>
    <mergeCell ref="C41:C46"/>
    <mergeCell ref="D41:D46"/>
    <mergeCell ref="C52:C57"/>
    <mergeCell ref="A195:B200"/>
    <mergeCell ref="C195:C200"/>
    <mergeCell ref="D195:D200"/>
    <mergeCell ref="C179:C183"/>
    <mergeCell ref="A179:B188"/>
    <mergeCell ref="C159:C163"/>
    <mergeCell ref="D159:D163"/>
    <mergeCell ref="A107:A178"/>
    <mergeCell ref="B148:B178"/>
    <mergeCell ref="C174:C178"/>
    <mergeCell ref="D174:D178"/>
    <mergeCell ref="A106:C106"/>
    <mergeCell ref="C79:C84"/>
    <mergeCell ref="D79:D84"/>
    <mergeCell ref="A79:B89"/>
    <mergeCell ref="C85:C89"/>
    <mergeCell ref="D85:D89"/>
    <mergeCell ref="B107:B147"/>
    <mergeCell ref="A90:B95"/>
    <mergeCell ref="D69:D73"/>
    <mergeCell ref="D58:D63"/>
    <mergeCell ref="C58:C63"/>
    <mergeCell ref="C237:C241"/>
    <mergeCell ref="D237:D241"/>
    <mergeCell ref="C242:C246"/>
    <mergeCell ref="D242:D246"/>
    <mergeCell ref="C90:C95"/>
    <mergeCell ref="D179:D183"/>
    <mergeCell ref="C184:C188"/>
    <mergeCell ref="D184:D188"/>
    <mergeCell ref="C227:C231"/>
    <mergeCell ref="D227:D231"/>
    <mergeCell ref="A189:B194"/>
    <mergeCell ref="C148:C152"/>
    <mergeCell ref="D148:D152"/>
    <mergeCell ref="D112:D116"/>
    <mergeCell ref="C217:C221"/>
    <mergeCell ref="D217:D221"/>
    <mergeCell ref="C222:C226"/>
    <mergeCell ref="D222:D226"/>
    <mergeCell ref="C128:C132"/>
    <mergeCell ref="D128:D132"/>
    <mergeCell ref="D122:D127"/>
    <mergeCell ref="D133:D137"/>
    <mergeCell ref="C133:C137"/>
    <mergeCell ref="C189:C194"/>
    <mergeCell ref="D189:D194"/>
    <mergeCell ref="D153:D158"/>
    <mergeCell ref="C153:C158"/>
    <mergeCell ref="C164:C168"/>
    <mergeCell ref="D164:D168"/>
    <mergeCell ref="C169:C173"/>
    <mergeCell ref="D169:D173"/>
    <mergeCell ref="V205:W205"/>
    <mergeCell ref="A206:C206"/>
    <mergeCell ref="A207:A276"/>
    <mergeCell ref="B207:B246"/>
    <mergeCell ref="C207:C211"/>
    <mergeCell ref="D207:D211"/>
    <mergeCell ref="C212:C216"/>
    <mergeCell ref="D212:D216"/>
    <mergeCell ref="C232:C236"/>
    <mergeCell ref="D232:D236"/>
    <mergeCell ref="B247:B276"/>
    <mergeCell ref="C247:C251"/>
    <mergeCell ref="D247:D251"/>
    <mergeCell ref="C252:C256"/>
    <mergeCell ref="D252:D256"/>
    <mergeCell ref="C257:C261"/>
    <mergeCell ref="D257:D261"/>
    <mergeCell ref="C262:C266"/>
    <mergeCell ref="D262:D266"/>
    <mergeCell ref="C267:C271"/>
    <mergeCell ref="D267:D271"/>
    <mergeCell ref="C272:C276"/>
    <mergeCell ref="D272:D276"/>
    <mergeCell ref="C318:C322"/>
    <mergeCell ref="D318:D322"/>
    <mergeCell ref="C323:C327"/>
    <mergeCell ref="D323:D327"/>
    <mergeCell ref="C328:C332"/>
    <mergeCell ref="A277:B286"/>
    <mergeCell ref="C277:C281"/>
    <mergeCell ref="D277:D281"/>
    <mergeCell ref="C282:C286"/>
    <mergeCell ref="D282:D286"/>
    <mergeCell ref="D328:D332"/>
    <mergeCell ref="C333:C337"/>
    <mergeCell ref="D333:D337"/>
    <mergeCell ref="C338:C342"/>
    <mergeCell ref="B343:B373"/>
    <mergeCell ref="C343:C347"/>
    <mergeCell ref="C374:C379"/>
    <mergeCell ref="D374:D379"/>
    <mergeCell ref="A287:B291"/>
    <mergeCell ref="C287:C291"/>
    <mergeCell ref="D287:D291"/>
    <mergeCell ref="A292:B296"/>
    <mergeCell ref="C292:C296"/>
    <mergeCell ref="D292:D296"/>
    <mergeCell ref="D338:D342"/>
    <mergeCell ref="A302:C302"/>
    <mergeCell ref="A303:A373"/>
    <mergeCell ref="B303:B342"/>
    <mergeCell ref="C303:C307"/>
    <mergeCell ref="D303:D307"/>
    <mergeCell ref="C308:C312"/>
    <mergeCell ref="D308:D312"/>
    <mergeCell ref="C313:C317"/>
    <mergeCell ref="D313:D317"/>
    <mergeCell ref="C368:C373"/>
    <mergeCell ref="D368:D373"/>
    <mergeCell ref="A374:B384"/>
    <mergeCell ref="C380:C384"/>
    <mergeCell ref="D380:D384"/>
    <mergeCell ref="D343:D347"/>
    <mergeCell ref="C348:C352"/>
    <mergeCell ref="D348:D352"/>
    <mergeCell ref="C353:C357"/>
    <mergeCell ref="D353:D357"/>
    <mergeCell ref="C358:C362"/>
    <mergeCell ref="D358:D362"/>
    <mergeCell ref="C363:C367"/>
    <mergeCell ref="D363:D367"/>
    <mergeCell ref="AK504:AL504"/>
    <mergeCell ref="AM544:AN544"/>
    <mergeCell ref="G518:H518"/>
    <mergeCell ref="G524:H524"/>
    <mergeCell ref="Y504:Z504"/>
    <mergeCell ref="AE504:AF504"/>
    <mergeCell ref="AG544:AH544"/>
    <mergeCell ref="S511:T511"/>
    <mergeCell ref="S518:T518"/>
    <mergeCell ref="S524:T524"/>
    <mergeCell ref="M511:N511"/>
    <mergeCell ref="M518:N518"/>
    <mergeCell ref="M524:N524"/>
    <mergeCell ref="G511:H511"/>
    <mergeCell ref="AK511:AL511"/>
    <mergeCell ref="AK518:AL518"/>
    <mergeCell ref="AK524:AL524"/>
    <mergeCell ref="AM552:AN552"/>
    <mergeCell ref="A624:B624"/>
    <mergeCell ref="A625:B625"/>
    <mergeCell ref="A626:B626"/>
    <mergeCell ref="A627:B627"/>
    <mergeCell ref="AG552:AH552"/>
    <mergeCell ref="C609:I609"/>
    <mergeCell ref="F538:G538"/>
    <mergeCell ref="F546:G546"/>
    <mergeCell ref="F554:G554"/>
    <mergeCell ref="F562:G562"/>
    <mergeCell ref="F570:G570"/>
    <mergeCell ref="F578:G578"/>
    <mergeCell ref="A602:B602"/>
    <mergeCell ref="A562:B562"/>
    <mergeCell ref="A570:B570"/>
    <mergeCell ref="A578:B578"/>
    <mergeCell ref="A586:B586"/>
    <mergeCell ref="A594:B594"/>
    <mergeCell ref="A538:B538"/>
    <mergeCell ref="A546:B546"/>
    <mergeCell ref="A554:B554"/>
    <mergeCell ref="A405:A418"/>
    <mergeCell ref="D405:D418"/>
    <mergeCell ref="A421:B421"/>
    <mergeCell ref="A422:B422"/>
    <mergeCell ref="A419:B420"/>
    <mergeCell ref="A628:B628"/>
    <mergeCell ref="A612:B612"/>
    <mergeCell ref="A613:B613"/>
    <mergeCell ref="A614:B614"/>
    <mergeCell ref="A615:B615"/>
    <mergeCell ref="A616:B616"/>
    <mergeCell ref="A617:B617"/>
    <mergeCell ref="A618:B618"/>
    <mergeCell ref="A619:B619"/>
    <mergeCell ref="A623:B623"/>
    <mergeCell ref="A511:B511"/>
    <mergeCell ref="A518:B518"/>
    <mergeCell ref="A524:B524"/>
    <mergeCell ref="C444:C445"/>
    <mergeCell ref="C446:C447"/>
    <mergeCell ref="C448:C449"/>
    <mergeCell ref="C450:C451"/>
    <mergeCell ref="B428:B443"/>
    <mergeCell ref="B444:B455"/>
    <mergeCell ref="A428:A455"/>
    <mergeCell ref="A484:B485"/>
    <mergeCell ref="A402:F402"/>
    <mergeCell ref="C460:C461"/>
    <mergeCell ref="D458:D459"/>
    <mergeCell ref="D456:D457"/>
    <mergeCell ref="C462:C463"/>
    <mergeCell ref="D462:D463"/>
    <mergeCell ref="D460:D461"/>
    <mergeCell ref="D428:D455"/>
    <mergeCell ref="A456:B459"/>
    <mergeCell ref="C456:C457"/>
    <mergeCell ref="C458:C459"/>
    <mergeCell ref="A460:B461"/>
    <mergeCell ref="A462:B463"/>
    <mergeCell ref="A404:C404"/>
    <mergeCell ref="A427:C427"/>
    <mergeCell ref="C428:C429"/>
    <mergeCell ref="C430:C431"/>
    <mergeCell ref="C432:C433"/>
    <mergeCell ref="B413:B418"/>
    <mergeCell ref="B405:B412"/>
    <mergeCell ref="C434:C435"/>
    <mergeCell ref="C436:C437"/>
    <mergeCell ref="C438:C439"/>
    <mergeCell ref="C440:C441"/>
    <mergeCell ref="C442:C443"/>
    <mergeCell ref="Y511:Z511"/>
    <mergeCell ref="Y518:Z518"/>
    <mergeCell ref="Y524:Z524"/>
    <mergeCell ref="AE518:AF518"/>
    <mergeCell ref="AE524:AF524"/>
    <mergeCell ref="AE511:AF511"/>
    <mergeCell ref="C452:C453"/>
    <mergeCell ref="C454:C455"/>
    <mergeCell ref="A504:B504"/>
    <mergeCell ref="G504:H504"/>
    <mergeCell ref="M504:N504"/>
    <mergeCell ref="S504:T504"/>
    <mergeCell ref="C610:I610"/>
    <mergeCell ref="A426:H426"/>
    <mergeCell ref="A104:K104"/>
    <mergeCell ref="A204:K204"/>
    <mergeCell ref="A385:B389"/>
    <mergeCell ref="C385:C389"/>
    <mergeCell ref="D385:D389"/>
    <mergeCell ref="A390:B395"/>
    <mergeCell ref="C390:C395"/>
    <mergeCell ref="D390:D395"/>
    <mergeCell ref="A300:K300"/>
    <mergeCell ref="A486:B486"/>
    <mergeCell ref="A487:B487"/>
    <mergeCell ref="A467:F467"/>
    <mergeCell ref="A469:C469"/>
    <mergeCell ref="A470:A483"/>
    <mergeCell ref="B470:B477"/>
    <mergeCell ref="D470:D483"/>
    <mergeCell ref="B478:B48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06"/>
  <sheetViews>
    <sheetView zoomScale="56" workbookViewId="0">
      <selection activeCell="D15" sqref="D15"/>
    </sheetView>
  </sheetViews>
  <sheetFormatPr defaultColWidth="11" defaultRowHeight="15.75"/>
  <cols>
    <col min="1" max="1" width="29.125" bestFit="1" customWidth="1"/>
    <col min="2" max="2" width="13.875" bestFit="1" customWidth="1"/>
    <col min="3" max="8" width="11.125" bestFit="1" customWidth="1"/>
    <col min="12" max="15" width="11.125" bestFit="1" customWidth="1"/>
    <col min="16" max="16" width="13.375" bestFit="1" customWidth="1"/>
    <col min="17" max="17" width="11.125" bestFit="1" customWidth="1"/>
  </cols>
  <sheetData>
    <row r="1" spans="1:41">
      <c r="A1" s="218" t="s">
        <v>135</v>
      </c>
      <c r="B1" s="218"/>
      <c r="C1" s="218"/>
      <c r="D1" s="218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41" ht="18.75">
      <c r="B2" s="259" t="s">
        <v>137</v>
      </c>
      <c r="C2" s="214" t="s">
        <v>162</v>
      </c>
      <c r="D2" s="214"/>
      <c r="E2" s="99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41">
      <c r="B3" s="259"/>
      <c r="C3" s="112">
        <v>1</v>
      </c>
      <c r="D3" s="112">
        <v>2</v>
      </c>
      <c r="E3" s="112" t="s">
        <v>103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41">
      <c r="A4" s="147" t="s">
        <v>134</v>
      </c>
      <c r="B4" s="112" t="s">
        <v>79</v>
      </c>
      <c r="C4" s="42">
        <v>42.185020000000002</v>
      </c>
      <c r="D4" s="42">
        <v>38.566659999999999</v>
      </c>
      <c r="E4" s="42">
        <f>AVERAGE(C4:D4)</f>
        <v>40.375839999999997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</row>
    <row r="5" spans="1:41">
      <c r="A5" s="147" t="s">
        <v>37</v>
      </c>
      <c r="B5" s="112" t="s">
        <v>49</v>
      </c>
      <c r="C5" s="42">
        <v>33.269080000000002</v>
      </c>
      <c r="D5" s="42">
        <v>33.281869999999998</v>
      </c>
      <c r="E5" s="42">
        <f t="shared" ref="E5:E22" si="0">AVERAGE(C5:D5)</f>
        <v>33.275475</v>
      </c>
      <c r="G5" s="37"/>
      <c r="H5" t="s">
        <v>98</v>
      </c>
      <c r="O5" s="113"/>
      <c r="P5" s="37"/>
      <c r="Q5" t="s">
        <v>98</v>
      </c>
      <c r="Z5" t="s">
        <v>98</v>
      </c>
      <c r="AI5" t="s">
        <v>98</v>
      </c>
    </row>
    <row r="6" spans="1:41">
      <c r="A6" s="147" t="s">
        <v>36</v>
      </c>
      <c r="B6" s="112" t="s">
        <v>52</v>
      </c>
      <c r="C6" s="42">
        <v>31.343620000000001</v>
      </c>
      <c r="D6" s="42">
        <v>31.3111</v>
      </c>
      <c r="E6" s="42">
        <f t="shared" si="0"/>
        <v>31.327359999999999</v>
      </c>
      <c r="G6" s="37"/>
      <c r="O6" s="100"/>
      <c r="P6" s="37"/>
    </row>
    <row r="7" spans="1:41" ht="16.5" thickBot="1">
      <c r="A7" s="147" t="s">
        <v>75</v>
      </c>
      <c r="B7" s="112" t="s">
        <v>50</v>
      </c>
      <c r="C7" s="42">
        <v>30.184989999999999</v>
      </c>
      <c r="D7" s="42">
        <v>29.907150000000001</v>
      </c>
      <c r="E7" s="42">
        <f t="shared" si="0"/>
        <v>30.04607</v>
      </c>
      <c r="G7" s="37"/>
      <c r="H7" t="s">
        <v>99</v>
      </c>
      <c r="O7" s="100"/>
      <c r="P7" s="37"/>
      <c r="Q7" t="s">
        <v>99</v>
      </c>
      <c r="Z7" t="s">
        <v>99</v>
      </c>
      <c r="AI7" t="s">
        <v>99</v>
      </c>
    </row>
    <row r="8" spans="1:41">
      <c r="A8" s="147" t="s">
        <v>34</v>
      </c>
      <c r="B8" s="112" t="s">
        <v>51</v>
      </c>
      <c r="C8" s="42">
        <v>24.842157647018997</v>
      </c>
      <c r="D8" s="42">
        <v>24.249702352980997</v>
      </c>
      <c r="E8" s="42">
        <f t="shared" si="0"/>
        <v>24.545929999999998</v>
      </c>
      <c r="G8" s="37"/>
      <c r="H8" s="102" t="s">
        <v>100</v>
      </c>
      <c r="I8" s="102" t="s">
        <v>101</v>
      </c>
      <c r="J8" s="102" t="s">
        <v>102</v>
      </c>
      <c r="K8" s="102" t="s">
        <v>103</v>
      </c>
      <c r="L8" s="102" t="s">
        <v>89</v>
      </c>
      <c r="O8" s="100"/>
      <c r="P8" s="37"/>
      <c r="Q8" s="102" t="s">
        <v>100</v>
      </c>
      <c r="R8" s="102" t="s">
        <v>101</v>
      </c>
      <c r="S8" s="102" t="s">
        <v>102</v>
      </c>
      <c r="T8" s="102" t="s">
        <v>103</v>
      </c>
      <c r="U8" s="102" t="s">
        <v>89</v>
      </c>
      <c r="Z8" s="102" t="s">
        <v>100</v>
      </c>
      <c r="AA8" s="102" t="s">
        <v>101</v>
      </c>
      <c r="AB8" s="102" t="s">
        <v>102</v>
      </c>
      <c r="AC8" s="102" t="s">
        <v>103</v>
      </c>
      <c r="AD8" s="102" t="s">
        <v>89</v>
      </c>
      <c r="AI8" s="102" t="s">
        <v>100</v>
      </c>
      <c r="AJ8" s="102" t="s">
        <v>101</v>
      </c>
      <c r="AK8" s="102" t="s">
        <v>102</v>
      </c>
      <c r="AL8" s="102" t="s">
        <v>103</v>
      </c>
      <c r="AM8" s="102" t="s">
        <v>89</v>
      </c>
    </row>
    <row r="9" spans="1:41">
      <c r="A9" s="147" t="s">
        <v>33</v>
      </c>
      <c r="B9" s="112" t="s">
        <v>53</v>
      </c>
      <c r="C9" s="42">
        <v>33.807769999999998</v>
      </c>
      <c r="D9" s="42">
        <v>33.995899999999999</v>
      </c>
      <c r="E9" s="42">
        <f t="shared" si="0"/>
        <v>33.901834999999998</v>
      </c>
      <c r="G9" s="37"/>
      <c r="H9" s="100" t="s">
        <v>49</v>
      </c>
      <c r="I9" s="100">
        <v>2</v>
      </c>
      <c r="J9" s="100">
        <v>66.55095</v>
      </c>
      <c r="K9" s="100">
        <v>33.275475</v>
      </c>
      <c r="L9" s="100">
        <v>8.1792049999941367E-5</v>
      </c>
      <c r="O9" s="100"/>
      <c r="P9" s="37"/>
      <c r="Q9" s="100" t="s">
        <v>52</v>
      </c>
      <c r="R9" s="100">
        <v>2</v>
      </c>
      <c r="S9" s="100">
        <v>62.654719999999998</v>
      </c>
      <c r="T9" s="100">
        <v>31.327359999999999</v>
      </c>
      <c r="U9" s="100">
        <v>5.2877520000005394E-4</v>
      </c>
      <c r="Z9" s="100" t="s">
        <v>50</v>
      </c>
      <c r="AA9" s="100">
        <v>2</v>
      </c>
      <c r="AB9" s="100">
        <v>60.092140000000001</v>
      </c>
      <c r="AC9" s="100">
        <v>30.04607</v>
      </c>
      <c r="AD9" s="100">
        <v>3.8597532799999348E-2</v>
      </c>
      <c r="AI9" s="100" t="s">
        <v>51</v>
      </c>
      <c r="AJ9" s="100">
        <v>2</v>
      </c>
      <c r="AK9" s="100">
        <v>49.091859999999997</v>
      </c>
      <c r="AL9" s="100">
        <v>24.545929999999998</v>
      </c>
      <c r="AM9" s="100">
        <v>0.17550163771682672</v>
      </c>
    </row>
    <row r="10" spans="1:41" ht="16.5" thickBot="1">
      <c r="A10" s="147" t="s">
        <v>32</v>
      </c>
      <c r="B10" s="112" t="s">
        <v>54</v>
      </c>
      <c r="C10" s="42">
        <v>29.721979999999999</v>
      </c>
      <c r="D10" s="42">
        <v>29.838719999999999</v>
      </c>
      <c r="E10" s="42">
        <f t="shared" si="0"/>
        <v>29.780349999999999</v>
      </c>
      <c r="G10" s="37"/>
      <c r="H10" s="100" t="s">
        <v>53</v>
      </c>
      <c r="I10" s="100">
        <v>2</v>
      </c>
      <c r="J10" s="100">
        <v>67.803669999999997</v>
      </c>
      <c r="K10" s="100">
        <v>33.901834999999998</v>
      </c>
      <c r="L10" s="100">
        <v>1.769644845000019E-2</v>
      </c>
      <c r="O10" s="100"/>
      <c r="P10" s="37"/>
      <c r="Q10" s="100" t="s">
        <v>54</v>
      </c>
      <c r="R10" s="100">
        <v>2</v>
      </c>
      <c r="S10" s="100">
        <v>59.560699999999997</v>
      </c>
      <c r="T10" s="100">
        <v>29.780349999999999</v>
      </c>
      <c r="U10" s="100">
        <v>6.8141138000000073E-3</v>
      </c>
      <c r="Z10" s="100" t="s">
        <v>55</v>
      </c>
      <c r="AA10" s="100">
        <v>2</v>
      </c>
      <c r="AB10" s="100">
        <v>60.305539999999993</v>
      </c>
      <c r="AC10" s="100">
        <v>30.152769999999997</v>
      </c>
      <c r="AD10" s="100">
        <v>0.31239769680000018</v>
      </c>
      <c r="AI10" s="101" t="s">
        <v>74</v>
      </c>
      <c r="AJ10" s="101">
        <v>2</v>
      </c>
      <c r="AK10" s="101">
        <v>49.808779999999999</v>
      </c>
      <c r="AL10" s="101">
        <v>24.904389999999999</v>
      </c>
      <c r="AM10" s="101">
        <v>2.7228444800000261E-2</v>
      </c>
    </row>
    <row r="11" spans="1:41">
      <c r="A11" s="147" t="s">
        <v>76</v>
      </c>
      <c r="B11" s="112" t="s">
        <v>55</v>
      </c>
      <c r="C11" s="42">
        <v>29.757549999999998</v>
      </c>
      <c r="D11" s="42">
        <v>30.547989999999999</v>
      </c>
      <c r="E11" s="42">
        <f t="shared" si="0"/>
        <v>30.152769999999997</v>
      </c>
      <c r="G11" s="37"/>
      <c r="H11" s="100" t="s">
        <v>56</v>
      </c>
      <c r="I11" s="100">
        <v>2</v>
      </c>
      <c r="J11" s="100">
        <v>68.929839999999999</v>
      </c>
      <c r="K11" s="100">
        <v>34.464919999999999</v>
      </c>
      <c r="L11" s="100">
        <v>0.62583434420000117</v>
      </c>
      <c r="O11" s="100"/>
      <c r="P11" s="37"/>
      <c r="Q11" s="100" t="s">
        <v>57</v>
      </c>
      <c r="R11" s="100">
        <v>2</v>
      </c>
      <c r="S11" s="100">
        <v>71.255089999999996</v>
      </c>
      <c r="T11" s="100">
        <v>35.627544999999998</v>
      </c>
      <c r="U11" s="100">
        <v>4.9744572780499992</v>
      </c>
      <c r="Z11" s="100" t="s">
        <v>58</v>
      </c>
      <c r="AA11" s="100">
        <v>2</v>
      </c>
      <c r="AB11" s="100">
        <v>63.0518</v>
      </c>
      <c r="AC11" s="100">
        <v>31.5259</v>
      </c>
      <c r="AD11" s="100">
        <v>4.0146444800000521E-2</v>
      </c>
    </row>
    <row r="12" spans="1:41" ht="16.5" thickBot="1">
      <c r="A12" s="147" t="s">
        <v>30</v>
      </c>
      <c r="B12" s="112" t="s">
        <v>74</v>
      </c>
      <c r="C12" s="42">
        <v>24.787710000000001</v>
      </c>
      <c r="D12" s="42">
        <v>25.021070000000002</v>
      </c>
      <c r="E12" s="42">
        <f t="shared" si="0"/>
        <v>24.904389999999999</v>
      </c>
      <c r="G12" s="37"/>
      <c r="H12" s="100" t="s">
        <v>59</v>
      </c>
      <c r="I12" s="100">
        <v>2</v>
      </c>
      <c r="J12" s="100">
        <v>67.252859999999998</v>
      </c>
      <c r="K12" s="100">
        <v>33.626429999999999</v>
      </c>
      <c r="L12" s="100">
        <v>0.16050644820000107</v>
      </c>
      <c r="O12" s="100"/>
      <c r="P12" s="37"/>
      <c r="Q12" s="100" t="s">
        <v>61</v>
      </c>
      <c r="R12" s="100">
        <v>2</v>
      </c>
      <c r="S12" s="100">
        <v>67.143750000000011</v>
      </c>
      <c r="T12" s="100">
        <v>33.571875000000006</v>
      </c>
      <c r="U12" s="100">
        <v>0.10218364244999958</v>
      </c>
      <c r="Z12" s="101" t="s">
        <v>60</v>
      </c>
      <c r="AA12" s="101">
        <v>2</v>
      </c>
      <c r="AB12" s="101">
        <v>64.283369999999991</v>
      </c>
      <c r="AC12" s="101">
        <v>32.141684999999995</v>
      </c>
      <c r="AD12" s="101">
        <v>2.4511194049999727E-2</v>
      </c>
    </row>
    <row r="13" spans="1:41" ht="16.5" thickBot="1">
      <c r="A13" s="147" t="s">
        <v>38</v>
      </c>
      <c r="B13" s="112" t="s">
        <v>56</v>
      </c>
      <c r="C13" s="42">
        <v>33.905529999999999</v>
      </c>
      <c r="D13" s="42">
        <v>35.02431</v>
      </c>
      <c r="E13" s="42">
        <f t="shared" si="0"/>
        <v>34.464919999999999</v>
      </c>
      <c r="G13" s="37"/>
      <c r="H13" s="100" t="s">
        <v>66</v>
      </c>
      <c r="I13" s="100">
        <v>2</v>
      </c>
      <c r="J13" s="100">
        <v>65.700659999999999</v>
      </c>
      <c r="K13" s="100">
        <v>32.85033</v>
      </c>
      <c r="L13" s="100">
        <v>0.22819065680000297</v>
      </c>
      <c r="O13" s="100"/>
      <c r="P13" s="37"/>
      <c r="Q13" s="100" t="s">
        <v>67</v>
      </c>
      <c r="R13" s="100">
        <v>2</v>
      </c>
      <c r="S13" s="100">
        <v>72.983930000000001</v>
      </c>
      <c r="T13" s="100">
        <v>36.491965</v>
      </c>
      <c r="U13" s="100">
        <v>0.34182392445000087</v>
      </c>
      <c r="AI13" t="s">
        <v>70</v>
      </c>
    </row>
    <row r="14" spans="1:41" ht="16.5" thickBot="1">
      <c r="A14" s="147" t="s">
        <v>39</v>
      </c>
      <c r="B14" s="112" t="s">
        <v>57</v>
      </c>
      <c r="C14" s="42">
        <v>34.050449999999998</v>
      </c>
      <c r="D14" s="42">
        <v>37.204639999999998</v>
      </c>
      <c r="E14" s="42">
        <f t="shared" si="0"/>
        <v>35.627544999999998</v>
      </c>
      <c r="G14" s="37"/>
      <c r="H14" s="101" t="s">
        <v>68</v>
      </c>
      <c r="I14" s="101">
        <v>2</v>
      </c>
      <c r="J14" s="101">
        <v>63.328199999999995</v>
      </c>
      <c r="K14" s="101">
        <v>31.664099999999998</v>
      </c>
      <c r="L14" s="101">
        <v>1.7459077247999919</v>
      </c>
      <c r="O14" s="100"/>
      <c r="P14" s="37"/>
      <c r="Q14" s="101" t="s">
        <v>69</v>
      </c>
      <c r="R14" s="101">
        <v>2</v>
      </c>
      <c r="S14" s="101">
        <v>65.77476999999999</v>
      </c>
      <c r="T14" s="101">
        <v>32.887384999999995</v>
      </c>
      <c r="U14" s="101">
        <v>1.9540668050000293E-2</v>
      </c>
      <c r="AI14" s="102" t="s">
        <v>104</v>
      </c>
      <c r="AJ14" s="102" t="s">
        <v>71</v>
      </c>
      <c r="AK14" s="102" t="s">
        <v>93</v>
      </c>
      <c r="AL14" s="102" t="s">
        <v>72</v>
      </c>
      <c r="AM14" s="102" t="s">
        <v>73</v>
      </c>
      <c r="AN14" s="102" t="s">
        <v>105</v>
      </c>
      <c r="AO14" s="102" t="s">
        <v>106</v>
      </c>
    </row>
    <row r="15" spans="1:41" ht="16.5" thickBot="1">
      <c r="A15" s="147" t="s">
        <v>77</v>
      </c>
      <c r="B15" s="112" t="s">
        <v>58</v>
      </c>
      <c r="C15" s="42">
        <v>31.667580000000001</v>
      </c>
      <c r="D15" s="42">
        <v>31.384219999999999</v>
      </c>
      <c r="E15" s="42">
        <f t="shared" si="0"/>
        <v>31.5259</v>
      </c>
      <c r="G15" s="37"/>
      <c r="O15" s="100"/>
      <c r="P15" s="37"/>
      <c r="Z15" t="s">
        <v>70</v>
      </c>
      <c r="AI15" s="100" t="s">
        <v>107</v>
      </c>
      <c r="AJ15" s="100">
        <v>0.12849357160000321</v>
      </c>
      <c r="AK15" s="100">
        <v>1</v>
      </c>
      <c r="AL15" s="100">
        <v>0.12849357160000321</v>
      </c>
      <c r="AM15" s="100">
        <v>1.2676320159770862</v>
      </c>
      <c r="AN15" s="100">
        <v>0.37715493403337286</v>
      </c>
      <c r="AO15" s="100">
        <v>18.512820512820511</v>
      </c>
    </row>
    <row r="16" spans="1:41">
      <c r="A16" s="147" t="s">
        <v>41</v>
      </c>
      <c r="B16" s="112" t="s">
        <v>59</v>
      </c>
      <c r="C16" s="42">
        <v>33.343139999999998</v>
      </c>
      <c r="D16" s="42">
        <v>33.90972</v>
      </c>
      <c r="E16" s="42">
        <f t="shared" si="0"/>
        <v>33.626429999999999</v>
      </c>
      <c r="G16" s="37"/>
      <c r="O16" s="100"/>
      <c r="P16" s="37"/>
      <c r="Z16" s="102" t="s">
        <v>104</v>
      </c>
      <c r="AA16" s="102" t="s">
        <v>71</v>
      </c>
      <c r="AB16" s="102" t="s">
        <v>93</v>
      </c>
      <c r="AC16" s="102" t="s">
        <v>72</v>
      </c>
      <c r="AD16" s="102" t="s">
        <v>73</v>
      </c>
      <c r="AE16" s="102" t="s">
        <v>105</v>
      </c>
      <c r="AF16" s="102" t="s">
        <v>106</v>
      </c>
      <c r="AI16" s="100" t="s">
        <v>108</v>
      </c>
      <c r="AJ16" s="100">
        <v>0.20273008251682698</v>
      </c>
      <c r="AK16" s="100">
        <v>2</v>
      </c>
      <c r="AL16" s="100">
        <v>0.10136504125841349</v>
      </c>
      <c r="AM16" s="100"/>
      <c r="AN16" s="100"/>
      <c r="AO16" s="100"/>
    </row>
    <row r="17" spans="1:45" ht="16.5" thickBot="1">
      <c r="A17" s="147" t="s">
        <v>42</v>
      </c>
      <c r="B17" s="112" t="s">
        <v>61</v>
      </c>
      <c r="C17" s="42">
        <v>33.345840000000003</v>
      </c>
      <c r="D17" s="42">
        <v>33.797910000000002</v>
      </c>
      <c r="E17" s="42">
        <f t="shared" si="0"/>
        <v>33.571875000000006</v>
      </c>
      <c r="G17" s="37"/>
      <c r="H17" t="s">
        <v>70</v>
      </c>
      <c r="O17" s="100"/>
      <c r="P17" s="37"/>
      <c r="Q17" t="s">
        <v>70</v>
      </c>
      <c r="Z17" s="100" t="s">
        <v>107</v>
      </c>
      <c r="AA17" s="100">
        <v>6.4066719937374987</v>
      </c>
      <c r="AB17" s="100">
        <v>3</v>
      </c>
      <c r="AC17" s="100">
        <v>2.1355573312458329</v>
      </c>
      <c r="AD17" s="100">
        <v>20.551354202938466</v>
      </c>
      <c r="AE17" s="100">
        <v>6.8168220284637836E-3</v>
      </c>
      <c r="AF17" s="100">
        <v>6.5913821164255788</v>
      </c>
      <c r="AI17" s="100"/>
      <c r="AJ17" s="100"/>
      <c r="AK17" s="100"/>
      <c r="AL17" s="100"/>
      <c r="AM17" s="100"/>
      <c r="AN17" s="100"/>
      <c r="AO17" s="100"/>
    </row>
    <row r="18" spans="1:45" ht="16.5" thickBot="1">
      <c r="A18" s="147" t="s">
        <v>78</v>
      </c>
      <c r="B18" s="112" t="s">
        <v>60</v>
      </c>
      <c r="C18" s="42">
        <v>32.252389999999998</v>
      </c>
      <c r="D18" s="42">
        <v>32.03098</v>
      </c>
      <c r="E18" s="42">
        <f t="shared" si="0"/>
        <v>32.141684999999995</v>
      </c>
      <c r="G18" s="37"/>
      <c r="H18" s="102" t="s">
        <v>104</v>
      </c>
      <c r="I18" s="102" t="s">
        <v>71</v>
      </c>
      <c r="J18" s="102" t="s">
        <v>93</v>
      </c>
      <c r="K18" s="102" t="s">
        <v>72</v>
      </c>
      <c r="L18" s="102" t="s">
        <v>73</v>
      </c>
      <c r="M18" s="102" t="s">
        <v>105</v>
      </c>
      <c r="N18" s="102" t="s">
        <v>106</v>
      </c>
      <c r="O18" s="100"/>
      <c r="P18" s="37"/>
      <c r="Q18" s="102" t="s">
        <v>104</v>
      </c>
      <c r="R18" s="102" t="s">
        <v>71</v>
      </c>
      <c r="S18" s="102" t="s">
        <v>93</v>
      </c>
      <c r="T18" s="102" t="s">
        <v>72</v>
      </c>
      <c r="U18" s="102" t="s">
        <v>73</v>
      </c>
      <c r="V18" s="102" t="s">
        <v>105</v>
      </c>
      <c r="W18" s="102" t="s">
        <v>106</v>
      </c>
      <c r="Z18" s="100" t="s">
        <v>108</v>
      </c>
      <c r="AA18" s="100">
        <v>0.41565286844999977</v>
      </c>
      <c r="AB18" s="100">
        <v>4</v>
      </c>
      <c r="AC18" s="100">
        <v>0.10391321711249994</v>
      </c>
      <c r="AD18" s="100"/>
      <c r="AE18" s="100"/>
      <c r="AF18" s="100"/>
      <c r="AI18" s="101" t="s">
        <v>109</v>
      </c>
      <c r="AJ18" s="101">
        <v>0.33122365411683019</v>
      </c>
      <c r="AK18" s="101">
        <v>3</v>
      </c>
      <c r="AL18" s="101"/>
      <c r="AM18" s="101"/>
      <c r="AN18" s="101"/>
      <c r="AO18" s="101"/>
    </row>
    <row r="19" spans="1:45">
      <c r="A19" s="147" t="s">
        <v>62</v>
      </c>
      <c r="B19" s="112" t="s">
        <v>66</v>
      </c>
      <c r="C19" s="42">
        <v>32.512549999999997</v>
      </c>
      <c r="D19" s="42">
        <v>33.188110000000002</v>
      </c>
      <c r="E19" s="42">
        <f t="shared" si="0"/>
        <v>32.85033</v>
      </c>
      <c r="G19" s="37"/>
      <c r="H19" s="100" t="s">
        <v>107</v>
      </c>
      <c r="I19" s="100">
        <v>9.4094525100666608</v>
      </c>
      <c r="J19" s="100">
        <v>5</v>
      </c>
      <c r="K19" s="100">
        <v>1.8818905020133321</v>
      </c>
      <c r="L19" s="100">
        <v>4.0642402402160895</v>
      </c>
      <c r="M19" s="100">
        <v>5.8738598822452935E-2</v>
      </c>
      <c r="N19" s="100">
        <v>4.3873741874061292</v>
      </c>
      <c r="O19" s="100"/>
      <c r="P19" s="37"/>
      <c r="Q19" s="100" t="s">
        <v>107</v>
      </c>
      <c r="R19" s="100">
        <v>64.25474067159999</v>
      </c>
      <c r="S19" s="100">
        <v>5</v>
      </c>
      <c r="T19" s="100">
        <v>12.850948134319998</v>
      </c>
      <c r="U19" s="100">
        <v>14.15991835850212</v>
      </c>
      <c r="V19" s="100">
        <v>2.8586020238789314E-3</v>
      </c>
      <c r="W19" s="100">
        <v>4.3873741874061292</v>
      </c>
      <c r="Z19" s="100"/>
      <c r="AA19" s="100"/>
      <c r="AB19" s="100"/>
      <c r="AC19" s="100"/>
      <c r="AD19" s="100"/>
      <c r="AE19" s="100"/>
      <c r="AF19" s="100"/>
    </row>
    <row r="20" spans="1:45" ht="16.5" thickBot="1">
      <c r="A20" s="147" t="s">
        <v>63</v>
      </c>
      <c r="B20" s="112" t="s">
        <v>67</v>
      </c>
      <c r="C20" s="42">
        <v>36.07855</v>
      </c>
      <c r="D20" s="42">
        <v>36.905380000000001</v>
      </c>
      <c r="E20" s="42">
        <f t="shared" si="0"/>
        <v>36.491965</v>
      </c>
      <c r="G20" s="37"/>
      <c r="H20" s="100" t="s">
        <v>108</v>
      </c>
      <c r="I20" s="100">
        <v>2.7782174144999972</v>
      </c>
      <c r="J20" s="100">
        <v>6</v>
      </c>
      <c r="K20" s="100">
        <v>0.46303623574999953</v>
      </c>
      <c r="L20" s="100"/>
      <c r="M20" s="100"/>
      <c r="N20" s="100"/>
      <c r="O20" s="100"/>
      <c r="P20" s="37"/>
      <c r="Q20" s="100" t="s">
        <v>108</v>
      </c>
      <c r="R20" s="100">
        <v>5.4453484020000005</v>
      </c>
      <c r="S20" s="100">
        <v>6</v>
      </c>
      <c r="T20" s="100">
        <v>0.90755806700000008</v>
      </c>
      <c r="U20" s="100"/>
      <c r="V20" s="100"/>
      <c r="W20" s="100"/>
      <c r="Z20" s="101" t="s">
        <v>109</v>
      </c>
      <c r="AA20" s="101">
        <v>6.8223248621874983</v>
      </c>
      <c r="AB20" s="101">
        <v>7</v>
      </c>
      <c r="AC20" s="101"/>
      <c r="AD20" s="101"/>
      <c r="AE20" s="101"/>
      <c r="AF20" s="101"/>
      <c r="AI20" s="100" t="s">
        <v>138</v>
      </c>
      <c r="AJ20" s="183">
        <v>0.95</v>
      </c>
      <c r="AK20" s="182" t="str">
        <f>IF(AN15&lt;0.05,"REJECT NULL","ACCEPT NULL")</f>
        <v>ACCEPT NULL</v>
      </c>
      <c r="AL20" s="100"/>
      <c r="AM20" s="100"/>
      <c r="AN20" s="120" t="s">
        <v>139</v>
      </c>
      <c r="AO20" s="115" t="str">
        <f>IF(AM15&lt;AO15,"NONE is significant","SOMETHING is significant")</f>
        <v>NONE is significant</v>
      </c>
    </row>
    <row r="21" spans="1:45">
      <c r="A21" s="147" t="s">
        <v>64</v>
      </c>
      <c r="B21" s="112" t="s">
        <v>68</v>
      </c>
      <c r="C21" s="42">
        <v>30.729780000000002</v>
      </c>
      <c r="D21" s="42">
        <v>32.598419999999997</v>
      </c>
      <c r="E21" s="42">
        <f t="shared" si="0"/>
        <v>31.664099999999998</v>
      </c>
      <c r="G21" s="37"/>
      <c r="H21" s="100"/>
      <c r="I21" s="100"/>
      <c r="J21" s="100"/>
      <c r="K21" s="100"/>
      <c r="L21" s="100"/>
      <c r="M21" s="100"/>
      <c r="N21" s="100"/>
      <c r="O21" s="100"/>
      <c r="P21" s="37"/>
      <c r="Q21" s="100"/>
      <c r="R21" s="100"/>
      <c r="S21" s="100"/>
      <c r="T21" s="100"/>
      <c r="U21" s="100"/>
      <c r="V21" s="100"/>
      <c r="W21" s="100"/>
    </row>
    <row r="22" spans="1:45" ht="16.5" thickBot="1">
      <c r="A22" s="147" t="s">
        <v>65</v>
      </c>
      <c r="B22" s="112" t="s">
        <v>69</v>
      </c>
      <c r="C22" s="42">
        <v>32.788539999999998</v>
      </c>
      <c r="D22" s="42">
        <v>32.986229999999999</v>
      </c>
      <c r="E22" s="42">
        <f t="shared" si="0"/>
        <v>32.887384999999995</v>
      </c>
      <c r="G22" s="37"/>
      <c r="H22" s="101" t="s">
        <v>109</v>
      </c>
      <c r="I22" s="101">
        <v>12.187669924566658</v>
      </c>
      <c r="J22" s="101">
        <v>11</v>
      </c>
      <c r="K22" s="101"/>
      <c r="L22" s="101"/>
      <c r="M22" s="101"/>
      <c r="N22" s="101"/>
      <c r="O22" s="100"/>
      <c r="P22" s="37"/>
      <c r="Q22" s="101" t="s">
        <v>109</v>
      </c>
      <c r="R22" s="101">
        <v>69.700089073599997</v>
      </c>
      <c r="S22" s="101">
        <v>11</v>
      </c>
      <c r="T22" s="101"/>
      <c r="U22" s="101"/>
      <c r="V22" s="101"/>
      <c r="W22" s="101"/>
      <c r="Z22" s="100" t="s">
        <v>138</v>
      </c>
      <c r="AA22" s="183">
        <v>0.95</v>
      </c>
      <c r="AB22" s="184" t="str">
        <f>IF(AE17&lt;0.05,"REJECT NULL","ACCEPT NULL")</f>
        <v>REJECT NULL</v>
      </c>
      <c r="AC22" s="100"/>
      <c r="AD22" s="100"/>
      <c r="AE22" s="120" t="s">
        <v>139</v>
      </c>
      <c r="AF22" s="114" t="str">
        <f>IF(AD17&lt;AF17,"NONE is significant","SOMETHING is significant")</f>
        <v>SOMETHING is significant</v>
      </c>
    </row>
    <row r="23" spans="1:45">
      <c r="G23" s="37"/>
      <c r="H23" s="100"/>
      <c r="I23" s="100"/>
      <c r="J23" s="100"/>
      <c r="K23" s="100"/>
      <c r="L23" s="100"/>
      <c r="M23" s="100"/>
      <c r="N23" s="100"/>
      <c r="O23" s="100"/>
      <c r="P23" s="37"/>
      <c r="Q23" s="100"/>
      <c r="R23" s="100"/>
      <c r="S23" s="100"/>
      <c r="T23" s="100"/>
      <c r="U23" s="100"/>
      <c r="V23" s="100"/>
      <c r="W23" s="100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</row>
    <row r="24" spans="1:45">
      <c r="B24" s="103"/>
      <c r="C24" s="103"/>
      <c r="D24" s="103"/>
      <c r="E24" s="103"/>
      <c r="F24" s="103"/>
      <c r="G24" s="178"/>
      <c r="H24" s="100" t="s">
        <v>138</v>
      </c>
      <c r="I24" s="183">
        <v>0.95</v>
      </c>
      <c r="J24" s="182" t="str">
        <f>IF(M19&lt;0.05,"REJECT NULL","ACCEPT NULL")</f>
        <v>ACCEPT NULL</v>
      </c>
      <c r="K24" s="100"/>
      <c r="L24" s="100"/>
      <c r="M24" s="120" t="s">
        <v>139</v>
      </c>
      <c r="N24" s="115" t="str">
        <f>IF(L19&lt;N19,"NONE is significant","SOMETHING is significant")</f>
        <v>NONE is significant</v>
      </c>
      <c r="O24" s="100"/>
      <c r="P24" s="37"/>
      <c r="Q24" s="100" t="s">
        <v>138</v>
      </c>
      <c r="R24" s="183">
        <v>0.95</v>
      </c>
      <c r="S24" s="184" t="str">
        <f>IF(V19&lt;0.05,"REJECT NULL","ACCEPT NULL")</f>
        <v>REJECT NULL</v>
      </c>
      <c r="T24" s="100"/>
      <c r="U24" s="100"/>
      <c r="V24" s="120" t="s">
        <v>139</v>
      </c>
      <c r="W24" s="114" t="str">
        <f>IF(U19&lt;W19,"NONE is significant","SOMETHING is significant")</f>
        <v>SOMETHING is significant</v>
      </c>
      <c r="Z24" s="100"/>
      <c r="AA24" s="181"/>
      <c r="AB24" s="182"/>
      <c r="AC24" s="100"/>
      <c r="AD24" s="100"/>
      <c r="AE24" s="172"/>
      <c r="AF24" s="115"/>
      <c r="AG24" s="92"/>
      <c r="AH24" s="92"/>
      <c r="AI24" s="100"/>
      <c r="AJ24" s="181"/>
      <c r="AK24" s="182"/>
      <c r="AL24" s="100"/>
      <c r="AM24" s="100"/>
      <c r="AN24" s="172"/>
      <c r="AO24" s="115"/>
      <c r="AP24" s="92"/>
      <c r="AQ24" s="92"/>
      <c r="AR24" s="92"/>
      <c r="AS24" s="92"/>
    </row>
    <row r="25" spans="1:45">
      <c r="G25" s="37"/>
      <c r="H25" s="115"/>
      <c r="I25" s="181"/>
      <c r="J25" s="182"/>
      <c r="K25" s="115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</row>
    <row r="26" spans="1:45" ht="18.75">
      <c r="B26" s="260" t="s">
        <v>137</v>
      </c>
      <c r="C26" s="214" t="s">
        <v>162</v>
      </c>
      <c r="D26" s="214"/>
      <c r="G26" s="37"/>
      <c r="H26" s="115"/>
      <c r="I26" s="181"/>
      <c r="J26" s="182"/>
      <c r="K26" s="115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</row>
    <row r="27" spans="1:45">
      <c r="A27" s="37"/>
      <c r="B27" s="260"/>
      <c r="C27" s="112">
        <v>1</v>
      </c>
      <c r="D27" s="112">
        <v>2</v>
      </c>
      <c r="E27" s="37"/>
      <c r="F27" s="188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90"/>
      <c r="W27" s="37"/>
    </row>
    <row r="28" spans="1:45">
      <c r="A28" s="179" t="s">
        <v>37</v>
      </c>
      <c r="B28" s="175" t="s">
        <v>49</v>
      </c>
      <c r="C28" s="176">
        <v>33.269080000000002</v>
      </c>
      <c r="D28" s="174">
        <v>33.281869999999998</v>
      </c>
      <c r="E28" s="157"/>
      <c r="F28" s="191"/>
      <c r="G28" s="192">
        <v>0</v>
      </c>
      <c r="H28" s="192">
        <v>1</v>
      </c>
      <c r="I28" s="192">
        <v>5</v>
      </c>
      <c r="J28" s="192">
        <v>10</v>
      </c>
      <c r="K28" s="192">
        <v>25</v>
      </c>
      <c r="L28" s="200"/>
      <c r="M28" s="200"/>
      <c r="N28" s="200"/>
      <c r="O28" s="199"/>
      <c r="P28" s="195" t="s">
        <v>52</v>
      </c>
      <c r="Q28" s="195" t="s">
        <v>54</v>
      </c>
      <c r="R28" s="195" t="s">
        <v>57</v>
      </c>
      <c r="S28" s="195" t="s">
        <v>61</v>
      </c>
      <c r="T28" s="195" t="s">
        <v>67</v>
      </c>
      <c r="U28" s="195" t="s">
        <v>69</v>
      </c>
      <c r="V28" s="193"/>
      <c r="W28" s="37"/>
    </row>
    <row r="29" spans="1:45">
      <c r="A29" s="180" t="s">
        <v>33</v>
      </c>
      <c r="B29" s="175" t="s">
        <v>53</v>
      </c>
      <c r="C29" s="176">
        <v>33.807769999999998</v>
      </c>
      <c r="D29" s="174">
        <v>33.995899999999999</v>
      </c>
      <c r="E29" s="157"/>
      <c r="F29" s="201"/>
      <c r="G29" s="200"/>
      <c r="H29" s="192"/>
      <c r="I29" s="192"/>
      <c r="J29" s="192"/>
      <c r="K29" s="202"/>
      <c r="L29" s="202"/>
      <c r="M29" s="202"/>
      <c r="N29" s="202"/>
      <c r="O29" s="193" t="s">
        <v>52</v>
      </c>
      <c r="P29" s="204" t="s">
        <v>154</v>
      </c>
      <c r="Q29" s="196"/>
      <c r="R29" s="196"/>
      <c r="S29" s="196"/>
      <c r="T29" s="196"/>
      <c r="U29" s="196"/>
      <c r="V29" s="193"/>
      <c r="W29" s="37"/>
    </row>
    <row r="30" spans="1:45">
      <c r="A30" s="180" t="s">
        <v>38</v>
      </c>
      <c r="B30" s="175" t="s">
        <v>56</v>
      </c>
      <c r="C30" s="176">
        <v>33.905529999999999</v>
      </c>
      <c r="D30" s="174">
        <v>35.02431</v>
      </c>
      <c r="E30" s="157"/>
      <c r="F30" s="203"/>
      <c r="G30" s="202"/>
      <c r="H30" s="192"/>
      <c r="I30" s="192"/>
      <c r="J30" s="192"/>
      <c r="K30" s="202"/>
      <c r="L30" s="202"/>
      <c r="M30" s="202"/>
      <c r="N30" s="202"/>
      <c r="O30" s="193" t="s">
        <v>54</v>
      </c>
      <c r="P30" s="196" t="s">
        <v>141</v>
      </c>
      <c r="Q30" s="204" t="s">
        <v>154</v>
      </c>
      <c r="R30" s="196"/>
      <c r="S30" s="196"/>
      <c r="T30" s="196"/>
      <c r="U30" s="196"/>
      <c r="V30" s="193"/>
      <c r="W30" s="37"/>
    </row>
    <row r="31" spans="1:45">
      <c r="A31" s="180" t="s">
        <v>41</v>
      </c>
      <c r="B31" s="175" t="s">
        <v>59</v>
      </c>
      <c r="C31" s="176">
        <v>33.343139999999998</v>
      </c>
      <c r="D31" s="174">
        <v>33.90972</v>
      </c>
      <c r="E31" s="157"/>
      <c r="F31" s="203"/>
      <c r="G31" s="202"/>
      <c r="H31" s="192"/>
      <c r="I31" s="192"/>
      <c r="J31" s="192"/>
      <c r="K31" s="192"/>
      <c r="L31" s="192"/>
      <c r="M31" s="192"/>
      <c r="N31" s="192"/>
      <c r="O31" s="193" t="s">
        <v>57</v>
      </c>
      <c r="P31" s="196"/>
      <c r="Q31" s="196"/>
      <c r="R31" s="204" t="s">
        <v>154</v>
      </c>
      <c r="S31" s="196"/>
      <c r="T31" s="196"/>
      <c r="U31" s="196"/>
      <c r="V31" s="193"/>
    </row>
    <row r="32" spans="1:45">
      <c r="A32" s="180" t="s">
        <v>62</v>
      </c>
      <c r="B32" s="175" t="s">
        <v>66</v>
      </c>
      <c r="C32" s="176">
        <v>32.512549999999997</v>
      </c>
      <c r="D32" s="174">
        <v>33.188110000000002</v>
      </c>
      <c r="E32" s="157"/>
      <c r="F32" s="203"/>
      <c r="G32" s="202"/>
      <c r="H32" s="192"/>
      <c r="I32" s="192"/>
      <c r="J32" s="192"/>
      <c r="K32" s="192"/>
      <c r="L32" s="192"/>
      <c r="M32" s="192"/>
      <c r="N32" s="192"/>
      <c r="O32" s="193" t="s">
        <v>61</v>
      </c>
      <c r="P32" s="196" t="s">
        <v>141</v>
      </c>
      <c r="Q32" s="196" t="s">
        <v>141</v>
      </c>
      <c r="R32" s="196"/>
      <c r="S32" s="204" t="s">
        <v>154</v>
      </c>
      <c r="T32" s="196"/>
      <c r="U32" s="196"/>
      <c r="V32" s="193"/>
    </row>
    <row r="33" spans="1:22">
      <c r="A33" s="180" t="s">
        <v>64</v>
      </c>
      <c r="B33" s="175" t="s">
        <v>68</v>
      </c>
      <c r="C33" s="176">
        <v>30.729780000000002</v>
      </c>
      <c r="D33" s="174">
        <v>32.598419999999997</v>
      </c>
      <c r="E33" s="157"/>
      <c r="F33" s="203"/>
      <c r="G33" s="202"/>
      <c r="H33" s="192"/>
      <c r="I33" s="192"/>
      <c r="J33" s="192"/>
      <c r="K33" s="192"/>
      <c r="L33" s="192"/>
      <c r="M33" s="192"/>
      <c r="N33" s="192"/>
      <c r="O33" s="193" t="s">
        <v>67</v>
      </c>
      <c r="P33" s="196" t="s">
        <v>141</v>
      </c>
      <c r="Q33" s="196" t="s">
        <v>141</v>
      </c>
      <c r="R33" s="196"/>
      <c r="S33" s="196"/>
      <c r="T33" s="204" t="s">
        <v>154</v>
      </c>
      <c r="U33" s="196"/>
      <c r="V33" s="193"/>
    </row>
    <row r="34" spans="1:22">
      <c r="A34" s="180"/>
      <c r="B34" s="175"/>
      <c r="C34" s="175"/>
      <c r="D34" s="173"/>
      <c r="E34" s="100"/>
      <c r="F34" s="203"/>
      <c r="G34" s="202"/>
      <c r="H34" s="192"/>
      <c r="I34" s="192"/>
      <c r="J34" s="192"/>
      <c r="K34" s="192"/>
      <c r="L34" s="192"/>
      <c r="M34" s="192"/>
      <c r="N34" s="192"/>
      <c r="O34" s="193" t="s">
        <v>69</v>
      </c>
      <c r="P34" s="196" t="s">
        <v>141</v>
      </c>
      <c r="Q34" s="196" t="s">
        <v>141</v>
      </c>
      <c r="R34" s="196"/>
      <c r="S34" s="196"/>
      <c r="T34" s="196" t="s">
        <v>141</v>
      </c>
      <c r="U34" s="204" t="s">
        <v>154</v>
      </c>
      <c r="V34" s="193"/>
    </row>
    <row r="35" spans="1:22">
      <c r="A35" s="180"/>
      <c r="B35" s="175"/>
      <c r="C35" s="176"/>
      <c r="D35" s="174"/>
      <c r="E35" s="100"/>
      <c r="F35" s="203"/>
      <c r="G35" s="20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3"/>
    </row>
    <row r="36" spans="1:22">
      <c r="A36" s="180" t="s">
        <v>36</v>
      </c>
      <c r="B36" s="175" t="s">
        <v>52</v>
      </c>
      <c r="C36" s="176">
        <v>31.343620000000001</v>
      </c>
      <c r="D36" s="174">
        <v>31.3111</v>
      </c>
      <c r="E36" s="171"/>
      <c r="F36" s="203"/>
      <c r="G36" s="20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2"/>
      <c r="V36" s="193"/>
    </row>
    <row r="37" spans="1:22">
      <c r="A37" s="180" t="s">
        <v>32</v>
      </c>
      <c r="B37" s="175" t="s">
        <v>54</v>
      </c>
      <c r="C37" s="176">
        <v>29.721979999999999</v>
      </c>
      <c r="D37" s="174">
        <v>29.838719999999999</v>
      </c>
      <c r="E37" s="171"/>
      <c r="F37" s="203"/>
      <c r="G37" s="202"/>
      <c r="H37" s="192"/>
      <c r="I37" s="192"/>
      <c r="J37" s="192"/>
      <c r="K37" s="192"/>
      <c r="L37" s="192"/>
      <c r="M37" s="192"/>
      <c r="N37" s="192"/>
      <c r="O37" s="199"/>
      <c r="P37" s="195" t="s">
        <v>50</v>
      </c>
      <c r="Q37" s="195" t="s">
        <v>55</v>
      </c>
      <c r="R37" s="195" t="s">
        <v>58</v>
      </c>
      <c r="S37" s="195" t="s">
        <v>60</v>
      </c>
      <c r="T37" s="192"/>
      <c r="U37" s="192"/>
      <c r="V37" s="193"/>
    </row>
    <row r="38" spans="1:22">
      <c r="A38" s="180" t="s">
        <v>39</v>
      </c>
      <c r="B38" s="175" t="s">
        <v>57</v>
      </c>
      <c r="C38" s="176">
        <v>34.050449999999998</v>
      </c>
      <c r="D38" s="174">
        <v>37.204639999999998</v>
      </c>
      <c r="E38" s="171"/>
      <c r="F38" s="203"/>
      <c r="G38" s="202"/>
      <c r="H38" s="192"/>
      <c r="I38" s="192"/>
      <c r="J38" s="192"/>
      <c r="K38" s="192"/>
      <c r="L38" s="192"/>
      <c r="M38" s="192"/>
      <c r="N38" s="192"/>
      <c r="O38" s="193" t="s">
        <v>50</v>
      </c>
      <c r="P38" s="204" t="s">
        <v>154</v>
      </c>
      <c r="Q38" s="196"/>
      <c r="R38" s="196"/>
      <c r="S38" s="196"/>
      <c r="T38" s="196"/>
      <c r="U38" s="196"/>
      <c r="V38" s="193"/>
    </row>
    <row r="39" spans="1:22">
      <c r="A39" s="180" t="s">
        <v>42</v>
      </c>
      <c r="B39" s="175" t="s">
        <v>61</v>
      </c>
      <c r="C39" s="176">
        <v>33.345840000000003</v>
      </c>
      <c r="D39" s="174">
        <v>33.797910000000002</v>
      </c>
      <c r="E39" s="171"/>
      <c r="F39" s="203"/>
      <c r="G39" s="202"/>
      <c r="H39" s="192"/>
      <c r="I39" s="192"/>
      <c r="J39" s="192"/>
      <c r="K39" s="192"/>
      <c r="L39" s="192"/>
      <c r="M39" s="192"/>
      <c r="N39" s="192"/>
      <c r="O39" s="193" t="s">
        <v>55</v>
      </c>
      <c r="P39" s="196"/>
      <c r="Q39" s="204" t="s">
        <v>154</v>
      </c>
      <c r="R39" s="196"/>
      <c r="S39" s="196"/>
      <c r="T39" s="196"/>
      <c r="U39" s="196"/>
      <c r="V39" s="193"/>
    </row>
    <row r="40" spans="1:22">
      <c r="A40" s="147" t="s">
        <v>63</v>
      </c>
      <c r="B40" s="177" t="s">
        <v>67</v>
      </c>
      <c r="C40" s="98">
        <v>36.07855</v>
      </c>
      <c r="D40" s="98">
        <v>36.905380000000001</v>
      </c>
      <c r="E40" s="171"/>
      <c r="F40" s="203"/>
      <c r="G40" s="202"/>
      <c r="H40" s="192"/>
      <c r="I40" s="192"/>
      <c r="J40" s="192"/>
      <c r="K40" s="192"/>
      <c r="L40" s="192"/>
      <c r="M40" s="192"/>
      <c r="N40" s="192"/>
      <c r="O40" s="193" t="s">
        <v>58</v>
      </c>
      <c r="P40" s="197" t="s">
        <v>141</v>
      </c>
      <c r="Q40" s="196"/>
      <c r="R40" s="204" t="s">
        <v>154</v>
      </c>
      <c r="S40" s="196"/>
      <c r="T40" s="196"/>
      <c r="U40" s="196"/>
      <c r="V40" s="193"/>
    </row>
    <row r="41" spans="1:22">
      <c r="A41" s="147" t="s">
        <v>65</v>
      </c>
      <c r="B41" s="177" t="s">
        <v>69</v>
      </c>
      <c r="C41" s="98">
        <v>32.788539999999998</v>
      </c>
      <c r="D41" s="98">
        <v>32.986229999999999</v>
      </c>
      <c r="E41" s="171"/>
      <c r="F41" s="191"/>
      <c r="G41" s="192"/>
      <c r="H41" s="192"/>
      <c r="I41" s="192"/>
      <c r="J41" s="192"/>
      <c r="K41" s="192"/>
      <c r="L41" s="192"/>
      <c r="M41" s="192"/>
      <c r="N41" s="192"/>
      <c r="O41" s="193" t="s">
        <v>60</v>
      </c>
      <c r="P41" s="196" t="s">
        <v>141</v>
      </c>
      <c r="Q41" s="196"/>
      <c r="R41" s="196"/>
      <c r="S41" s="204" t="s">
        <v>154</v>
      </c>
      <c r="T41" s="196"/>
      <c r="U41" s="196"/>
      <c r="V41" s="193"/>
    </row>
    <row r="42" spans="1:22">
      <c r="A42" s="147"/>
      <c r="B42" s="177"/>
      <c r="C42" s="177"/>
      <c r="D42" s="177"/>
      <c r="F42" s="191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3"/>
    </row>
    <row r="43" spans="1:22">
      <c r="A43" s="147"/>
      <c r="B43" s="177"/>
      <c r="C43" s="98"/>
      <c r="D43" s="98"/>
      <c r="F43" s="191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3"/>
    </row>
    <row r="44" spans="1:22">
      <c r="A44" s="147" t="s">
        <v>75</v>
      </c>
      <c r="B44" s="177" t="s">
        <v>50</v>
      </c>
      <c r="C44" s="98">
        <v>30.184989999999999</v>
      </c>
      <c r="D44" s="98">
        <v>29.907150000000001</v>
      </c>
      <c r="E44" s="45"/>
      <c r="F44" s="191"/>
      <c r="G44" s="208" t="s">
        <v>146</v>
      </c>
      <c r="H44" s="207" t="s">
        <v>26</v>
      </c>
      <c r="I44" s="206"/>
      <c r="J44" s="192"/>
      <c r="K44" s="209" t="s">
        <v>165</v>
      </c>
      <c r="L44" s="207" t="s">
        <v>166</v>
      </c>
      <c r="M44" s="192"/>
      <c r="N44" s="192"/>
      <c r="O44" s="192"/>
      <c r="P44" s="192"/>
      <c r="Q44" s="192"/>
      <c r="R44" s="192"/>
      <c r="S44" s="192"/>
      <c r="T44" s="192"/>
      <c r="U44" s="192"/>
      <c r="V44" s="193"/>
    </row>
    <row r="45" spans="1:22">
      <c r="A45" s="147" t="s">
        <v>76</v>
      </c>
      <c r="B45" s="177" t="s">
        <v>55</v>
      </c>
      <c r="C45" s="98">
        <v>29.757549999999998</v>
      </c>
      <c r="D45" s="98">
        <v>30.547989999999999</v>
      </c>
      <c r="E45" s="45"/>
      <c r="F45" s="191"/>
      <c r="G45" s="208" t="s">
        <v>147</v>
      </c>
      <c r="H45" s="207" t="s">
        <v>27</v>
      </c>
      <c r="I45" s="206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3"/>
    </row>
    <row r="46" spans="1:22">
      <c r="A46" s="147" t="s">
        <v>77</v>
      </c>
      <c r="B46" s="177" t="s">
        <v>58</v>
      </c>
      <c r="C46" s="98">
        <v>31.667580000000001</v>
      </c>
      <c r="D46" s="98">
        <v>31.384219999999999</v>
      </c>
      <c r="E46" s="45"/>
      <c r="F46" s="191"/>
      <c r="G46" s="208" t="s">
        <v>148</v>
      </c>
      <c r="H46" s="207" t="s">
        <v>28</v>
      </c>
      <c r="I46" s="206"/>
      <c r="J46" s="192"/>
      <c r="K46" s="192"/>
      <c r="L46" s="192"/>
      <c r="M46" s="192"/>
      <c r="N46" s="192"/>
      <c r="O46" s="192"/>
      <c r="P46" s="196"/>
      <c r="Q46" s="196"/>
      <c r="R46" s="196"/>
      <c r="S46" s="196"/>
      <c r="T46" s="196"/>
      <c r="U46" s="196"/>
      <c r="V46" s="193"/>
    </row>
    <row r="47" spans="1:22">
      <c r="A47" s="147" t="s">
        <v>78</v>
      </c>
      <c r="B47" s="177" t="s">
        <v>60</v>
      </c>
      <c r="C47" s="98">
        <v>32.252389999999998</v>
      </c>
      <c r="D47" s="98">
        <v>32.03098</v>
      </c>
      <c r="E47" s="45"/>
      <c r="F47" s="191"/>
      <c r="G47" s="208" t="s">
        <v>149</v>
      </c>
      <c r="H47" s="207" t="s">
        <v>29</v>
      </c>
      <c r="I47" s="206"/>
      <c r="J47" s="192"/>
      <c r="K47" s="192"/>
      <c r="L47" s="192"/>
      <c r="M47" s="192"/>
      <c r="N47" s="192"/>
      <c r="O47" s="192"/>
      <c r="P47" s="196"/>
      <c r="Q47" s="196"/>
      <c r="R47" s="196"/>
      <c r="S47" s="196"/>
      <c r="T47" s="196"/>
      <c r="U47" s="196"/>
      <c r="V47" s="193"/>
    </row>
    <row r="48" spans="1:22">
      <c r="A48" s="147"/>
      <c r="B48" s="177"/>
      <c r="C48" s="177"/>
      <c r="D48" s="177"/>
      <c r="F48" s="191"/>
      <c r="G48" s="208" t="s">
        <v>150</v>
      </c>
      <c r="H48" s="207" t="s">
        <v>142</v>
      </c>
      <c r="I48" s="206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3"/>
    </row>
    <row r="49" spans="1:88">
      <c r="A49" s="147"/>
      <c r="B49" s="177"/>
      <c r="C49" s="98"/>
      <c r="D49" s="98"/>
      <c r="F49" s="191"/>
      <c r="G49" s="208" t="s">
        <v>151</v>
      </c>
      <c r="H49" s="207" t="s">
        <v>143</v>
      </c>
      <c r="I49" s="206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3"/>
    </row>
    <row r="50" spans="1:88">
      <c r="A50" s="147" t="s">
        <v>34</v>
      </c>
      <c r="B50" s="177" t="s">
        <v>51</v>
      </c>
      <c r="C50" s="98">
        <v>24.842157647018997</v>
      </c>
      <c r="D50" s="98">
        <v>24.249702352980997</v>
      </c>
      <c r="F50" s="198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9"/>
    </row>
    <row r="51" spans="1:88">
      <c r="A51" s="147" t="s">
        <v>30</v>
      </c>
      <c r="B51" s="177" t="s">
        <v>74</v>
      </c>
      <c r="C51" s="98">
        <v>24.787710000000001</v>
      </c>
      <c r="D51" s="98">
        <v>25.021070000000002</v>
      </c>
    </row>
    <row r="53" spans="1:88">
      <c r="H53" t="s">
        <v>87</v>
      </c>
      <c r="K53" s="100"/>
      <c r="L53" s="100"/>
      <c r="M53" t="s">
        <v>87</v>
      </c>
      <c r="P53" s="100"/>
      <c r="Q53" s="100"/>
      <c r="R53" t="s">
        <v>87</v>
      </c>
      <c r="U53" s="37"/>
      <c r="V53" s="37"/>
      <c r="W53" t="s">
        <v>87</v>
      </c>
      <c r="AB53" t="s">
        <v>87</v>
      </c>
      <c r="AI53" t="s">
        <v>87</v>
      </c>
      <c r="AN53" t="s">
        <v>87</v>
      </c>
      <c r="AS53" t="s">
        <v>87</v>
      </c>
      <c r="AX53" t="s">
        <v>87</v>
      </c>
      <c r="BE53" t="s">
        <v>87</v>
      </c>
      <c r="BJ53" t="s">
        <v>87</v>
      </c>
      <c r="BO53" t="s">
        <v>87</v>
      </c>
      <c r="BV53" t="s">
        <v>87</v>
      </c>
      <c r="CA53" t="s">
        <v>87</v>
      </c>
      <c r="CH53" t="s">
        <v>87</v>
      </c>
    </row>
    <row r="54" spans="1:88" ht="16.5" thickBot="1">
      <c r="K54" s="100"/>
      <c r="L54" s="100"/>
      <c r="P54" s="100"/>
      <c r="Q54" s="100"/>
      <c r="U54" s="37"/>
      <c r="V54" s="37"/>
    </row>
    <row r="55" spans="1:88">
      <c r="H55" s="102"/>
      <c r="I55" s="102" t="s">
        <v>52</v>
      </c>
      <c r="J55" s="102" t="s">
        <v>54</v>
      </c>
      <c r="K55" s="37"/>
      <c r="L55" s="37"/>
      <c r="M55" s="102"/>
      <c r="N55" s="102" t="s">
        <v>52</v>
      </c>
      <c r="O55" s="102" t="s">
        <v>57</v>
      </c>
      <c r="P55" s="37"/>
      <c r="Q55" s="37"/>
      <c r="R55" s="102"/>
      <c r="S55" s="102" t="s">
        <v>52</v>
      </c>
      <c r="T55" s="102" t="s">
        <v>61</v>
      </c>
      <c r="W55" s="102"/>
      <c r="X55" s="102" t="s">
        <v>52</v>
      </c>
      <c r="Y55" s="102" t="s">
        <v>67</v>
      </c>
      <c r="AB55" s="102"/>
      <c r="AC55" s="102" t="s">
        <v>52</v>
      </c>
      <c r="AD55" s="102" t="s">
        <v>69</v>
      </c>
      <c r="AI55" s="102"/>
      <c r="AJ55" s="102" t="s">
        <v>54</v>
      </c>
      <c r="AK55" s="102" t="s">
        <v>57</v>
      </c>
      <c r="AN55" s="102"/>
      <c r="AO55" s="102" t="s">
        <v>54</v>
      </c>
      <c r="AP55" s="102" t="s">
        <v>61</v>
      </c>
      <c r="AS55" s="102"/>
      <c r="AT55" s="102" t="s">
        <v>54</v>
      </c>
      <c r="AU55" s="102" t="s">
        <v>67</v>
      </c>
      <c r="AX55" s="102"/>
      <c r="AY55" s="102" t="s">
        <v>54</v>
      </c>
      <c r="AZ55" s="102" t="s">
        <v>69</v>
      </c>
      <c r="BE55" s="102"/>
      <c r="BF55" s="102" t="s">
        <v>57</v>
      </c>
      <c r="BG55" s="102" t="s">
        <v>61</v>
      </c>
      <c r="BJ55" s="102"/>
      <c r="BK55" s="102" t="s">
        <v>57</v>
      </c>
      <c r="BL55" s="102" t="s">
        <v>67</v>
      </c>
      <c r="BO55" s="102"/>
      <c r="BP55" s="102" t="s">
        <v>57</v>
      </c>
      <c r="BQ55" s="102" t="s">
        <v>69</v>
      </c>
      <c r="BV55" s="102"/>
      <c r="BW55" s="102" t="s">
        <v>61</v>
      </c>
      <c r="BX55" s="102" t="s">
        <v>67</v>
      </c>
      <c r="CA55" s="102"/>
      <c r="CB55" s="102" t="s">
        <v>61</v>
      </c>
      <c r="CC55" s="102" t="s">
        <v>69</v>
      </c>
      <c r="CH55" s="102"/>
      <c r="CI55" s="102" t="s">
        <v>67</v>
      </c>
      <c r="CJ55" s="102" t="s">
        <v>69</v>
      </c>
    </row>
    <row r="56" spans="1:88">
      <c r="H56" s="100" t="s">
        <v>88</v>
      </c>
      <c r="I56" s="100">
        <v>31.327359999999999</v>
      </c>
      <c r="J56" s="100">
        <v>29.780349999999999</v>
      </c>
      <c r="K56" s="37"/>
      <c r="L56" s="37"/>
      <c r="M56" s="100" t="s">
        <v>88</v>
      </c>
      <c r="N56" s="100">
        <v>31.327359999999999</v>
      </c>
      <c r="O56" s="100">
        <v>35.627544999999998</v>
      </c>
      <c r="P56" s="37"/>
      <c r="Q56" s="37"/>
      <c r="R56" s="100" t="s">
        <v>88</v>
      </c>
      <c r="S56" s="100">
        <v>31.327359999999999</v>
      </c>
      <c r="T56" s="100">
        <v>33.571875000000006</v>
      </c>
      <c r="W56" s="100" t="s">
        <v>88</v>
      </c>
      <c r="X56" s="100">
        <v>31.327359999999999</v>
      </c>
      <c r="Y56" s="100">
        <v>36.491965</v>
      </c>
      <c r="AB56" s="100" t="s">
        <v>88</v>
      </c>
      <c r="AC56" s="100">
        <v>31.327359999999999</v>
      </c>
      <c r="AD56" s="100">
        <v>32.887384999999995</v>
      </c>
      <c r="AI56" s="100" t="s">
        <v>88</v>
      </c>
      <c r="AJ56" s="100">
        <v>29.780349999999999</v>
      </c>
      <c r="AK56" s="100">
        <v>35.627544999999998</v>
      </c>
      <c r="AN56" s="100" t="s">
        <v>88</v>
      </c>
      <c r="AO56" s="100">
        <v>29.780349999999999</v>
      </c>
      <c r="AP56" s="100">
        <v>33.571875000000006</v>
      </c>
      <c r="AS56" s="100" t="s">
        <v>88</v>
      </c>
      <c r="AT56" s="100">
        <v>29.780349999999999</v>
      </c>
      <c r="AU56" s="100">
        <v>36.491965</v>
      </c>
      <c r="AX56" s="100" t="s">
        <v>88</v>
      </c>
      <c r="AY56" s="100">
        <v>29.780349999999999</v>
      </c>
      <c r="AZ56" s="100">
        <v>32.887384999999995</v>
      </c>
      <c r="BE56" s="100" t="s">
        <v>88</v>
      </c>
      <c r="BF56" s="100">
        <v>35.627544999999998</v>
      </c>
      <c r="BG56" s="100">
        <v>33.571875000000006</v>
      </c>
      <c r="BJ56" s="100" t="s">
        <v>88</v>
      </c>
      <c r="BK56" s="100">
        <v>35.627544999999998</v>
      </c>
      <c r="BL56" s="100">
        <v>36.491965</v>
      </c>
      <c r="BO56" s="100" t="s">
        <v>88</v>
      </c>
      <c r="BP56" s="100">
        <v>35.627544999999998</v>
      </c>
      <c r="BQ56" s="100">
        <v>32.887384999999995</v>
      </c>
      <c r="BV56" s="100" t="s">
        <v>88</v>
      </c>
      <c r="BW56" s="100">
        <v>33.571875000000006</v>
      </c>
      <c r="BX56" s="100">
        <v>36.491965</v>
      </c>
      <c r="CA56" s="100" t="s">
        <v>88</v>
      </c>
      <c r="CB56" s="100">
        <v>33.571875000000006</v>
      </c>
      <c r="CC56" s="100">
        <v>32.887384999999995</v>
      </c>
      <c r="CH56" s="100" t="s">
        <v>88</v>
      </c>
      <c r="CI56" s="100">
        <v>36.491965</v>
      </c>
      <c r="CJ56" s="100">
        <v>32.887384999999995</v>
      </c>
    </row>
    <row r="57" spans="1:88">
      <c r="H57" s="100" t="s">
        <v>89</v>
      </c>
      <c r="I57" s="100">
        <v>5.2877520000005394E-4</v>
      </c>
      <c r="J57" s="100">
        <v>6.8141138000000073E-3</v>
      </c>
      <c r="K57" s="37"/>
      <c r="L57" s="37"/>
      <c r="M57" s="100" t="s">
        <v>89</v>
      </c>
      <c r="N57" s="100">
        <v>5.2877520000005394E-4</v>
      </c>
      <c r="O57" s="100">
        <v>4.9744572780499992</v>
      </c>
      <c r="P57" s="37"/>
      <c r="Q57" s="37"/>
      <c r="R57" s="100" t="s">
        <v>89</v>
      </c>
      <c r="S57" s="100">
        <v>5.2877520000005394E-4</v>
      </c>
      <c r="T57" s="100">
        <v>0.10218364244999958</v>
      </c>
      <c r="W57" s="100" t="s">
        <v>89</v>
      </c>
      <c r="X57" s="100">
        <v>5.2877520000005394E-4</v>
      </c>
      <c r="Y57" s="100">
        <v>0.34182392445000087</v>
      </c>
      <c r="AB57" s="100" t="s">
        <v>89</v>
      </c>
      <c r="AC57" s="100">
        <v>5.2877520000005394E-4</v>
      </c>
      <c r="AD57" s="100">
        <v>1.9540668050000293E-2</v>
      </c>
      <c r="AI57" s="100" t="s">
        <v>89</v>
      </c>
      <c r="AJ57" s="100">
        <v>6.8141138000000073E-3</v>
      </c>
      <c r="AK57" s="100">
        <v>4.9744572780499992</v>
      </c>
      <c r="AN57" s="100" t="s">
        <v>89</v>
      </c>
      <c r="AO57" s="100">
        <v>6.8141138000000073E-3</v>
      </c>
      <c r="AP57" s="100">
        <v>0.10218364244999958</v>
      </c>
      <c r="AS57" s="100" t="s">
        <v>89</v>
      </c>
      <c r="AT57" s="100">
        <v>6.8141138000000073E-3</v>
      </c>
      <c r="AU57" s="100">
        <v>0.34182392445000087</v>
      </c>
      <c r="AX57" s="100" t="s">
        <v>89</v>
      </c>
      <c r="AY57" s="100">
        <v>6.8141138000000073E-3</v>
      </c>
      <c r="AZ57" s="100">
        <v>1.9540668050000293E-2</v>
      </c>
      <c r="BE57" s="100" t="s">
        <v>89</v>
      </c>
      <c r="BF57" s="100">
        <v>4.9744572780499992</v>
      </c>
      <c r="BG57" s="100">
        <v>0.10218364244999958</v>
      </c>
      <c r="BJ57" s="100" t="s">
        <v>89</v>
      </c>
      <c r="BK57" s="100">
        <v>4.9744572780499992</v>
      </c>
      <c r="BL57" s="100">
        <v>0.34182392445000087</v>
      </c>
      <c r="BO57" s="100" t="s">
        <v>89</v>
      </c>
      <c r="BP57" s="100">
        <v>4.9744572780499992</v>
      </c>
      <c r="BQ57" s="100">
        <v>1.9540668050000293E-2</v>
      </c>
      <c r="BV57" s="100" t="s">
        <v>89</v>
      </c>
      <c r="BW57" s="100">
        <v>0.10218364244999958</v>
      </c>
      <c r="BX57" s="100">
        <v>0.34182392445000087</v>
      </c>
      <c r="CA57" s="100" t="s">
        <v>89</v>
      </c>
      <c r="CB57" s="100">
        <v>0.10218364244999958</v>
      </c>
      <c r="CC57" s="100">
        <v>1.9540668050000293E-2</v>
      </c>
      <c r="CH57" s="100" t="s">
        <v>89</v>
      </c>
      <c r="CI57" s="100">
        <v>0.34182392445000087</v>
      </c>
      <c r="CJ57" s="100">
        <v>1.9540668050000293E-2</v>
      </c>
    </row>
    <row r="58" spans="1:88">
      <c r="H58" s="100" t="s">
        <v>90</v>
      </c>
      <c r="I58" s="100">
        <v>2</v>
      </c>
      <c r="J58" s="100">
        <v>2</v>
      </c>
      <c r="K58" s="37"/>
      <c r="L58" s="37"/>
      <c r="M58" s="100" t="s">
        <v>90</v>
      </c>
      <c r="N58" s="100">
        <v>2</v>
      </c>
      <c r="O58" s="100">
        <v>2</v>
      </c>
      <c r="P58" s="37"/>
      <c r="Q58" s="37"/>
      <c r="R58" s="100" t="s">
        <v>90</v>
      </c>
      <c r="S58" s="100">
        <v>2</v>
      </c>
      <c r="T58" s="100">
        <v>2</v>
      </c>
      <c r="W58" s="100" t="s">
        <v>90</v>
      </c>
      <c r="X58" s="100">
        <v>2</v>
      </c>
      <c r="Y58" s="100">
        <v>2</v>
      </c>
      <c r="AB58" s="100" t="s">
        <v>90</v>
      </c>
      <c r="AC58" s="100">
        <v>2</v>
      </c>
      <c r="AD58" s="100">
        <v>2</v>
      </c>
      <c r="AI58" s="100" t="s">
        <v>90</v>
      </c>
      <c r="AJ58" s="100">
        <v>2</v>
      </c>
      <c r="AK58" s="100">
        <v>2</v>
      </c>
      <c r="AN58" s="100" t="s">
        <v>90</v>
      </c>
      <c r="AO58" s="100">
        <v>2</v>
      </c>
      <c r="AP58" s="100">
        <v>2</v>
      </c>
      <c r="AS58" s="100" t="s">
        <v>90</v>
      </c>
      <c r="AT58" s="100">
        <v>2</v>
      </c>
      <c r="AU58" s="100">
        <v>2</v>
      </c>
      <c r="AX58" s="100" t="s">
        <v>90</v>
      </c>
      <c r="AY58" s="100">
        <v>2</v>
      </c>
      <c r="AZ58" s="100">
        <v>2</v>
      </c>
      <c r="BE58" s="100" t="s">
        <v>90</v>
      </c>
      <c r="BF58" s="100">
        <v>2</v>
      </c>
      <c r="BG58" s="100">
        <v>2</v>
      </c>
      <c r="BJ58" s="100" t="s">
        <v>90</v>
      </c>
      <c r="BK58" s="100">
        <v>2</v>
      </c>
      <c r="BL58" s="100">
        <v>2</v>
      </c>
      <c r="BO58" s="100" t="s">
        <v>90</v>
      </c>
      <c r="BP58" s="100">
        <v>2</v>
      </c>
      <c r="BQ58" s="100">
        <v>2</v>
      </c>
      <c r="BV58" s="100" t="s">
        <v>90</v>
      </c>
      <c r="BW58" s="100">
        <v>2</v>
      </c>
      <c r="BX58" s="100">
        <v>2</v>
      </c>
      <c r="CA58" s="100" t="s">
        <v>90</v>
      </c>
      <c r="CB58" s="100">
        <v>2</v>
      </c>
      <c r="CC58" s="100">
        <v>2</v>
      </c>
      <c r="CH58" s="100" t="s">
        <v>90</v>
      </c>
      <c r="CI58" s="100">
        <v>2</v>
      </c>
      <c r="CJ58" s="100">
        <v>2</v>
      </c>
    </row>
    <row r="59" spans="1:88">
      <c r="H59" s="100" t="s">
        <v>91</v>
      </c>
      <c r="I59" s="100">
        <v>3.6714445000000308E-3</v>
      </c>
      <c r="J59" s="100"/>
      <c r="K59" s="37"/>
      <c r="L59" s="37"/>
      <c r="M59" s="100" t="s">
        <v>91</v>
      </c>
      <c r="N59" s="100">
        <v>2.4874930266249997</v>
      </c>
      <c r="O59" s="100"/>
      <c r="P59" s="37"/>
      <c r="Q59" s="37"/>
      <c r="R59" s="100" t="s">
        <v>91</v>
      </c>
      <c r="S59" s="100">
        <v>5.1356208824999819E-2</v>
      </c>
      <c r="T59" s="100"/>
      <c r="W59" s="100" t="s">
        <v>91</v>
      </c>
      <c r="X59" s="100">
        <v>0.17117634982500046</v>
      </c>
      <c r="Y59" s="100"/>
      <c r="AB59" s="100" t="s">
        <v>91</v>
      </c>
      <c r="AC59" s="100">
        <v>1.0034721625000173E-2</v>
      </c>
      <c r="AD59" s="100"/>
      <c r="AI59" s="100" t="s">
        <v>91</v>
      </c>
      <c r="AJ59" s="100">
        <v>2.4906356959249996</v>
      </c>
      <c r="AK59" s="100"/>
      <c r="AN59" s="100" t="s">
        <v>91</v>
      </c>
      <c r="AO59" s="100">
        <v>5.4498878124999796E-2</v>
      </c>
      <c r="AP59" s="100"/>
      <c r="AS59" s="100" t="s">
        <v>91</v>
      </c>
      <c r="AT59" s="100">
        <v>0.17431901912500045</v>
      </c>
      <c r="AU59" s="100"/>
      <c r="AX59" s="100" t="s">
        <v>91</v>
      </c>
      <c r="AY59" s="100">
        <v>1.317739092500015E-2</v>
      </c>
      <c r="AZ59" s="100"/>
      <c r="BE59" s="100" t="s">
        <v>91</v>
      </c>
      <c r="BF59" s="100">
        <v>2.5383204602499996</v>
      </c>
      <c r="BG59" s="100"/>
      <c r="BJ59" s="100" t="s">
        <v>91</v>
      </c>
      <c r="BK59" s="100">
        <v>2.65814060125</v>
      </c>
      <c r="BL59" s="100"/>
      <c r="BO59" s="100" t="s">
        <v>91</v>
      </c>
      <c r="BP59" s="100">
        <v>2.4969989730499997</v>
      </c>
      <c r="BQ59" s="100"/>
      <c r="BV59" s="100" t="s">
        <v>91</v>
      </c>
      <c r="BW59" s="100">
        <v>0.22200378345000021</v>
      </c>
      <c r="BX59" s="100"/>
      <c r="CA59" s="100" t="s">
        <v>91</v>
      </c>
      <c r="CB59" s="100">
        <v>6.0862155249999939E-2</v>
      </c>
      <c r="CC59" s="100"/>
      <c r="CH59" s="100" t="s">
        <v>91</v>
      </c>
      <c r="CI59" s="100">
        <v>0.1806822962500006</v>
      </c>
      <c r="CJ59" s="100"/>
    </row>
    <row r="60" spans="1:88">
      <c r="H60" s="100" t="s">
        <v>92</v>
      </c>
      <c r="I60" s="100">
        <v>0</v>
      </c>
      <c r="J60" s="100"/>
      <c r="K60" s="37"/>
      <c r="L60" s="37"/>
      <c r="M60" s="100" t="s">
        <v>92</v>
      </c>
      <c r="N60" s="100">
        <v>0</v>
      </c>
      <c r="O60" s="100"/>
      <c r="P60" s="37"/>
      <c r="Q60" s="37"/>
      <c r="R60" s="100" t="s">
        <v>92</v>
      </c>
      <c r="S60" s="100">
        <v>0</v>
      </c>
      <c r="T60" s="100"/>
      <c r="W60" s="100" t="s">
        <v>92</v>
      </c>
      <c r="X60" s="100">
        <v>0</v>
      </c>
      <c r="Y60" s="100"/>
      <c r="AB60" s="100" t="s">
        <v>92</v>
      </c>
      <c r="AC60" s="100">
        <v>0</v>
      </c>
      <c r="AD60" s="100"/>
      <c r="AI60" s="100" t="s">
        <v>92</v>
      </c>
      <c r="AJ60" s="100">
        <v>0</v>
      </c>
      <c r="AK60" s="100"/>
      <c r="AN60" s="100" t="s">
        <v>92</v>
      </c>
      <c r="AO60" s="100">
        <v>0</v>
      </c>
      <c r="AP60" s="100"/>
      <c r="AS60" s="100" t="s">
        <v>92</v>
      </c>
      <c r="AT60" s="100">
        <v>0</v>
      </c>
      <c r="AU60" s="100"/>
      <c r="AX60" s="100" t="s">
        <v>92</v>
      </c>
      <c r="AY60" s="100">
        <v>0</v>
      </c>
      <c r="AZ60" s="100"/>
      <c r="BE60" s="100" t="s">
        <v>92</v>
      </c>
      <c r="BF60" s="100">
        <v>0</v>
      </c>
      <c r="BG60" s="100"/>
      <c r="BJ60" s="100" t="s">
        <v>92</v>
      </c>
      <c r="BK60" s="100">
        <v>0</v>
      </c>
      <c r="BL60" s="100"/>
      <c r="BO60" s="100" t="s">
        <v>92</v>
      </c>
      <c r="BP60" s="100">
        <v>0</v>
      </c>
      <c r="BQ60" s="100"/>
      <c r="BV60" s="100" t="s">
        <v>92</v>
      </c>
      <c r="BW60" s="100">
        <v>0</v>
      </c>
      <c r="BX60" s="100"/>
      <c r="CA60" s="100" t="s">
        <v>92</v>
      </c>
      <c r="CB60" s="100">
        <v>0</v>
      </c>
      <c r="CC60" s="100"/>
      <c r="CH60" s="100" t="s">
        <v>92</v>
      </c>
      <c r="CI60" s="100">
        <v>0</v>
      </c>
      <c r="CJ60" s="100"/>
    </row>
    <row r="61" spans="1:88">
      <c r="H61" s="100" t="s">
        <v>93</v>
      </c>
      <c r="I61" s="100">
        <v>2</v>
      </c>
      <c r="J61" s="100"/>
      <c r="K61" s="37"/>
      <c r="L61" s="37"/>
      <c r="M61" s="100" t="s">
        <v>93</v>
      </c>
      <c r="N61" s="100">
        <v>2</v>
      </c>
      <c r="O61" s="100"/>
      <c r="P61" s="37"/>
      <c r="Q61" s="37"/>
      <c r="R61" s="100" t="s">
        <v>93</v>
      </c>
      <c r="S61" s="100">
        <v>2</v>
      </c>
      <c r="T61" s="100"/>
      <c r="W61" s="100" t="s">
        <v>93</v>
      </c>
      <c r="X61" s="100">
        <v>2</v>
      </c>
      <c r="Y61" s="100"/>
      <c r="AB61" s="100" t="s">
        <v>93</v>
      </c>
      <c r="AC61" s="100">
        <v>2</v>
      </c>
      <c r="AD61" s="100"/>
      <c r="AI61" s="100" t="s">
        <v>93</v>
      </c>
      <c r="AJ61" s="100">
        <v>2</v>
      </c>
      <c r="AK61" s="100"/>
      <c r="AN61" s="100" t="s">
        <v>93</v>
      </c>
      <c r="AO61" s="100">
        <v>2</v>
      </c>
      <c r="AP61" s="100"/>
      <c r="AS61" s="100" t="s">
        <v>93</v>
      </c>
      <c r="AT61" s="100">
        <v>2</v>
      </c>
      <c r="AU61" s="100"/>
      <c r="AX61" s="100" t="s">
        <v>93</v>
      </c>
      <c r="AY61" s="100">
        <v>2</v>
      </c>
      <c r="AZ61" s="100"/>
      <c r="BE61" s="100" t="s">
        <v>93</v>
      </c>
      <c r="BF61" s="100">
        <v>2</v>
      </c>
      <c r="BG61" s="100"/>
      <c r="BJ61" s="100" t="s">
        <v>93</v>
      </c>
      <c r="BK61" s="100">
        <v>2</v>
      </c>
      <c r="BL61" s="100"/>
      <c r="BO61" s="100" t="s">
        <v>93</v>
      </c>
      <c r="BP61" s="100">
        <v>2</v>
      </c>
      <c r="BQ61" s="100"/>
      <c r="BV61" s="100" t="s">
        <v>93</v>
      </c>
      <c r="BW61" s="100">
        <v>2</v>
      </c>
      <c r="BX61" s="100"/>
      <c r="CA61" s="100" t="s">
        <v>93</v>
      </c>
      <c r="CB61" s="100">
        <v>2</v>
      </c>
      <c r="CC61" s="100"/>
      <c r="CH61" s="100" t="s">
        <v>93</v>
      </c>
      <c r="CI61" s="100">
        <v>2</v>
      </c>
      <c r="CJ61" s="100"/>
    </row>
    <row r="62" spans="1:88">
      <c r="H62" s="100" t="s">
        <v>86</v>
      </c>
      <c r="I62" s="100">
        <v>25.531400441955451</v>
      </c>
      <c r="J62" s="100"/>
      <c r="M62" s="100" t="s">
        <v>86</v>
      </c>
      <c r="N62" s="100">
        <v>-2.726504406861745</v>
      </c>
      <c r="O62" s="100"/>
      <c r="R62" s="100" t="s">
        <v>86</v>
      </c>
      <c r="S62" s="100">
        <v>-9.904351254529729</v>
      </c>
      <c r="T62" s="100"/>
      <c r="W62" s="100" t="s">
        <v>86</v>
      </c>
      <c r="X62" s="100">
        <v>-12.482892507813562</v>
      </c>
      <c r="Y62" s="100"/>
      <c r="AB62" s="100" t="s">
        <v>86</v>
      </c>
      <c r="AC62" s="100">
        <v>-15.573237023244321</v>
      </c>
      <c r="AD62" s="100"/>
      <c r="AI62" s="100" t="s">
        <v>86</v>
      </c>
      <c r="AJ62" s="100">
        <v>-3.7050363521368506</v>
      </c>
      <c r="AK62" s="100"/>
      <c r="AN62" s="100" t="s">
        <v>86</v>
      </c>
      <c r="AO62" s="100">
        <v>-16.241275853042634</v>
      </c>
      <c r="AP62" s="100"/>
      <c r="AS62" s="100" t="s">
        <v>86</v>
      </c>
      <c r="AT62" s="100">
        <v>-16.07513575486044</v>
      </c>
      <c r="AU62" s="100"/>
      <c r="AX62" s="100" t="s">
        <v>86</v>
      </c>
      <c r="AY62" s="100">
        <v>-27.066458255532922</v>
      </c>
      <c r="AZ62" s="100"/>
      <c r="BE62" s="100" t="s">
        <v>86</v>
      </c>
      <c r="BF62" s="100">
        <v>1.2902687316364732</v>
      </c>
      <c r="BG62" s="100"/>
      <c r="BJ62" s="100" t="s">
        <v>86</v>
      </c>
      <c r="BK62" s="100">
        <v>-0.53019524932741635</v>
      </c>
      <c r="BL62" s="100"/>
      <c r="BO62" s="100" t="s">
        <v>86</v>
      </c>
      <c r="BP62" s="100">
        <v>1.7340704616291378</v>
      </c>
      <c r="BQ62" s="100"/>
      <c r="BV62" s="100" t="s">
        <v>86</v>
      </c>
      <c r="BW62" s="100">
        <v>-6.1974930596688012</v>
      </c>
      <c r="BX62" s="100"/>
      <c r="CA62" s="100" t="s">
        <v>86</v>
      </c>
      <c r="CB62" s="100">
        <v>2.7745556753416052</v>
      </c>
      <c r="CC62" s="100"/>
      <c r="CH62" s="100" t="s">
        <v>86</v>
      </c>
      <c r="CI62" s="100">
        <v>8.4800198344319764</v>
      </c>
      <c r="CJ62" s="100"/>
    </row>
    <row r="63" spans="1:88">
      <c r="H63" s="100" t="s">
        <v>94</v>
      </c>
      <c r="I63" s="100">
        <v>7.6528422720769968E-4</v>
      </c>
      <c r="J63" s="100"/>
      <c r="M63" s="100" t="s">
        <v>94</v>
      </c>
      <c r="N63" s="100">
        <v>5.6154040196822408E-2</v>
      </c>
      <c r="O63" s="100"/>
      <c r="R63" s="100" t="s">
        <v>94</v>
      </c>
      <c r="S63" s="100">
        <v>5.0204003512858038E-3</v>
      </c>
      <c r="T63" s="100"/>
      <c r="W63" s="100" t="s">
        <v>94</v>
      </c>
      <c r="X63" s="100">
        <v>3.1782150154381471E-3</v>
      </c>
      <c r="Y63" s="100"/>
      <c r="AB63" s="100" t="s">
        <v>94</v>
      </c>
      <c r="AC63" s="100">
        <v>2.0489730390424723E-3</v>
      </c>
      <c r="AD63" s="100"/>
      <c r="AI63" s="100" t="s">
        <v>94</v>
      </c>
      <c r="AJ63" s="100">
        <v>3.2872462558112825E-2</v>
      </c>
      <c r="AK63" s="100"/>
      <c r="AN63" s="100" t="s">
        <v>94</v>
      </c>
      <c r="AO63" s="100">
        <v>1.884814484783823E-3</v>
      </c>
      <c r="AP63" s="100"/>
      <c r="AS63" s="100" t="s">
        <v>94</v>
      </c>
      <c r="AT63" s="100">
        <v>1.9237500446367031E-3</v>
      </c>
      <c r="AU63" s="100"/>
      <c r="AX63" s="100" t="s">
        <v>94</v>
      </c>
      <c r="AY63" s="100">
        <v>6.8111277649506963E-4</v>
      </c>
      <c r="AZ63" s="100"/>
      <c r="BE63" s="100" t="s">
        <v>94</v>
      </c>
      <c r="BF63" s="100">
        <v>0.16300347022882711</v>
      </c>
      <c r="BG63" s="100"/>
      <c r="BJ63" s="100" t="s">
        <v>94</v>
      </c>
      <c r="BK63" s="100">
        <v>0.32447741451490503</v>
      </c>
      <c r="BL63" s="100"/>
      <c r="BO63" s="100" t="s">
        <v>94</v>
      </c>
      <c r="BP63" s="100">
        <v>0.11252121145608179</v>
      </c>
      <c r="BQ63" s="100"/>
      <c r="BV63" s="100" t="s">
        <v>94</v>
      </c>
      <c r="BW63" s="100">
        <v>1.2530519501923212E-2</v>
      </c>
      <c r="BX63" s="100"/>
      <c r="CA63" s="100" t="s">
        <v>94</v>
      </c>
      <c r="CB63" s="100">
        <v>5.4529659524185481E-2</v>
      </c>
      <c r="CC63" s="100"/>
      <c r="CH63" s="100" t="s">
        <v>94</v>
      </c>
      <c r="CI63" s="100">
        <v>6.811310996686905E-3</v>
      </c>
      <c r="CJ63" s="100"/>
    </row>
    <row r="64" spans="1:88">
      <c r="H64" s="100" t="s">
        <v>95</v>
      </c>
      <c r="I64" s="100">
        <v>2.9199855803537269</v>
      </c>
      <c r="J64" s="100"/>
      <c r="M64" s="100" t="s">
        <v>95</v>
      </c>
      <c r="N64" s="100">
        <v>2.9199855803537269</v>
      </c>
      <c r="O64" s="100"/>
      <c r="R64" s="100" t="s">
        <v>95</v>
      </c>
      <c r="S64" s="100">
        <v>2.9199855803537269</v>
      </c>
      <c r="T64" s="100"/>
      <c r="W64" s="100" t="s">
        <v>95</v>
      </c>
      <c r="X64" s="100">
        <v>2.9199855803537269</v>
      </c>
      <c r="Y64" s="100"/>
      <c r="AB64" s="100" t="s">
        <v>95</v>
      </c>
      <c r="AC64" s="100">
        <v>2.9199855803537269</v>
      </c>
      <c r="AD64" s="100"/>
      <c r="AI64" s="100" t="s">
        <v>95</v>
      </c>
      <c r="AJ64" s="100">
        <v>2.9199855803537269</v>
      </c>
      <c r="AK64" s="100"/>
      <c r="AN64" s="100" t="s">
        <v>95</v>
      </c>
      <c r="AO64" s="100">
        <v>2.9199855803537269</v>
      </c>
      <c r="AP64" s="100"/>
      <c r="AS64" s="100" t="s">
        <v>95</v>
      </c>
      <c r="AT64" s="100">
        <v>2.9199855803537269</v>
      </c>
      <c r="AU64" s="100"/>
      <c r="AX64" s="100" t="s">
        <v>95</v>
      </c>
      <c r="AY64" s="100">
        <v>2.9199855803537269</v>
      </c>
      <c r="AZ64" s="100"/>
      <c r="BE64" s="100" t="s">
        <v>95</v>
      </c>
      <c r="BF64" s="100">
        <v>2.9199855803537269</v>
      </c>
      <c r="BG64" s="100"/>
      <c r="BJ64" s="100" t="s">
        <v>95</v>
      </c>
      <c r="BK64" s="100">
        <v>2.9199855803537269</v>
      </c>
      <c r="BL64" s="100"/>
      <c r="BO64" s="100" t="s">
        <v>95</v>
      </c>
      <c r="BP64" s="100">
        <v>2.9199855803537269</v>
      </c>
      <c r="BQ64" s="100"/>
      <c r="BV64" s="100" t="s">
        <v>95</v>
      </c>
      <c r="BW64" s="100">
        <v>2.9199855803537269</v>
      </c>
      <c r="BX64" s="100"/>
      <c r="CA64" s="100" t="s">
        <v>95</v>
      </c>
      <c r="CB64" s="100">
        <v>2.9199855803537269</v>
      </c>
      <c r="CC64" s="100"/>
      <c r="CH64" s="100" t="s">
        <v>95</v>
      </c>
      <c r="CI64" s="100">
        <v>2.9199855803537269</v>
      </c>
      <c r="CJ64" s="100"/>
    </row>
    <row r="65" spans="2:88">
      <c r="H65" s="100" t="s">
        <v>96</v>
      </c>
      <c r="I65" s="100">
        <v>1.5305684544153994E-3</v>
      </c>
      <c r="J65" s="100"/>
      <c r="M65" s="100" t="s">
        <v>96</v>
      </c>
      <c r="N65" s="100">
        <v>0.11230808039364482</v>
      </c>
      <c r="O65" s="100"/>
      <c r="R65" s="100" t="s">
        <v>96</v>
      </c>
      <c r="S65" s="100">
        <v>1.0040800702571608E-2</v>
      </c>
      <c r="T65" s="100"/>
      <c r="W65" s="100" t="s">
        <v>96</v>
      </c>
      <c r="X65" s="100">
        <v>6.3564300308762943E-3</v>
      </c>
      <c r="Y65" s="100"/>
      <c r="AB65" s="100" t="s">
        <v>96</v>
      </c>
      <c r="AC65" s="100">
        <v>4.0979460780849446E-3</v>
      </c>
      <c r="AD65" s="100"/>
      <c r="AI65" s="100" t="s">
        <v>96</v>
      </c>
      <c r="AJ65" s="100">
        <v>6.574492511622565E-2</v>
      </c>
      <c r="AK65" s="100"/>
      <c r="AN65" s="100" t="s">
        <v>96</v>
      </c>
      <c r="AO65" s="100">
        <v>3.7696289695676459E-3</v>
      </c>
      <c r="AP65" s="100"/>
      <c r="AS65" s="100" t="s">
        <v>96</v>
      </c>
      <c r="AT65" s="100">
        <v>3.8475000892734062E-3</v>
      </c>
      <c r="AU65" s="100"/>
      <c r="AX65" s="100" t="s">
        <v>96</v>
      </c>
      <c r="AY65" s="100">
        <v>1.3622255529901393E-3</v>
      </c>
      <c r="AZ65" s="100"/>
      <c r="BE65" s="100" t="s">
        <v>96</v>
      </c>
      <c r="BF65" s="100">
        <v>0.32600694045765422</v>
      </c>
      <c r="BG65" s="100"/>
      <c r="BJ65" s="100" t="s">
        <v>96</v>
      </c>
      <c r="BK65" s="100">
        <v>0.64895482902981005</v>
      </c>
      <c r="BL65" s="100"/>
      <c r="BO65" s="100" t="s">
        <v>96</v>
      </c>
      <c r="BP65" s="100">
        <v>0.22504242291216359</v>
      </c>
      <c r="BQ65" s="100"/>
      <c r="BV65" s="100" t="s">
        <v>96</v>
      </c>
      <c r="BW65" s="100">
        <v>2.5061039003846423E-2</v>
      </c>
      <c r="BX65" s="100"/>
      <c r="CA65" s="100" t="s">
        <v>96</v>
      </c>
      <c r="CB65" s="100">
        <v>0.10905931904837096</v>
      </c>
      <c r="CC65" s="100"/>
      <c r="CH65" s="100" t="s">
        <v>96</v>
      </c>
      <c r="CI65" s="100">
        <v>1.362262199337381E-2</v>
      </c>
      <c r="CJ65" s="100"/>
    </row>
    <row r="66" spans="2:88" ht="16.5" thickBot="1">
      <c r="H66" s="101" t="s">
        <v>97</v>
      </c>
      <c r="I66" s="101">
        <v>4.3026527297494637</v>
      </c>
      <c r="J66" s="101"/>
      <c r="M66" s="101" t="s">
        <v>97</v>
      </c>
      <c r="N66" s="101">
        <v>4.3026527297494637</v>
      </c>
      <c r="O66" s="101"/>
      <c r="R66" s="101" t="s">
        <v>97</v>
      </c>
      <c r="S66" s="101">
        <v>4.3026527297494637</v>
      </c>
      <c r="T66" s="101"/>
      <c r="W66" s="101" t="s">
        <v>97</v>
      </c>
      <c r="X66" s="101">
        <v>4.3026527297494637</v>
      </c>
      <c r="Y66" s="101"/>
      <c r="AB66" s="101" t="s">
        <v>97</v>
      </c>
      <c r="AC66" s="101">
        <v>4.3026527297494637</v>
      </c>
      <c r="AD66" s="101"/>
      <c r="AI66" s="101" t="s">
        <v>97</v>
      </c>
      <c r="AJ66" s="101">
        <v>4.3026527297494637</v>
      </c>
      <c r="AK66" s="101"/>
      <c r="AN66" s="101" t="s">
        <v>97</v>
      </c>
      <c r="AO66" s="101">
        <v>4.3026527297494637</v>
      </c>
      <c r="AP66" s="101"/>
      <c r="AS66" s="101" t="s">
        <v>97</v>
      </c>
      <c r="AT66" s="101">
        <v>4.3026527297494637</v>
      </c>
      <c r="AU66" s="101"/>
      <c r="AX66" s="101" t="s">
        <v>97</v>
      </c>
      <c r="AY66" s="101">
        <v>4.3026527297494637</v>
      </c>
      <c r="AZ66" s="101"/>
      <c r="BE66" s="101" t="s">
        <v>97</v>
      </c>
      <c r="BF66" s="101">
        <v>4.3026527297494637</v>
      </c>
      <c r="BG66" s="101"/>
      <c r="BJ66" s="101" t="s">
        <v>97</v>
      </c>
      <c r="BK66" s="101">
        <v>4.3026527297494637</v>
      </c>
      <c r="BL66" s="101"/>
      <c r="BO66" s="101" t="s">
        <v>97</v>
      </c>
      <c r="BP66" s="101">
        <v>4.3026527297494637</v>
      </c>
      <c r="BQ66" s="101"/>
      <c r="BV66" s="101" t="s">
        <v>97</v>
      </c>
      <c r="BW66" s="101">
        <v>4.3026527297494637</v>
      </c>
      <c r="BX66" s="101"/>
      <c r="CA66" s="101" t="s">
        <v>97</v>
      </c>
      <c r="CB66" s="101">
        <v>4.3026527297494637</v>
      </c>
      <c r="CC66" s="101"/>
      <c r="CH66" s="101" t="s">
        <v>97</v>
      </c>
      <c r="CI66" s="101">
        <v>4.3026527297494637</v>
      </c>
      <c r="CJ66" s="101"/>
    </row>
    <row r="67" spans="2:88">
      <c r="H67" s="185"/>
      <c r="I67" s="185" t="s">
        <v>110</v>
      </c>
      <c r="J67" s="185"/>
      <c r="M67" s="185"/>
      <c r="N67" s="185" t="s">
        <v>110</v>
      </c>
      <c r="O67" s="185"/>
      <c r="R67" s="185"/>
      <c r="S67" s="185" t="s">
        <v>110</v>
      </c>
      <c r="T67" s="185"/>
      <c r="W67" s="185"/>
      <c r="X67" s="185" t="s">
        <v>110</v>
      </c>
      <c r="Y67" s="185"/>
      <c r="AB67" s="185"/>
      <c r="AC67" s="185" t="s">
        <v>110</v>
      </c>
      <c r="AD67" s="185"/>
      <c r="AI67" s="185"/>
      <c r="AJ67" s="185" t="s">
        <v>110</v>
      </c>
      <c r="AK67" s="185"/>
      <c r="AN67" s="185"/>
      <c r="AO67" s="185" t="s">
        <v>110</v>
      </c>
      <c r="AP67" s="185"/>
      <c r="AS67" s="185"/>
      <c r="AT67" s="185" t="s">
        <v>110</v>
      </c>
      <c r="AU67" s="185"/>
      <c r="AX67" s="185"/>
      <c r="AY67" s="185" t="s">
        <v>110</v>
      </c>
      <c r="AZ67" s="185"/>
      <c r="BE67" s="185"/>
      <c r="BF67" s="185" t="s">
        <v>110</v>
      </c>
      <c r="BG67" s="185"/>
      <c r="BJ67" s="185"/>
      <c r="BK67" s="185" t="s">
        <v>110</v>
      </c>
      <c r="BL67" s="185"/>
      <c r="BO67" s="185"/>
      <c r="BP67" s="185" t="s">
        <v>110</v>
      </c>
      <c r="BQ67" s="185"/>
      <c r="BV67" s="185"/>
      <c r="BW67" s="185" t="s">
        <v>110</v>
      </c>
      <c r="BX67" s="185"/>
      <c r="CA67" s="185"/>
      <c r="CB67" s="185" t="s">
        <v>110</v>
      </c>
      <c r="CC67" s="185"/>
      <c r="CH67" s="185"/>
      <c r="CI67" s="185" t="s">
        <v>110</v>
      </c>
      <c r="CJ67" s="185"/>
    </row>
    <row r="68" spans="2:88">
      <c r="H68" s="185" t="s">
        <v>140</v>
      </c>
      <c r="I68" s="186" t="b">
        <f>I65&lt;(0.05/I58)</f>
        <v>1</v>
      </c>
      <c r="J68" s="185"/>
      <c r="M68" s="185" t="s">
        <v>140</v>
      </c>
      <c r="N68" s="185" t="b">
        <f>N65&lt;(0.05/N58)</f>
        <v>0</v>
      </c>
      <c r="O68" s="185"/>
      <c r="R68" s="185" t="s">
        <v>140</v>
      </c>
      <c r="S68" s="186" t="b">
        <f>S65&lt;(0.05/S58)</f>
        <v>1</v>
      </c>
      <c r="T68" s="185"/>
      <c r="W68" s="185" t="s">
        <v>140</v>
      </c>
      <c r="X68" s="186" t="b">
        <f>X65&lt;(0.05/X58)</f>
        <v>1</v>
      </c>
      <c r="Y68" s="185"/>
      <c r="AB68" s="185" t="s">
        <v>140</v>
      </c>
      <c r="AC68" s="186" t="b">
        <f>AC65&lt;(0.05/AC58)</f>
        <v>1</v>
      </c>
      <c r="AD68" s="185"/>
      <c r="AI68" s="185" t="s">
        <v>140</v>
      </c>
      <c r="AJ68" s="185" t="b">
        <f>AJ65&lt;(0.05/AJ58)</f>
        <v>0</v>
      </c>
      <c r="AK68" s="185"/>
      <c r="AN68" s="185" t="s">
        <v>140</v>
      </c>
      <c r="AO68" s="186" t="b">
        <f>AO65&lt;(0.05/AO58)</f>
        <v>1</v>
      </c>
      <c r="AP68" s="185"/>
      <c r="AS68" s="185" t="s">
        <v>140</v>
      </c>
      <c r="AT68" s="186" t="b">
        <f>AT65&lt;(0.05/AT58)</f>
        <v>1</v>
      </c>
      <c r="AU68" s="185"/>
      <c r="AX68" s="185" t="s">
        <v>140</v>
      </c>
      <c r="AY68" s="186" t="b">
        <f>AY65&lt;(0.05/AY58)</f>
        <v>1</v>
      </c>
      <c r="AZ68" s="185"/>
      <c r="BE68" s="185" t="s">
        <v>140</v>
      </c>
      <c r="BF68" s="185" t="b">
        <f>BF65&lt;(0.05/BF58)</f>
        <v>0</v>
      </c>
      <c r="BG68" s="185"/>
      <c r="BJ68" s="185" t="s">
        <v>140</v>
      </c>
      <c r="BK68" s="185" t="b">
        <f>BK65&lt;(0.05/BK58)</f>
        <v>0</v>
      </c>
      <c r="BL68" s="185"/>
      <c r="BO68" s="185" t="s">
        <v>140</v>
      </c>
      <c r="BP68" s="185" t="b">
        <f>BP65&lt;(0.05/BP58)</f>
        <v>0</v>
      </c>
      <c r="BQ68" s="185"/>
      <c r="BV68" s="185" t="s">
        <v>140</v>
      </c>
      <c r="BW68" s="185" t="b">
        <f>BW65&lt;(0.05/BW58)</f>
        <v>0</v>
      </c>
      <c r="BX68" s="185"/>
      <c r="CA68" s="185" t="s">
        <v>140</v>
      </c>
      <c r="CB68" s="185" t="b">
        <f>CB65&lt;(0.05/CB58)</f>
        <v>0</v>
      </c>
      <c r="CC68" s="185"/>
      <c r="CH68" s="185" t="s">
        <v>140</v>
      </c>
      <c r="CI68" s="186" t="b">
        <f>CI65&lt;(0.05/CI58)</f>
        <v>1</v>
      </c>
      <c r="CJ68" s="185"/>
    </row>
    <row r="76" spans="2:88">
      <c r="B76" s="112"/>
      <c r="C76" s="112"/>
      <c r="D76" s="112"/>
      <c r="E76" s="112"/>
      <c r="F76" s="112"/>
      <c r="G76" s="112"/>
      <c r="H76" t="s">
        <v>87</v>
      </c>
      <c r="M76" t="s">
        <v>87</v>
      </c>
      <c r="R76" t="s">
        <v>87</v>
      </c>
      <c r="Y76" t="s">
        <v>87</v>
      </c>
      <c r="AD76" t="s">
        <v>87</v>
      </c>
      <c r="AK76" t="s">
        <v>87</v>
      </c>
    </row>
    <row r="77" spans="2:88" ht="16.5" thickBot="1">
      <c r="B77" s="112"/>
      <c r="C77" s="42"/>
      <c r="D77" s="42"/>
      <c r="E77" s="42"/>
      <c r="F77" s="42"/>
      <c r="G77" s="42"/>
    </row>
    <row r="78" spans="2:88">
      <c r="B78" s="112"/>
      <c r="C78" s="42"/>
      <c r="D78" s="42"/>
      <c r="E78" s="42"/>
      <c r="F78" s="42"/>
      <c r="G78" s="42"/>
      <c r="H78" s="102"/>
      <c r="I78" s="102" t="s">
        <v>50</v>
      </c>
      <c r="J78" s="102" t="s">
        <v>55</v>
      </c>
      <c r="M78" s="102"/>
      <c r="N78" s="102" t="s">
        <v>50</v>
      </c>
      <c r="O78" s="102" t="s">
        <v>58</v>
      </c>
      <c r="R78" s="102"/>
      <c r="S78" s="102" t="s">
        <v>50</v>
      </c>
      <c r="T78" s="102" t="s">
        <v>60</v>
      </c>
      <c r="Y78" s="102"/>
      <c r="Z78" s="102" t="s">
        <v>55</v>
      </c>
      <c r="AA78" s="102" t="s">
        <v>58</v>
      </c>
      <c r="AD78" s="102"/>
      <c r="AE78" s="102" t="s">
        <v>55</v>
      </c>
      <c r="AF78" s="102" t="s">
        <v>60</v>
      </c>
      <c r="AK78" s="102"/>
      <c r="AL78" s="102" t="s">
        <v>58</v>
      </c>
      <c r="AM78" s="102" t="s">
        <v>60</v>
      </c>
    </row>
    <row r="79" spans="2:88">
      <c r="B79" s="112"/>
      <c r="C79" s="42"/>
      <c r="D79" s="42"/>
      <c r="E79" s="42"/>
      <c r="F79" s="42"/>
      <c r="G79" s="42"/>
      <c r="H79" s="100" t="s">
        <v>88</v>
      </c>
      <c r="I79" s="100">
        <v>30.04607</v>
      </c>
      <c r="J79" s="100">
        <v>30.152769999999997</v>
      </c>
      <c r="M79" s="100" t="s">
        <v>88</v>
      </c>
      <c r="N79" s="100">
        <v>30.04607</v>
      </c>
      <c r="O79" s="100">
        <v>31.5259</v>
      </c>
      <c r="R79" s="100" t="s">
        <v>88</v>
      </c>
      <c r="S79" s="100">
        <v>30.04607</v>
      </c>
      <c r="T79" s="100">
        <v>32.141684999999995</v>
      </c>
      <c r="Y79" s="100" t="s">
        <v>88</v>
      </c>
      <c r="Z79" s="100">
        <v>30.152769999999997</v>
      </c>
      <c r="AA79" s="100">
        <v>31.5259</v>
      </c>
      <c r="AD79" s="100" t="s">
        <v>88</v>
      </c>
      <c r="AE79" s="100">
        <v>30.152769999999997</v>
      </c>
      <c r="AF79" s="100">
        <v>32.141684999999995</v>
      </c>
      <c r="AK79" s="100" t="s">
        <v>88</v>
      </c>
      <c r="AL79" s="100">
        <v>31.5259</v>
      </c>
      <c r="AM79" s="100">
        <v>32.141684999999995</v>
      </c>
    </row>
    <row r="80" spans="2:88">
      <c r="B80" s="112"/>
      <c r="C80" s="42"/>
      <c r="D80" s="42"/>
      <c r="E80" s="42"/>
      <c r="F80" s="42"/>
      <c r="G80" s="42"/>
      <c r="H80" s="100" t="s">
        <v>89</v>
      </c>
      <c r="I80" s="100">
        <v>3.8597532799999348E-2</v>
      </c>
      <c r="J80" s="100">
        <v>0.31239769680000018</v>
      </c>
      <c r="M80" s="100" t="s">
        <v>89</v>
      </c>
      <c r="N80" s="100">
        <v>3.8597532799999348E-2</v>
      </c>
      <c r="O80" s="100">
        <v>4.0146444800000521E-2</v>
      </c>
      <c r="R80" s="100" t="s">
        <v>89</v>
      </c>
      <c r="S80" s="100">
        <v>3.8597532799999348E-2</v>
      </c>
      <c r="T80" s="100">
        <v>2.4511194049999727E-2</v>
      </c>
      <c r="Y80" s="100" t="s">
        <v>89</v>
      </c>
      <c r="Z80" s="100">
        <v>0.31239769680000018</v>
      </c>
      <c r="AA80" s="100">
        <v>4.0146444800000521E-2</v>
      </c>
      <c r="AD80" s="100" t="s">
        <v>89</v>
      </c>
      <c r="AE80" s="100">
        <v>0.31239769680000018</v>
      </c>
      <c r="AF80" s="100">
        <v>2.4511194049999727E-2</v>
      </c>
      <c r="AK80" s="100" t="s">
        <v>89</v>
      </c>
      <c r="AL80" s="100">
        <v>4.0146444800000521E-2</v>
      </c>
      <c r="AM80" s="100">
        <v>2.4511194049999727E-2</v>
      </c>
    </row>
    <row r="81" spans="2:39">
      <c r="B81" s="112"/>
      <c r="C81" s="42"/>
      <c r="D81" s="42"/>
      <c r="E81" s="42"/>
      <c r="F81" s="42"/>
      <c r="G81" s="42"/>
      <c r="H81" s="100" t="s">
        <v>90</v>
      </c>
      <c r="I81" s="100">
        <v>2</v>
      </c>
      <c r="J81" s="100">
        <v>2</v>
      </c>
      <c r="M81" s="100" t="s">
        <v>90</v>
      </c>
      <c r="N81" s="100">
        <v>2</v>
      </c>
      <c r="O81" s="100">
        <v>2</v>
      </c>
      <c r="R81" s="100" t="s">
        <v>90</v>
      </c>
      <c r="S81" s="100">
        <v>2</v>
      </c>
      <c r="T81" s="100">
        <v>2</v>
      </c>
      <c r="Y81" s="100" t="s">
        <v>90</v>
      </c>
      <c r="Z81" s="100">
        <v>2</v>
      </c>
      <c r="AA81" s="100">
        <v>2</v>
      </c>
      <c r="AD81" s="100" t="s">
        <v>90</v>
      </c>
      <c r="AE81" s="100">
        <v>2</v>
      </c>
      <c r="AF81" s="100">
        <v>2</v>
      </c>
      <c r="AK81" s="100" t="s">
        <v>90</v>
      </c>
      <c r="AL81" s="100">
        <v>2</v>
      </c>
      <c r="AM81" s="100">
        <v>2</v>
      </c>
    </row>
    <row r="82" spans="2:39">
      <c r="B82" s="112"/>
      <c r="C82" s="42"/>
      <c r="D82" s="42"/>
      <c r="E82" s="42"/>
      <c r="F82" s="42"/>
      <c r="G82" s="42"/>
      <c r="H82" s="100" t="s">
        <v>91</v>
      </c>
      <c r="I82" s="100">
        <v>0.17549761479999976</v>
      </c>
      <c r="J82" s="100"/>
      <c r="M82" s="100" t="s">
        <v>91</v>
      </c>
      <c r="N82" s="100">
        <v>3.9371988799999938E-2</v>
      </c>
      <c r="O82" s="100"/>
      <c r="R82" s="100" t="s">
        <v>91</v>
      </c>
      <c r="S82" s="100">
        <v>3.1554363424999538E-2</v>
      </c>
      <c r="T82" s="100"/>
      <c r="Y82" s="100" t="s">
        <v>91</v>
      </c>
      <c r="Z82" s="100">
        <v>0.17627207080000035</v>
      </c>
      <c r="AA82" s="100"/>
      <c r="AD82" s="100" t="s">
        <v>91</v>
      </c>
      <c r="AE82" s="100">
        <v>0.16845444542499996</v>
      </c>
      <c r="AF82" s="100"/>
      <c r="AK82" s="100" t="s">
        <v>91</v>
      </c>
      <c r="AL82" s="100">
        <v>3.2328819425000127E-2</v>
      </c>
      <c r="AM82" s="100"/>
    </row>
    <row r="83" spans="2:39">
      <c r="B83" s="112"/>
      <c r="C83" s="42"/>
      <c r="D83" s="42"/>
      <c r="E83" s="42"/>
      <c r="F83" s="42"/>
      <c r="G83" s="42"/>
      <c r="H83" s="100" t="s">
        <v>92</v>
      </c>
      <c r="I83" s="100">
        <v>0</v>
      </c>
      <c r="J83" s="100"/>
      <c r="M83" s="100" t="s">
        <v>92</v>
      </c>
      <c r="N83" s="100">
        <v>0</v>
      </c>
      <c r="O83" s="100"/>
      <c r="R83" s="100" t="s">
        <v>92</v>
      </c>
      <c r="S83" s="100">
        <v>0</v>
      </c>
      <c r="T83" s="100"/>
      <c r="Y83" s="100" t="s">
        <v>92</v>
      </c>
      <c r="Z83" s="100">
        <v>0</v>
      </c>
      <c r="AA83" s="100"/>
      <c r="AD83" s="100" t="s">
        <v>92</v>
      </c>
      <c r="AE83" s="100">
        <v>0</v>
      </c>
      <c r="AF83" s="100"/>
      <c r="AK83" s="100" t="s">
        <v>92</v>
      </c>
      <c r="AL83" s="100">
        <v>0</v>
      </c>
      <c r="AM83" s="100"/>
    </row>
    <row r="84" spans="2:39">
      <c r="B84" s="112"/>
      <c r="C84" s="42"/>
      <c r="D84" s="42"/>
      <c r="E84" s="42"/>
      <c r="F84" s="42"/>
      <c r="G84" s="42"/>
      <c r="H84" s="100" t="s">
        <v>93</v>
      </c>
      <c r="I84" s="100">
        <v>2</v>
      </c>
      <c r="J84" s="100"/>
      <c r="M84" s="100" t="s">
        <v>93</v>
      </c>
      <c r="N84" s="100">
        <v>2</v>
      </c>
      <c r="O84" s="100"/>
      <c r="R84" s="100" t="s">
        <v>93</v>
      </c>
      <c r="S84" s="100">
        <v>2</v>
      </c>
      <c r="T84" s="100"/>
      <c r="Y84" s="100" t="s">
        <v>93</v>
      </c>
      <c r="Z84" s="100">
        <v>2</v>
      </c>
      <c r="AA84" s="100"/>
      <c r="AD84" s="100" t="s">
        <v>93</v>
      </c>
      <c r="AE84" s="100">
        <v>2</v>
      </c>
      <c r="AF84" s="100"/>
      <c r="AK84" s="100" t="s">
        <v>93</v>
      </c>
      <c r="AL84" s="100">
        <v>2</v>
      </c>
      <c r="AM84" s="100"/>
    </row>
    <row r="85" spans="2:39">
      <c r="H85" s="100" t="s">
        <v>86</v>
      </c>
      <c r="I85" s="100">
        <v>-0.25469992100433508</v>
      </c>
      <c r="J85" s="100"/>
      <c r="M85" s="100" t="s">
        <v>86</v>
      </c>
      <c r="N85" s="100">
        <v>-7.4579273922316505</v>
      </c>
      <c r="O85" s="100"/>
      <c r="R85" s="100" t="s">
        <v>86</v>
      </c>
      <c r="S85" s="100">
        <v>-11.797277272268456</v>
      </c>
      <c r="T85" s="100"/>
      <c r="Y85" s="100" t="s">
        <v>86</v>
      </c>
      <c r="Z85" s="100">
        <v>-3.2705432932893319</v>
      </c>
      <c r="AA85" s="100"/>
      <c r="AD85" s="100" t="s">
        <v>86</v>
      </c>
      <c r="AE85" s="100">
        <v>-4.84590599419582</v>
      </c>
      <c r="AF85" s="100"/>
      <c r="AK85" s="100" t="s">
        <v>86</v>
      </c>
      <c r="AL85" s="100">
        <v>-3.4247918625392968</v>
      </c>
      <c r="AM85" s="100"/>
    </row>
    <row r="86" spans="2:39">
      <c r="H86" s="100" t="s">
        <v>94</v>
      </c>
      <c r="I86" s="100">
        <v>0.41137581757404784</v>
      </c>
      <c r="J86" s="100"/>
      <c r="M86" s="100" t="s">
        <v>94</v>
      </c>
      <c r="N86" s="100">
        <v>8.7540737723683301E-3</v>
      </c>
      <c r="O86" s="100"/>
      <c r="R86" s="100" t="s">
        <v>94</v>
      </c>
      <c r="S86" s="100">
        <v>3.5543178936449813E-3</v>
      </c>
      <c r="T86" s="100"/>
      <c r="Y86" s="100" t="s">
        <v>94</v>
      </c>
      <c r="Z86" s="100">
        <v>4.1067626103906352E-2</v>
      </c>
      <c r="AA86" s="100"/>
      <c r="AD86" s="100" t="s">
        <v>94</v>
      </c>
      <c r="AE86" s="100">
        <v>2.0021952554245291E-2</v>
      </c>
      <c r="AF86" s="100"/>
      <c r="AK86" s="100" t="s">
        <v>94</v>
      </c>
      <c r="AL86" s="100">
        <v>3.7851463075963654E-2</v>
      </c>
      <c r="AM86" s="100"/>
    </row>
    <row r="87" spans="2:39">
      <c r="H87" s="100" t="s">
        <v>95</v>
      </c>
      <c r="I87" s="100">
        <v>2.9199855803537269</v>
      </c>
      <c r="J87" s="100"/>
      <c r="M87" s="100" t="s">
        <v>95</v>
      </c>
      <c r="N87" s="100">
        <v>2.9199855803537269</v>
      </c>
      <c r="O87" s="100"/>
      <c r="R87" s="100" t="s">
        <v>95</v>
      </c>
      <c r="S87" s="100">
        <v>2.9199855803537269</v>
      </c>
      <c r="T87" s="100"/>
      <c r="Y87" s="100" t="s">
        <v>95</v>
      </c>
      <c r="Z87" s="100">
        <v>2.9199855803537269</v>
      </c>
      <c r="AA87" s="100"/>
      <c r="AD87" s="100" t="s">
        <v>95</v>
      </c>
      <c r="AE87" s="100">
        <v>2.9199855803537269</v>
      </c>
      <c r="AF87" s="100"/>
      <c r="AK87" s="100" t="s">
        <v>95</v>
      </c>
      <c r="AL87" s="100">
        <v>2.9199855803537269</v>
      </c>
      <c r="AM87" s="100"/>
    </row>
    <row r="88" spans="2:39">
      <c r="H88" s="100" t="s">
        <v>96</v>
      </c>
      <c r="I88" s="100">
        <v>0.82275163514809568</v>
      </c>
      <c r="J88" s="100"/>
      <c r="M88" s="100" t="s">
        <v>96</v>
      </c>
      <c r="N88" s="100">
        <v>1.750814754473666E-2</v>
      </c>
      <c r="O88" s="100"/>
      <c r="R88" s="100" t="s">
        <v>96</v>
      </c>
      <c r="S88" s="100">
        <v>7.1086357872899627E-3</v>
      </c>
      <c r="T88" s="100"/>
      <c r="Y88" s="100" t="s">
        <v>96</v>
      </c>
      <c r="Z88" s="100">
        <v>8.2135252207812703E-2</v>
      </c>
      <c r="AA88" s="100"/>
      <c r="AD88" s="100" t="s">
        <v>96</v>
      </c>
      <c r="AE88" s="100">
        <v>4.0043905108490582E-2</v>
      </c>
      <c r="AF88" s="100"/>
      <c r="AK88" s="100" t="s">
        <v>96</v>
      </c>
      <c r="AL88" s="100">
        <v>7.5702926151927308E-2</v>
      </c>
      <c r="AM88" s="100"/>
    </row>
    <row r="89" spans="2:39" ht="16.5" thickBot="1">
      <c r="H89" s="101" t="s">
        <v>97</v>
      </c>
      <c r="I89" s="101">
        <v>4.3026527297494637</v>
      </c>
      <c r="J89" s="101"/>
      <c r="M89" s="101" t="s">
        <v>97</v>
      </c>
      <c r="N89" s="101">
        <v>4.3026527297494637</v>
      </c>
      <c r="O89" s="101"/>
      <c r="R89" s="101" t="s">
        <v>97</v>
      </c>
      <c r="S89" s="101">
        <v>4.3026527297494637</v>
      </c>
      <c r="T89" s="101"/>
      <c r="Y89" s="101" t="s">
        <v>97</v>
      </c>
      <c r="Z89" s="101">
        <v>4.3026527297494637</v>
      </c>
      <c r="AA89" s="101"/>
      <c r="AD89" s="101" t="s">
        <v>97</v>
      </c>
      <c r="AE89" s="101">
        <v>4.3026527297494637</v>
      </c>
      <c r="AF89" s="101"/>
      <c r="AK89" s="101" t="s">
        <v>97</v>
      </c>
      <c r="AL89" s="101">
        <v>4.3026527297494637</v>
      </c>
      <c r="AM89" s="101"/>
    </row>
    <row r="90" spans="2:39">
      <c r="H90" s="185"/>
      <c r="I90" s="185" t="s">
        <v>110</v>
      </c>
      <c r="J90" s="185"/>
      <c r="M90" s="185"/>
      <c r="N90" s="185" t="s">
        <v>110</v>
      </c>
      <c r="O90" s="185"/>
      <c r="R90" s="185"/>
      <c r="S90" s="185" t="s">
        <v>110</v>
      </c>
      <c r="T90" s="185"/>
      <c r="Y90" s="185"/>
      <c r="Z90" s="185" t="s">
        <v>110</v>
      </c>
      <c r="AA90" s="185"/>
      <c r="AD90" s="185"/>
      <c r="AE90" s="185" t="s">
        <v>110</v>
      </c>
      <c r="AF90" s="185"/>
      <c r="AK90" s="185"/>
      <c r="AL90" s="185" t="s">
        <v>110</v>
      </c>
      <c r="AM90" s="185"/>
    </row>
    <row r="91" spans="2:39">
      <c r="H91" s="185" t="s">
        <v>140</v>
      </c>
      <c r="I91" s="187" t="b">
        <f>I88&lt;(0.05/I81)</f>
        <v>0</v>
      </c>
      <c r="J91" s="185"/>
      <c r="M91" s="185" t="s">
        <v>140</v>
      </c>
      <c r="N91" s="186" t="b">
        <f>N88&lt;(0.05/N81)</f>
        <v>1</v>
      </c>
      <c r="O91" s="185"/>
      <c r="R91" s="185" t="s">
        <v>140</v>
      </c>
      <c r="S91" s="186" t="b">
        <f>S88&lt;(0.05/S81)</f>
        <v>1</v>
      </c>
      <c r="T91" s="185"/>
      <c r="Y91" s="185" t="s">
        <v>140</v>
      </c>
      <c r="Z91" s="187" t="b">
        <f>Z88&lt;(0.05/Z81)</f>
        <v>0</v>
      </c>
      <c r="AA91" s="185"/>
      <c r="AD91" s="185" t="s">
        <v>140</v>
      </c>
      <c r="AE91" s="187" t="b">
        <f>AE88&lt;(0.05/AE81)</f>
        <v>0</v>
      </c>
      <c r="AF91" s="185"/>
      <c r="AK91" s="185" t="s">
        <v>140</v>
      </c>
      <c r="AL91" s="187" t="b">
        <f>AL88&lt;(0.05/AL81)</f>
        <v>0</v>
      </c>
      <c r="AM91" s="185"/>
    </row>
    <row r="93" spans="2:39"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</row>
    <row r="94" spans="2:39">
      <c r="J94" s="37"/>
      <c r="K94" s="100"/>
      <c r="L94" s="100"/>
      <c r="M94" s="100"/>
      <c r="N94" s="100"/>
      <c r="O94" s="100"/>
      <c r="P94" s="100"/>
      <c r="Q94" s="100"/>
      <c r="R94" s="37"/>
      <c r="S94" s="37"/>
      <c r="T94" s="37"/>
      <c r="U94" s="37"/>
      <c r="V94" s="37"/>
    </row>
    <row r="95" spans="2:39">
      <c r="J95" s="37"/>
      <c r="K95" s="100"/>
      <c r="L95" s="100"/>
      <c r="M95" s="100"/>
      <c r="N95" s="100"/>
      <c r="O95" s="100"/>
      <c r="P95" s="100"/>
      <c r="Q95" s="100"/>
      <c r="R95" s="37"/>
      <c r="S95" s="37"/>
      <c r="T95" s="37"/>
      <c r="U95" s="37"/>
      <c r="V95" s="37"/>
    </row>
    <row r="96" spans="2:39"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</row>
    <row r="97" spans="10:22"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</row>
    <row r="98" spans="10:22"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</row>
    <row r="99" spans="10:22"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</row>
    <row r="100" spans="10:22"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</row>
    <row r="101" spans="10:22"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</row>
    <row r="102" spans="10:22"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</row>
    <row r="103" spans="10:22"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</row>
    <row r="104" spans="10:22"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</row>
    <row r="105" spans="10:22"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</row>
    <row r="106" spans="10:22"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</row>
  </sheetData>
  <mergeCells count="5">
    <mergeCell ref="C2:D2"/>
    <mergeCell ref="A1:D1"/>
    <mergeCell ref="C26:D26"/>
    <mergeCell ref="B2:B3"/>
    <mergeCell ref="B26:B2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9"/>
  <sheetViews>
    <sheetView topLeftCell="E30" zoomScale="75" zoomScaleNormal="106" workbookViewId="0">
      <selection activeCell="G37" sqref="G37"/>
    </sheetView>
  </sheetViews>
  <sheetFormatPr defaultColWidth="11" defaultRowHeight="15.75"/>
  <cols>
    <col min="1" max="1" width="11.875" bestFit="1" customWidth="1"/>
    <col min="2" max="2" width="13.875" bestFit="1" customWidth="1"/>
    <col min="6" max="8" width="11" bestFit="1" customWidth="1"/>
    <col min="13" max="16" width="11" bestFit="1" customWidth="1"/>
    <col min="17" max="17" width="11.125" bestFit="1" customWidth="1"/>
    <col min="18" max="19" width="11" bestFit="1" customWidth="1"/>
    <col min="22" max="25" width="11" bestFit="1" customWidth="1"/>
    <col min="26" max="26" width="12.125" bestFit="1" customWidth="1"/>
  </cols>
  <sheetData>
    <row r="1" spans="1:27">
      <c r="A1" s="218" t="s">
        <v>136</v>
      </c>
      <c r="B1" s="218"/>
      <c r="C1" s="218"/>
      <c r="D1" s="218"/>
      <c r="E1" s="218"/>
      <c r="F1" s="218"/>
      <c r="G1" s="218"/>
      <c r="H1" s="218"/>
    </row>
    <row r="2" spans="1:27">
      <c r="B2" s="259" t="s">
        <v>137</v>
      </c>
      <c r="C2" s="243" t="s">
        <v>164</v>
      </c>
      <c r="D2" s="243"/>
      <c r="E2" s="243"/>
      <c r="F2" s="243"/>
      <c r="G2" s="243"/>
      <c r="H2" s="243"/>
    </row>
    <row r="3" spans="1:27">
      <c r="B3" s="259"/>
      <c r="C3" s="112">
        <v>1</v>
      </c>
      <c r="D3" s="112">
        <v>2</v>
      </c>
      <c r="E3" s="112">
        <v>3</v>
      </c>
      <c r="F3" s="112">
        <v>4</v>
      </c>
      <c r="G3" s="112">
        <v>5</v>
      </c>
      <c r="H3" s="112">
        <v>6</v>
      </c>
      <c r="I3" s="112" t="s">
        <v>103</v>
      </c>
    </row>
    <row r="4" spans="1:27">
      <c r="A4" t="s">
        <v>168</v>
      </c>
      <c r="B4" s="112" t="s">
        <v>80</v>
      </c>
      <c r="C4" s="42">
        <v>5.0274819830000004</v>
      </c>
      <c r="D4" s="42">
        <v>5.0704519149999996</v>
      </c>
      <c r="E4" s="42">
        <v>5.5904845556648999</v>
      </c>
      <c r="F4" s="42">
        <v>5.5724207690082901</v>
      </c>
      <c r="G4" s="42">
        <v>5.6102096994522501</v>
      </c>
      <c r="H4" s="42"/>
      <c r="I4" s="42">
        <f>AVERAGE(C4:H4)</f>
        <v>5.374209784425088</v>
      </c>
    </row>
    <row r="5" spans="1:27">
      <c r="A5" t="s">
        <v>169</v>
      </c>
      <c r="B5" s="112" t="s">
        <v>82</v>
      </c>
      <c r="C5" s="42">
        <v>5.3098177030000002</v>
      </c>
      <c r="D5" s="42">
        <v>5.2907775680000002</v>
      </c>
      <c r="E5" s="42">
        <v>5.4994740920851051</v>
      </c>
      <c r="F5" s="42">
        <v>5.4034582953814141</v>
      </c>
      <c r="G5" s="42">
        <v>5.2278352493575122</v>
      </c>
      <c r="H5" s="42"/>
      <c r="I5" s="42">
        <f t="shared" ref="I5:I7" si="0">AVERAGE(C5:H5)</f>
        <v>5.346272581564806</v>
      </c>
      <c r="L5" t="s">
        <v>98</v>
      </c>
      <c r="U5" t="s">
        <v>98</v>
      </c>
    </row>
    <row r="6" spans="1:27">
      <c r="A6" t="s">
        <v>23</v>
      </c>
      <c r="B6" s="112" t="s">
        <v>49</v>
      </c>
      <c r="C6" s="42">
        <v>8.4081856730000002</v>
      </c>
      <c r="D6" s="42">
        <v>7.5365584749999996</v>
      </c>
      <c r="E6" s="42">
        <v>7.5070933730800817</v>
      </c>
      <c r="F6" s="42">
        <v>8.1561141851151024</v>
      </c>
      <c r="G6" s="42">
        <v>7.2601721865773792</v>
      </c>
      <c r="H6" s="42">
        <v>7.4317457114683618</v>
      </c>
      <c r="I6" s="42">
        <f t="shared" si="0"/>
        <v>7.7166449340401533</v>
      </c>
    </row>
    <row r="7" spans="1:27" ht="16.5" thickBot="1">
      <c r="A7" t="s">
        <v>24</v>
      </c>
      <c r="B7" s="112" t="s">
        <v>53</v>
      </c>
      <c r="C7" s="42">
        <v>4.2356604950000003</v>
      </c>
      <c r="D7" s="42">
        <v>4.8517565669999998</v>
      </c>
      <c r="E7" s="42">
        <v>4.0218508382388833</v>
      </c>
      <c r="F7" s="42">
        <v>3.7496010937523203</v>
      </c>
      <c r="G7" s="42">
        <v>3.8193156652912297</v>
      </c>
      <c r="H7" s="42">
        <v>4.0150531773570846</v>
      </c>
      <c r="I7" s="42">
        <f t="shared" si="0"/>
        <v>4.1155396394399206</v>
      </c>
      <c r="L7" t="s">
        <v>99</v>
      </c>
      <c r="U7" t="s">
        <v>99</v>
      </c>
    </row>
    <row r="8" spans="1:27">
      <c r="I8" s="112"/>
      <c r="L8" s="102" t="s">
        <v>100</v>
      </c>
      <c r="M8" s="102" t="s">
        <v>101</v>
      </c>
      <c r="N8" s="102" t="s">
        <v>102</v>
      </c>
      <c r="O8" s="102" t="s">
        <v>103</v>
      </c>
      <c r="P8" s="102" t="s">
        <v>89</v>
      </c>
      <c r="U8" s="102" t="s">
        <v>100</v>
      </c>
      <c r="V8" s="102" t="s">
        <v>101</v>
      </c>
      <c r="W8" s="102" t="s">
        <v>102</v>
      </c>
      <c r="X8" s="102" t="s">
        <v>103</v>
      </c>
      <c r="Y8" s="102" t="s">
        <v>89</v>
      </c>
    </row>
    <row r="9" spans="1:27">
      <c r="B9" s="259" t="s">
        <v>137</v>
      </c>
      <c r="C9" s="214" t="s">
        <v>163</v>
      </c>
      <c r="D9" s="214"/>
      <c r="E9" s="214"/>
      <c r="F9" s="214"/>
      <c r="G9" s="214"/>
      <c r="H9" s="214"/>
      <c r="I9" s="112"/>
      <c r="L9" s="100" t="s">
        <v>80</v>
      </c>
      <c r="M9" s="100">
        <v>5</v>
      </c>
      <c r="N9" s="100">
        <v>26.871048922125439</v>
      </c>
      <c r="O9" s="100">
        <v>5.374209784425088</v>
      </c>
      <c r="P9" s="100">
        <v>8.8561835623961763E-2</v>
      </c>
      <c r="U9" s="100" t="s">
        <v>81</v>
      </c>
      <c r="V9" s="100">
        <v>6</v>
      </c>
      <c r="W9" s="100">
        <v>42.415000916893668</v>
      </c>
      <c r="X9" s="100">
        <v>7.0691668194822777</v>
      </c>
      <c r="Y9" s="100">
        <v>0.21656994371030885</v>
      </c>
    </row>
    <row r="10" spans="1:27">
      <c r="B10" s="259"/>
      <c r="C10" s="146">
        <v>1</v>
      </c>
      <c r="D10" s="146">
        <v>2</v>
      </c>
      <c r="E10" s="146">
        <v>3</v>
      </c>
      <c r="F10" s="146">
        <v>4</v>
      </c>
      <c r="G10" s="146">
        <v>5</v>
      </c>
      <c r="H10" s="146">
        <v>6</v>
      </c>
      <c r="I10" s="112" t="s">
        <v>103</v>
      </c>
      <c r="L10" s="100" t="s">
        <v>82</v>
      </c>
      <c r="M10" s="100">
        <v>5</v>
      </c>
      <c r="N10" s="100">
        <v>26.731362907824028</v>
      </c>
      <c r="O10" s="100">
        <v>5.346272581564806</v>
      </c>
      <c r="P10" s="100">
        <v>1.1294241263132474E-2</v>
      </c>
      <c r="U10" s="100" t="s">
        <v>83</v>
      </c>
      <c r="V10" s="100">
        <v>5</v>
      </c>
      <c r="W10" s="100">
        <v>35.258342851998719</v>
      </c>
      <c r="X10" s="100">
        <v>7.0516685703997437</v>
      </c>
      <c r="Y10" s="100">
        <v>7.5463986651593803E-2</v>
      </c>
    </row>
    <row r="11" spans="1:27">
      <c r="A11" t="s">
        <v>168</v>
      </c>
      <c r="B11" s="112" t="s">
        <v>81</v>
      </c>
      <c r="C11" s="42">
        <v>6.3500915820000001</v>
      </c>
      <c r="D11" s="42">
        <v>6.8566747790000004</v>
      </c>
      <c r="E11" s="42">
        <v>7.7667612228844911</v>
      </c>
      <c r="F11" s="42">
        <v>7.0451451828273175</v>
      </c>
      <c r="G11" s="42">
        <v>7.2062905604390908</v>
      </c>
      <c r="H11" s="42">
        <v>7.1900375897427677</v>
      </c>
      <c r="I11" s="42">
        <f>AVERAGE(C11:H11)</f>
        <v>7.0691668194822777</v>
      </c>
      <c r="L11" s="100" t="s">
        <v>49</v>
      </c>
      <c r="M11" s="100">
        <v>6</v>
      </c>
      <c r="N11" s="100">
        <v>46.299869604240918</v>
      </c>
      <c r="O11" s="100">
        <v>7.7166449340401533</v>
      </c>
      <c r="P11" s="100">
        <v>0.20744794838203121</v>
      </c>
      <c r="U11" s="100" t="s">
        <v>84</v>
      </c>
      <c r="V11" s="100">
        <v>6</v>
      </c>
      <c r="W11" s="100">
        <v>57.690697685318611</v>
      </c>
      <c r="X11" s="100">
        <v>9.6151162808864346</v>
      </c>
      <c r="Y11" s="100">
        <v>0.14377575339994952</v>
      </c>
    </row>
    <row r="12" spans="1:27" ht="16.5" thickBot="1">
      <c r="A12" t="s">
        <v>169</v>
      </c>
      <c r="B12" s="112" t="s">
        <v>83</v>
      </c>
      <c r="C12" s="42">
        <v>7.1835085980000004</v>
      </c>
      <c r="D12" s="42">
        <v>6.627822288</v>
      </c>
      <c r="E12" s="42">
        <v>7.0875055512010832</v>
      </c>
      <c r="F12" s="42">
        <v>7.3678128322008076</v>
      </c>
      <c r="G12" s="42">
        <v>6.9916935825968247</v>
      </c>
      <c r="H12" s="42"/>
      <c r="I12" s="42">
        <f t="shared" ref="I12:I14" si="1">AVERAGE(C12:H12)</f>
        <v>7.0516685703997437</v>
      </c>
      <c r="L12" s="101" t="s">
        <v>53</v>
      </c>
      <c r="M12" s="101">
        <v>6</v>
      </c>
      <c r="N12" s="101">
        <v>24.693237836639522</v>
      </c>
      <c r="O12" s="101">
        <v>4.1155396394399206</v>
      </c>
      <c r="P12" s="101">
        <v>0.1593958333958603</v>
      </c>
      <c r="U12" s="101" t="s">
        <v>85</v>
      </c>
      <c r="V12" s="101">
        <v>5</v>
      </c>
      <c r="W12" s="101">
        <v>31.861653499030659</v>
      </c>
      <c r="X12" s="101">
        <v>6.372330699806132</v>
      </c>
      <c r="Y12" s="101">
        <v>1.1689995181598696E-2</v>
      </c>
    </row>
    <row r="13" spans="1:27">
      <c r="A13" t="s">
        <v>23</v>
      </c>
      <c r="B13" s="112" t="s">
        <v>84</v>
      </c>
      <c r="C13" s="42">
        <v>10.22832541</v>
      </c>
      <c r="D13" s="42">
        <v>9.4397101320000001</v>
      </c>
      <c r="E13" s="42">
        <v>9.1956189341983983</v>
      </c>
      <c r="F13" s="42">
        <v>9.9093099306784005</v>
      </c>
      <c r="G13" s="42">
        <v>9.4779740384019995</v>
      </c>
      <c r="H13" s="42">
        <v>9.4397592400398231</v>
      </c>
      <c r="I13" s="42">
        <f t="shared" si="1"/>
        <v>9.6151162808864346</v>
      </c>
    </row>
    <row r="14" spans="1:27">
      <c r="A14" t="s">
        <v>24</v>
      </c>
      <c r="B14" s="112" t="s">
        <v>85</v>
      </c>
      <c r="C14" s="42">
        <v>6.434737427</v>
      </c>
      <c r="D14" s="42">
        <v>6.3212395199999998</v>
      </c>
      <c r="E14" s="42">
        <v>6.4898745748772155</v>
      </c>
      <c r="F14" s="42">
        <v>6.4031273886148021</v>
      </c>
      <c r="G14" s="42">
        <v>6.2126745885386399</v>
      </c>
      <c r="H14" s="42"/>
      <c r="I14" s="42">
        <f t="shared" si="1"/>
        <v>6.372330699806132</v>
      </c>
    </row>
    <row r="15" spans="1:27" ht="16.5" thickBot="1">
      <c r="L15" t="s">
        <v>70</v>
      </c>
      <c r="U15" t="s">
        <v>70</v>
      </c>
    </row>
    <row r="16" spans="1:27">
      <c r="L16" s="102" t="s">
        <v>104</v>
      </c>
      <c r="M16" s="102" t="s">
        <v>71</v>
      </c>
      <c r="N16" s="102" t="s">
        <v>93</v>
      </c>
      <c r="O16" s="102" t="s">
        <v>72</v>
      </c>
      <c r="P16" s="102" t="s">
        <v>73</v>
      </c>
      <c r="Q16" s="102" t="s">
        <v>105</v>
      </c>
      <c r="R16" s="102" t="s">
        <v>106</v>
      </c>
      <c r="U16" s="102" t="s">
        <v>104</v>
      </c>
      <c r="V16" s="102" t="s">
        <v>71</v>
      </c>
      <c r="W16" s="102" t="s">
        <v>93</v>
      </c>
      <c r="X16" s="102" t="s">
        <v>72</v>
      </c>
      <c r="Y16" s="102" t="s">
        <v>73</v>
      </c>
      <c r="Z16" s="102" t="s">
        <v>105</v>
      </c>
      <c r="AA16" s="102" t="s">
        <v>106</v>
      </c>
    </row>
    <row r="17" spans="11:27">
      <c r="L17" s="100" t="s">
        <v>107</v>
      </c>
      <c r="M17" s="100">
        <v>40.591122607750684</v>
      </c>
      <c r="N17" s="100">
        <v>3</v>
      </c>
      <c r="O17" s="100">
        <v>13.530374202583561</v>
      </c>
      <c r="P17" s="100">
        <v>109.03564806330489</v>
      </c>
      <c r="Q17" s="100">
        <v>9.827798478413346E-12</v>
      </c>
      <c r="R17" s="100">
        <v>3.1599075898007243</v>
      </c>
      <c r="U17" s="100" t="s">
        <v>107</v>
      </c>
      <c r="V17" s="100">
        <v>35.094031272339876</v>
      </c>
      <c r="W17" s="100">
        <v>3</v>
      </c>
      <c r="X17" s="100">
        <v>11.698010424113292</v>
      </c>
      <c r="Y17" s="100">
        <v>97.921145269761041</v>
      </c>
      <c r="Z17" s="100">
        <v>2.4460520349753626E-11</v>
      </c>
      <c r="AA17" s="100">
        <v>3.1599075898007243</v>
      </c>
    </row>
    <row r="18" spans="11:27">
      <c r="L18" s="100" t="s">
        <v>108</v>
      </c>
      <c r="M18" s="100">
        <v>2.2336432164378346</v>
      </c>
      <c r="N18" s="100">
        <v>18</v>
      </c>
      <c r="O18" s="100">
        <v>0.12409128980210192</v>
      </c>
      <c r="P18" s="100"/>
      <c r="Q18" s="100"/>
      <c r="R18" s="100"/>
      <c r="U18" s="100" t="s">
        <v>108</v>
      </c>
      <c r="V18" s="100">
        <v>2.1503444128840621</v>
      </c>
      <c r="W18" s="100">
        <v>18</v>
      </c>
      <c r="X18" s="100">
        <v>0.119463578493559</v>
      </c>
      <c r="Y18" s="100"/>
      <c r="Z18" s="100"/>
      <c r="AA18" s="100"/>
    </row>
    <row r="19" spans="11:27">
      <c r="L19" s="100"/>
      <c r="M19" s="100"/>
      <c r="N19" s="100"/>
      <c r="O19" s="100"/>
      <c r="P19" s="100"/>
      <c r="Q19" s="100"/>
      <c r="R19" s="100"/>
      <c r="U19" s="100"/>
      <c r="V19" s="100"/>
      <c r="W19" s="100"/>
      <c r="X19" s="100"/>
      <c r="Y19" s="100"/>
      <c r="Z19" s="100"/>
      <c r="AA19" s="100"/>
    </row>
    <row r="20" spans="11:27" ht="16.5" thickBot="1">
      <c r="L20" s="101" t="s">
        <v>109</v>
      </c>
      <c r="M20" s="101">
        <v>42.824765824188518</v>
      </c>
      <c r="N20" s="101">
        <v>21</v>
      </c>
      <c r="O20" s="101"/>
      <c r="P20" s="101"/>
      <c r="Q20" s="101"/>
      <c r="R20" s="101"/>
      <c r="U20" s="101" t="s">
        <v>109</v>
      </c>
      <c r="V20" s="101">
        <v>37.244375685223936</v>
      </c>
      <c r="W20" s="101">
        <v>21</v>
      </c>
      <c r="X20" s="101"/>
      <c r="Y20" s="101"/>
      <c r="Z20" s="101"/>
      <c r="AA20" s="101"/>
    </row>
    <row r="22" spans="11:27">
      <c r="L22" s="100" t="s">
        <v>138</v>
      </c>
      <c r="M22" s="183">
        <v>0.95</v>
      </c>
      <c r="N22" s="184" t="str">
        <f>IF(Q17&lt;0.05,"REJECT NULL","ACCEPT NULL")</f>
        <v>REJECT NULL</v>
      </c>
      <c r="O22" s="100"/>
      <c r="P22" s="100"/>
      <c r="Q22" s="120" t="s">
        <v>139</v>
      </c>
      <c r="R22" s="114" t="str">
        <f>IF(P17&lt;R17,"NONE is significant","SOMETHING is significant")</f>
        <v>SOMETHING is significant</v>
      </c>
      <c r="U22" s="100" t="s">
        <v>138</v>
      </c>
      <c r="V22" s="183">
        <v>0.95</v>
      </c>
      <c r="W22" s="184" t="str">
        <f>IF(Z17&lt;0.05,"REJECT NULL","ACCEPT NULL")</f>
        <v>REJECT NULL</v>
      </c>
      <c r="X22" s="100"/>
      <c r="Y22" s="100"/>
      <c r="Z22" s="120" t="s">
        <v>139</v>
      </c>
      <c r="AA22" s="114" t="str">
        <f>IF(Y17&lt;AA17,"NONE is significant","SOMETHING is significant")</f>
        <v>SOMETHING is significant</v>
      </c>
    </row>
    <row r="25" spans="11:27">
      <c r="K25" s="188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90"/>
    </row>
    <row r="26" spans="11:27">
      <c r="K26" s="191"/>
      <c r="L26" s="192" t="s">
        <v>145</v>
      </c>
      <c r="M26" s="192" t="s">
        <v>144</v>
      </c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3"/>
    </row>
    <row r="27" spans="11:27">
      <c r="K27" s="191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3"/>
    </row>
    <row r="28" spans="11:27">
      <c r="K28" s="191"/>
      <c r="L28" s="192"/>
      <c r="M28" s="192"/>
      <c r="N28" s="192"/>
      <c r="O28" s="192"/>
      <c r="P28" s="192"/>
      <c r="Q28" s="192"/>
      <c r="R28" s="192"/>
      <c r="S28" s="199"/>
      <c r="T28" s="195" t="s">
        <v>80</v>
      </c>
      <c r="U28" s="195" t="s">
        <v>82</v>
      </c>
      <c r="V28" s="195" t="s">
        <v>49</v>
      </c>
      <c r="W28" s="195" t="s">
        <v>53</v>
      </c>
      <c r="X28" s="193"/>
    </row>
    <row r="29" spans="11:27">
      <c r="K29" s="191"/>
      <c r="L29" s="192"/>
      <c r="M29" s="192"/>
      <c r="N29" s="192"/>
      <c r="O29" s="192"/>
      <c r="P29" s="192"/>
      <c r="Q29" s="192"/>
      <c r="R29" s="192"/>
      <c r="S29" s="193" t="s">
        <v>80</v>
      </c>
      <c r="T29" s="204" t="s">
        <v>154</v>
      </c>
      <c r="U29" s="196"/>
      <c r="V29" s="196"/>
      <c r="W29" s="196"/>
      <c r="X29" s="193"/>
    </row>
    <row r="30" spans="11:27">
      <c r="K30" s="191"/>
      <c r="L30" s="192"/>
      <c r="M30" s="192"/>
      <c r="N30" s="192"/>
      <c r="O30" s="192"/>
      <c r="P30" s="192"/>
      <c r="Q30" s="192"/>
      <c r="R30" s="192"/>
      <c r="S30" s="193" t="s">
        <v>82</v>
      </c>
      <c r="T30" s="196"/>
      <c r="U30" s="204" t="s">
        <v>154</v>
      </c>
      <c r="V30" s="196"/>
      <c r="W30" s="196"/>
      <c r="X30" s="193"/>
    </row>
    <row r="31" spans="11:27">
      <c r="K31" s="191"/>
      <c r="L31" s="192"/>
      <c r="M31" s="192"/>
      <c r="N31" s="192"/>
      <c r="O31" s="192"/>
      <c r="P31" s="192"/>
      <c r="Q31" s="192"/>
      <c r="R31" s="192"/>
      <c r="S31" s="193" t="s">
        <v>49</v>
      </c>
      <c r="T31" s="197" t="s">
        <v>141</v>
      </c>
      <c r="U31" s="197" t="s">
        <v>141</v>
      </c>
      <c r="V31" s="204" t="s">
        <v>154</v>
      </c>
      <c r="W31" s="196"/>
      <c r="X31" s="193"/>
    </row>
    <row r="32" spans="11:27">
      <c r="K32" s="191"/>
      <c r="L32" s="192"/>
      <c r="M32" s="192"/>
      <c r="N32" s="192"/>
      <c r="O32" s="192"/>
      <c r="P32" s="192"/>
      <c r="Q32" s="192"/>
      <c r="R32" s="192"/>
      <c r="S32" s="193" t="s">
        <v>53</v>
      </c>
      <c r="T32" s="196" t="s">
        <v>141</v>
      </c>
      <c r="U32" s="197" t="s">
        <v>141</v>
      </c>
      <c r="V32" s="197" t="s">
        <v>141</v>
      </c>
      <c r="W32" s="204" t="s">
        <v>154</v>
      </c>
      <c r="X32" s="193"/>
      <c r="Y32" s="170"/>
    </row>
    <row r="33" spans="11:24">
      <c r="K33" s="191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2"/>
      <c r="W33" s="192"/>
      <c r="X33" s="193"/>
    </row>
    <row r="34" spans="11:24">
      <c r="K34" s="191"/>
      <c r="L34" s="192"/>
      <c r="M34" s="192"/>
      <c r="N34" s="192"/>
      <c r="O34" s="192"/>
      <c r="P34" s="192"/>
      <c r="Q34" s="192"/>
      <c r="R34" s="192"/>
      <c r="S34" s="192"/>
      <c r="T34" s="192"/>
      <c r="U34" s="192"/>
      <c r="V34" s="192"/>
      <c r="W34" s="192"/>
      <c r="X34" s="193"/>
    </row>
    <row r="35" spans="11:24">
      <c r="K35" s="191"/>
      <c r="L35" s="192"/>
      <c r="M35" s="192"/>
      <c r="N35" s="192"/>
      <c r="O35" s="192"/>
      <c r="P35" s="192"/>
      <c r="Q35" s="192"/>
      <c r="R35" s="192"/>
      <c r="S35" s="199"/>
      <c r="T35" s="195" t="s">
        <v>81</v>
      </c>
      <c r="U35" s="195" t="s">
        <v>83</v>
      </c>
      <c r="V35" s="195" t="s">
        <v>84</v>
      </c>
      <c r="W35" s="195" t="s">
        <v>85</v>
      </c>
      <c r="X35" s="193"/>
    </row>
    <row r="36" spans="11:24">
      <c r="K36" s="191"/>
      <c r="L36" s="192"/>
      <c r="M36" s="192"/>
      <c r="N36" s="192"/>
      <c r="O36" s="192"/>
      <c r="P36" s="192"/>
      <c r="Q36" s="192"/>
      <c r="R36" s="192"/>
      <c r="S36" s="193" t="s">
        <v>81</v>
      </c>
      <c r="T36" s="204" t="s">
        <v>154</v>
      </c>
      <c r="U36" s="196"/>
      <c r="V36" s="196"/>
      <c r="W36" s="196"/>
      <c r="X36" s="193"/>
    </row>
    <row r="37" spans="11:24">
      <c r="K37" s="191"/>
      <c r="L37" s="192"/>
      <c r="M37" s="192"/>
      <c r="N37" s="192"/>
      <c r="O37" s="192"/>
      <c r="P37" s="192"/>
      <c r="Q37" s="192"/>
      <c r="R37" s="192"/>
      <c r="S37" s="193" t="s">
        <v>83</v>
      </c>
      <c r="T37" s="196"/>
      <c r="U37" s="204" t="s">
        <v>154</v>
      </c>
      <c r="V37" s="196"/>
      <c r="W37" s="196"/>
      <c r="X37" s="193"/>
    </row>
    <row r="38" spans="11:24">
      <c r="K38" s="191"/>
      <c r="L38" s="192"/>
      <c r="M38" s="192"/>
      <c r="N38" s="192"/>
      <c r="O38" s="192"/>
      <c r="P38" s="192"/>
      <c r="Q38" s="192"/>
      <c r="R38" s="192"/>
      <c r="S38" s="193" t="s">
        <v>84</v>
      </c>
      <c r="T38" s="197" t="s">
        <v>141</v>
      </c>
      <c r="U38" s="197" t="s">
        <v>141</v>
      </c>
      <c r="V38" s="204" t="s">
        <v>154</v>
      </c>
      <c r="W38" s="196"/>
      <c r="X38" s="193"/>
    </row>
    <row r="39" spans="11:24">
      <c r="K39" s="191"/>
      <c r="L39" s="192"/>
      <c r="M39" s="192"/>
      <c r="N39" s="192"/>
      <c r="O39" s="192"/>
      <c r="P39" s="192"/>
      <c r="Q39" s="192"/>
      <c r="R39" s="192"/>
      <c r="S39" s="193" t="s">
        <v>85</v>
      </c>
      <c r="T39" s="196"/>
      <c r="U39" s="197" t="s">
        <v>141</v>
      </c>
      <c r="V39" s="197" t="s">
        <v>141</v>
      </c>
      <c r="W39" s="204" t="s">
        <v>154</v>
      </c>
      <c r="X39" s="193"/>
    </row>
    <row r="40" spans="11:24">
      <c r="K40" s="191"/>
      <c r="L40" s="192"/>
      <c r="M40" s="192"/>
      <c r="N40" s="192"/>
      <c r="O40" s="192"/>
      <c r="P40" s="192"/>
      <c r="Q40" s="192"/>
      <c r="R40" s="192"/>
      <c r="S40" s="192"/>
      <c r="T40" s="192"/>
      <c r="U40" s="192"/>
      <c r="V40" s="192"/>
      <c r="W40" s="192"/>
      <c r="X40" s="193"/>
    </row>
    <row r="41" spans="11:24">
      <c r="K41" s="191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3"/>
    </row>
    <row r="42" spans="11:24">
      <c r="K42" s="191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3"/>
    </row>
    <row r="43" spans="11:24">
      <c r="K43" s="191"/>
      <c r="L43" s="208" t="s">
        <v>152</v>
      </c>
      <c r="M43" s="207" t="s">
        <v>168</v>
      </c>
      <c r="N43" s="192"/>
      <c r="O43" s="209" t="s">
        <v>165</v>
      </c>
      <c r="P43" s="207" t="s">
        <v>166</v>
      </c>
      <c r="Q43" s="192"/>
      <c r="R43" s="192"/>
      <c r="S43" s="192"/>
      <c r="T43" s="192"/>
      <c r="U43" s="192"/>
      <c r="V43" s="192"/>
      <c r="W43" s="192"/>
      <c r="X43" s="193"/>
    </row>
    <row r="44" spans="11:24">
      <c r="K44" s="191"/>
      <c r="L44" s="208" t="s">
        <v>153</v>
      </c>
      <c r="M44" s="207" t="s">
        <v>169</v>
      </c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3"/>
    </row>
    <row r="45" spans="11:24">
      <c r="K45" s="191"/>
      <c r="L45" s="208" t="s">
        <v>146</v>
      </c>
      <c r="M45" s="207" t="s">
        <v>23</v>
      </c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3"/>
    </row>
    <row r="46" spans="11:24">
      <c r="K46" s="191"/>
      <c r="L46" s="208" t="s">
        <v>147</v>
      </c>
      <c r="M46" s="207" t="s">
        <v>24</v>
      </c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3"/>
    </row>
    <row r="47" spans="11:24">
      <c r="K47" s="198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9"/>
    </row>
    <row r="51" spans="12:43">
      <c r="L51" t="s">
        <v>87</v>
      </c>
      <c r="Q51" t="s">
        <v>87</v>
      </c>
      <c r="V51" t="s">
        <v>87</v>
      </c>
      <c r="AC51" t="s">
        <v>87</v>
      </c>
      <c r="AH51" t="s">
        <v>87</v>
      </c>
      <c r="AO51" t="s">
        <v>87</v>
      </c>
    </row>
    <row r="52" spans="12:43" ht="16.5" thickBot="1"/>
    <row r="53" spans="12:43">
      <c r="L53" s="102"/>
      <c r="M53" s="102" t="s">
        <v>80</v>
      </c>
      <c r="N53" s="102" t="s">
        <v>82</v>
      </c>
      <c r="Q53" s="102"/>
      <c r="R53" s="102" t="s">
        <v>80</v>
      </c>
      <c r="S53" s="102" t="s">
        <v>49</v>
      </c>
      <c r="V53" s="102"/>
      <c r="W53" s="102" t="s">
        <v>80</v>
      </c>
      <c r="X53" s="102" t="s">
        <v>53</v>
      </c>
      <c r="AC53" s="102"/>
      <c r="AD53" s="102" t="s">
        <v>82</v>
      </c>
      <c r="AE53" s="102" t="s">
        <v>49</v>
      </c>
      <c r="AH53" s="102"/>
      <c r="AI53" s="102" t="s">
        <v>82</v>
      </c>
      <c r="AJ53" s="102" t="s">
        <v>53</v>
      </c>
      <c r="AO53" s="102"/>
      <c r="AP53" s="102" t="s">
        <v>49</v>
      </c>
      <c r="AQ53" s="102" t="s">
        <v>53</v>
      </c>
    </row>
    <row r="54" spans="12:43">
      <c r="L54" s="100" t="s">
        <v>88</v>
      </c>
      <c r="M54" s="100">
        <v>5.374209784425088</v>
      </c>
      <c r="N54" s="100">
        <v>5.346272581564806</v>
      </c>
      <c r="Q54" s="100" t="s">
        <v>88</v>
      </c>
      <c r="R54" s="100">
        <v>5.374209784425088</v>
      </c>
      <c r="S54" s="100">
        <v>7.7166449340401533</v>
      </c>
      <c r="V54" s="100" t="s">
        <v>88</v>
      </c>
      <c r="W54" s="100">
        <v>5.374209784425088</v>
      </c>
      <c r="X54" s="100">
        <v>4.1155396394399206</v>
      </c>
      <c r="AC54" s="100" t="s">
        <v>88</v>
      </c>
      <c r="AD54" s="100">
        <v>5.346272581564806</v>
      </c>
      <c r="AE54" s="100">
        <v>7.7166449340401533</v>
      </c>
      <c r="AH54" s="100" t="s">
        <v>88</v>
      </c>
      <c r="AI54" s="100">
        <v>5.346272581564806</v>
      </c>
      <c r="AJ54" s="100">
        <v>4.1155396394399206</v>
      </c>
      <c r="AO54" s="100" t="s">
        <v>88</v>
      </c>
      <c r="AP54" s="100">
        <v>7.7166449340401533</v>
      </c>
      <c r="AQ54" s="100">
        <v>4.1155396394399206</v>
      </c>
    </row>
    <row r="55" spans="12:43">
      <c r="L55" s="100" t="s">
        <v>89</v>
      </c>
      <c r="M55" s="100">
        <v>8.8561835623961763E-2</v>
      </c>
      <c r="N55" s="100">
        <v>1.1294241263132474E-2</v>
      </c>
      <c r="Q55" s="100" t="s">
        <v>89</v>
      </c>
      <c r="R55" s="100">
        <v>8.8561835623961763E-2</v>
      </c>
      <c r="S55" s="100">
        <v>0.20744794838203121</v>
      </c>
      <c r="V55" s="100" t="s">
        <v>89</v>
      </c>
      <c r="W55" s="100">
        <v>8.8561835623961763E-2</v>
      </c>
      <c r="X55" s="100">
        <v>0.1593958333958603</v>
      </c>
      <c r="AC55" s="100" t="s">
        <v>89</v>
      </c>
      <c r="AD55" s="100">
        <v>1.1294241263132474E-2</v>
      </c>
      <c r="AE55" s="100">
        <v>0.20744794838203121</v>
      </c>
      <c r="AH55" s="100" t="s">
        <v>89</v>
      </c>
      <c r="AI55" s="100">
        <v>1.1294241263132474E-2</v>
      </c>
      <c r="AJ55" s="100">
        <v>0.1593958333958603</v>
      </c>
      <c r="AO55" s="100" t="s">
        <v>89</v>
      </c>
      <c r="AP55" s="100">
        <v>0.20744794838203121</v>
      </c>
      <c r="AQ55" s="100">
        <v>0.1593958333958603</v>
      </c>
    </row>
    <row r="56" spans="12:43">
      <c r="L56" s="100" t="s">
        <v>90</v>
      </c>
      <c r="M56" s="100">
        <v>5</v>
      </c>
      <c r="N56" s="100">
        <v>5</v>
      </c>
      <c r="Q56" s="100" t="s">
        <v>90</v>
      </c>
      <c r="R56" s="100">
        <v>5</v>
      </c>
      <c r="S56" s="100">
        <v>6</v>
      </c>
      <c r="V56" s="100" t="s">
        <v>90</v>
      </c>
      <c r="W56" s="100">
        <v>5</v>
      </c>
      <c r="X56" s="100">
        <v>6</v>
      </c>
      <c r="AC56" s="100" t="s">
        <v>90</v>
      </c>
      <c r="AD56" s="100">
        <v>5</v>
      </c>
      <c r="AE56" s="100">
        <v>6</v>
      </c>
      <c r="AH56" s="100" t="s">
        <v>90</v>
      </c>
      <c r="AI56" s="100">
        <v>5</v>
      </c>
      <c r="AJ56" s="100">
        <v>6</v>
      </c>
      <c r="AO56" s="100" t="s">
        <v>90</v>
      </c>
      <c r="AP56" s="100">
        <v>6</v>
      </c>
      <c r="AQ56" s="100">
        <v>6</v>
      </c>
    </row>
    <row r="57" spans="12:43">
      <c r="L57" s="100" t="s">
        <v>91</v>
      </c>
      <c r="M57" s="100">
        <v>4.9928038443547117E-2</v>
      </c>
      <c r="N57" s="100"/>
      <c r="Q57" s="100" t="s">
        <v>91</v>
      </c>
      <c r="R57" s="100">
        <v>0.15460967604511144</v>
      </c>
      <c r="S57" s="100"/>
      <c r="V57" s="100" t="s">
        <v>91</v>
      </c>
      <c r="W57" s="100">
        <v>0.12791405660834984</v>
      </c>
      <c r="X57" s="100"/>
      <c r="AC57" s="100" t="s">
        <v>91</v>
      </c>
      <c r="AD57" s="100">
        <v>0.120268522995854</v>
      </c>
      <c r="AE57" s="100"/>
      <c r="AH57" s="100" t="s">
        <v>91</v>
      </c>
      <c r="AI57" s="100">
        <v>9.3572903559092369E-2</v>
      </c>
      <c r="AJ57" s="100"/>
      <c r="AO57" s="100" t="s">
        <v>91</v>
      </c>
      <c r="AP57" s="100">
        <v>0.18342189088894573</v>
      </c>
      <c r="AQ57" s="100"/>
    </row>
    <row r="58" spans="12:43">
      <c r="L58" s="100" t="s">
        <v>92</v>
      </c>
      <c r="M58" s="100">
        <v>0</v>
      </c>
      <c r="N58" s="100"/>
      <c r="Q58" s="100" t="s">
        <v>92</v>
      </c>
      <c r="R58" s="100">
        <v>0</v>
      </c>
      <c r="S58" s="100"/>
      <c r="V58" s="100" t="s">
        <v>92</v>
      </c>
      <c r="W58" s="100">
        <v>0</v>
      </c>
      <c r="X58" s="100"/>
      <c r="AC58" s="100" t="s">
        <v>92</v>
      </c>
      <c r="AD58" s="100">
        <v>0</v>
      </c>
      <c r="AE58" s="100"/>
      <c r="AH58" s="100" t="s">
        <v>92</v>
      </c>
      <c r="AI58" s="100">
        <v>0</v>
      </c>
      <c r="AJ58" s="100"/>
      <c r="AO58" s="100" t="s">
        <v>92</v>
      </c>
      <c r="AP58" s="100">
        <v>0</v>
      </c>
      <c r="AQ58" s="100"/>
    </row>
    <row r="59" spans="12:43">
      <c r="L59" s="100" t="s">
        <v>93</v>
      </c>
      <c r="M59" s="100">
        <v>8</v>
      </c>
      <c r="N59" s="100"/>
      <c r="Q59" s="100" t="s">
        <v>93</v>
      </c>
      <c r="R59" s="100">
        <v>9</v>
      </c>
      <c r="S59" s="100"/>
      <c r="V59" s="100" t="s">
        <v>93</v>
      </c>
      <c r="W59" s="100">
        <v>9</v>
      </c>
      <c r="X59" s="100"/>
      <c r="AC59" s="100" t="s">
        <v>93</v>
      </c>
      <c r="AD59" s="100">
        <v>9</v>
      </c>
      <c r="AE59" s="100"/>
      <c r="AH59" s="100" t="s">
        <v>93</v>
      </c>
      <c r="AI59" s="100">
        <v>9</v>
      </c>
      <c r="AJ59" s="100"/>
      <c r="AO59" s="100" t="s">
        <v>93</v>
      </c>
      <c r="AP59" s="100">
        <v>10</v>
      </c>
      <c r="AQ59" s="100"/>
    </row>
    <row r="60" spans="12:43">
      <c r="L60" s="100" t="s">
        <v>86</v>
      </c>
      <c r="M60" s="100">
        <v>0.19768816660344324</v>
      </c>
      <c r="N60" s="100"/>
      <c r="Q60" s="100" t="s">
        <v>86</v>
      </c>
      <c r="R60" s="100">
        <v>-9.8381519503640291</v>
      </c>
      <c r="S60" s="100"/>
      <c r="V60" s="100" t="s">
        <v>86</v>
      </c>
      <c r="W60" s="100">
        <v>5.8118859027873526</v>
      </c>
      <c r="X60" s="100"/>
      <c r="AC60" s="100" t="s">
        <v>86</v>
      </c>
      <c r="AD60" s="100">
        <v>-11.287684681715682</v>
      </c>
      <c r="AE60" s="100"/>
      <c r="AH60" s="100" t="s">
        <v>86</v>
      </c>
      <c r="AI60" s="100">
        <v>6.6443585009805339</v>
      </c>
      <c r="AJ60" s="100"/>
      <c r="AO60" s="100" t="s">
        <v>86</v>
      </c>
      <c r="AP60" s="100">
        <v>14.563671163985484</v>
      </c>
      <c r="AQ60" s="100"/>
    </row>
    <row r="61" spans="12:43">
      <c r="L61" s="100" t="s">
        <v>94</v>
      </c>
      <c r="M61" s="100">
        <v>0.42410986377862875</v>
      </c>
      <c r="N61" s="100"/>
      <c r="Q61" s="100" t="s">
        <v>94</v>
      </c>
      <c r="R61" s="100">
        <v>2.0490459431498661E-6</v>
      </c>
      <c r="S61" s="100"/>
      <c r="V61" s="100" t="s">
        <v>94</v>
      </c>
      <c r="W61" s="100">
        <v>1.2782074202428596E-4</v>
      </c>
      <c r="X61" s="100"/>
      <c r="AC61" s="100" t="s">
        <v>94</v>
      </c>
      <c r="AD61" s="100">
        <v>6.4725401159179341E-7</v>
      </c>
      <c r="AE61" s="100"/>
      <c r="AH61" s="100" t="s">
        <v>94</v>
      </c>
      <c r="AI61" s="100">
        <v>4.7173011768838607E-5</v>
      </c>
      <c r="AJ61" s="100"/>
      <c r="AO61" s="100" t="s">
        <v>94</v>
      </c>
      <c r="AP61" s="100">
        <v>2.3207802861655143E-8</v>
      </c>
      <c r="AQ61" s="100"/>
    </row>
    <row r="62" spans="12:43">
      <c r="L62" s="100" t="s">
        <v>95</v>
      </c>
      <c r="M62" s="100">
        <v>1.8595480375308981</v>
      </c>
      <c r="N62" s="100"/>
      <c r="Q62" s="100" t="s">
        <v>95</v>
      </c>
      <c r="R62" s="100">
        <v>1.8331129326562374</v>
      </c>
      <c r="S62" s="100"/>
      <c r="V62" s="100" t="s">
        <v>95</v>
      </c>
      <c r="W62" s="100">
        <v>1.8331129326562374</v>
      </c>
      <c r="X62" s="100"/>
      <c r="AC62" s="100" t="s">
        <v>95</v>
      </c>
      <c r="AD62" s="100">
        <v>1.8331129326562374</v>
      </c>
      <c r="AE62" s="100"/>
      <c r="AH62" s="100" t="s">
        <v>95</v>
      </c>
      <c r="AI62" s="100">
        <v>1.8331129326562374</v>
      </c>
      <c r="AJ62" s="100"/>
      <c r="AO62" s="100" t="s">
        <v>95</v>
      </c>
      <c r="AP62" s="100">
        <v>1.812461122811676</v>
      </c>
      <c r="AQ62" s="100"/>
    </row>
    <row r="63" spans="12:43">
      <c r="L63" s="100" t="s">
        <v>96</v>
      </c>
      <c r="M63" s="100">
        <v>0.8482197275572575</v>
      </c>
      <c r="N63" s="100"/>
      <c r="Q63" s="100" t="s">
        <v>96</v>
      </c>
      <c r="R63" s="100">
        <v>4.0980918862997321E-6</v>
      </c>
      <c r="S63" s="100"/>
      <c r="V63" s="100" t="s">
        <v>96</v>
      </c>
      <c r="W63" s="100">
        <v>2.5564148404857192E-4</v>
      </c>
      <c r="X63" s="100"/>
      <c r="AC63" s="100" t="s">
        <v>96</v>
      </c>
      <c r="AD63" s="100">
        <v>1.2945080231835868E-6</v>
      </c>
      <c r="AE63" s="100"/>
      <c r="AH63" s="100" t="s">
        <v>96</v>
      </c>
      <c r="AI63" s="100">
        <v>9.4346023537677213E-5</v>
      </c>
      <c r="AJ63" s="100"/>
      <c r="AO63" s="100" t="s">
        <v>96</v>
      </c>
      <c r="AP63" s="100">
        <v>4.6415605723310286E-8</v>
      </c>
      <c r="AQ63" s="100"/>
    </row>
    <row r="64" spans="12:43" ht="16.5" thickBot="1">
      <c r="L64" s="101" t="s">
        <v>97</v>
      </c>
      <c r="M64" s="101">
        <v>2.3060041352041671</v>
      </c>
      <c r="N64" s="101"/>
      <c r="Q64" s="101" t="s">
        <v>97</v>
      </c>
      <c r="R64" s="101">
        <v>2.2621571627982053</v>
      </c>
      <c r="S64" s="101"/>
      <c r="V64" s="101" t="s">
        <v>97</v>
      </c>
      <c r="W64" s="101">
        <v>2.2621571627982053</v>
      </c>
      <c r="X64" s="101"/>
      <c r="AC64" s="101" t="s">
        <v>97</v>
      </c>
      <c r="AD64" s="101">
        <v>2.2621571627982053</v>
      </c>
      <c r="AE64" s="101"/>
      <c r="AH64" s="101" t="s">
        <v>97</v>
      </c>
      <c r="AI64" s="101">
        <v>2.2621571627982053</v>
      </c>
      <c r="AJ64" s="101"/>
      <c r="AO64" s="101" t="s">
        <v>97</v>
      </c>
      <c r="AP64" s="101">
        <v>2.2281388519862744</v>
      </c>
      <c r="AQ64" s="101"/>
    </row>
    <row r="65" spans="12:43">
      <c r="L65" s="185"/>
      <c r="M65" s="185" t="s">
        <v>110</v>
      </c>
      <c r="N65" s="185"/>
      <c r="Q65" s="185"/>
      <c r="R65" s="185" t="s">
        <v>110</v>
      </c>
      <c r="S65" s="185"/>
      <c r="V65" s="185"/>
      <c r="W65" s="185" t="s">
        <v>110</v>
      </c>
      <c r="X65" s="185"/>
      <c r="AC65" s="185"/>
      <c r="AD65" s="185" t="s">
        <v>110</v>
      </c>
      <c r="AE65" s="185"/>
      <c r="AH65" s="185"/>
      <c r="AI65" s="185" t="s">
        <v>110</v>
      </c>
      <c r="AJ65" s="185"/>
      <c r="AO65" s="185"/>
      <c r="AP65" s="185" t="s">
        <v>110</v>
      </c>
      <c r="AQ65" s="185"/>
    </row>
    <row r="66" spans="12:43">
      <c r="L66" s="185" t="s">
        <v>140</v>
      </c>
      <c r="M66" s="187" t="b">
        <f>M63&lt;(0.05/M56)</f>
        <v>0</v>
      </c>
      <c r="N66" s="185"/>
      <c r="Q66" s="185" t="s">
        <v>140</v>
      </c>
      <c r="R66" s="186" t="b">
        <f>R63&lt;(0.05/R56)</f>
        <v>1</v>
      </c>
      <c r="S66" s="185"/>
      <c r="V66" s="185" t="s">
        <v>140</v>
      </c>
      <c r="W66" s="186" t="b">
        <f>W63&lt;(0.05/W56)</f>
        <v>1</v>
      </c>
      <c r="X66" s="185"/>
      <c r="AC66" s="185" t="s">
        <v>140</v>
      </c>
      <c r="AD66" s="186" t="b">
        <f>AD63&lt;(0.05/AD56)</f>
        <v>1</v>
      </c>
      <c r="AE66" s="185"/>
      <c r="AH66" s="185" t="s">
        <v>140</v>
      </c>
      <c r="AI66" s="186" t="b">
        <f>AI63&lt;(0.05/AI56)</f>
        <v>1</v>
      </c>
      <c r="AJ66" s="185"/>
      <c r="AO66" s="185" t="s">
        <v>140</v>
      </c>
      <c r="AP66" s="186" t="b">
        <f>AP63&lt;(0.05/AP56)</f>
        <v>1</v>
      </c>
      <c r="AQ66" s="185"/>
    </row>
    <row r="74" spans="12:43">
      <c r="L74" t="s">
        <v>87</v>
      </c>
      <c r="Q74" t="s">
        <v>87</v>
      </c>
      <c r="V74" t="s">
        <v>87</v>
      </c>
      <c r="AC74" t="s">
        <v>87</v>
      </c>
      <c r="AH74" t="s">
        <v>87</v>
      </c>
      <c r="AO74" t="s">
        <v>87</v>
      </c>
    </row>
    <row r="75" spans="12:43" ht="16.5" thickBot="1"/>
    <row r="76" spans="12:43">
      <c r="L76" s="102"/>
      <c r="M76" s="102" t="s">
        <v>81</v>
      </c>
      <c r="N76" s="102" t="s">
        <v>83</v>
      </c>
      <c r="Q76" s="102"/>
      <c r="R76" s="102" t="s">
        <v>81</v>
      </c>
      <c r="S76" s="102" t="s">
        <v>84</v>
      </c>
      <c r="V76" s="102"/>
      <c r="W76" s="102" t="s">
        <v>81</v>
      </c>
      <c r="X76" s="102" t="s">
        <v>85</v>
      </c>
      <c r="AC76" s="102"/>
      <c r="AD76" s="102" t="s">
        <v>83</v>
      </c>
      <c r="AE76" s="102" t="s">
        <v>84</v>
      </c>
      <c r="AH76" s="102"/>
      <c r="AI76" s="102" t="s">
        <v>83</v>
      </c>
      <c r="AJ76" s="102" t="s">
        <v>85</v>
      </c>
      <c r="AO76" s="102"/>
      <c r="AP76" s="102" t="s">
        <v>84</v>
      </c>
      <c r="AQ76" s="102" t="s">
        <v>85</v>
      </c>
    </row>
    <row r="77" spans="12:43">
      <c r="L77" s="100" t="s">
        <v>88</v>
      </c>
      <c r="M77" s="100">
        <v>7.0691668194822777</v>
      </c>
      <c r="N77" s="100">
        <v>7.0516685703997437</v>
      </c>
      <c r="Q77" s="100" t="s">
        <v>88</v>
      </c>
      <c r="R77" s="100">
        <v>7.0691668194822777</v>
      </c>
      <c r="S77" s="100">
        <v>9.6151162808864346</v>
      </c>
      <c r="V77" s="100" t="s">
        <v>88</v>
      </c>
      <c r="W77" s="100">
        <v>7.0691668194822777</v>
      </c>
      <c r="X77" s="100">
        <v>6.372330699806132</v>
      </c>
      <c r="AC77" s="100" t="s">
        <v>88</v>
      </c>
      <c r="AD77" s="100">
        <v>7.0516685703997437</v>
      </c>
      <c r="AE77" s="100">
        <v>9.6151162808864346</v>
      </c>
      <c r="AH77" s="100" t="s">
        <v>88</v>
      </c>
      <c r="AI77" s="100">
        <v>7.0516685703997437</v>
      </c>
      <c r="AJ77" s="100">
        <v>6.372330699806132</v>
      </c>
      <c r="AO77" s="100" t="s">
        <v>88</v>
      </c>
      <c r="AP77" s="100">
        <v>9.6151162808864346</v>
      </c>
      <c r="AQ77" s="100">
        <v>6.372330699806132</v>
      </c>
    </row>
    <row r="78" spans="12:43">
      <c r="L78" s="100" t="s">
        <v>89</v>
      </c>
      <c r="M78" s="100">
        <v>0.21656994371030885</v>
      </c>
      <c r="N78" s="100">
        <v>7.5463986651593803E-2</v>
      </c>
      <c r="Q78" s="100" t="s">
        <v>89</v>
      </c>
      <c r="R78" s="100">
        <v>0.21656994371030885</v>
      </c>
      <c r="S78" s="100">
        <v>0.14377575339994952</v>
      </c>
      <c r="V78" s="100" t="s">
        <v>89</v>
      </c>
      <c r="W78" s="100">
        <v>0.21656994371030885</v>
      </c>
      <c r="X78" s="100">
        <v>1.1689995181598696E-2</v>
      </c>
      <c r="AC78" s="100" t="s">
        <v>89</v>
      </c>
      <c r="AD78" s="100">
        <v>7.5463986651593803E-2</v>
      </c>
      <c r="AE78" s="100">
        <v>0.14377575339994952</v>
      </c>
      <c r="AH78" s="100" t="s">
        <v>89</v>
      </c>
      <c r="AI78" s="100">
        <v>6.037118932127504E-2</v>
      </c>
      <c r="AJ78" s="100">
        <v>1.1689995181598696E-2</v>
      </c>
      <c r="AO78" s="100" t="s">
        <v>89</v>
      </c>
      <c r="AP78" s="100">
        <v>0.14377575339994952</v>
      </c>
      <c r="AQ78" s="100">
        <v>1.1689995181598696E-2</v>
      </c>
    </row>
    <row r="79" spans="12:43">
      <c r="L79" s="100" t="s">
        <v>90</v>
      </c>
      <c r="M79" s="100">
        <v>6</v>
      </c>
      <c r="N79" s="100">
        <v>5</v>
      </c>
      <c r="Q79" s="100" t="s">
        <v>90</v>
      </c>
      <c r="R79" s="100">
        <v>6</v>
      </c>
      <c r="S79" s="100">
        <v>6</v>
      </c>
      <c r="V79" s="100" t="s">
        <v>90</v>
      </c>
      <c r="W79" s="100">
        <v>6</v>
      </c>
      <c r="X79" s="100">
        <v>5</v>
      </c>
      <c r="AC79" s="100" t="s">
        <v>90</v>
      </c>
      <c r="AD79" s="100">
        <v>5</v>
      </c>
      <c r="AE79" s="100">
        <v>6</v>
      </c>
      <c r="AH79" s="100" t="s">
        <v>90</v>
      </c>
      <c r="AI79" s="100">
        <v>6</v>
      </c>
      <c r="AJ79" s="100">
        <v>5</v>
      </c>
      <c r="AO79" s="100" t="s">
        <v>90</v>
      </c>
      <c r="AP79" s="100">
        <v>6</v>
      </c>
      <c r="AQ79" s="100">
        <v>5</v>
      </c>
    </row>
    <row r="80" spans="12:43">
      <c r="L80" s="100" t="s">
        <v>91</v>
      </c>
      <c r="M80" s="100">
        <v>0.15385618501754661</v>
      </c>
      <c r="N80" s="100"/>
      <c r="Q80" s="100" t="s">
        <v>91</v>
      </c>
      <c r="R80" s="100">
        <v>0.18017284855512919</v>
      </c>
      <c r="S80" s="100"/>
      <c r="V80" s="100" t="s">
        <v>91</v>
      </c>
      <c r="W80" s="100">
        <v>0.12551218880865989</v>
      </c>
      <c r="X80" s="100"/>
      <c r="AC80" s="100" t="s">
        <v>91</v>
      </c>
      <c r="AD80" s="100">
        <v>0.1134149681784581</v>
      </c>
      <c r="AE80" s="100"/>
      <c r="AH80" s="100" t="s">
        <v>91</v>
      </c>
      <c r="AI80" s="100">
        <v>3.8735103036974444E-2</v>
      </c>
      <c r="AJ80" s="100"/>
      <c r="AO80" s="100" t="s">
        <v>91</v>
      </c>
      <c r="AP80" s="100">
        <v>8.5070971969571377E-2</v>
      </c>
      <c r="AQ80" s="100"/>
    </row>
    <row r="81" spans="12:43">
      <c r="L81" s="100" t="s">
        <v>92</v>
      </c>
      <c r="M81" s="100">
        <v>0</v>
      </c>
      <c r="N81" s="100"/>
      <c r="Q81" s="100" t="s">
        <v>92</v>
      </c>
      <c r="R81" s="100">
        <v>0</v>
      </c>
      <c r="S81" s="100"/>
      <c r="V81" s="100" t="s">
        <v>92</v>
      </c>
      <c r="W81" s="100">
        <v>0</v>
      </c>
      <c r="X81" s="100"/>
      <c r="AC81" s="100" t="s">
        <v>92</v>
      </c>
      <c r="AD81" s="100">
        <v>0</v>
      </c>
      <c r="AE81" s="100"/>
      <c r="AH81" s="100" t="s">
        <v>92</v>
      </c>
      <c r="AI81" s="100">
        <v>0</v>
      </c>
      <c r="AJ81" s="100"/>
      <c r="AO81" s="100" t="s">
        <v>92</v>
      </c>
      <c r="AP81" s="100">
        <v>0</v>
      </c>
      <c r="AQ81" s="100"/>
    </row>
    <row r="82" spans="12:43">
      <c r="L82" s="100" t="s">
        <v>93</v>
      </c>
      <c r="M82" s="100">
        <v>9</v>
      </c>
      <c r="N82" s="100"/>
      <c r="Q82" s="100" t="s">
        <v>93</v>
      </c>
      <c r="R82" s="100">
        <v>10</v>
      </c>
      <c r="S82" s="100"/>
      <c r="V82" s="100" t="s">
        <v>93</v>
      </c>
      <c r="W82" s="100">
        <v>9</v>
      </c>
      <c r="X82" s="100"/>
      <c r="AC82" s="100" t="s">
        <v>93</v>
      </c>
      <c r="AD82" s="100">
        <v>9</v>
      </c>
      <c r="AE82" s="100"/>
      <c r="AH82" s="100" t="s">
        <v>93</v>
      </c>
      <c r="AI82" s="100">
        <v>9</v>
      </c>
      <c r="AJ82" s="100"/>
      <c r="AO82" s="100" t="s">
        <v>93</v>
      </c>
      <c r="AP82" s="100">
        <v>9</v>
      </c>
      <c r="AQ82" s="100"/>
    </row>
    <row r="83" spans="12:43">
      <c r="L83" s="100" t="s">
        <v>86</v>
      </c>
      <c r="M83" s="100">
        <v>7.3671820072321009E-2</v>
      </c>
      <c r="N83" s="100"/>
      <c r="Q83" s="100" t="s">
        <v>86</v>
      </c>
      <c r="R83" s="100">
        <v>-10.388808319957356</v>
      </c>
      <c r="S83" s="100"/>
      <c r="V83" s="100" t="s">
        <v>86</v>
      </c>
      <c r="W83" s="100">
        <v>3.2482689956285689</v>
      </c>
      <c r="X83" s="100"/>
      <c r="AC83" s="100" t="s">
        <v>86</v>
      </c>
      <c r="AD83" s="100">
        <v>-12.570529171680818</v>
      </c>
      <c r="AE83" s="100"/>
      <c r="AH83" s="100" t="s">
        <v>86</v>
      </c>
      <c r="AI83" s="100">
        <v>5.7003005239936959</v>
      </c>
      <c r="AJ83" s="100"/>
      <c r="AO83" s="100" t="s">
        <v>86</v>
      </c>
      <c r="AP83" s="100">
        <v>18.360809330056085</v>
      </c>
      <c r="AQ83" s="100"/>
    </row>
    <row r="84" spans="12:43">
      <c r="L84" s="100" t="s">
        <v>94</v>
      </c>
      <c r="M84" s="100">
        <v>0.47144146387064845</v>
      </c>
      <c r="N84" s="100"/>
      <c r="Q84" s="100" t="s">
        <v>94</v>
      </c>
      <c r="R84" s="100">
        <v>5.5967838031406366E-7</v>
      </c>
      <c r="S84" s="100"/>
      <c r="V84" s="100" t="s">
        <v>94</v>
      </c>
      <c r="W84" s="100">
        <v>5.0125484083790974E-3</v>
      </c>
      <c r="X84" s="100"/>
      <c r="AC84" s="100" t="s">
        <v>94</v>
      </c>
      <c r="AD84" s="100">
        <v>2.5894449394046053E-7</v>
      </c>
      <c r="AE84" s="100"/>
      <c r="AH84" s="100" t="s">
        <v>94</v>
      </c>
      <c r="AI84" s="100">
        <v>1.4709820964510281E-4</v>
      </c>
      <c r="AJ84" s="100"/>
      <c r="AO84" s="100" t="s">
        <v>94</v>
      </c>
      <c r="AP84" s="100">
        <v>9.6382191847878214E-9</v>
      </c>
      <c r="AQ84" s="100"/>
    </row>
    <row r="85" spans="12:43">
      <c r="L85" s="100" t="s">
        <v>95</v>
      </c>
      <c r="M85" s="100">
        <v>1.8331129326562374</v>
      </c>
      <c r="N85" s="100"/>
      <c r="Q85" s="100" t="s">
        <v>95</v>
      </c>
      <c r="R85" s="100">
        <v>1.812461122811676</v>
      </c>
      <c r="S85" s="100"/>
      <c r="V85" s="100" t="s">
        <v>95</v>
      </c>
      <c r="W85" s="100">
        <v>1.8331129326562374</v>
      </c>
      <c r="X85" s="100"/>
      <c r="AC85" s="100" t="s">
        <v>95</v>
      </c>
      <c r="AD85" s="100">
        <v>1.8331129326562374</v>
      </c>
      <c r="AE85" s="100"/>
      <c r="AH85" s="100" t="s">
        <v>95</v>
      </c>
      <c r="AI85" s="100">
        <v>1.8331129326562374</v>
      </c>
      <c r="AJ85" s="100"/>
      <c r="AO85" s="100" t="s">
        <v>95</v>
      </c>
      <c r="AP85" s="100">
        <v>1.8331129326562374</v>
      </c>
      <c r="AQ85" s="100"/>
    </row>
    <row r="86" spans="12:43">
      <c r="L86" s="100" t="s">
        <v>96</v>
      </c>
      <c r="M86" s="100">
        <v>0.94288292774129689</v>
      </c>
      <c r="N86" s="100"/>
      <c r="Q86" s="100" t="s">
        <v>96</v>
      </c>
      <c r="R86" s="100">
        <v>1.1193567606281273E-6</v>
      </c>
      <c r="S86" s="100"/>
      <c r="V86" s="100" t="s">
        <v>96</v>
      </c>
      <c r="W86" s="100">
        <v>1.0025096816758195E-2</v>
      </c>
      <c r="X86" s="100"/>
      <c r="AC86" s="100" t="s">
        <v>96</v>
      </c>
      <c r="AD86" s="100">
        <v>5.1788898788092106E-7</v>
      </c>
      <c r="AE86" s="100"/>
      <c r="AH86" s="100" t="s">
        <v>96</v>
      </c>
      <c r="AI86" s="100">
        <v>2.9419641929020562E-4</v>
      </c>
      <c r="AJ86" s="100"/>
      <c r="AO86" s="100" t="s">
        <v>96</v>
      </c>
      <c r="AP86" s="100">
        <v>1.9276438369575643E-8</v>
      </c>
      <c r="AQ86" s="100"/>
    </row>
    <row r="87" spans="12:43" ht="16.5" thickBot="1">
      <c r="L87" s="101" t="s">
        <v>97</v>
      </c>
      <c r="M87" s="101">
        <v>2.2621571627982053</v>
      </c>
      <c r="N87" s="101"/>
      <c r="Q87" s="101" t="s">
        <v>97</v>
      </c>
      <c r="R87" s="101">
        <v>2.2281388519862744</v>
      </c>
      <c r="S87" s="101"/>
      <c r="V87" s="101" t="s">
        <v>97</v>
      </c>
      <c r="W87" s="101">
        <v>2.2621571627982053</v>
      </c>
      <c r="X87" s="101"/>
      <c r="AC87" s="101" t="s">
        <v>97</v>
      </c>
      <c r="AD87" s="101">
        <v>2.2621571627982053</v>
      </c>
      <c r="AE87" s="101"/>
      <c r="AH87" s="101" t="s">
        <v>97</v>
      </c>
      <c r="AI87" s="101">
        <v>2.2621571627982053</v>
      </c>
      <c r="AJ87" s="101"/>
      <c r="AO87" s="101" t="s">
        <v>97</v>
      </c>
      <c r="AP87" s="101">
        <v>2.2621571627982053</v>
      </c>
      <c r="AQ87" s="101"/>
    </row>
    <row r="88" spans="12:43">
      <c r="L88" s="185"/>
      <c r="M88" s="185" t="s">
        <v>110</v>
      </c>
      <c r="N88" s="185"/>
      <c r="Q88" s="185"/>
      <c r="R88" s="185" t="s">
        <v>110</v>
      </c>
      <c r="S88" s="185"/>
      <c r="V88" s="185"/>
      <c r="W88" s="185" t="s">
        <v>110</v>
      </c>
      <c r="X88" s="185"/>
      <c r="AC88" s="185"/>
      <c r="AD88" s="185" t="s">
        <v>110</v>
      </c>
      <c r="AE88" s="185"/>
      <c r="AH88" s="185"/>
      <c r="AI88" s="185" t="s">
        <v>110</v>
      </c>
      <c r="AJ88" s="185"/>
      <c r="AO88" s="185"/>
      <c r="AP88" s="185" t="s">
        <v>110</v>
      </c>
      <c r="AQ88" s="185"/>
    </row>
    <row r="89" spans="12:43">
      <c r="L89" s="185" t="s">
        <v>140</v>
      </c>
      <c r="M89" s="187" t="b">
        <f>M86&lt;(0.05/M79)</f>
        <v>0</v>
      </c>
      <c r="N89" s="185"/>
      <c r="Q89" s="185" t="s">
        <v>140</v>
      </c>
      <c r="R89" s="186" t="b">
        <f>R86&lt;(0.05/R79)</f>
        <v>1</v>
      </c>
      <c r="S89" s="185"/>
      <c r="V89" s="185" t="s">
        <v>140</v>
      </c>
      <c r="W89" s="187" t="b">
        <f>W86&lt;(0.05/W79)</f>
        <v>0</v>
      </c>
      <c r="X89" s="185"/>
      <c r="AC89" s="185" t="s">
        <v>140</v>
      </c>
      <c r="AD89" s="186" t="b">
        <f>AD86&lt;(0.05/AD79)</f>
        <v>1</v>
      </c>
      <c r="AE89" s="185"/>
      <c r="AH89" s="185" t="s">
        <v>140</v>
      </c>
      <c r="AI89" s="186" t="b">
        <f>AI86&lt;(0.05/AI79)</f>
        <v>1</v>
      </c>
      <c r="AJ89" s="185"/>
      <c r="AO89" s="185" t="s">
        <v>140</v>
      </c>
      <c r="AP89" s="186" t="b">
        <f>AP86&lt;(0.05/AP79)</f>
        <v>1</v>
      </c>
      <c r="AQ89" s="185"/>
    </row>
  </sheetData>
  <mergeCells count="5">
    <mergeCell ref="B2:B3"/>
    <mergeCell ref="C2:H2"/>
    <mergeCell ref="B9:B10"/>
    <mergeCell ref="C9:H9"/>
    <mergeCell ref="A1:H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Data</vt:lpstr>
      <vt:lpstr>ANOVA-Shear measurement</vt:lpstr>
      <vt:lpstr>ANOVA-Compaction measurement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Kominova Pavlina</cp:lastModifiedBy>
  <dcterms:created xsi:type="dcterms:W3CDTF">2019-01-20T20:39:35Z</dcterms:created>
  <dcterms:modified xsi:type="dcterms:W3CDTF">2021-01-20T14:58:42Z</dcterms:modified>
</cp:coreProperties>
</file>