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ieto.SERIOR2\Documents\Maria\Leaching\Column paper\Corrections November 2021\v5\Column_Prieto-Espinoza_etal_FINAL\Minor_revision_PrietoEspinoza_etal\"/>
    </mc:Choice>
  </mc:AlternateContent>
  <bookViews>
    <workbookView xWindow="0" yWindow="0" windowWidth="25170" windowHeight="11840" tabRatio="774" firstSheet="1" activeTab="1"/>
  </bookViews>
  <sheets>
    <sheet name="calculations" sheetId="1" state="hidden" r:id="rId1"/>
    <sheet name="Supplementary Information" sheetId="2" r:id="rId2"/>
    <sheet name="Solids_Metals-PCB" sheetId="14" r:id="rId3"/>
    <sheet name="Solids_PAHs" sheetId="12" r:id="rId4"/>
    <sheet name="LS2_Salts" sheetId="8" r:id="rId5"/>
    <sheet name="LS2_Metals-Herbicides" sheetId="9" r:id="rId6"/>
    <sheet name="LS2_PAH" sheetId="10" r:id="rId7"/>
    <sheet name="LS10_Salts" sheetId="3" r:id="rId8"/>
    <sheet name="RBB3 DOC" sheetId="4" state="hidden" r:id="rId9"/>
    <sheet name="RBB3 iones" sheetId="5" state="hidden" r:id="rId10"/>
    <sheet name="LS10 _Metals-Herbicides" sheetId="6" r:id="rId11"/>
    <sheet name="LS10_PAH" sheetId="7" r:id="rId12"/>
    <sheet name="Metals_herbicides_eluates  (2)" sheetId="13" state="hidden" r:id="rId13"/>
  </sheets>
  <definedNames>
    <definedName name="OLE_LINK2" localSheetId="1">'Supplementary Information'!$B$3</definedName>
  </definedNames>
  <calcPr calcId="162913"/>
</workbook>
</file>

<file path=xl/calcChain.xml><?xml version="1.0" encoding="utf-8"?>
<calcChain xmlns="http://schemas.openxmlformats.org/spreadsheetml/2006/main">
  <c r="S7" i="12" l="1"/>
  <c r="T7" i="12" s="1"/>
  <c r="S8" i="12"/>
  <c r="T8" i="12"/>
  <c r="S9" i="12"/>
  <c r="T9" i="12" s="1"/>
  <c r="S10" i="12"/>
  <c r="T10" i="12" s="1"/>
  <c r="S4" i="10"/>
  <c r="T4" i="10" s="1"/>
  <c r="S11" i="12" l="1"/>
  <c r="Q22" i="13" l="1"/>
  <c r="Q21" i="13"/>
  <c r="Q20" i="13"/>
  <c r="Q19" i="13"/>
  <c r="Q18" i="13"/>
  <c r="Q17" i="13"/>
  <c r="Q16" i="13"/>
  <c r="Q15" i="13"/>
  <c r="Q14" i="13"/>
  <c r="Q13" i="13"/>
  <c r="Q12" i="13"/>
  <c r="Q11" i="13"/>
  <c r="Q10" i="13"/>
  <c r="Q9" i="13"/>
  <c r="Q8" i="13"/>
  <c r="Q7" i="13"/>
  <c r="Q6" i="13"/>
  <c r="Q5" i="13"/>
  <c r="T18" i="12"/>
  <c r="T17" i="12"/>
  <c r="T16" i="12"/>
  <c r="T15" i="12"/>
  <c r="S14" i="12"/>
  <c r="T14" i="12" s="1"/>
  <c r="S13" i="12"/>
  <c r="T13" i="12" s="1"/>
  <c r="S12" i="12"/>
  <c r="T12" i="12" s="1"/>
  <c r="T11" i="12"/>
  <c r="S6" i="12"/>
  <c r="T6" i="12" s="1"/>
  <c r="S5" i="12"/>
  <c r="T5" i="12" s="1"/>
  <c r="S4" i="12"/>
  <c r="T4" i="12" s="1"/>
  <c r="S3" i="12"/>
  <c r="T3" i="12" s="1"/>
  <c r="S7" i="10"/>
  <c r="T7" i="10" s="1"/>
  <c r="S6" i="10"/>
  <c r="T6" i="10" s="1"/>
  <c r="S5" i="10"/>
  <c r="T5" i="10" s="1"/>
  <c r="S3" i="10"/>
  <c r="T3" i="10" s="1"/>
  <c r="S23" i="10"/>
  <c r="T23" i="10" s="1"/>
  <c r="S22" i="10"/>
  <c r="T22" i="10" s="1"/>
  <c r="S21" i="10"/>
  <c r="T21" i="10" s="1"/>
  <c r="S20" i="10"/>
  <c r="T20" i="10" s="1"/>
  <c r="S19" i="10"/>
  <c r="T19" i="10" s="1"/>
  <c r="S18" i="10"/>
  <c r="T18" i="10" s="1"/>
  <c r="S17" i="10"/>
  <c r="T17" i="10" s="1"/>
  <c r="S16" i="10"/>
  <c r="T16" i="10" s="1"/>
  <c r="S15" i="10"/>
  <c r="T15" i="10" s="1"/>
  <c r="S14" i="10"/>
  <c r="T14" i="10" s="1"/>
  <c r="S13" i="10"/>
  <c r="T13" i="10" s="1"/>
  <c r="S12" i="10"/>
  <c r="T12" i="10" s="1"/>
  <c r="S11" i="10"/>
  <c r="T11" i="10" s="1"/>
  <c r="S10" i="10"/>
  <c r="T10" i="10" s="1"/>
  <c r="S9" i="10"/>
  <c r="T9" i="10" s="1"/>
  <c r="S8" i="10"/>
  <c r="T8" i="10" s="1"/>
  <c r="S26" i="10"/>
  <c r="T26" i="10" s="1"/>
  <c r="S25" i="10"/>
  <c r="T25" i="10" s="1"/>
  <c r="S24" i="10"/>
  <c r="T24" i="10" s="1"/>
  <c r="L39" i="7"/>
  <c r="L40" i="7" s="1"/>
  <c r="AK9" i="1"/>
  <c r="AJ9" i="1"/>
  <c r="AH9" i="1"/>
  <c r="AB9" i="1"/>
  <c r="AK8" i="1"/>
  <c r="AJ8" i="1"/>
  <c r="AH8" i="1"/>
  <c r="AB8" i="1"/>
  <c r="AK7" i="1"/>
  <c r="AJ7" i="1"/>
  <c r="AH7" i="1"/>
  <c r="AB7" i="1"/>
  <c r="AK6" i="1"/>
  <c r="AJ6" i="1"/>
  <c r="AH6" i="1"/>
  <c r="AB6" i="1"/>
  <c r="AK5" i="1"/>
  <c r="AJ5" i="1"/>
  <c r="AH5" i="1"/>
  <c r="AG5" i="1"/>
  <c r="AE5" i="1"/>
  <c r="AB5" i="1"/>
  <c r="AK4" i="1"/>
  <c r="AJ4" i="1"/>
  <c r="AH4" i="1"/>
  <c r="AG4" i="1"/>
  <c r="AE4" i="1"/>
  <c r="AB4" i="1"/>
  <c r="AA4" i="1"/>
  <c r="AG1" i="1"/>
  <c r="AG6" i="1" s="1"/>
  <c r="AF1" i="1"/>
  <c r="AE1" i="1"/>
  <c r="AE6" i="1" s="1"/>
  <c r="AC1" i="1"/>
  <c r="AC4" i="1" s="1"/>
  <c r="AC9" i="1" l="1"/>
  <c r="AC8" i="1"/>
  <c r="AE9" i="1"/>
  <c r="AC7" i="1"/>
  <c r="AE8" i="1"/>
  <c r="AG9" i="1"/>
  <c r="AC6" i="1"/>
  <c r="AE7" i="1"/>
  <c r="AG8" i="1"/>
  <c r="AC5" i="1"/>
  <c r="AG7" i="1"/>
</calcChain>
</file>

<file path=xl/sharedStrings.xml><?xml version="1.0" encoding="utf-8"?>
<sst xmlns="http://schemas.openxmlformats.org/spreadsheetml/2006/main" count="2458" uniqueCount="310">
  <si>
    <t>Date of sampling</t>
  </si>
  <si>
    <t>Time interval to the previous sampling</t>
  </si>
  <si>
    <t xml:space="preserve">Total duration </t>
  </si>
  <si>
    <t>Flow rate</t>
  </si>
  <si>
    <t xml:space="preserve">Flow
</t>
  </si>
  <si>
    <t xml:space="preserve">Cumulated flow
kumuliert
</t>
  </si>
  <si>
    <t>Contact time</t>
  </si>
  <si>
    <t xml:space="preserve">Exchanged pore volumes
</t>
  </si>
  <si>
    <t>L/S
Verhältnis</t>
  </si>
  <si>
    <t xml:space="preserve">Turbidity
</t>
  </si>
  <si>
    <t>pH-Wert</t>
  </si>
  <si>
    <t>Conductivity</t>
  </si>
  <si>
    <t>DOC</t>
  </si>
  <si>
    <t>F</t>
  </si>
  <si>
    <t>Cl</t>
  </si>
  <si>
    <r>
      <t>NO</t>
    </r>
    <r>
      <rPr>
        <b/>
        <vertAlign val="subscript"/>
        <sz val="12"/>
        <rFont val="Calibri"/>
        <family val="2"/>
        <scheme val="minor"/>
      </rPr>
      <t>2</t>
    </r>
  </si>
  <si>
    <t>Br</t>
  </si>
  <si>
    <r>
      <t>NO</t>
    </r>
    <r>
      <rPr>
        <b/>
        <vertAlign val="subscript"/>
        <sz val="12"/>
        <rFont val="Calibri"/>
        <family val="2"/>
        <scheme val="minor"/>
      </rPr>
      <t>3</t>
    </r>
  </si>
  <si>
    <r>
      <t>PO</t>
    </r>
    <r>
      <rPr>
        <b/>
        <vertAlign val="subscript"/>
        <sz val="12"/>
        <rFont val="Calibri"/>
        <family val="2"/>
        <scheme val="minor"/>
      </rPr>
      <t>4</t>
    </r>
  </si>
  <si>
    <r>
      <t>SO</t>
    </r>
    <r>
      <rPr>
        <b/>
        <vertAlign val="subscript"/>
        <sz val="12"/>
        <rFont val="Calibri"/>
        <family val="2"/>
        <scheme val="minor"/>
      </rPr>
      <t>4</t>
    </r>
  </si>
  <si>
    <t>Na</t>
  </si>
  <si>
    <r>
      <t>NH</t>
    </r>
    <r>
      <rPr>
        <b/>
        <vertAlign val="subscript"/>
        <sz val="12"/>
        <rFont val="Calibri"/>
        <family val="2"/>
        <scheme val="minor"/>
      </rPr>
      <t>4</t>
    </r>
  </si>
  <si>
    <t>K</t>
  </si>
  <si>
    <t>Mg</t>
  </si>
  <si>
    <t>Ca</t>
  </si>
  <si>
    <t>[h]</t>
  </si>
  <si>
    <t>[ml/min]</t>
  </si>
  <si>
    <t>[ml]</t>
  </si>
  <si>
    <t>[-]</t>
  </si>
  <si>
    <t>[l/kg TS]</t>
  </si>
  <si>
    <t>[FNU]</t>
  </si>
  <si>
    <t>[µS/cm]</t>
  </si>
  <si>
    <t xml:space="preserve"> [mg/l]</t>
  </si>
  <si>
    <t>[mmol/l]</t>
  </si>
  <si>
    <t>RBB3 Input LS 0.1</t>
  </si>
  <si>
    <t xml:space="preserve">&lt; 0,1 </t>
  </si>
  <si>
    <t>&lt; 0,3</t>
  </si>
  <si>
    <t>n.a.</t>
  </si>
  <si>
    <t>RBB3 Input LS 0.3</t>
  </si>
  <si>
    <t>RBB3 Input LS 1</t>
  </si>
  <si>
    <t>RBB3 Input LS 2</t>
  </si>
  <si>
    <t>RBB3 Input LS 4</t>
  </si>
  <si>
    <t>RBB3 Input LS 10</t>
  </si>
  <si>
    <t>RBB3 Schluff LS 0.5</t>
  </si>
  <si>
    <t>RBB3 Schluff LS 1</t>
  </si>
  <si>
    <t>RBB3 Schluff LS 2</t>
  </si>
  <si>
    <t>RBB3 Schluff LS 4</t>
  </si>
  <si>
    <t>RBB3 Schluff LS 10</t>
  </si>
  <si>
    <t>RBB3 Sand 0/2 LS 0.1</t>
  </si>
  <si>
    <t xml:space="preserve">&lt; 0,3 </t>
  </si>
  <si>
    <t>RBB3 Sand 0/2 LS 0.3</t>
  </si>
  <si>
    <t>RBB3 Sand 0/2 LS 1</t>
  </si>
  <si>
    <t>RBB3 Sand 0/2 LS 2</t>
  </si>
  <si>
    <t>RBB3 Sand 0/2 LS 4</t>
  </si>
  <si>
    <t>RBB3 Sand 0/2 LS 10</t>
  </si>
  <si>
    <t>&lt; 0,1</t>
  </si>
  <si>
    <t>RBB3 Blank at LS 2</t>
  </si>
  <si>
    <t>Insignificance threshold value into the groundwater</t>
  </si>
  <si>
    <t xml:space="preserve">Cumulated flow
</t>
  </si>
  <si>
    <t>pH</t>
  </si>
  <si>
    <t>Probe</t>
  </si>
  <si>
    <t>DOC mg/L</t>
  </si>
  <si>
    <t>24.05.18 RBB Blank</t>
  </si>
  <si>
    <t>3,34</t>
  </si>
  <si>
    <t>24.05.18 RBB3 NTS</t>
  </si>
  <si>
    <t>4,99</t>
  </si>
  <si>
    <t>24.05.18 RBB3 Sand 0/2</t>
  </si>
  <si>
    <t>7,22</t>
  </si>
  <si>
    <t>24.05.18 RBB3 Splitt 2/8</t>
  </si>
  <si>
    <t>1,65</t>
  </si>
  <si>
    <t>24.05.18 RBB3 1 Input</t>
  </si>
  <si>
    <t>3,68</t>
  </si>
  <si>
    <t>24.05.18 RBB3 Schluff 1</t>
  </si>
  <si>
    <t>5,98</t>
  </si>
  <si>
    <t>NH4</t>
  </si>
  <si>
    <t>fluorid</t>
  </si>
  <si>
    <t>chlorid</t>
  </si>
  <si>
    <t>nitrit</t>
  </si>
  <si>
    <t>bromid</t>
  </si>
  <si>
    <t>Nitrat</t>
  </si>
  <si>
    <t>phosphat</t>
  </si>
  <si>
    <t>sulfat</t>
  </si>
  <si>
    <t>mg/l</t>
  </si>
  <si>
    <t>Lulu 3 NTS sand  24.05.18</t>
  </si>
  <si>
    <t>Lulu RBB 3 splitt  24.05.18</t>
  </si>
  <si>
    <t>Lulu RBB 3 sand  24.05.18</t>
  </si>
  <si>
    <t>Lulu RBB3 Blank  24.05.18</t>
  </si>
  <si>
    <t>Lulu RBB3 Input 1  30.05.18</t>
  </si>
  <si>
    <t>Lulu RBB3 Schluff 1  24.05.18</t>
  </si>
  <si>
    <t xml:space="preserve">&lt; 0,4 </t>
  </si>
  <si>
    <t>lfd.Nr.</t>
  </si>
  <si>
    <t>Ident.</t>
  </si>
  <si>
    <t>Sb [µg/l]</t>
  </si>
  <si>
    <t>As [µg/l]</t>
  </si>
  <si>
    <t>Pb [µg/l]</t>
  </si>
  <si>
    <t>Cd [µg/l]</t>
  </si>
  <si>
    <t>Cr, ges.
[µg/l]</t>
  </si>
  <si>
    <t>Cu [µg/l]</t>
  </si>
  <si>
    <t>Mo [µg/l]</t>
  </si>
  <si>
    <t>Ni [µg/l]</t>
  </si>
  <si>
    <t>Se [µg/l]</t>
  </si>
  <si>
    <t>Tl [µg/l]</t>
  </si>
  <si>
    <t>Hg [µg/l]</t>
  </si>
  <si>
    <t>V [µg/l]</t>
  </si>
  <si>
    <t>Zn [µg/l]</t>
  </si>
  <si>
    <t>Atrazin
[µg/l]</t>
  </si>
  <si>
    <t>Simazin [µg/l]</t>
  </si>
  <si>
    <t>Bromacil [µg/l]</t>
  </si>
  <si>
    <t>Desethylatrazin [µg/l]</t>
  </si>
  <si>
    <t>Hexazinon [µg/l]</t>
  </si>
  <si>
    <t>Dimefuron [µg/l]</t>
  </si>
  <si>
    <t>Diuron 
[µg/l]</t>
  </si>
  <si>
    <t>Flumioxazin [µg/l]</t>
  </si>
  <si>
    <t>Flazasulfuron [µg/l]</t>
  </si>
  <si>
    <t>Thiazafluron [µg/l]</t>
  </si>
  <si>
    <t>Ethidimuron [µg/l]</t>
  </si>
  <si>
    <r>
      <rPr>
        <b/>
        <sz val="10"/>
        <rFont val="Arial"/>
        <family val="2"/>
      </rPr>
      <t>Σ Herbizide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[µg/l]</t>
    </r>
  </si>
  <si>
    <t>Glyphosat [µg/l]</t>
  </si>
  <si>
    <t>Ampa
[µg/l]</t>
  </si>
  <si>
    <r>
      <t>Σ Glyphosat + Ampa</t>
    </r>
    <r>
      <rPr>
        <b/>
        <sz val="10"/>
        <rFont val="Arial"/>
        <family val="2"/>
      </rPr>
      <t xml:space="preserve"> [µg/l]</t>
    </r>
  </si>
  <si>
    <t>Detection limit</t>
  </si>
  <si>
    <t>0,1</t>
  </si>
  <si>
    <t>0,2</t>
  </si>
  <si>
    <t>1</t>
  </si>
  <si>
    <t>0,05</t>
  </si>
  <si>
    <t>5</t>
  </si>
  <si>
    <t>0,02</t>
  </si>
  <si>
    <t>&lt;</t>
  </si>
  <si>
    <t>---</t>
  </si>
  <si>
    <t>Sample</t>
  </si>
  <si>
    <t>Nap</t>
  </si>
  <si>
    <t>2-MNap</t>
  </si>
  <si>
    <t>1-MNap</t>
  </si>
  <si>
    <t>Any</t>
  </si>
  <si>
    <t>Ace</t>
  </si>
  <si>
    <t>Fln</t>
  </si>
  <si>
    <t>Phe</t>
  </si>
  <si>
    <t>Ant</t>
  </si>
  <si>
    <t>Fth</t>
  </si>
  <si>
    <t>Py</t>
  </si>
  <si>
    <t>BaA</t>
  </si>
  <si>
    <t>Chr</t>
  </si>
  <si>
    <t>Bbf-BkF</t>
  </si>
  <si>
    <t>BaP</t>
  </si>
  <si>
    <t>Indeno</t>
  </si>
  <si>
    <t>DahA</t>
  </si>
  <si>
    <t>BghiP</t>
  </si>
  <si>
    <t>∑ 16 PAK + MNap</t>
  </si>
  <si>
    <t>∑ 15PAK</t>
  </si>
  <si>
    <t>&lt; 0,001</t>
  </si>
  <si>
    <t>&lt; 0,05</t>
  </si>
  <si>
    <t>148 flocking</t>
  </si>
  <si>
    <t>10.4 flocking</t>
  </si>
  <si>
    <t>Blank</t>
  </si>
  <si>
    <t>GS I Washing Water</t>
  </si>
  <si>
    <t>GS I Splitt 32/50 Input</t>
  </si>
  <si>
    <t>k.S.m.</t>
  </si>
  <si>
    <t>GS I Schluff</t>
  </si>
  <si>
    <t>GS I Sand 0/2</t>
  </si>
  <si>
    <t>GS I Splitt 2/8</t>
  </si>
  <si>
    <t>GS I Splitt 8/16</t>
  </si>
  <si>
    <t xml:space="preserve"> GS I Splitt 16/32</t>
  </si>
  <si>
    <t>RBB1 Washing Water</t>
  </si>
  <si>
    <t>RBB1 Schluff 28.2.18 W/F2</t>
  </si>
  <si>
    <t>&lt; (4,49)</t>
  </si>
  <si>
    <t>RBB1 Sand 0/2 W/F2</t>
  </si>
  <si>
    <t>RBB1 Splitt 2/8 W/F2</t>
  </si>
  <si>
    <t>RBB2 Washing water</t>
  </si>
  <si>
    <t>RBB2 Schluff 28.2.18 W/F2</t>
  </si>
  <si>
    <t>RBB2 Sand 0/2 W/F2</t>
  </si>
  <si>
    <t>RBB2 Splitt 2/8 W/F2</t>
  </si>
  <si>
    <t>&lt;0.1</t>
  </si>
  <si>
    <t>&lt;1</t>
  </si>
  <si>
    <t>&lt;0.05</t>
  </si>
  <si>
    <t xml:space="preserve">&lt; </t>
  </si>
  <si>
    <t>RBB Blank 21.2.18 W/F2</t>
  </si>
  <si>
    <t>&lt; (4,72)</t>
  </si>
  <si>
    <t>RBB Blank zu Schluff 
28.2.18 W/F2</t>
  </si>
  <si>
    <t>&lt; (0,91)</t>
  </si>
  <si>
    <t>P</t>
  </si>
  <si>
    <t>I</t>
  </si>
  <si>
    <t xml:space="preserve"> µg/l</t>
  </si>
  <si>
    <t>&lt; 0,005</t>
  </si>
  <si>
    <t>nb</t>
  </si>
  <si>
    <t>&lt; 0,02</t>
  </si>
  <si>
    <t>&lt; 0,01</t>
  </si>
  <si>
    <t xml:space="preserve"> µg/kg</t>
  </si>
  <si>
    <t xml:space="preserve"> mg/kg</t>
  </si>
  <si>
    <t>&lt; 10</t>
  </si>
  <si>
    <t>Summe Heavy metals</t>
  </si>
  <si>
    <t>Phenole
[mg/kg TR]</t>
  </si>
  <si>
    <t>EOX
[mg/kg TR]</t>
  </si>
  <si>
    <t>Cyanid ges.
[mg/kg TR]</t>
  </si>
  <si>
    <t>Sb [mg/kg TR]</t>
  </si>
  <si>
    <t>As [mg/kg TR]</t>
  </si>
  <si>
    <t>Ba [mg/kg TR] OES</t>
  </si>
  <si>
    <t>Pb [mg/kg TR]</t>
  </si>
  <si>
    <t>B [mg/kg TR] OES</t>
  </si>
  <si>
    <t>Cd [mg/kg TR]</t>
  </si>
  <si>
    <t>Cr [mg/kg TR]</t>
  </si>
  <si>
    <t>Co [mg/kg TR]</t>
  </si>
  <si>
    <t>Cu [mg/kg TR]</t>
  </si>
  <si>
    <t>Mo [mg/kg TR]</t>
  </si>
  <si>
    <t>Ni [mg/kg TR]</t>
  </si>
  <si>
    <t>Hg [mg/kg TR]</t>
  </si>
  <si>
    <t>Se [mg/kg TR]</t>
  </si>
  <si>
    <t>Tl [mg/kg TR]</t>
  </si>
  <si>
    <t>V [mg/kg TR]</t>
  </si>
  <si>
    <t>Zn [mg/kg TR]</t>
  </si>
  <si>
    <t>PCB 28 [mg/kg TR]</t>
  </si>
  <si>
    <t>PCB 52 [mg/kg TR]</t>
  </si>
  <si>
    <t>PCB 101 [mg/kg TR]</t>
  </si>
  <si>
    <t>PCB 118 [mg/kg TR]</t>
  </si>
  <si>
    <t>PCB 153 [mg/kg TR]</t>
  </si>
  <si>
    <t>PCB 138 [mg/kg TR]</t>
  </si>
  <si>
    <t>PCB 180 [mg/kg TR]</t>
  </si>
  <si>
    <t>n.b.</t>
  </si>
  <si>
    <t>&lt;0,0051</t>
  </si>
  <si>
    <t xml:space="preserve">L/S
</t>
  </si>
  <si>
    <t xml:space="preserve">CDW1 Input </t>
  </si>
  <si>
    <t xml:space="preserve">CDW1 Schluff </t>
  </si>
  <si>
    <t>CDW1 Sand 0/2</t>
  </si>
  <si>
    <t>CDW2 washing water</t>
  </si>
  <si>
    <t>CDW2 Input</t>
  </si>
  <si>
    <t xml:space="preserve">CDW2 Schluff </t>
  </si>
  <si>
    <t>CDW2 Sand 0/2</t>
  </si>
  <si>
    <t>CDW3 washing water</t>
  </si>
  <si>
    <t>CDW3 Input</t>
  </si>
  <si>
    <t xml:space="preserve">CDW3 Schluff </t>
  </si>
  <si>
    <t>CDW3 Sand 0/2</t>
  </si>
  <si>
    <t>CDW3 Splitt 2/8</t>
  </si>
  <si>
    <t xml:space="preserve">CDW1 Silt </t>
  </si>
  <si>
    <t xml:space="preserve">CDW2 Silt </t>
  </si>
  <si>
    <t xml:space="preserve">CDW3 Silt </t>
  </si>
  <si>
    <t>CDW1 Gravel 2/8</t>
  </si>
  <si>
    <t>CDW2 Gravel 2/8</t>
  </si>
  <si>
    <t>CDW3 Gravel 2/8</t>
  </si>
  <si>
    <t>Σ Herbizide [µg/l]</t>
  </si>
  <si>
    <t>Σ Glyphosat + Ampa [µg/l]</t>
  </si>
  <si>
    <t>CDW1 Washing Water</t>
  </si>
  <si>
    <t>CDW1 blank</t>
  </si>
  <si>
    <t>CDW2 Washing water</t>
  </si>
  <si>
    <t>CDW2 input</t>
  </si>
  <si>
    <t>CDW3 input</t>
  </si>
  <si>
    <t xml:space="preserve">CDW1 Splitt 2/8 </t>
  </si>
  <si>
    <t xml:space="preserve">CDW2 Splitt 2/8 </t>
  </si>
  <si>
    <t xml:space="preserve">CDW1 Washing Water </t>
  </si>
  <si>
    <t xml:space="preserve">RB Input </t>
  </si>
  <si>
    <t>RB Silt</t>
  </si>
  <si>
    <t>RB Sand 0/2</t>
  </si>
  <si>
    <t>RB Gravel 2/8</t>
  </si>
  <si>
    <r>
      <t>NO</t>
    </r>
    <r>
      <rPr>
        <b/>
        <vertAlign val="subscript"/>
        <sz val="11"/>
        <rFont val="Calibri"/>
        <family val="2"/>
        <scheme val="minor"/>
      </rPr>
      <t>2</t>
    </r>
  </si>
  <si>
    <r>
      <t>NO</t>
    </r>
    <r>
      <rPr>
        <b/>
        <vertAlign val="subscript"/>
        <sz val="11"/>
        <rFont val="Calibri"/>
        <family val="2"/>
        <scheme val="minor"/>
      </rPr>
      <t>3</t>
    </r>
  </si>
  <si>
    <r>
      <t>PO</t>
    </r>
    <r>
      <rPr>
        <b/>
        <vertAlign val="subscript"/>
        <sz val="11"/>
        <rFont val="Calibri"/>
        <family val="2"/>
        <scheme val="minor"/>
      </rPr>
      <t>4</t>
    </r>
  </si>
  <si>
    <r>
      <t>SO</t>
    </r>
    <r>
      <rPr>
        <b/>
        <vertAlign val="subscript"/>
        <sz val="11"/>
        <rFont val="Calibri"/>
        <family val="2"/>
        <scheme val="minor"/>
      </rPr>
      <t>4</t>
    </r>
  </si>
  <si>
    <r>
      <t>NH</t>
    </r>
    <r>
      <rPr>
        <b/>
        <vertAlign val="subscript"/>
        <sz val="11"/>
        <rFont val="Calibri"/>
        <family val="2"/>
        <scheme val="minor"/>
      </rPr>
      <t>4</t>
    </r>
  </si>
  <si>
    <r>
      <rPr>
        <b/>
        <sz val="11"/>
        <rFont val="Calibri"/>
        <family val="2"/>
        <scheme val="minor"/>
      </rPr>
      <t>Σ Herbizide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[µg/l]</t>
    </r>
  </si>
  <si>
    <r>
      <t>Σ Glyphosat + Ampa</t>
    </r>
    <r>
      <rPr>
        <b/>
        <sz val="11"/>
        <rFont val="Calibri"/>
        <family val="2"/>
        <scheme val="minor"/>
      </rPr>
      <t xml:space="preserve"> [µg/l]</t>
    </r>
  </si>
  <si>
    <t xml:space="preserve">CDW2 Input </t>
  </si>
  <si>
    <t xml:space="preserve">CDW3 Input </t>
  </si>
  <si>
    <t>PHC C10-C22 [mg/kg TR]</t>
  </si>
  <si>
    <t>PHC C10-C40 [mg/kg TR]</t>
  </si>
  <si>
    <t>Sum PCB
[mg/kg TR]</t>
  </si>
  <si>
    <t xml:space="preserve">* Corresponding author: </t>
  </si>
  <si>
    <t xml:space="preserve">Peter Grathwohl, Center for Applied Geosciences, University of Tübingen, Schnarrenbergstr. 94-96, Tübingen, 72076, Germany </t>
  </si>
  <si>
    <t xml:space="preserve">Email address: grathwohl@uni-tuebingen.de </t>
  </si>
  <si>
    <t xml:space="preserve">Manuscript for Materials </t>
  </si>
  <si>
    <t>Supplementary information</t>
  </si>
  <si>
    <t>Affiliations: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</si>
  <si>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Center for Applied Geosciences, University of Tübingen, Schnarrenbergstr. 94-96, Tübingen, 72076, Germany </t>
    </r>
  </si>
  <si>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Institute Earth and Environment, University of Strasbourg, 5 Rue Descartes, 67084, Strasbourg, France</t>
    </r>
  </si>
  <si>
    <r>
      <t>Authors: Maria Prieto-Espinoza</t>
    </r>
    <r>
      <rPr>
        <vertAlign val="superscript"/>
        <sz val="11"/>
        <color theme="1"/>
        <rFont val="Calibri"/>
        <family val="2"/>
        <scheme val="minor"/>
      </rPr>
      <t>1,2</t>
    </r>
    <r>
      <rPr>
        <sz val="11"/>
        <color theme="1"/>
        <rFont val="Calibri"/>
        <family val="2"/>
        <scheme val="minor"/>
      </rPr>
      <t>, Bernd Susset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Peter Grathwohl</t>
    </r>
    <r>
      <rPr>
        <vertAlign val="superscript"/>
        <sz val="11"/>
        <color theme="1"/>
        <rFont val="Calibri"/>
        <family val="2"/>
        <scheme val="minor"/>
      </rPr>
      <t>1*</t>
    </r>
  </si>
  <si>
    <t>RB Washing Water</t>
  </si>
  <si>
    <t>CDW1 Silt</t>
  </si>
  <si>
    <t xml:space="preserve">CDW1 Gravel 2/8 </t>
  </si>
  <si>
    <t>CDW2 Silt</t>
  </si>
  <si>
    <t xml:space="preserve">CDW2 Gravel 2/8 </t>
  </si>
  <si>
    <t>CDW3 Silt</t>
  </si>
  <si>
    <t xml:space="preserve">CDW3 Gravel 2/8 </t>
  </si>
  <si>
    <t>34.0 flocking</t>
  </si>
  <si>
    <t>38,1 flocking</t>
  </si>
  <si>
    <t>Control 1</t>
  </si>
  <si>
    <t>Control 2</t>
  </si>
  <si>
    <t>Control 3</t>
  </si>
  <si>
    <t>CDW3 Input L/S 0.1</t>
  </si>
  <si>
    <t>CDW3 Input L/S 0.3</t>
  </si>
  <si>
    <t>CDW3 Input L/S 1</t>
  </si>
  <si>
    <t>CDW3 Input L/S 2</t>
  </si>
  <si>
    <t>CDW3 Input L/S 4</t>
  </si>
  <si>
    <t>CDW3 Input L/S 10</t>
  </si>
  <si>
    <t>CDW3 Silt L/S 0.5</t>
  </si>
  <si>
    <t>CDW3 Silt L/S 1</t>
  </si>
  <si>
    <t>CDW3 Silt L/S 2</t>
  </si>
  <si>
    <t>CDW3 Silt L/S 4</t>
  </si>
  <si>
    <t>CDW3 Silt L/S 10</t>
  </si>
  <si>
    <t>CDW3 Sand  L/S 0.1</t>
  </si>
  <si>
    <t>CDW3 Sand  L/S 0.3</t>
  </si>
  <si>
    <t>CDW3 Sand  L/S 1</t>
  </si>
  <si>
    <t>CDW3 Sand  L/S 2</t>
  </si>
  <si>
    <t>CDW3 Sand  L/S 4</t>
  </si>
  <si>
    <t>CDW3 Sand  L/S 10</t>
  </si>
  <si>
    <t>Control 1 at L/S 2</t>
  </si>
  <si>
    <t>Control at L/S 2</t>
  </si>
  <si>
    <t>L/S</t>
  </si>
  <si>
    <t>Cumulated flow</t>
  </si>
  <si>
    <t>Flow</t>
  </si>
  <si>
    <t>Turbidity</t>
  </si>
  <si>
    <t>Samples: short column tests</t>
  </si>
  <si>
    <t>Samples: extensive column tests</t>
  </si>
  <si>
    <t xml:space="preserve">Long-term leaching behavior of organic and inorganic pollu-tants after wet processing of solid waste materials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</si>
</sst>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.00_);_(* \(#,##0.00\);_(* &quot;-&quot;??_);_(@_)"/>
    <numFmt numFmtId="165" formatCode="0.000"/>
    <numFmt numFmtId="166" formatCode="d/m/yy\ \ hh:mm;@"/>
    <numFmt numFmtId="167" formatCode="0.0"/>
    <numFmt numFmtId="168" formatCode="0.00_ ;\-0.00\ "/>
    <numFmt numFmtId="169" formatCode="0.0_ ;\-0.0\ "/>
    <numFmt numFmtId="170" formatCode="0_ ;\-0\ "/>
    <numFmt numFmtId="171" formatCode="0.0000"/>
  </numFmts>
  <fonts count="39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</font>
    <font>
      <sz val="12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64"/>
      <name val="Calibri"/>
      <family val="2"/>
      <scheme val="minor"/>
    </font>
    <font>
      <b/>
      <sz val="12"/>
      <color indexed="2"/>
      <name val="Calibri"/>
      <family val="2"/>
      <scheme val="minor"/>
    </font>
    <font>
      <sz val="12"/>
      <name val="Calibri"/>
      <family val="2"/>
      <scheme val="minor"/>
    </font>
    <font>
      <sz val="12"/>
      <color indexed="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2"/>
      <name val="Arial"/>
      <family val="2"/>
    </font>
    <font>
      <b/>
      <sz val="11"/>
      <name val="Arial"/>
      <family val="2"/>
    </font>
    <font>
      <sz val="11"/>
      <color indexed="2"/>
      <name val="Arial"/>
      <family val="2"/>
    </font>
    <font>
      <sz val="11"/>
      <color indexed="2"/>
      <name val="Calibri"/>
      <family val="2"/>
      <scheme val="minor"/>
    </font>
    <font>
      <b/>
      <sz val="11"/>
      <color rgb="FF0000CC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indexed="2"/>
      <name val="Calibri (Body)_x0000_"/>
    </font>
    <font>
      <sz val="11"/>
      <color theme="1"/>
      <name val="Calibri"/>
      <family val="2"/>
      <scheme val="minor"/>
    </font>
    <font>
      <b/>
      <vertAlign val="subscript"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sz val="11"/>
      <color indexed="64"/>
      <name val="Calibri"/>
      <family val="2"/>
      <scheme val="minor"/>
    </font>
    <font>
      <b/>
      <sz val="11"/>
      <color indexed="2"/>
      <name val="Calibri"/>
      <family val="2"/>
      <scheme val="minor"/>
    </font>
    <font>
      <sz val="11"/>
      <color indexed="2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6" fillId="0" borderId="0" applyFont="0" applyFill="0" applyBorder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</cellStyleXfs>
  <cellXfs count="213">
    <xf numFmtId="0" fontId="0" fillId="0" borderId="0" xfId="0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166" fontId="13" fillId="3" borderId="1" xfId="0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1" fontId="13" fillId="3" borderId="1" xfId="0" applyNumberFormat="1" applyFont="1" applyFill="1" applyBorder="1" applyAlignment="1">
      <alignment horizontal="center" vertical="center"/>
    </xf>
    <xf numFmtId="167" fontId="13" fillId="3" borderId="1" xfId="0" applyNumberFormat="1" applyFont="1" applyFill="1" applyBorder="1" applyAlignment="1">
      <alignment horizontal="center" vertical="center"/>
    </xf>
    <xf numFmtId="2" fontId="13" fillId="3" borderId="1" xfId="0" quotePrefix="1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166" fontId="7" fillId="4" borderId="1" xfId="0" applyNumberFormat="1" applyFont="1" applyFill="1" applyBorder="1" applyAlignment="1">
      <alignment horizontal="center" vertical="center"/>
    </xf>
    <xf numFmtId="167" fontId="13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1" fontId="13" fillId="4" borderId="1" xfId="0" applyNumberFormat="1" applyFont="1" applyFill="1" applyBorder="1" applyAlignment="1">
      <alignment horizontal="center" vertical="center"/>
    </xf>
    <xf numFmtId="2" fontId="14" fillId="4" borderId="1" xfId="0" quotePrefix="1" applyNumberFormat="1" applyFont="1" applyFill="1" applyBorder="1" applyAlignment="1">
      <alignment horizontal="center" vertical="center"/>
    </xf>
    <xf numFmtId="2" fontId="13" fillId="4" borderId="1" xfId="0" quotePrefix="1" applyNumberFormat="1" applyFont="1" applyFill="1" applyBorder="1" applyAlignment="1">
      <alignment horizontal="center" vertical="center"/>
    </xf>
    <xf numFmtId="168" fontId="13" fillId="4" borderId="1" xfId="0" applyNumberFormat="1" applyFont="1" applyFill="1" applyBorder="1" applyAlignment="1">
      <alignment horizontal="center" vertical="center"/>
    </xf>
    <xf numFmtId="168" fontId="7" fillId="4" borderId="1" xfId="0" applyNumberFormat="1" applyFont="1" applyFill="1" applyBorder="1" applyAlignment="1">
      <alignment horizontal="center" vertical="center"/>
    </xf>
    <xf numFmtId="168" fontId="12" fillId="4" borderId="1" xfId="0" applyNumberFormat="1" applyFont="1" applyFill="1" applyBorder="1" applyAlignment="1">
      <alignment horizontal="center" vertical="center"/>
    </xf>
    <xf numFmtId="1" fontId="13" fillId="4" borderId="1" xfId="0" quotePrefix="1" applyNumberFormat="1" applyFont="1" applyFill="1" applyBorder="1" applyAlignment="1">
      <alignment horizontal="center" vertical="center"/>
    </xf>
    <xf numFmtId="2" fontId="14" fillId="4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166" fontId="7" fillId="5" borderId="1" xfId="0" applyNumberFormat="1" applyFont="1" applyFill="1" applyBorder="1" applyAlignment="1">
      <alignment horizontal="center" vertical="center"/>
    </xf>
    <xf numFmtId="167" fontId="7" fillId="5" borderId="1" xfId="0" applyNumberFormat="1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horizontal="center" vertical="center"/>
    </xf>
    <xf numFmtId="168" fontId="7" fillId="5" borderId="1" xfId="0" applyNumberFormat="1" applyFont="1" applyFill="1" applyBorder="1" applyAlignment="1">
      <alignment horizontal="center" vertical="center"/>
    </xf>
    <xf numFmtId="2" fontId="7" fillId="5" borderId="0" xfId="0" applyNumberFormat="1" applyFont="1" applyFill="1" applyAlignment="1">
      <alignment horizontal="center" vertical="center"/>
    </xf>
    <xf numFmtId="2" fontId="13" fillId="5" borderId="1" xfId="0" applyNumberFormat="1" applyFont="1" applyFill="1" applyBorder="1" applyAlignment="1">
      <alignment horizontal="center" vertical="center"/>
    </xf>
    <xf numFmtId="1" fontId="13" fillId="5" borderId="1" xfId="0" applyNumberFormat="1" applyFont="1" applyFill="1" applyBorder="1" applyAlignment="1">
      <alignment horizontal="center" vertical="center"/>
    </xf>
    <xf numFmtId="2" fontId="13" fillId="5" borderId="1" xfId="0" quotePrefix="1" applyNumberFormat="1" applyFont="1" applyFill="1" applyBorder="1" applyAlignment="1">
      <alignment horizontal="center" vertical="center"/>
    </xf>
    <xf numFmtId="1" fontId="13" fillId="5" borderId="1" xfId="0" quotePrefix="1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10" fillId="6" borderId="1" xfId="3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/>
    </xf>
    <xf numFmtId="1" fontId="7" fillId="6" borderId="1" xfId="0" applyNumberFormat="1" applyFont="1" applyFill="1" applyBorder="1" applyAlignment="1">
      <alignment horizontal="center" vertical="center"/>
    </xf>
    <xf numFmtId="2" fontId="7" fillId="6" borderId="1" xfId="0" applyNumberFormat="1" applyFont="1" applyFill="1" applyBorder="1" applyAlignment="1">
      <alignment horizontal="center" vertical="center"/>
    </xf>
    <xf numFmtId="167" fontId="7" fillId="6" borderId="1" xfId="0" applyNumberFormat="1" applyFont="1" applyFill="1" applyBorder="1" applyAlignment="1">
      <alignment horizontal="center" vertical="center"/>
    </xf>
    <xf numFmtId="2" fontId="13" fillId="6" borderId="1" xfId="3" quotePrefix="1" applyNumberFormat="1" applyFont="1" applyFill="1" applyBorder="1" applyAlignment="1">
      <alignment horizontal="center" vertical="center"/>
    </xf>
    <xf numFmtId="1" fontId="13" fillId="6" borderId="1" xfId="3" quotePrefix="1" applyNumberFormat="1" applyFont="1" applyFill="1" applyBorder="1" applyAlignment="1">
      <alignment horizontal="center" vertical="center"/>
    </xf>
    <xf numFmtId="168" fontId="7" fillId="6" borderId="1" xfId="0" applyNumberFormat="1" applyFont="1" applyFill="1" applyBorder="1" applyAlignment="1">
      <alignment horizontal="center" vertical="center"/>
    </xf>
    <xf numFmtId="2" fontId="13" fillId="6" borderId="1" xfId="3" applyNumberFormat="1" applyFont="1" applyFill="1" applyBorder="1" applyAlignment="1">
      <alignment horizontal="center" vertical="center"/>
    </xf>
    <xf numFmtId="0" fontId="5" fillId="0" borderId="0" xfId="2" applyFont="1"/>
    <xf numFmtId="168" fontId="5" fillId="0" borderId="0" xfId="2" applyNumberFormat="1" applyFont="1"/>
    <xf numFmtId="168" fontId="5" fillId="0" borderId="0" xfId="2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70" fontId="5" fillId="0" borderId="0" xfId="2" applyNumberFormat="1" applyFont="1" applyAlignment="1">
      <alignment horizontal="right"/>
    </xf>
    <xf numFmtId="0" fontId="5" fillId="0" borderId="0" xfId="2" applyFont="1" applyAlignment="1">
      <alignment horizontal="right"/>
    </xf>
    <xf numFmtId="0" fontId="0" fillId="0" borderId="0" xfId="0" applyAlignment="1">
      <alignment horizontal="center" vertical="center"/>
    </xf>
    <xf numFmtId="0" fontId="18" fillId="7" borderId="0" xfId="5" applyFont="1" applyFill="1" applyAlignment="1">
      <alignment horizontal="center" vertical="center" wrapText="1"/>
    </xf>
    <xf numFmtId="165" fontId="5" fillId="7" borderId="0" xfId="4" applyNumberFormat="1" applyFont="1" applyFill="1" applyAlignment="1">
      <alignment horizontal="center" vertical="center" wrapText="1"/>
    </xf>
    <xf numFmtId="0" fontId="18" fillId="7" borderId="2" xfId="5" applyFont="1" applyFill="1" applyBorder="1" applyAlignment="1">
      <alignment horizontal="center" vertical="center"/>
    </xf>
    <xf numFmtId="0" fontId="18" fillId="7" borderId="2" xfId="5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22" fillId="3" borderId="1" xfId="0" quotePrefix="1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2" fillId="8" borderId="1" xfId="0" quotePrefix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quotePrefix="1" applyFont="1" applyBorder="1" applyAlignment="1">
      <alignment horizontal="center" vertical="center"/>
    </xf>
    <xf numFmtId="0" fontId="0" fillId="0" borderId="0" xfId="0"/>
    <xf numFmtId="49" fontId="19" fillId="0" borderId="0" xfId="0" applyNumberFormat="1" applyFont="1"/>
    <xf numFmtId="49" fontId="17" fillId="0" borderId="4" xfId="0" applyNumberFormat="1" applyFont="1" applyBorder="1" applyAlignment="1">
      <alignment horizontal="center" vertical="center"/>
    </xf>
    <xf numFmtId="0" fontId="20" fillId="0" borderId="0" xfId="0" applyFont="1"/>
    <xf numFmtId="0" fontId="20" fillId="0" borderId="1" xfId="0" applyFont="1" applyBorder="1"/>
    <xf numFmtId="0" fontId="0" fillId="0" borderId="1" xfId="0" applyBorder="1"/>
    <xf numFmtId="0" fontId="23" fillId="6" borderId="1" xfId="0" applyFont="1" applyFill="1" applyBorder="1" applyAlignment="1">
      <alignment horizontal="center" vertical="center"/>
    </xf>
    <xf numFmtId="0" fontId="22" fillId="6" borderId="4" xfId="0" applyFont="1" applyFill="1" applyBorder="1" applyAlignment="1">
      <alignment horizontal="center" vertical="center"/>
    </xf>
    <xf numFmtId="0" fontId="25" fillId="0" borderId="0" xfId="0" applyFont="1"/>
    <xf numFmtId="0" fontId="23" fillId="3" borderId="1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22" fillId="3" borderId="4" xfId="0" quotePrefix="1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22" fillId="8" borderId="4" xfId="0" quotePrefix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0" fontId="22" fillId="0" borderId="4" xfId="0" quotePrefix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3" fillId="10" borderId="0" xfId="0" applyFont="1" applyFill="1"/>
    <xf numFmtId="0" fontId="0" fillId="10" borderId="0" xfId="0" applyFill="1"/>
    <xf numFmtId="0" fontId="28" fillId="10" borderId="0" xfId="0" applyFont="1" applyFill="1"/>
    <xf numFmtId="0" fontId="15" fillId="10" borderId="0" xfId="0" applyFont="1" applyFill="1"/>
    <xf numFmtId="0" fontId="16" fillId="10" borderId="0" xfId="0" applyFont="1" applyFill="1"/>
    <xf numFmtId="0" fontId="36" fillId="10" borderId="0" xfId="0" applyFont="1" applyFill="1"/>
    <xf numFmtId="0" fontId="37" fillId="10" borderId="0" xfId="0" applyFont="1" applyFill="1"/>
    <xf numFmtId="0" fontId="2" fillId="10" borderId="0" xfId="0" applyFont="1" applyFill="1"/>
    <xf numFmtId="0" fontId="30" fillId="0" borderId="0" xfId="6" applyFont="1" applyFill="1" applyBorder="1"/>
    <xf numFmtId="1" fontId="30" fillId="0" borderId="0" xfId="6" applyNumberFormat="1" applyFont="1" applyFill="1" applyBorder="1"/>
    <xf numFmtId="0" fontId="30" fillId="0" borderId="0" xfId="5" applyFont="1" applyFill="1" applyBorder="1" applyAlignment="1">
      <alignment horizontal="center" vertical="center" wrapText="1"/>
    </xf>
    <xf numFmtId="165" fontId="30" fillId="0" borderId="0" xfId="4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0" xfId="3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/>
    </xf>
    <xf numFmtId="0" fontId="30" fillId="0" borderId="0" xfId="3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0" fontId="29" fillId="0" borderId="0" xfId="0" quotePrefix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29" fillId="0" borderId="0" xfId="0" applyFont="1" applyFill="1" applyBorder="1"/>
    <xf numFmtId="0" fontId="30" fillId="0" borderId="0" xfId="6" applyFont="1" applyFill="1" applyBorder="1" applyAlignment="1">
      <alignment horizontal="right"/>
    </xf>
    <xf numFmtId="0" fontId="29" fillId="0" borderId="0" xfId="6" applyFont="1" applyFill="1" applyBorder="1" applyAlignment="1">
      <alignment horizontal="right"/>
    </xf>
    <xf numFmtId="0" fontId="29" fillId="0" borderId="0" xfId="6" applyFont="1" applyFill="1" applyBorder="1"/>
    <xf numFmtId="1" fontId="29" fillId="0" borderId="0" xfId="6" applyNumberFormat="1" applyFont="1" applyFill="1" applyBorder="1"/>
    <xf numFmtId="2" fontId="29" fillId="0" borderId="0" xfId="6" applyNumberFormat="1" applyFont="1" applyFill="1" applyBorder="1"/>
    <xf numFmtId="2" fontId="29" fillId="0" borderId="0" xfId="6" applyNumberFormat="1" applyFont="1" applyFill="1" applyBorder="1" applyAlignment="1">
      <alignment horizontal="right"/>
    </xf>
    <xf numFmtId="1" fontId="29" fillId="0" borderId="0" xfId="6" applyNumberFormat="1" applyFont="1" applyFill="1" applyBorder="1" applyAlignment="1">
      <alignment horizontal="right"/>
    </xf>
    <xf numFmtId="165" fontId="29" fillId="0" borderId="0" xfId="6" applyNumberFormat="1" applyFont="1" applyFill="1" applyBorder="1" applyAlignment="1">
      <alignment horizontal="right"/>
    </xf>
    <xf numFmtId="164" fontId="30" fillId="0" borderId="0" xfId="1" applyNumberFormat="1" applyFont="1" applyFill="1" applyBorder="1"/>
    <xf numFmtId="164" fontId="29" fillId="0" borderId="0" xfId="1" applyNumberFormat="1" applyFont="1" applyFill="1" applyBorder="1"/>
    <xf numFmtId="0" fontId="28" fillId="0" borderId="0" xfId="0" applyFont="1" applyFill="1" applyBorder="1" applyAlignment="1">
      <alignment horizontal="left" vertical="center"/>
    </xf>
    <xf numFmtId="2" fontId="30" fillId="0" borderId="0" xfId="0" applyNumberFormat="1" applyFont="1" applyFill="1" applyBorder="1" applyAlignment="1">
      <alignment horizontal="center" vertical="center" wrapText="1"/>
    </xf>
    <xf numFmtId="2" fontId="30" fillId="0" borderId="0" xfId="0" applyNumberFormat="1" applyFont="1" applyFill="1" applyBorder="1" applyAlignment="1">
      <alignment horizontal="center" vertical="center"/>
    </xf>
    <xf numFmtId="165" fontId="30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center" vertical="center"/>
    </xf>
    <xf numFmtId="168" fontId="29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67" fontId="4" fillId="0" borderId="0" xfId="0" applyNumberFormat="1" applyFont="1" applyFill="1" applyBorder="1" applyAlignment="1">
      <alignment horizontal="center" vertical="center"/>
    </xf>
    <xf numFmtId="2" fontId="29" fillId="0" borderId="0" xfId="3" quotePrefix="1" applyNumberFormat="1" applyFont="1" applyFill="1" applyBorder="1" applyAlignment="1">
      <alignment horizontal="center" vertical="center"/>
    </xf>
    <xf numFmtId="2" fontId="29" fillId="0" borderId="0" xfId="3" applyNumberFormat="1" applyFont="1" applyFill="1" applyBorder="1" applyAlignment="1">
      <alignment horizontal="center" vertical="center"/>
    </xf>
    <xf numFmtId="168" fontId="29" fillId="0" borderId="0" xfId="3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8" fontId="4" fillId="0" borderId="0" xfId="0" applyNumberFormat="1" applyFont="1" applyFill="1" applyBorder="1" applyAlignment="1">
      <alignment horizontal="center" vertical="center"/>
    </xf>
    <xf numFmtId="167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7" fontId="29" fillId="0" borderId="0" xfId="0" applyNumberFormat="1" applyFont="1" applyFill="1" applyBorder="1" applyAlignment="1">
      <alignment horizontal="center" vertical="center"/>
    </xf>
    <xf numFmtId="1" fontId="29" fillId="0" borderId="0" xfId="0" applyNumberFormat="1" applyFont="1" applyFill="1" applyBorder="1" applyAlignment="1">
      <alignment horizontal="center" vertical="center"/>
    </xf>
    <xf numFmtId="2" fontId="29" fillId="0" borderId="0" xfId="0" quotePrefix="1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/>
    </xf>
    <xf numFmtId="165" fontId="29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165" fontId="29" fillId="0" borderId="0" xfId="6" applyNumberFormat="1" applyFont="1" applyFill="1" applyBorder="1"/>
    <xf numFmtId="0" fontId="30" fillId="0" borderId="0" xfId="2" applyFont="1" applyFill="1" applyBorder="1" applyAlignment="1">
      <alignment horizontal="left" vertical="center"/>
    </xf>
    <xf numFmtId="0" fontId="30" fillId="0" borderId="0" xfId="5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left" vertical="center"/>
    </xf>
    <xf numFmtId="2" fontId="4" fillId="0" borderId="0" xfId="0" quotePrefix="1" applyNumberFormat="1" applyFont="1" applyFill="1" applyBorder="1" applyAlignment="1">
      <alignment horizontal="center" vertical="center"/>
    </xf>
    <xf numFmtId="1" fontId="29" fillId="0" borderId="0" xfId="3" quotePrefix="1" applyNumberFormat="1" applyFont="1" applyFill="1" applyBorder="1" applyAlignment="1">
      <alignment horizontal="center" vertical="center"/>
    </xf>
    <xf numFmtId="165" fontId="29" fillId="0" borderId="0" xfId="4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 wrapText="1"/>
    </xf>
    <xf numFmtId="0" fontId="34" fillId="0" borderId="0" xfId="0" quotePrefix="1" applyFont="1" applyFill="1" applyBorder="1" applyAlignment="1">
      <alignment horizontal="center" vertical="center"/>
    </xf>
    <xf numFmtId="0" fontId="30" fillId="0" borderId="0" xfId="3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30" fillId="0" borderId="0" xfId="2" applyFont="1" applyFill="1" applyBorder="1" applyAlignment="1">
      <alignment vertical="center"/>
    </xf>
    <xf numFmtId="2" fontId="3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0" fillId="0" borderId="0" xfId="6" applyFont="1" applyFill="1" applyBorder="1" applyAlignment="1">
      <alignment horizontal="left"/>
    </xf>
    <xf numFmtId="1" fontId="30" fillId="0" borderId="0" xfId="6" applyNumberFormat="1" applyFont="1" applyFill="1" applyBorder="1" applyAlignment="1">
      <alignment horizontal="left"/>
    </xf>
    <xf numFmtId="1" fontId="28" fillId="0" borderId="0" xfId="6" applyNumberFormat="1" applyFont="1" applyFill="1" applyBorder="1" applyAlignment="1">
      <alignment horizontal="left"/>
    </xf>
    <xf numFmtId="165" fontId="29" fillId="0" borderId="0" xfId="6" applyNumberFormat="1" applyFont="1" applyFill="1" applyBorder="1" applyAlignment="1">
      <alignment horizontal="left"/>
    </xf>
    <xf numFmtId="2" fontId="29" fillId="0" borderId="0" xfId="6" applyNumberFormat="1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vertical="center" wrapText="1"/>
    </xf>
    <xf numFmtId="0" fontId="29" fillId="0" borderId="0" xfId="6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 vertical="center"/>
    </xf>
    <xf numFmtId="2" fontId="4" fillId="0" borderId="0" xfId="0" quotePrefix="1" applyNumberFormat="1" applyFont="1" applyFill="1" applyBorder="1" applyAlignment="1">
      <alignment horizontal="left" vertical="center"/>
    </xf>
    <xf numFmtId="171" fontId="29" fillId="0" borderId="0" xfId="6" applyNumberFormat="1" applyFont="1" applyFill="1" applyBorder="1" applyAlignment="1">
      <alignment horizontal="left"/>
    </xf>
    <xf numFmtId="0" fontId="34" fillId="0" borderId="0" xfId="6" applyFont="1" applyFill="1" applyBorder="1" applyAlignment="1">
      <alignment horizontal="left"/>
    </xf>
    <xf numFmtId="0" fontId="30" fillId="0" borderId="0" xfId="6" applyFont="1" applyFill="1" applyBorder="1" applyAlignment="1">
      <alignment horizontal="left" wrapText="1"/>
    </xf>
    <xf numFmtId="0" fontId="33" fillId="0" borderId="0" xfId="6" applyFont="1" applyFill="1" applyBorder="1" applyAlignment="1">
      <alignment horizontal="left" wrapText="1"/>
    </xf>
    <xf numFmtId="165" fontId="34" fillId="0" borderId="0" xfId="6" applyNumberFormat="1" applyFont="1" applyFill="1" applyBorder="1" applyAlignment="1">
      <alignment horizontal="left"/>
    </xf>
    <xf numFmtId="165" fontId="30" fillId="0" borderId="0" xfId="6" applyNumberFormat="1" applyFont="1" applyFill="1" applyBorder="1" applyAlignment="1">
      <alignment horizontal="left"/>
    </xf>
    <xf numFmtId="2" fontId="29" fillId="0" borderId="0" xfId="0" applyNumberFormat="1" applyFont="1" applyFill="1" applyBorder="1" applyAlignment="1">
      <alignment horizontal="center" vertical="center" wrapText="1"/>
    </xf>
    <xf numFmtId="1" fontId="29" fillId="0" borderId="0" xfId="0" applyNumberFormat="1" applyFont="1" applyFill="1" applyBorder="1" applyAlignment="1">
      <alignment horizontal="center" vertical="center" wrapText="1"/>
    </xf>
    <xf numFmtId="167" fontId="29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168" fontId="30" fillId="0" borderId="0" xfId="0" applyNumberFormat="1" applyFont="1" applyFill="1" applyBorder="1" applyAlignment="1">
      <alignment horizontal="center" vertical="center"/>
    </xf>
    <xf numFmtId="1" fontId="29" fillId="0" borderId="0" xfId="0" quotePrefix="1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</cellXfs>
  <cellStyles count="7">
    <cellStyle name="Milliers" xfId="1" builtinId="3"/>
    <cellStyle name="Normal" xfId="0" builtinId="0"/>
    <cellStyle name="Normal 2" xfId="2"/>
    <cellStyle name="Normal 3" xfId="3"/>
    <cellStyle name="Standard 2" xfId="4"/>
    <cellStyle name="Standard 3" xfId="5"/>
    <cellStyle name="Standard_020800aw" xfId="6"/>
  </cellStyles>
  <dxfs count="0"/>
  <tableStyles count="0" defaultTableStyle="TableStyleMedium2" defaultPivotStyle="PivotStyleLight16"/>
  <colors>
    <mruColors>
      <color rgb="FFFF5A33"/>
      <color rgb="FFF8E1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spc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RBB3 solids</a:t>
            </a:r>
            <a:endParaRPr/>
          </a:p>
        </c:rich>
      </c:tx>
      <c:overlay val="0"/>
      <c:spPr>
        <a:prstGeom prst="rect">
          <a:avLst/>
        </a:prstGeom>
        <a:noFill/>
        <a:ln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prstGeom prst="rect">
              <a:avLst/>
            </a:prstGeom>
            <a:solidFill>
              <a:schemeClr val="accent1"/>
            </a:solidFill>
            <a:ln>
              <a:noFill/>
            </a:ln>
          </c:spPr>
          <c:invertIfNegative val="0"/>
          <c:cat>
            <c:strRef>
              <c:f>Solids_PAHs!$A$15:$A$18</c:f>
              <c:strCache>
                <c:ptCount val="4"/>
                <c:pt idx="0">
                  <c:v>CDW3 Input </c:v>
                </c:pt>
                <c:pt idx="1">
                  <c:v>CDW3 Silt</c:v>
                </c:pt>
                <c:pt idx="2">
                  <c:v>CDW3 Sand 0/2</c:v>
                </c:pt>
                <c:pt idx="3">
                  <c:v>CDW3 Gravel 2/8 </c:v>
                </c:pt>
              </c:strCache>
            </c:strRef>
          </c:cat>
          <c:val>
            <c:numRef>
              <c:f>Solids_PAHs!$T$15:$T$18</c:f>
              <c:numCache>
                <c:formatCode>0.00</c:formatCode>
                <c:ptCount val="4"/>
                <c:pt idx="0">
                  <c:v>4.1820872446695407</c:v>
                </c:pt>
                <c:pt idx="1">
                  <c:v>17.338090119524527</c:v>
                </c:pt>
                <c:pt idx="2">
                  <c:v>6.5603373122482687</c:v>
                </c:pt>
                <c:pt idx="3">
                  <c:v>6.6276283730822376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D-470D-8E5F-82AF36953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62683768"/>
        <c:axId val="163909496"/>
      </c:barChart>
      <c:lineChart>
        <c:grouping val="standard"/>
        <c:varyColors val="0"/>
        <c:ser>
          <c:idx val="1"/>
          <c:order val="1"/>
          <c:tx>
            <c:v>precautionary value</c:v>
          </c:tx>
          <c:spPr>
            <a:prstGeom prst="rect">
              <a:avLst/>
            </a:prstGeom>
            <a:ln w="12700" cap="rnd">
              <a:solidFill>
                <a:srgbClr val="FF0000"/>
              </a:solidFill>
              <a:round/>
            </a:ln>
          </c:spPr>
          <c:marker>
            <c:symbol val="none"/>
          </c:marker>
          <c:val>
            <c:numRef>
              <c:f>Solids_PAHs!$U$15:$U$18</c:f>
              <c:numCache>
                <c:formatCode>0.00</c:formatCode>
                <c:ptCount val="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FD-470D-8E5F-82AF36953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683768"/>
        <c:axId val="163909496"/>
      </c:lineChart>
      <c:catAx>
        <c:axId val="16268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prstGeom prst="rect">
            <a:avLst/>
          </a:prstGeom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3909496"/>
        <c:crosses val="autoZero"/>
        <c:auto val="1"/>
        <c:lblAlgn val="ctr"/>
        <c:lblOffset val="100"/>
        <c:noMultiLvlLbl val="0"/>
      </c:catAx>
      <c:valAx>
        <c:axId val="163909496"/>
        <c:scaling>
          <c:orientation val="minMax"/>
        </c:scaling>
        <c:delete val="0"/>
        <c:axPos val="l"/>
        <c:majorGridlines>
          <c:spPr>
            <a:prstGeom prst="rect">
              <a:avLst/>
            </a:prstGeom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16 PAH (mg/kg)</a:t>
                </a:r>
                <a:endParaRPr/>
              </a:p>
            </c:rich>
          </c:tx>
          <c:overlay val="0"/>
          <c:spPr>
            <a:prstGeom prst="rect">
              <a:avLst/>
            </a:prstGeom>
            <a:noFill/>
            <a:ln>
              <a:noFill/>
            </a:ln>
          </c:spPr>
        </c:title>
        <c:numFmt formatCode="0.00" sourceLinked="1"/>
        <c:majorTickMark val="none"/>
        <c:minorTickMark val="none"/>
        <c:tickLblPos val="nextTo"/>
        <c:spPr>
          <a:prstGeom prst="rect">
            <a:avLst/>
          </a:prstGeom>
          <a:noFill/>
          <a:ln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2683768"/>
        <c:crosses val="autoZero"/>
        <c:crossBetween val="between"/>
      </c:valAx>
      <c:spPr>
        <a:prstGeom prst="rect">
          <a:avLst/>
        </a:prstGeom>
        <a:noFill/>
        <a:ln>
          <a:noFill/>
        </a:ln>
      </c:spPr>
    </c:plotArea>
    <c:plotVisOnly val="1"/>
    <c:dispBlanksAs val="gap"/>
    <c:showDLblsOverMax val="0"/>
  </c:chart>
  <c:spPr>
    <a:xfrm>
      <a:off x="0" y="0"/>
      <a:ext cx="0" cy="0"/>
    </a:xfrm>
    <a:prstGeom prst="rect">
      <a:avLst/>
    </a:prstGeom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629576</xdr:colOff>
      <xdr:row>56</xdr:row>
      <xdr:rowOff>163327</xdr:rowOff>
    </xdr:from>
    <xdr:to>
      <xdr:col>19</xdr:col>
      <xdr:colOff>229615</xdr:colOff>
      <xdr:row>71</xdr:row>
      <xdr:rowOff>32277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1"/>
  <sheetViews>
    <sheetView zoomScale="75" workbookViewId="0">
      <pane xSplit="1" ySplit="3" topLeftCell="B4" activePane="bottomRight" state="frozen"/>
      <selection activeCell="AA1" sqref="AA1:AL9"/>
      <selection pane="topRight"/>
      <selection pane="bottomLeft"/>
      <selection pane="bottomRight" activeCell="B4" sqref="B4"/>
    </sheetView>
  </sheetViews>
  <sheetFormatPr baseColWidth="10" defaultColWidth="8.81640625" defaultRowHeight="15.5"/>
  <cols>
    <col min="1" max="1" width="39.453125" style="1" bestFit="1" customWidth="1"/>
    <col min="2" max="2" width="44.453125" style="1" bestFit="1" customWidth="1"/>
    <col min="3" max="3" width="9.26953125" style="1" bestFit="1" customWidth="1"/>
    <col min="4" max="4" width="11.453125" style="1" bestFit="1" customWidth="1"/>
    <col min="5" max="6" width="12.453125" style="1" bestFit="1" customWidth="1"/>
    <col min="7" max="7" width="14" style="1" bestFit="1" customWidth="1"/>
    <col min="8" max="8" width="12.453125" style="1" bestFit="1" customWidth="1"/>
    <col min="9" max="9" width="13.26953125" style="1" bestFit="1" customWidth="1"/>
    <col min="10" max="10" width="9.26953125" style="1" bestFit="1" customWidth="1"/>
    <col min="11" max="14" width="8.81640625" style="1" bestFit="1"/>
    <col min="15" max="15" width="9" style="1" bestFit="1" customWidth="1"/>
    <col min="16" max="16" width="9.26953125" style="1" bestFit="1" customWidth="1"/>
    <col min="17" max="17" width="9" style="1" bestFit="1" customWidth="1"/>
    <col min="18" max="18" width="8.81640625" style="1" bestFit="1"/>
    <col min="19" max="19" width="9.26953125" style="1" bestFit="1" customWidth="1"/>
    <col min="20" max="20" width="8.81640625" style="1" bestFit="1"/>
    <col min="21" max="22" width="10.26953125" style="1" bestFit="1" customWidth="1"/>
    <col min="23" max="23" width="8.81640625" style="1" bestFit="1"/>
    <col min="24" max="24" width="10.26953125" style="1" bestFit="1" customWidth="1"/>
    <col min="25" max="25" width="8.81640625" style="1" bestFit="1"/>
    <col min="26" max="26" width="11.453125" style="1" bestFit="1" customWidth="1"/>
    <col min="27" max="27" width="13.26953125" style="1" bestFit="1" customWidth="1"/>
    <col min="28" max="28" width="8.81640625" style="1" bestFit="1"/>
    <col min="29" max="29" width="11" style="1" bestFit="1" customWidth="1"/>
    <col min="30" max="30" width="8.81640625" style="1" bestFit="1"/>
    <col min="31" max="31" width="10.7265625" style="1" bestFit="1" customWidth="1"/>
    <col min="32" max="32" width="8.81640625" style="1" bestFit="1"/>
    <col min="33" max="16384" width="8.81640625" style="1"/>
  </cols>
  <sheetData>
    <row r="1" spans="1:38" ht="53.15" customHeight="1">
      <c r="AB1" s="1">
        <v>35.445999999999998</v>
      </c>
      <c r="AC1" s="1">
        <f>14+(16*2)</f>
        <v>46</v>
      </c>
      <c r="AD1" s="1">
        <v>79.900999999999996</v>
      </c>
      <c r="AE1" s="1">
        <f>14+3*(16)</f>
        <v>62</v>
      </c>
      <c r="AF1" s="1">
        <f>30.974 +(16*4)</f>
        <v>94.974000000000004</v>
      </c>
      <c r="AG1" s="1">
        <f>32.059+(4*16)</f>
        <v>96.058999999999997</v>
      </c>
      <c r="AH1" s="2">
        <v>22.99</v>
      </c>
      <c r="AI1" s="1">
        <v>18</v>
      </c>
      <c r="AJ1" s="2">
        <v>39.097999999999999</v>
      </c>
      <c r="AK1" s="2">
        <v>24.303999999999998</v>
      </c>
    </row>
    <row r="2" spans="1:38" s="3" customFormat="1" ht="77.5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7" t="s">
        <v>19</v>
      </c>
      <c r="V2" s="7" t="s">
        <v>20</v>
      </c>
      <c r="W2" s="7" t="s">
        <v>21</v>
      </c>
      <c r="X2" s="7" t="s">
        <v>22</v>
      </c>
      <c r="Y2" s="7" t="s">
        <v>23</v>
      </c>
      <c r="Z2" s="7" t="s">
        <v>24</v>
      </c>
      <c r="AA2" s="6" t="s">
        <v>13</v>
      </c>
      <c r="AB2" s="6" t="s">
        <v>14</v>
      </c>
      <c r="AC2" s="6" t="s">
        <v>15</v>
      </c>
      <c r="AD2" s="6" t="s">
        <v>16</v>
      </c>
      <c r="AE2" s="6" t="s">
        <v>17</v>
      </c>
      <c r="AF2" s="6" t="s">
        <v>18</v>
      </c>
      <c r="AG2" s="7" t="s">
        <v>19</v>
      </c>
      <c r="AH2" s="7" t="s">
        <v>20</v>
      </c>
      <c r="AI2" s="7" t="s">
        <v>21</v>
      </c>
      <c r="AJ2" s="7" t="s">
        <v>22</v>
      </c>
      <c r="AK2" s="7" t="s">
        <v>23</v>
      </c>
      <c r="AL2" s="7" t="s">
        <v>24</v>
      </c>
    </row>
    <row r="3" spans="1:38" s="3" customFormat="1">
      <c r="B3" s="4"/>
      <c r="C3" s="4" t="s">
        <v>25</v>
      </c>
      <c r="D3" s="4" t="s">
        <v>25</v>
      </c>
      <c r="E3" s="4" t="s">
        <v>26</v>
      </c>
      <c r="F3" s="4" t="s">
        <v>27</v>
      </c>
      <c r="G3" s="4" t="s">
        <v>27</v>
      </c>
      <c r="H3" s="4" t="s">
        <v>25</v>
      </c>
      <c r="I3" s="4" t="s">
        <v>28</v>
      </c>
      <c r="J3" s="5" t="s">
        <v>29</v>
      </c>
      <c r="K3" s="4" t="s">
        <v>30</v>
      </c>
      <c r="L3" s="4" t="s">
        <v>28</v>
      </c>
      <c r="M3" s="4" t="s">
        <v>31</v>
      </c>
      <c r="N3" s="4" t="s">
        <v>32</v>
      </c>
      <c r="O3" s="4" t="s">
        <v>32</v>
      </c>
      <c r="P3" s="4" t="s">
        <v>32</v>
      </c>
      <c r="Q3" s="4" t="s">
        <v>32</v>
      </c>
      <c r="R3" s="4" t="s">
        <v>32</v>
      </c>
      <c r="S3" s="4" t="s">
        <v>32</v>
      </c>
      <c r="T3" s="4" t="s">
        <v>32</v>
      </c>
      <c r="U3" s="4" t="s">
        <v>32</v>
      </c>
      <c r="V3" s="4" t="s">
        <v>32</v>
      </c>
      <c r="W3" s="4" t="s">
        <v>32</v>
      </c>
      <c r="X3" s="4" t="s">
        <v>32</v>
      </c>
      <c r="Y3" s="4" t="s">
        <v>32</v>
      </c>
      <c r="Z3" s="4" t="s">
        <v>32</v>
      </c>
      <c r="AA3" s="3" t="s">
        <v>33</v>
      </c>
      <c r="AB3" s="3" t="s">
        <v>33</v>
      </c>
      <c r="AC3" s="3" t="s">
        <v>33</v>
      </c>
      <c r="AD3" s="3" t="s">
        <v>33</v>
      </c>
      <c r="AE3" s="3" t="s">
        <v>33</v>
      </c>
      <c r="AF3" s="3" t="s">
        <v>33</v>
      </c>
      <c r="AG3" s="3" t="s">
        <v>33</v>
      </c>
      <c r="AH3" s="3" t="s">
        <v>33</v>
      </c>
      <c r="AI3" s="3" t="s">
        <v>33</v>
      </c>
      <c r="AJ3" s="3" t="s">
        <v>33</v>
      </c>
      <c r="AK3" s="3" t="s">
        <v>33</v>
      </c>
      <c r="AL3" s="3" t="s">
        <v>33</v>
      </c>
    </row>
    <row r="4" spans="1:38" s="8" customFormat="1" ht="32.15" customHeight="1">
      <c r="A4" s="9" t="s">
        <v>34</v>
      </c>
      <c r="B4" s="10">
        <v>43271.775694444441</v>
      </c>
      <c r="C4" s="11">
        <v>1.1166666666395031</v>
      </c>
      <c r="D4" s="11">
        <v>1.1166666666395031</v>
      </c>
      <c r="E4" s="11">
        <v>1.450746268692007</v>
      </c>
      <c r="F4" s="12">
        <v>97.200000000000017</v>
      </c>
      <c r="G4" s="12">
        <v>97.200000000000017</v>
      </c>
      <c r="H4" s="13">
        <v>4.4959564759756505</v>
      </c>
      <c r="I4" s="14">
        <v>0.24837132490193412</v>
      </c>
      <c r="J4" s="13">
        <v>0.10504872426764636</v>
      </c>
      <c r="K4" s="8">
        <v>109.4</v>
      </c>
      <c r="L4" s="8">
        <v>7.74</v>
      </c>
      <c r="M4" s="8">
        <v>612</v>
      </c>
      <c r="N4" s="11">
        <v>36.81</v>
      </c>
      <c r="O4" s="15">
        <v>0.20849999999999999</v>
      </c>
      <c r="P4" s="15">
        <v>41.162199999999999</v>
      </c>
      <c r="Q4" s="15">
        <v>0.1719</v>
      </c>
      <c r="R4" s="16" t="s">
        <v>35</v>
      </c>
      <c r="S4" s="15">
        <v>34.366599999999998</v>
      </c>
      <c r="T4" s="16" t="s">
        <v>36</v>
      </c>
      <c r="U4" s="15">
        <v>194.33189999999999</v>
      </c>
      <c r="V4" s="15">
        <v>38.682499999999997</v>
      </c>
      <c r="W4" s="16" t="s">
        <v>35</v>
      </c>
      <c r="X4" s="15">
        <v>9.1958000000000002</v>
      </c>
      <c r="Y4" s="8">
        <v>2.7917999999999998</v>
      </c>
      <c r="Z4" s="17" t="s">
        <v>37</v>
      </c>
      <c r="AA4" s="8">
        <f>(O4/1000)/18.998</f>
        <v>1.0974839456784925E-5</v>
      </c>
      <c r="AB4" s="8">
        <f t="shared" ref="AB4:AB9" si="0">((P4/1000)/35.446)*1000</f>
        <v>1.1612650228516617</v>
      </c>
      <c r="AC4" s="8">
        <f t="shared" ref="AC4:AC9" si="1">((Q4/1000)/$AC$1)*1000</f>
        <v>3.7369565217391302E-3</v>
      </c>
      <c r="AD4" s="8">
        <v>0</v>
      </c>
      <c r="AE4" s="8">
        <f t="shared" ref="AE4:AE9" si="2">((S4/1000)/$AE$1)*1000</f>
        <v>0.55430000000000001</v>
      </c>
      <c r="AF4" s="8">
        <v>0</v>
      </c>
      <c r="AG4" s="8">
        <f t="shared" ref="AG4:AG9" si="3">((U4/1000)/$AG$1)*1000</f>
        <v>2.0230472938506545</v>
      </c>
      <c r="AH4" s="8">
        <f t="shared" ref="AH4:AH9" si="4">((V4/1000)/$AH$1)*1000</f>
        <v>1.6825793823401478</v>
      </c>
      <c r="AI4" s="8">
        <v>0</v>
      </c>
      <c r="AJ4" s="8">
        <f t="shared" ref="AJ4:AJ9" si="5">((X4/1000)/$AI$1)*1000</f>
        <v>0.51087777777777776</v>
      </c>
      <c r="AK4" s="8">
        <f t="shared" ref="AK4:AK9" si="6">((Y4/1000)/$AK$1)*1000</f>
        <v>0.11486998025016457</v>
      </c>
    </row>
    <row r="5" spans="1:38" s="8" customFormat="1" ht="29.15" customHeight="1">
      <c r="A5" s="9" t="s">
        <v>38</v>
      </c>
      <c r="B5" s="10">
        <v>43271.872916666667</v>
      </c>
      <c r="C5" s="11">
        <v>2.3333333334303461</v>
      </c>
      <c r="D5" s="11">
        <v>3.4500000000698492</v>
      </c>
      <c r="E5" s="11">
        <v>1.287142857089342</v>
      </c>
      <c r="F5" s="12">
        <v>180.20000000000002</v>
      </c>
      <c r="G5" s="12">
        <v>277.40000000000003</v>
      </c>
      <c r="H5" s="13">
        <v>5.0674189316272651</v>
      </c>
      <c r="I5" s="14">
        <v>0.7088292749773305</v>
      </c>
      <c r="J5" s="13">
        <v>0.29979954847577261</v>
      </c>
      <c r="K5" s="8">
        <v>104</v>
      </c>
      <c r="L5" s="8">
        <v>8.11</v>
      </c>
      <c r="M5" s="8">
        <v>505</v>
      </c>
      <c r="N5" s="11">
        <v>17.64</v>
      </c>
      <c r="O5" s="16" t="s">
        <v>35</v>
      </c>
      <c r="P5" s="15">
        <v>30.135200000000001</v>
      </c>
      <c r="Q5" s="15">
        <v>3.3799999999999997E-2</v>
      </c>
      <c r="R5" s="16" t="s">
        <v>35</v>
      </c>
      <c r="S5" s="15">
        <v>28.332699999999999</v>
      </c>
      <c r="T5" s="16" t="s">
        <v>36</v>
      </c>
      <c r="U5" s="15">
        <v>160.53559999999999</v>
      </c>
      <c r="V5" s="15">
        <v>32.070799999999998</v>
      </c>
      <c r="W5" s="16" t="s">
        <v>35</v>
      </c>
      <c r="X5" s="15">
        <v>7.4767000000000001</v>
      </c>
      <c r="Y5" s="15">
        <v>2.0085999999999999</v>
      </c>
      <c r="Z5" s="17" t="s">
        <v>37</v>
      </c>
      <c r="AA5" s="15">
        <v>0</v>
      </c>
      <c r="AB5" s="8">
        <f t="shared" si="0"/>
        <v>0.8501720927608194</v>
      </c>
      <c r="AC5" s="8">
        <f t="shared" si="1"/>
        <v>7.3478260869565206E-4</v>
      </c>
      <c r="AD5" s="8">
        <v>0</v>
      </c>
      <c r="AE5" s="8">
        <f t="shared" si="2"/>
        <v>0.45697903225806447</v>
      </c>
      <c r="AF5" s="8">
        <v>0</v>
      </c>
      <c r="AG5" s="8">
        <f t="shared" si="3"/>
        <v>1.6712187301554253</v>
      </c>
      <c r="AH5" s="8">
        <f t="shared" si="4"/>
        <v>1.394989125706829</v>
      </c>
      <c r="AI5" s="8">
        <v>0</v>
      </c>
      <c r="AJ5" s="8">
        <f t="shared" si="5"/>
        <v>0.41537222222222225</v>
      </c>
      <c r="AK5" s="8">
        <f t="shared" si="6"/>
        <v>8.2644832126398962E-2</v>
      </c>
    </row>
    <row r="6" spans="1:38" s="8" customFormat="1" ht="31" customHeight="1">
      <c r="A6" s="9" t="s">
        <v>39</v>
      </c>
      <c r="B6" s="18">
        <v>43272.3125</v>
      </c>
      <c r="C6" s="19">
        <v>10.549999999988358</v>
      </c>
      <c r="D6" s="19">
        <v>14.000000000058208</v>
      </c>
      <c r="E6" s="19">
        <v>1.264454976304713</v>
      </c>
      <c r="F6" s="20">
        <v>800.40000000000009</v>
      </c>
      <c r="G6" s="20">
        <v>1077.8000000000002</v>
      </c>
      <c r="H6" s="21">
        <v>5.1583426883137395</v>
      </c>
      <c r="I6" s="14">
        <v>2.7540598146018991</v>
      </c>
      <c r="J6" s="21">
        <v>1.1648304013957742</v>
      </c>
      <c r="K6" s="8">
        <v>34.1</v>
      </c>
      <c r="L6" s="8">
        <v>8.9700000000000006</v>
      </c>
      <c r="M6" s="8">
        <v>170.4</v>
      </c>
      <c r="N6" s="19">
        <v>5.08</v>
      </c>
      <c r="O6" s="16" t="s">
        <v>35</v>
      </c>
      <c r="P6" s="15">
        <v>8.1097000000000001</v>
      </c>
      <c r="Q6" s="15">
        <v>6.4799999999999996E-2</v>
      </c>
      <c r="R6" s="16" t="s">
        <v>35</v>
      </c>
      <c r="S6" s="15">
        <v>6.9429999999999996</v>
      </c>
      <c r="T6" s="16" t="s">
        <v>36</v>
      </c>
      <c r="U6" s="15">
        <v>43.927799999999998</v>
      </c>
      <c r="V6" s="15">
        <v>11.078200000000001</v>
      </c>
      <c r="W6" s="16" t="s">
        <v>35</v>
      </c>
      <c r="X6" s="15">
        <v>2.5746000000000002</v>
      </c>
      <c r="Y6" s="16" t="s">
        <v>35</v>
      </c>
      <c r="Z6" s="17" t="s">
        <v>37</v>
      </c>
      <c r="AA6" s="8">
        <v>0</v>
      </c>
      <c r="AB6" s="8">
        <f t="shared" si="0"/>
        <v>0.22879027252722453</v>
      </c>
      <c r="AC6" s="8">
        <f t="shared" si="1"/>
        <v>1.4086956521739131E-3</v>
      </c>
      <c r="AD6" s="8">
        <v>0</v>
      </c>
      <c r="AE6" s="8">
        <f t="shared" si="2"/>
        <v>0.11198387096774193</v>
      </c>
      <c r="AF6" s="8">
        <v>0</v>
      </c>
      <c r="AG6" s="8">
        <f t="shared" si="3"/>
        <v>0.45730020091818568</v>
      </c>
      <c r="AH6" s="8">
        <f t="shared" si="4"/>
        <v>0.48187037842540237</v>
      </c>
      <c r="AI6" s="8">
        <v>0</v>
      </c>
      <c r="AJ6" s="8">
        <f t="shared" si="5"/>
        <v>0.14303333333333335</v>
      </c>
      <c r="AK6" s="8" t="e">
        <f t="shared" si="6"/>
        <v>#VALUE!</v>
      </c>
    </row>
    <row r="7" spans="1:38" s="8" customFormat="1" ht="26.15" customHeight="1">
      <c r="A7" s="9" t="s">
        <v>40</v>
      </c>
      <c r="B7" s="18">
        <v>43272.722222222219</v>
      </c>
      <c r="C7" s="19">
        <v>9.8333333332557231</v>
      </c>
      <c r="D7" s="19">
        <v>23.833333333313931</v>
      </c>
      <c r="E7" s="19">
        <v>1.2603389830607947</v>
      </c>
      <c r="F7" s="20">
        <v>743.6</v>
      </c>
      <c r="G7" s="20">
        <v>1821.4</v>
      </c>
      <c r="H7" s="21">
        <v>5.1751887146132294</v>
      </c>
      <c r="I7" s="14">
        <v>4.6541515553125796</v>
      </c>
      <c r="J7" s="21">
        <v>1.9684747570071097</v>
      </c>
      <c r="K7" s="8">
        <v>29.7</v>
      </c>
      <c r="L7" s="8">
        <v>9.06</v>
      </c>
      <c r="M7" s="8">
        <v>117.1</v>
      </c>
      <c r="N7" s="22">
        <v>3.65</v>
      </c>
      <c r="O7" s="16" t="s">
        <v>35</v>
      </c>
      <c r="P7" s="15">
        <v>5.0457000000000001</v>
      </c>
      <c r="Q7" s="15" t="s">
        <v>37</v>
      </c>
      <c r="R7" s="16" t="s">
        <v>35</v>
      </c>
      <c r="S7" s="15">
        <v>4.3327</v>
      </c>
      <c r="T7" s="16" t="s">
        <v>36</v>
      </c>
      <c r="U7" s="15">
        <v>26.1661</v>
      </c>
      <c r="V7" s="15">
        <v>4.7586000000000004</v>
      </c>
      <c r="W7" s="16" t="s">
        <v>35</v>
      </c>
      <c r="X7" s="15">
        <v>2.0373000000000001</v>
      </c>
      <c r="Y7" s="16" t="s">
        <v>35</v>
      </c>
      <c r="Z7" s="17" t="s">
        <v>37</v>
      </c>
      <c r="AA7" s="8">
        <v>0</v>
      </c>
      <c r="AB7" s="8">
        <f t="shared" si="0"/>
        <v>0.14234892512554309</v>
      </c>
      <c r="AC7" s="8" t="e">
        <f t="shared" si="1"/>
        <v>#VALUE!</v>
      </c>
      <c r="AD7" s="8">
        <v>0</v>
      </c>
      <c r="AE7" s="8">
        <f t="shared" si="2"/>
        <v>6.9882258064516131E-2</v>
      </c>
      <c r="AF7" s="8">
        <v>0</v>
      </c>
      <c r="AG7" s="8">
        <f t="shared" si="3"/>
        <v>0.27239613154415521</v>
      </c>
      <c r="AH7" s="8">
        <f t="shared" si="4"/>
        <v>0.20698564593301438</v>
      </c>
      <c r="AI7" s="8">
        <v>0</v>
      </c>
      <c r="AJ7" s="8">
        <f t="shared" si="5"/>
        <v>0.11318333333333334</v>
      </c>
      <c r="AK7" s="8" t="e">
        <f t="shared" si="6"/>
        <v>#VALUE!</v>
      </c>
    </row>
    <row r="8" spans="1:38" s="8" customFormat="1" ht="28" customHeight="1">
      <c r="A8" s="9" t="s">
        <v>41</v>
      </c>
      <c r="B8" s="18">
        <v>43273.718055555553</v>
      </c>
      <c r="C8" s="19">
        <v>23.900000000023283</v>
      </c>
      <c r="D8" s="19">
        <v>47.733333333337214</v>
      </c>
      <c r="E8" s="19">
        <v>1.266248256623592</v>
      </c>
      <c r="F8" s="20">
        <v>1815.8</v>
      </c>
      <c r="G8" s="20">
        <v>3637.2</v>
      </c>
      <c r="H8" s="21">
        <v>5.1510373638067968</v>
      </c>
      <c r="I8" s="14">
        <v>9.2939936515773116</v>
      </c>
      <c r="J8" s="21">
        <v>3.9308973241387166</v>
      </c>
      <c r="K8" s="8">
        <v>15.6</v>
      </c>
      <c r="L8" s="8">
        <v>9.1999999999999993</v>
      </c>
      <c r="M8" s="8">
        <v>89.5</v>
      </c>
      <c r="N8" s="22">
        <v>2</v>
      </c>
      <c r="O8" s="16" t="s">
        <v>35</v>
      </c>
      <c r="P8" s="15">
        <v>2.9009</v>
      </c>
      <c r="Q8" s="15" t="s">
        <v>37</v>
      </c>
      <c r="R8" s="16" t="s">
        <v>35</v>
      </c>
      <c r="S8" s="15">
        <v>2.6568000000000001</v>
      </c>
      <c r="T8" s="16" t="s">
        <v>36</v>
      </c>
      <c r="U8" s="15">
        <v>18.190999999999999</v>
      </c>
      <c r="V8" s="15">
        <v>3.1374</v>
      </c>
      <c r="W8" s="16" t="s">
        <v>35</v>
      </c>
      <c r="X8" s="15">
        <v>1.8972</v>
      </c>
      <c r="Y8" s="16" t="s">
        <v>35</v>
      </c>
      <c r="Z8" s="17" t="s">
        <v>37</v>
      </c>
      <c r="AA8" s="8">
        <v>0</v>
      </c>
      <c r="AB8" s="8">
        <f t="shared" si="0"/>
        <v>8.1839981944366078E-2</v>
      </c>
      <c r="AC8" s="8" t="e">
        <f t="shared" si="1"/>
        <v>#VALUE!</v>
      </c>
      <c r="AD8" s="8">
        <v>0</v>
      </c>
      <c r="AE8" s="8">
        <f t="shared" si="2"/>
        <v>4.2851612903225804E-2</v>
      </c>
      <c r="AF8" s="8">
        <v>0</v>
      </c>
      <c r="AG8" s="8">
        <f t="shared" si="3"/>
        <v>0.18937319772223321</v>
      </c>
      <c r="AH8" s="8">
        <f t="shared" si="4"/>
        <v>0.13646802957807741</v>
      </c>
      <c r="AI8" s="8">
        <v>0</v>
      </c>
      <c r="AJ8" s="8">
        <f t="shared" si="5"/>
        <v>0.10539999999999999</v>
      </c>
      <c r="AK8" s="8" t="e">
        <f t="shared" si="6"/>
        <v>#VALUE!</v>
      </c>
    </row>
    <row r="9" spans="1:38" s="8" customFormat="1" ht="30" customHeight="1">
      <c r="A9" s="9" t="s">
        <v>42</v>
      </c>
      <c r="B9" s="18">
        <v>43276.430555555555</v>
      </c>
      <c r="C9" s="19">
        <v>65.100000000034925</v>
      </c>
      <c r="D9" s="19">
        <v>112.83333333337214</v>
      </c>
      <c r="E9" s="19">
        <v>1.2546338965687074</v>
      </c>
      <c r="F9" s="20">
        <v>4900.6000000000004</v>
      </c>
      <c r="G9" s="20">
        <v>8537.7999999999993</v>
      </c>
      <c r="H9" s="21">
        <v>5.1987213955893221</v>
      </c>
      <c r="I9" s="14">
        <v>21.816303474770912</v>
      </c>
      <c r="J9" s="21">
        <v>9.2272119141184241</v>
      </c>
      <c r="K9" s="8">
        <v>11.7</v>
      </c>
      <c r="L9" s="8">
        <v>9.1999999999999993</v>
      </c>
      <c r="M9" s="8">
        <v>58</v>
      </c>
      <c r="N9" s="22">
        <v>1.06</v>
      </c>
      <c r="O9" s="16" t="s">
        <v>35</v>
      </c>
      <c r="P9" s="15">
        <v>2.3841000000000001</v>
      </c>
      <c r="Q9" s="15">
        <v>8.6400000000000005E-2</v>
      </c>
      <c r="R9" s="16" t="s">
        <v>35</v>
      </c>
      <c r="S9" s="15">
        <v>1.0146999999999999</v>
      </c>
      <c r="T9" s="16" t="s">
        <v>36</v>
      </c>
      <c r="U9" s="15">
        <v>9.0740999999999996</v>
      </c>
      <c r="V9" s="15">
        <v>1.5888</v>
      </c>
      <c r="W9" s="16" t="s">
        <v>35</v>
      </c>
      <c r="X9" s="15">
        <v>1.5689</v>
      </c>
      <c r="Y9" s="16" t="s">
        <v>35</v>
      </c>
      <c r="Z9" s="17" t="s">
        <v>37</v>
      </c>
      <c r="AA9" s="8">
        <v>0</v>
      </c>
      <c r="AB9" s="8">
        <f t="shared" si="0"/>
        <v>6.7260057552333122E-2</v>
      </c>
      <c r="AC9" s="8">
        <f t="shared" si="1"/>
        <v>1.8782608695652174E-3</v>
      </c>
      <c r="AD9" s="8">
        <v>0</v>
      </c>
      <c r="AE9" s="8">
        <f t="shared" si="2"/>
        <v>1.6366129032258061E-2</v>
      </c>
      <c r="AF9" s="8">
        <v>0</v>
      </c>
      <c r="AG9" s="8">
        <f t="shared" si="3"/>
        <v>9.4463819111171257E-2</v>
      </c>
      <c r="AH9" s="8">
        <f t="shared" si="4"/>
        <v>6.9108307959982601E-2</v>
      </c>
      <c r="AI9" s="8">
        <v>0</v>
      </c>
      <c r="AJ9" s="8">
        <f t="shared" si="5"/>
        <v>8.716111111111112E-2</v>
      </c>
      <c r="AK9" s="8" t="e">
        <f t="shared" si="6"/>
        <v>#VALUE!</v>
      </c>
    </row>
    <row r="10" spans="1:38" s="23" customFormat="1" ht="29.15" customHeight="1">
      <c r="A10" s="24" t="s">
        <v>43</v>
      </c>
      <c r="B10" s="25">
        <v>43269.581250000003</v>
      </c>
      <c r="C10" s="26">
        <v>0.93333333340706304</v>
      </c>
      <c r="D10" s="26">
        <v>0.95000000012805685</v>
      </c>
      <c r="E10" s="27">
        <v>1.5499999998775562</v>
      </c>
      <c r="F10" s="28">
        <v>86.800000000000011</v>
      </c>
      <c r="G10" s="28">
        <v>86.800000000000011</v>
      </c>
      <c r="H10" s="26">
        <v>4.8853101608005973</v>
      </c>
      <c r="I10" s="26">
        <v>0.1910489411493394</v>
      </c>
      <c r="J10" s="26">
        <v>0.5004367575889821</v>
      </c>
      <c r="K10" s="29">
        <v>7.6</v>
      </c>
      <c r="L10" s="30">
        <v>7.41</v>
      </c>
      <c r="M10" s="30">
        <v>745</v>
      </c>
      <c r="N10" s="30">
        <v>32.159999999999997</v>
      </c>
      <c r="O10" s="27">
        <v>0.21229999999999999</v>
      </c>
      <c r="P10" s="27">
        <v>29.009699999999999</v>
      </c>
      <c r="Q10" s="27">
        <v>0.41489999999999999</v>
      </c>
      <c r="R10" s="27" t="s">
        <v>35</v>
      </c>
      <c r="S10" s="27">
        <v>17.595400000000001</v>
      </c>
      <c r="T10" s="31" t="s">
        <v>36</v>
      </c>
      <c r="U10" s="27">
        <v>241.53059999999999</v>
      </c>
      <c r="V10" s="27">
        <v>31.786899999999999</v>
      </c>
      <c r="W10" s="32" t="s">
        <v>35</v>
      </c>
      <c r="X10" s="27">
        <v>17.393899999999999</v>
      </c>
      <c r="Y10" s="27">
        <v>6.5837000000000003</v>
      </c>
      <c r="Z10" s="33" t="s">
        <v>37</v>
      </c>
    </row>
    <row r="11" spans="1:38" s="23" customFormat="1" ht="33" customHeight="1">
      <c r="A11" s="24" t="s">
        <v>44</v>
      </c>
      <c r="B11" s="25">
        <v>43269.622916666667</v>
      </c>
      <c r="C11" s="26">
        <v>0.99999999994179234</v>
      </c>
      <c r="D11" s="26">
        <v>1.9500000000698492</v>
      </c>
      <c r="E11" s="27">
        <v>1.4516666667511648</v>
      </c>
      <c r="F11" s="28">
        <v>87.100000000000009</v>
      </c>
      <c r="G11" s="28">
        <v>173.90000000000003</v>
      </c>
      <c r="H11" s="26">
        <v>5.2162324327453415</v>
      </c>
      <c r="I11" s="26">
        <v>0.38275818969896452</v>
      </c>
      <c r="J11" s="26">
        <v>1.0026031353078801</v>
      </c>
      <c r="K11" s="29">
        <v>8.99</v>
      </c>
      <c r="L11" s="30">
        <v>7.3</v>
      </c>
      <c r="M11" s="34">
        <v>716</v>
      </c>
      <c r="N11" s="30">
        <v>20.37</v>
      </c>
      <c r="O11" s="27">
        <v>0.10249999999999999</v>
      </c>
      <c r="P11" s="27">
        <v>27.024899999999999</v>
      </c>
      <c r="Q11" s="27">
        <v>0.77569999999999995</v>
      </c>
      <c r="R11" s="27" t="s">
        <v>35</v>
      </c>
      <c r="S11" s="27">
        <v>16.519500000000001</v>
      </c>
      <c r="T11" s="31" t="s">
        <v>36</v>
      </c>
      <c r="U11" s="27">
        <v>239.01840000000001</v>
      </c>
      <c r="V11" s="27">
        <v>29.9406</v>
      </c>
      <c r="W11" s="32" t="s">
        <v>35</v>
      </c>
      <c r="X11" s="27">
        <v>11.7921</v>
      </c>
      <c r="Y11" s="27">
        <v>6.2257999999999996</v>
      </c>
      <c r="Z11" s="33" t="s">
        <v>37</v>
      </c>
    </row>
    <row r="12" spans="1:38" s="23" customFormat="1" ht="34" customHeight="1">
      <c r="A12" s="24" t="s">
        <v>45</v>
      </c>
      <c r="B12" s="25">
        <v>43269.704861111109</v>
      </c>
      <c r="C12" s="26">
        <v>1.96666666661622</v>
      </c>
      <c r="D12" s="26">
        <v>3.9166666666860692</v>
      </c>
      <c r="E12" s="27">
        <v>1.4830508474956685</v>
      </c>
      <c r="F12" s="28">
        <v>175</v>
      </c>
      <c r="G12" s="28">
        <v>348.90000000000003</v>
      </c>
      <c r="H12" s="26">
        <v>5.1058470189538561</v>
      </c>
      <c r="I12" s="26">
        <v>0.76793750653231008</v>
      </c>
      <c r="J12" s="28">
        <v>2.0115482110921179</v>
      </c>
      <c r="K12" s="35">
        <v>21.6</v>
      </c>
      <c r="L12" s="27">
        <v>7.57</v>
      </c>
      <c r="M12" s="28">
        <v>624</v>
      </c>
      <c r="N12" s="30">
        <v>15.21</v>
      </c>
      <c r="O12" s="27" t="s">
        <v>35</v>
      </c>
      <c r="P12" s="27">
        <v>22.607500000000002</v>
      </c>
      <c r="Q12" s="27">
        <v>0.53269999999999995</v>
      </c>
      <c r="R12" s="27" t="s">
        <v>35</v>
      </c>
      <c r="S12" s="27">
        <v>13.2346</v>
      </c>
      <c r="T12" s="31" t="s">
        <v>36</v>
      </c>
      <c r="U12" s="27">
        <v>201.90880000000001</v>
      </c>
      <c r="V12" s="27">
        <v>26.098600000000001</v>
      </c>
      <c r="W12" s="32" t="s">
        <v>35</v>
      </c>
      <c r="X12" s="27">
        <v>10.5954</v>
      </c>
      <c r="Y12" s="27">
        <v>5.4001000000000001</v>
      </c>
      <c r="Z12" s="33" t="s">
        <v>37</v>
      </c>
    </row>
    <row r="13" spans="1:38" s="23" customFormat="1" ht="33" customHeight="1">
      <c r="A13" s="24" t="s">
        <v>46</v>
      </c>
      <c r="B13" s="25">
        <v>43269.875</v>
      </c>
      <c r="C13" s="26">
        <v>4.0833333333721384</v>
      </c>
      <c r="D13" s="26">
        <v>8.0000000000582077</v>
      </c>
      <c r="E13" s="27">
        <v>1.4236734693742252</v>
      </c>
      <c r="F13" s="28">
        <v>348.79999999999995</v>
      </c>
      <c r="G13" s="28">
        <v>697.7</v>
      </c>
      <c r="H13" s="26">
        <v>5.3187974009033958</v>
      </c>
      <c r="I13" s="26">
        <v>1.5356549105978581</v>
      </c>
      <c r="J13" s="28">
        <v>4.0225198821409309</v>
      </c>
      <c r="K13" s="29">
        <v>66</v>
      </c>
      <c r="L13" s="30">
        <v>7.56</v>
      </c>
      <c r="M13" s="34">
        <v>394</v>
      </c>
      <c r="N13" s="30">
        <v>7.48</v>
      </c>
      <c r="O13" s="27" t="s">
        <v>35</v>
      </c>
      <c r="P13" s="27">
        <v>13.023899999999999</v>
      </c>
      <c r="Q13" s="27">
        <v>0.32700000000000001</v>
      </c>
      <c r="R13" s="27" t="s">
        <v>35</v>
      </c>
      <c r="S13" s="27">
        <v>6.9550000000000001</v>
      </c>
      <c r="T13" s="27">
        <v>0.505</v>
      </c>
      <c r="U13" s="27">
        <v>102.8</v>
      </c>
      <c r="V13" s="27">
        <v>16.963899999999999</v>
      </c>
      <c r="W13" s="32" t="s">
        <v>35</v>
      </c>
      <c r="X13" s="27">
        <v>9.0494000000000003</v>
      </c>
      <c r="Y13" s="27">
        <v>3.2378999999999998</v>
      </c>
      <c r="Z13" s="33" t="s">
        <v>37</v>
      </c>
    </row>
    <row r="14" spans="1:38" s="23" customFormat="1" ht="31" customHeight="1">
      <c r="A14" s="24" t="s">
        <v>47</v>
      </c>
      <c r="B14" s="25">
        <v>43270.362500000003</v>
      </c>
      <c r="C14" s="26">
        <v>11.700000000069849</v>
      </c>
      <c r="D14" s="26">
        <v>19.700000000128057</v>
      </c>
      <c r="E14" s="27">
        <v>1.43660968660111</v>
      </c>
      <c r="F14" s="28">
        <v>1008.5</v>
      </c>
      <c r="G14" s="28">
        <v>1706.2</v>
      </c>
      <c r="H14" s="26">
        <v>5.2709033074654883</v>
      </c>
      <c r="I14" s="26">
        <v>3.755388287891738</v>
      </c>
      <c r="J14" s="28">
        <v>9.8369262188746678</v>
      </c>
      <c r="K14" s="29">
        <v>146</v>
      </c>
      <c r="L14" s="30">
        <v>7.82</v>
      </c>
      <c r="M14" s="34">
        <v>183.4</v>
      </c>
      <c r="N14" s="30">
        <v>3.01</v>
      </c>
      <c r="O14" s="27">
        <v>0.35110000000000002</v>
      </c>
      <c r="P14" s="27">
        <v>3.0943999999999998</v>
      </c>
      <c r="Q14" s="27">
        <v>0.14019999999999999</v>
      </c>
      <c r="R14" s="27" t="s">
        <v>35</v>
      </c>
      <c r="S14" s="27">
        <v>1.2790999999999999</v>
      </c>
      <c r="T14" s="27">
        <v>0.1643</v>
      </c>
      <c r="U14" s="27">
        <v>30.476199999999999</v>
      </c>
      <c r="V14" s="27">
        <v>6.3571</v>
      </c>
      <c r="W14" s="32" t="s">
        <v>35</v>
      </c>
      <c r="X14" s="27">
        <v>4.4874999999999998</v>
      </c>
      <c r="Y14" s="27">
        <v>1.171</v>
      </c>
      <c r="Z14" s="33" t="s">
        <v>37</v>
      </c>
    </row>
    <row r="15" spans="1:38" s="36" customFormat="1" ht="29.15" customHeight="1">
      <c r="A15" s="37" t="s">
        <v>48</v>
      </c>
      <c r="B15" s="38">
        <v>43262.779166666667</v>
      </c>
      <c r="C15" s="39">
        <v>1.6999999999534339</v>
      </c>
      <c r="D15" s="39">
        <v>1.6999999999534339</v>
      </c>
      <c r="E15" s="40">
        <v>0.8225490196303743</v>
      </c>
      <c r="F15" s="41">
        <v>83.9</v>
      </c>
      <c r="G15" s="41">
        <v>83.9</v>
      </c>
      <c r="H15" s="39">
        <v>4.8947917081873209</v>
      </c>
      <c r="I15" s="39">
        <v>0.34730793490352463</v>
      </c>
      <c r="J15" s="40">
        <v>0.10048363708704453</v>
      </c>
      <c r="K15" s="42">
        <v>9.25</v>
      </c>
      <c r="L15" s="43">
        <v>10.56</v>
      </c>
      <c r="M15" s="43">
        <v>2000</v>
      </c>
      <c r="N15" s="40">
        <v>53.87</v>
      </c>
      <c r="O15" s="44">
        <v>7.1400000000000005E-2</v>
      </c>
      <c r="P15" s="40">
        <v>231.8244</v>
      </c>
      <c r="Q15" s="40">
        <v>12.678100000000001</v>
      </c>
      <c r="R15" s="40">
        <v>0.93569999999999998</v>
      </c>
      <c r="S15" s="40">
        <v>88.629599999999996</v>
      </c>
      <c r="T15" s="45" t="s">
        <v>49</v>
      </c>
      <c r="U15" s="40">
        <v>518.49099999999999</v>
      </c>
      <c r="V15" s="40">
        <v>114.0822</v>
      </c>
      <c r="W15" s="40">
        <v>28.661799999999999</v>
      </c>
      <c r="X15" s="40">
        <v>30.136299999999999</v>
      </c>
      <c r="Y15" s="45" t="s">
        <v>35</v>
      </c>
      <c r="Z15" s="40">
        <v>246.74199999999999</v>
      </c>
    </row>
    <row r="16" spans="1:38" s="36" customFormat="1" ht="24" customHeight="1">
      <c r="A16" s="37" t="s">
        <v>50</v>
      </c>
      <c r="B16" s="38">
        <v>43262.914583333331</v>
      </c>
      <c r="C16" s="39">
        <v>3.2499999999417923</v>
      </c>
      <c r="D16" s="39">
        <v>4.9499999998952262</v>
      </c>
      <c r="E16" s="40">
        <v>0.76769230770605723</v>
      </c>
      <c r="F16" s="41">
        <v>149.70000000000002</v>
      </c>
      <c r="G16" s="41">
        <v>233.60000000000002</v>
      </c>
      <c r="H16" s="39">
        <v>5.2445570711722764</v>
      </c>
      <c r="I16" s="39">
        <v>0.96699801660862161</v>
      </c>
      <c r="J16" s="39">
        <v>0.27977327322447676</v>
      </c>
      <c r="K16" s="42">
        <v>3.85</v>
      </c>
      <c r="L16" s="43">
        <v>10.88</v>
      </c>
      <c r="M16" s="43">
        <v>1207</v>
      </c>
      <c r="N16" s="46">
        <v>25.51</v>
      </c>
      <c r="O16" s="44">
        <v>0.1361</v>
      </c>
      <c r="P16" s="40">
        <v>81.021799999999999</v>
      </c>
      <c r="Q16" s="40">
        <v>4.0396999999999998</v>
      </c>
      <c r="R16" s="40">
        <v>0.31109999999999999</v>
      </c>
      <c r="S16" s="40">
        <v>35.6736</v>
      </c>
      <c r="T16" s="45" t="s">
        <v>49</v>
      </c>
      <c r="U16" s="40">
        <v>302.75020000000001</v>
      </c>
      <c r="V16" s="40">
        <v>70.767399999999995</v>
      </c>
      <c r="W16" s="40">
        <v>18.984400000000001</v>
      </c>
      <c r="X16" s="40">
        <v>21.2241</v>
      </c>
      <c r="Y16" s="45" t="s">
        <v>35</v>
      </c>
      <c r="Z16" s="40">
        <v>125.71939999999999</v>
      </c>
    </row>
    <row r="17" spans="1:26" s="36" customFormat="1" ht="21" customHeight="1">
      <c r="A17" s="37" t="s">
        <v>51</v>
      </c>
      <c r="B17" s="38">
        <v>43263.460416666669</v>
      </c>
      <c r="C17" s="39">
        <v>13.100000000093132</v>
      </c>
      <c r="D17" s="39">
        <v>18.049999999988358</v>
      </c>
      <c r="E17" s="40">
        <v>0.76463104325156139</v>
      </c>
      <c r="F17" s="41">
        <v>601</v>
      </c>
      <c r="G17" s="41">
        <v>834.6</v>
      </c>
      <c r="H17" s="39">
        <v>5.2655540948783521</v>
      </c>
      <c r="I17" s="39">
        <v>3.4548653452977551</v>
      </c>
      <c r="J17" s="39">
        <v>0.99956666880628553</v>
      </c>
      <c r="K17" s="47">
        <v>1.43</v>
      </c>
      <c r="L17" s="47">
        <v>11.09</v>
      </c>
      <c r="M17" s="48">
        <v>592</v>
      </c>
      <c r="N17" s="40">
        <v>5.57</v>
      </c>
      <c r="O17" s="44">
        <v>0.1323</v>
      </c>
      <c r="P17" s="40">
        <v>1.9641999999999999</v>
      </c>
      <c r="Q17" s="40">
        <v>0.115</v>
      </c>
      <c r="R17" s="40" t="s">
        <v>35</v>
      </c>
      <c r="S17" s="40">
        <v>2.4651000000000001</v>
      </c>
      <c r="T17" s="45" t="s">
        <v>49</v>
      </c>
      <c r="U17" s="40">
        <v>81.926599999999993</v>
      </c>
      <c r="V17" s="40">
        <v>17.496099999999998</v>
      </c>
      <c r="W17" s="40">
        <v>2.0108999999999999</v>
      </c>
      <c r="X17" s="40">
        <v>12.365399999999999</v>
      </c>
      <c r="Y17" s="45" t="s">
        <v>35</v>
      </c>
      <c r="Z17" s="40">
        <v>44.954799999999999</v>
      </c>
    </row>
    <row r="18" spans="1:26" s="36" customFormat="1" ht="24" customHeight="1">
      <c r="A18" s="37" t="s">
        <v>52</v>
      </c>
      <c r="B18" s="38">
        <v>43264.378472222219</v>
      </c>
      <c r="C18" s="39">
        <v>22.033333333209157</v>
      </c>
      <c r="D18" s="39">
        <v>40.083333333197515</v>
      </c>
      <c r="E18" s="40">
        <v>0.75612708018580455</v>
      </c>
      <c r="F18" s="41">
        <v>999.6</v>
      </c>
      <c r="G18" s="41">
        <v>1834.2</v>
      </c>
      <c r="H18" s="39">
        <v>5.3247744015132987</v>
      </c>
      <c r="I18" s="39">
        <v>7.5927558307514289</v>
      </c>
      <c r="J18" s="39">
        <v>2.1967471650185586</v>
      </c>
      <c r="K18" s="49">
        <v>0.60199999999999998</v>
      </c>
      <c r="L18" s="49">
        <v>11.04</v>
      </c>
      <c r="M18" s="36">
        <v>502</v>
      </c>
      <c r="N18" s="40">
        <v>2.42</v>
      </c>
      <c r="O18" s="44">
        <v>0.31759999999999999</v>
      </c>
      <c r="P18" s="40">
        <v>0.30099999999999999</v>
      </c>
      <c r="Q18" s="40">
        <v>2.4E-2</v>
      </c>
      <c r="R18" s="40" t="s">
        <v>35</v>
      </c>
      <c r="S18" s="40">
        <v>1.7821</v>
      </c>
      <c r="T18" s="45" t="s">
        <v>49</v>
      </c>
      <c r="U18" s="40">
        <v>40.914999999999999</v>
      </c>
      <c r="V18" s="40">
        <v>3.0722</v>
      </c>
      <c r="W18" s="40">
        <v>0.26669999999999999</v>
      </c>
      <c r="X18" s="40">
        <v>9.9534000000000002</v>
      </c>
      <c r="Y18" s="45" t="s">
        <v>35</v>
      </c>
      <c r="Z18" s="40">
        <v>31.262699999999999</v>
      </c>
    </row>
    <row r="19" spans="1:26" s="36" customFormat="1" ht="24" customHeight="1">
      <c r="A19" s="37" t="s">
        <v>53</v>
      </c>
      <c r="B19" s="38">
        <v>43265.75</v>
      </c>
      <c r="C19" s="39">
        <v>32.916666666744277</v>
      </c>
      <c r="D19" s="39">
        <v>72.999999999941792</v>
      </c>
      <c r="E19" s="40">
        <v>0.75645569620074804</v>
      </c>
      <c r="F19" s="41">
        <v>1494</v>
      </c>
      <c r="G19" s="41">
        <v>3328.2</v>
      </c>
      <c r="H19" s="39">
        <v>5.3224612374336475</v>
      </c>
      <c r="I19" s="39">
        <v>13.777238008890471</v>
      </c>
      <c r="J19" s="39">
        <v>3.9860505477127717</v>
      </c>
      <c r="K19" s="49">
        <v>0.47399999999999998</v>
      </c>
      <c r="L19" s="49">
        <v>11.13</v>
      </c>
      <c r="M19" s="50">
        <v>475</v>
      </c>
      <c r="N19" s="40">
        <v>2.16</v>
      </c>
      <c r="O19" s="44">
        <v>0.27610000000000001</v>
      </c>
      <c r="P19" s="40">
        <v>0.37809999999999999</v>
      </c>
      <c r="Q19" s="40" t="s">
        <v>35</v>
      </c>
      <c r="R19" s="40" t="s">
        <v>35</v>
      </c>
      <c r="S19" s="40">
        <v>0.7288</v>
      </c>
      <c r="T19" s="45" t="s">
        <v>49</v>
      </c>
      <c r="U19" s="40">
        <v>30.238099999999999</v>
      </c>
      <c r="V19" s="40">
        <v>1.2370000000000001</v>
      </c>
      <c r="W19" s="40">
        <v>0.15</v>
      </c>
      <c r="X19" s="40">
        <v>7.5347999999999997</v>
      </c>
      <c r="Y19" s="45" t="s">
        <v>35</v>
      </c>
      <c r="Z19" s="40">
        <v>18.7742</v>
      </c>
    </row>
    <row r="20" spans="1:26" s="36" customFormat="1" ht="24" customHeight="1">
      <c r="A20" s="37" t="s">
        <v>54</v>
      </c>
      <c r="B20" s="38">
        <v>43270.368055555555</v>
      </c>
      <c r="C20" s="39">
        <v>110.83333333331393</v>
      </c>
      <c r="D20" s="39">
        <v>183.83333333325572</v>
      </c>
      <c r="E20" s="40">
        <v>0.74270676691742321</v>
      </c>
      <c r="F20" s="41">
        <v>4939</v>
      </c>
      <c r="G20" s="41">
        <v>8267.2000000000007</v>
      </c>
      <c r="H20" s="39">
        <v>5.4209902214503636</v>
      </c>
      <c r="I20" s="39">
        <v>34.222457204224298</v>
      </c>
      <c r="J20" s="41">
        <v>9.9012911147319969</v>
      </c>
      <c r="K20" s="49">
        <v>0.47799999999999998</v>
      </c>
      <c r="L20" s="49">
        <v>11.03</v>
      </c>
      <c r="M20" s="50">
        <v>388</v>
      </c>
      <c r="N20" s="40">
        <v>1.76</v>
      </c>
      <c r="O20" s="51" t="s">
        <v>37</v>
      </c>
      <c r="P20" s="40">
        <v>0.13350000000000001</v>
      </c>
      <c r="Q20" s="40" t="s">
        <v>35</v>
      </c>
      <c r="R20" s="40" t="s">
        <v>35</v>
      </c>
      <c r="S20" s="40">
        <v>0.37159999999999999</v>
      </c>
      <c r="T20" s="45" t="s">
        <v>49</v>
      </c>
      <c r="U20" s="40">
        <v>20.397099999999998</v>
      </c>
      <c r="V20" s="40">
        <v>0.91320000000000001</v>
      </c>
      <c r="W20" s="40">
        <v>4.8800000000000003E-2</v>
      </c>
      <c r="X20" s="40">
        <v>3.4861</v>
      </c>
      <c r="Y20" s="45" t="s">
        <v>55</v>
      </c>
      <c r="Z20" s="45" t="s">
        <v>37</v>
      </c>
    </row>
    <row r="21" spans="1:26" s="52" customFormat="1" ht="27" customHeight="1">
      <c r="A21" s="53" t="s">
        <v>56</v>
      </c>
      <c r="B21" s="54"/>
      <c r="C21" s="55"/>
      <c r="D21" s="55"/>
      <c r="E21" s="56"/>
      <c r="F21" s="55"/>
      <c r="G21" s="55"/>
      <c r="H21" s="57"/>
      <c r="I21" s="57"/>
      <c r="J21" s="56">
        <v>2</v>
      </c>
      <c r="K21" s="52">
        <v>0.92400000000000004</v>
      </c>
      <c r="L21" s="58">
        <v>7.61</v>
      </c>
      <c r="M21" s="59">
        <v>2.6</v>
      </c>
      <c r="N21" s="58">
        <v>0.63</v>
      </c>
      <c r="O21" s="60" t="s">
        <v>55</v>
      </c>
      <c r="P21" s="61">
        <v>0.1072</v>
      </c>
      <c r="Q21" s="60" t="s">
        <v>55</v>
      </c>
      <c r="R21" s="60" t="s">
        <v>55</v>
      </c>
      <c r="S21" s="60" t="s">
        <v>55</v>
      </c>
      <c r="T21" s="60" t="s">
        <v>36</v>
      </c>
      <c r="U21" s="61">
        <v>7.6600000000000001E-2</v>
      </c>
      <c r="V21" s="61">
        <v>0.39829999999999999</v>
      </c>
      <c r="W21" s="61">
        <v>0.48230000000000001</v>
      </c>
      <c r="X21" s="61">
        <v>0.1148</v>
      </c>
      <c r="Y21" s="60" t="s">
        <v>55</v>
      </c>
      <c r="Z21" s="61">
        <v>0.41710000000000003</v>
      </c>
    </row>
  </sheetData>
  <pageMargins left="0.7" right="0.7" top="0.75" bottom="0.75" header="0.3" footer="0.3"/>
  <pageSetup paperSize="9" scale="86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G10" sqref="G10:M11"/>
    </sheetView>
  </sheetViews>
  <sheetFormatPr baseColWidth="10" defaultColWidth="8.81640625" defaultRowHeight="12.5"/>
  <cols>
    <col min="1" max="1" width="27.81640625" style="62" bestFit="1" customWidth="1"/>
    <col min="2" max="13" width="10" style="62" bestFit="1" customWidth="1"/>
    <col min="14" max="256" width="11.453125" style="62" bestFit="1" customWidth="1"/>
    <col min="257" max="257" width="27.81640625" style="62" bestFit="1" customWidth="1"/>
    <col min="258" max="269" width="10" style="62" bestFit="1" customWidth="1"/>
    <col min="270" max="512" width="11.453125" style="62" bestFit="1" customWidth="1"/>
    <col min="513" max="513" width="27.81640625" style="62" bestFit="1" customWidth="1"/>
    <col min="514" max="525" width="10" style="62" bestFit="1" customWidth="1"/>
    <col min="526" max="768" width="11.453125" style="62" bestFit="1" customWidth="1"/>
    <col min="769" max="769" width="27.81640625" style="62" bestFit="1" customWidth="1"/>
    <col min="770" max="781" width="10" style="62" bestFit="1" customWidth="1"/>
    <col min="782" max="1024" width="11.453125" style="62" bestFit="1" customWidth="1"/>
    <col min="1025" max="1025" width="27.81640625" style="62" bestFit="1" customWidth="1"/>
    <col min="1026" max="1037" width="10" style="62" bestFit="1" customWidth="1"/>
    <col min="1038" max="1280" width="11.453125" style="62" bestFit="1" customWidth="1"/>
    <col min="1281" max="1281" width="27.81640625" style="62" bestFit="1" customWidth="1"/>
    <col min="1282" max="1293" width="10" style="62" bestFit="1" customWidth="1"/>
    <col min="1294" max="1536" width="11.453125" style="62" bestFit="1" customWidth="1"/>
    <col min="1537" max="1537" width="27.81640625" style="62" bestFit="1" customWidth="1"/>
    <col min="1538" max="1549" width="10" style="62" bestFit="1" customWidth="1"/>
    <col min="1550" max="1792" width="11.453125" style="62" bestFit="1" customWidth="1"/>
    <col min="1793" max="1793" width="27.81640625" style="62" bestFit="1" customWidth="1"/>
    <col min="1794" max="1805" width="10" style="62" bestFit="1" customWidth="1"/>
    <col min="1806" max="2048" width="11.453125" style="62" bestFit="1" customWidth="1"/>
    <col min="2049" max="2049" width="27.81640625" style="62" bestFit="1" customWidth="1"/>
    <col min="2050" max="2061" width="10" style="62" bestFit="1" customWidth="1"/>
    <col min="2062" max="2304" width="11.453125" style="62" bestFit="1" customWidth="1"/>
    <col min="2305" max="2305" width="27.81640625" style="62" bestFit="1" customWidth="1"/>
    <col min="2306" max="2317" width="10" style="62" bestFit="1" customWidth="1"/>
    <col min="2318" max="2560" width="11.453125" style="62" bestFit="1" customWidth="1"/>
    <col min="2561" max="2561" width="27.81640625" style="62" bestFit="1" customWidth="1"/>
    <col min="2562" max="2573" width="10" style="62" bestFit="1" customWidth="1"/>
    <col min="2574" max="2816" width="11.453125" style="62" bestFit="1" customWidth="1"/>
    <col min="2817" max="2817" width="27.81640625" style="62" bestFit="1" customWidth="1"/>
    <col min="2818" max="2829" width="10" style="62" bestFit="1" customWidth="1"/>
    <col min="2830" max="3072" width="11.453125" style="62" bestFit="1" customWidth="1"/>
    <col min="3073" max="3073" width="27.81640625" style="62" bestFit="1" customWidth="1"/>
    <col min="3074" max="3085" width="10" style="62" bestFit="1" customWidth="1"/>
    <col min="3086" max="3328" width="11.453125" style="62" bestFit="1" customWidth="1"/>
    <col min="3329" max="3329" width="27.81640625" style="62" bestFit="1" customWidth="1"/>
    <col min="3330" max="3341" width="10" style="62" bestFit="1" customWidth="1"/>
    <col min="3342" max="3584" width="11.453125" style="62" bestFit="1" customWidth="1"/>
    <col min="3585" max="3585" width="27.81640625" style="62" bestFit="1" customWidth="1"/>
    <col min="3586" max="3597" width="10" style="62" bestFit="1" customWidth="1"/>
    <col min="3598" max="3840" width="11.453125" style="62" bestFit="1" customWidth="1"/>
    <col min="3841" max="3841" width="27.81640625" style="62" bestFit="1" customWidth="1"/>
    <col min="3842" max="3853" width="10" style="62" bestFit="1" customWidth="1"/>
    <col min="3854" max="4096" width="11.453125" style="62" bestFit="1" customWidth="1"/>
    <col min="4097" max="4097" width="27.81640625" style="62" bestFit="1" customWidth="1"/>
    <col min="4098" max="4109" width="10" style="62" bestFit="1" customWidth="1"/>
    <col min="4110" max="4352" width="11.453125" style="62" bestFit="1" customWidth="1"/>
    <col min="4353" max="4353" width="27.81640625" style="62" bestFit="1" customWidth="1"/>
    <col min="4354" max="4365" width="10" style="62" bestFit="1" customWidth="1"/>
    <col min="4366" max="4608" width="11.453125" style="62" bestFit="1" customWidth="1"/>
    <col min="4609" max="4609" width="27.81640625" style="62" bestFit="1" customWidth="1"/>
    <col min="4610" max="4621" width="10" style="62" bestFit="1" customWidth="1"/>
    <col min="4622" max="4864" width="11.453125" style="62" bestFit="1" customWidth="1"/>
    <col min="4865" max="4865" width="27.81640625" style="62" bestFit="1" customWidth="1"/>
    <col min="4866" max="4877" width="10" style="62" bestFit="1" customWidth="1"/>
    <col min="4878" max="5120" width="11.453125" style="62" bestFit="1" customWidth="1"/>
    <col min="5121" max="5121" width="27.81640625" style="62" bestFit="1" customWidth="1"/>
    <col min="5122" max="5133" width="10" style="62" bestFit="1" customWidth="1"/>
    <col min="5134" max="5376" width="11.453125" style="62" bestFit="1" customWidth="1"/>
    <col min="5377" max="5377" width="27.81640625" style="62" bestFit="1" customWidth="1"/>
    <col min="5378" max="5389" width="10" style="62" bestFit="1" customWidth="1"/>
    <col min="5390" max="5632" width="11.453125" style="62" bestFit="1" customWidth="1"/>
    <col min="5633" max="5633" width="27.81640625" style="62" bestFit="1" customWidth="1"/>
    <col min="5634" max="5645" width="10" style="62" bestFit="1" customWidth="1"/>
    <col min="5646" max="5888" width="11.453125" style="62" bestFit="1" customWidth="1"/>
    <col min="5889" max="5889" width="27.81640625" style="62" bestFit="1" customWidth="1"/>
    <col min="5890" max="5901" width="10" style="62" bestFit="1" customWidth="1"/>
    <col min="5902" max="6144" width="11.453125" style="62" bestFit="1" customWidth="1"/>
    <col min="6145" max="6145" width="27.81640625" style="62" bestFit="1" customWidth="1"/>
    <col min="6146" max="6157" width="10" style="62" bestFit="1" customWidth="1"/>
    <col min="6158" max="6400" width="11.453125" style="62" bestFit="1" customWidth="1"/>
    <col min="6401" max="6401" width="27.81640625" style="62" bestFit="1" customWidth="1"/>
    <col min="6402" max="6413" width="10" style="62" bestFit="1" customWidth="1"/>
    <col min="6414" max="6656" width="11.453125" style="62" bestFit="1" customWidth="1"/>
    <col min="6657" max="6657" width="27.81640625" style="62" bestFit="1" customWidth="1"/>
    <col min="6658" max="6669" width="10" style="62" bestFit="1" customWidth="1"/>
    <col min="6670" max="6912" width="11.453125" style="62" bestFit="1" customWidth="1"/>
    <col min="6913" max="6913" width="27.81640625" style="62" bestFit="1" customWidth="1"/>
    <col min="6914" max="6925" width="10" style="62" bestFit="1" customWidth="1"/>
    <col min="6926" max="7168" width="11.453125" style="62" bestFit="1" customWidth="1"/>
    <col min="7169" max="7169" width="27.81640625" style="62" bestFit="1" customWidth="1"/>
    <col min="7170" max="7181" width="10" style="62" bestFit="1" customWidth="1"/>
    <col min="7182" max="7424" width="11.453125" style="62" bestFit="1" customWidth="1"/>
    <col min="7425" max="7425" width="27.81640625" style="62" bestFit="1" customWidth="1"/>
    <col min="7426" max="7437" width="10" style="62" bestFit="1" customWidth="1"/>
    <col min="7438" max="7680" width="11.453125" style="62" bestFit="1" customWidth="1"/>
    <col min="7681" max="7681" width="27.81640625" style="62" bestFit="1" customWidth="1"/>
    <col min="7682" max="7693" width="10" style="62" bestFit="1" customWidth="1"/>
    <col min="7694" max="7936" width="11.453125" style="62" bestFit="1" customWidth="1"/>
    <col min="7937" max="7937" width="27.81640625" style="62" bestFit="1" customWidth="1"/>
    <col min="7938" max="7949" width="10" style="62" bestFit="1" customWidth="1"/>
    <col min="7950" max="8192" width="11.453125" style="62" bestFit="1" customWidth="1"/>
    <col min="8193" max="8193" width="27.81640625" style="62" bestFit="1" customWidth="1"/>
    <col min="8194" max="8205" width="10" style="62" bestFit="1" customWidth="1"/>
    <col min="8206" max="8448" width="11.453125" style="62" bestFit="1" customWidth="1"/>
    <col min="8449" max="8449" width="27.81640625" style="62" bestFit="1" customWidth="1"/>
    <col min="8450" max="8461" width="10" style="62" bestFit="1" customWidth="1"/>
    <col min="8462" max="8704" width="11.453125" style="62" bestFit="1" customWidth="1"/>
    <col min="8705" max="8705" width="27.81640625" style="62" bestFit="1" customWidth="1"/>
    <col min="8706" max="8717" width="10" style="62" bestFit="1" customWidth="1"/>
    <col min="8718" max="8960" width="11.453125" style="62" bestFit="1" customWidth="1"/>
    <col min="8961" max="8961" width="27.81640625" style="62" bestFit="1" customWidth="1"/>
    <col min="8962" max="8973" width="10" style="62" bestFit="1" customWidth="1"/>
    <col min="8974" max="9216" width="11.453125" style="62" bestFit="1" customWidth="1"/>
    <col min="9217" max="9217" width="27.81640625" style="62" bestFit="1" customWidth="1"/>
    <col min="9218" max="9229" width="10" style="62" bestFit="1" customWidth="1"/>
    <col min="9230" max="9472" width="11.453125" style="62" bestFit="1" customWidth="1"/>
    <col min="9473" max="9473" width="27.81640625" style="62" bestFit="1" customWidth="1"/>
    <col min="9474" max="9485" width="10" style="62" bestFit="1" customWidth="1"/>
    <col min="9486" max="9728" width="11.453125" style="62" bestFit="1" customWidth="1"/>
    <col min="9729" max="9729" width="27.81640625" style="62" bestFit="1" customWidth="1"/>
    <col min="9730" max="9741" width="10" style="62" bestFit="1" customWidth="1"/>
    <col min="9742" max="9984" width="11.453125" style="62" bestFit="1" customWidth="1"/>
    <col min="9985" max="9985" width="27.81640625" style="62" bestFit="1" customWidth="1"/>
    <col min="9986" max="9997" width="10" style="62" bestFit="1" customWidth="1"/>
    <col min="9998" max="10240" width="11.453125" style="62" bestFit="1" customWidth="1"/>
    <col min="10241" max="10241" width="27.81640625" style="62" bestFit="1" customWidth="1"/>
    <col min="10242" max="10253" width="10" style="62" bestFit="1" customWidth="1"/>
    <col min="10254" max="10496" width="11.453125" style="62" bestFit="1" customWidth="1"/>
    <col min="10497" max="10497" width="27.81640625" style="62" bestFit="1" customWidth="1"/>
    <col min="10498" max="10509" width="10" style="62" bestFit="1" customWidth="1"/>
    <col min="10510" max="10752" width="11.453125" style="62" bestFit="1" customWidth="1"/>
    <col min="10753" max="10753" width="27.81640625" style="62" bestFit="1" customWidth="1"/>
    <col min="10754" max="10765" width="10" style="62" bestFit="1" customWidth="1"/>
    <col min="10766" max="11008" width="11.453125" style="62" bestFit="1" customWidth="1"/>
    <col min="11009" max="11009" width="27.81640625" style="62" bestFit="1" customWidth="1"/>
    <col min="11010" max="11021" width="10" style="62" bestFit="1" customWidth="1"/>
    <col min="11022" max="11264" width="11.453125" style="62" bestFit="1" customWidth="1"/>
    <col min="11265" max="11265" width="27.81640625" style="62" bestFit="1" customWidth="1"/>
    <col min="11266" max="11277" width="10" style="62" bestFit="1" customWidth="1"/>
    <col min="11278" max="11520" width="11.453125" style="62" bestFit="1" customWidth="1"/>
    <col min="11521" max="11521" width="27.81640625" style="62" bestFit="1" customWidth="1"/>
    <col min="11522" max="11533" width="10" style="62" bestFit="1" customWidth="1"/>
    <col min="11534" max="11776" width="11.453125" style="62" bestFit="1" customWidth="1"/>
    <col min="11777" max="11777" width="27.81640625" style="62" bestFit="1" customWidth="1"/>
    <col min="11778" max="11789" width="10" style="62" bestFit="1" customWidth="1"/>
    <col min="11790" max="12032" width="11.453125" style="62" bestFit="1" customWidth="1"/>
    <col min="12033" max="12033" width="27.81640625" style="62" bestFit="1" customWidth="1"/>
    <col min="12034" max="12045" width="10" style="62" bestFit="1" customWidth="1"/>
    <col min="12046" max="12288" width="11.453125" style="62" bestFit="1" customWidth="1"/>
    <col min="12289" max="12289" width="27.81640625" style="62" bestFit="1" customWidth="1"/>
    <col min="12290" max="12301" width="10" style="62" bestFit="1" customWidth="1"/>
    <col min="12302" max="12544" width="11.453125" style="62" bestFit="1" customWidth="1"/>
    <col min="12545" max="12545" width="27.81640625" style="62" bestFit="1" customWidth="1"/>
    <col min="12546" max="12557" width="10" style="62" bestFit="1" customWidth="1"/>
    <col min="12558" max="12800" width="11.453125" style="62" bestFit="1" customWidth="1"/>
    <col min="12801" max="12801" width="27.81640625" style="62" bestFit="1" customWidth="1"/>
    <col min="12802" max="12813" width="10" style="62" bestFit="1" customWidth="1"/>
    <col min="12814" max="13056" width="11.453125" style="62" bestFit="1" customWidth="1"/>
    <col min="13057" max="13057" width="27.81640625" style="62" bestFit="1" customWidth="1"/>
    <col min="13058" max="13069" width="10" style="62" bestFit="1" customWidth="1"/>
    <col min="13070" max="13312" width="11.453125" style="62" bestFit="1" customWidth="1"/>
    <col min="13313" max="13313" width="27.81640625" style="62" bestFit="1" customWidth="1"/>
    <col min="13314" max="13325" width="10" style="62" bestFit="1" customWidth="1"/>
    <col min="13326" max="13568" width="11.453125" style="62" bestFit="1" customWidth="1"/>
    <col min="13569" max="13569" width="27.81640625" style="62" bestFit="1" customWidth="1"/>
    <col min="13570" max="13581" width="10" style="62" bestFit="1" customWidth="1"/>
    <col min="13582" max="13824" width="11.453125" style="62" bestFit="1" customWidth="1"/>
    <col min="13825" max="13825" width="27.81640625" style="62" bestFit="1" customWidth="1"/>
    <col min="13826" max="13837" width="10" style="62" bestFit="1" customWidth="1"/>
    <col min="13838" max="14080" width="11.453125" style="62" bestFit="1" customWidth="1"/>
    <col min="14081" max="14081" width="27.81640625" style="62" bestFit="1" customWidth="1"/>
    <col min="14082" max="14093" width="10" style="62" bestFit="1" customWidth="1"/>
    <col min="14094" max="14336" width="11.453125" style="62" bestFit="1" customWidth="1"/>
    <col min="14337" max="14337" width="27.81640625" style="62" bestFit="1" customWidth="1"/>
    <col min="14338" max="14349" width="10" style="62" bestFit="1" customWidth="1"/>
    <col min="14350" max="14592" width="11.453125" style="62" bestFit="1" customWidth="1"/>
    <col min="14593" max="14593" width="27.81640625" style="62" bestFit="1" customWidth="1"/>
    <col min="14594" max="14605" width="10" style="62" bestFit="1" customWidth="1"/>
    <col min="14606" max="14848" width="11.453125" style="62" bestFit="1" customWidth="1"/>
    <col min="14849" max="14849" width="27.81640625" style="62" bestFit="1" customWidth="1"/>
    <col min="14850" max="14861" width="10" style="62" bestFit="1" customWidth="1"/>
    <col min="14862" max="15104" width="11.453125" style="62" bestFit="1" customWidth="1"/>
    <col min="15105" max="15105" width="27.81640625" style="62" bestFit="1" customWidth="1"/>
    <col min="15106" max="15117" width="10" style="62" bestFit="1" customWidth="1"/>
    <col min="15118" max="15360" width="11.453125" style="62" bestFit="1" customWidth="1"/>
    <col min="15361" max="15361" width="27.81640625" style="62" bestFit="1" customWidth="1"/>
    <col min="15362" max="15373" width="10" style="62" bestFit="1" customWidth="1"/>
    <col min="15374" max="15616" width="11.453125" style="62" bestFit="1" customWidth="1"/>
    <col min="15617" max="15617" width="27.81640625" style="62" bestFit="1" customWidth="1"/>
    <col min="15618" max="15629" width="10" style="62" bestFit="1" customWidth="1"/>
    <col min="15630" max="15872" width="11.453125" style="62" bestFit="1" customWidth="1"/>
    <col min="15873" max="15873" width="27.81640625" style="62" bestFit="1" customWidth="1"/>
    <col min="15874" max="15885" width="10" style="62" bestFit="1" customWidth="1"/>
    <col min="15886" max="16128" width="11.453125" style="62" bestFit="1" customWidth="1"/>
    <col min="16129" max="16129" width="27.81640625" style="62" bestFit="1" customWidth="1"/>
    <col min="16130" max="16141" width="10" style="62" bestFit="1" customWidth="1"/>
    <col min="16142" max="16384" width="11.453125" style="62" bestFit="1" customWidth="1"/>
  </cols>
  <sheetData>
    <row r="1" spans="1:13">
      <c r="A1" s="63"/>
      <c r="B1" s="64" t="s">
        <v>20</v>
      </c>
      <c r="C1" s="64" t="s">
        <v>74</v>
      </c>
      <c r="D1" s="64" t="s">
        <v>22</v>
      </c>
      <c r="E1" s="64" t="s">
        <v>23</v>
      </c>
      <c r="F1" s="64" t="s">
        <v>24</v>
      </c>
      <c r="G1" s="64" t="s">
        <v>75</v>
      </c>
      <c r="H1" s="64" t="s">
        <v>76</v>
      </c>
      <c r="I1" s="64" t="s">
        <v>77</v>
      </c>
      <c r="J1" s="64" t="s">
        <v>78</v>
      </c>
      <c r="K1" s="64" t="s">
        <v>79</v>
      </c>
      <c r="L1" s="64" t="s">
        <v>80</v>
      </c>
      <c r="M1" s="64" t="s">
        <v>81</v>
      </c>
    </row>
    <row r="2" spans="1:13">
      <c r="A2" s="63"/>
      <c r="B2" s="64" t="s">
        <v>82</v>
      </c>
      <c r="C2" s="64" t="s">
        <v>82</v>
      </c>
      <c r="D2" s="64" t="s">
        <v>82</v>
      </c>
      <c r="E2" s="64" t="s">
        <v>82</v>
      </c>
      <c r="F2" s="64" t="s">
        <v>82</v>
      </c>
      <c r="G2" s="64" t="s">
        <v>82</v>
      </c>
      <c r="H2" s="64" t="s">
        <v>82</v>
      </c>
      <c r="I2" s="64" t="s">
        <v>82</v>
      </c>
      <c r="J2" s="64" t="s">
        <v>82</v>
      </c>
      <c r="K2" s="64" t="s">
        <v>82</v>
      </c>
      <c r="L2" s="64" t="s">
        <v>82</v>
      </c>
      <c r="M2" s="64" t="s">
        <v>82</v>
      </c>
    </row>
    <row r="3" spans="1:1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>
      <c r="A4" s="63" t="s">
        <v>83</v>
      </c>
      <c r="B4" s="65">
        <v>6.0545</v>
      </c>
      <c r="C4" s="66" t="s">
        <v>35</v>
      </c>
      <c r="D4" s="66">
        <v>7.7054</v>
      </c>
      <c r="E4" s="66" t="s">
        <v>35</v>
      </c>
      <c r="F4" s="67">
        <v>35.439500000000002</v>
      </c>
      <c r="G4" s="66">
        <v>0.53</v>
      </c>
      <c r="H4" s="66">
        <v>0.87309999999999999</v>
      </c>
      <c r="I4" s="66" t="s">
        <v>35</v>
      </c>
      <c r="J4" s="66" t="s">
        <v>35</v>
      </c>
      <c r="K4" s="65">
        <v>9.2715999999999994</v>
      </c>
      <c r="L4" s="66" t="s">
        <v>49</v>
      </c>
      <c r="M4" s="67">
        <v>115.123</v>
      </c>
    </row>
    <row r="5" spans="1:13">
      <c r="A5" s="63" t="s">
        <v>84</v>
      </c>
      <c r="B5" s="65">
        <v>8.0068999999999999</v>
      </c>
      <c r="C5" s="66">
        <v>0.1424</v>
      </c>
      <c r="D5" s="65">
        <v>9.6204000000000001</v>
      </c>
      <c r="E5" s="66" t="s">
        <v>35</v>
      </c>
      <c r="F5" s="67">
        <v>29.842600000000001</v>
      </c>
      <c r="G5" s="66">
        <v>0.1356</v>
      </c>
      <c r="H5" s="65">
        <v>6.4672000000000001</v>
      </c>
      <c r="I5" s="66">
        <v>0.27939999999999998</v>
      </c>
      <c r="J5" s="66" t="s">
        <v>35</v>
      </c>
      <c r="K5" s="65">
        <v>2.6223000000000001</v>
      </c>
      <c r="L5" s="66" t="s">
        <v>49</v>
      </c>
      <c r="M5" s="67">
        <v>26.092199999999998</v>
      </c>
    </row>
    <row r="6" spans="1:13">
      <c r="A6" s="63" t="s">
        <v>85</v>
      </c>
      <c r="B6" s="67">
        <v>19.1798</v>
      </c>
      <c r="C6" s="65">
        <v>2.8090000000000002</v>
      </c>
      <c r="D6" s="67">
        <v>11.795400000000001</v>
      </c>
      <c r="E6" s="66" t="s">
        <v>35</v>
      </c>
      <c r="F6" s="67">
        <v>68.042199999999994</v>
      </c>
      <c r="G6" s="66">
        <v>0.28660000000000002</v>
      </c>
      <c r="H6" s="67">
        <v>26.0549</v>
      </c>
      <c r="I6" s="65">
        <v>2.6518999999999999</v>
      </c>
      <c r="J6" s="66">
        <v>0.1007</v>
      </c>
      <c r="K6" s="65">
        <v>9.8414000000000001</v>
      </c>
      <c r="L6" s="66" t="s">
        <v>49</v>
      </c>
      <c r="M6" s="67">
        <v>102.1464</v>
      </c>
    </row>
    <row r="7" spans="1:13"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3"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</row>
    <row r="9" spans="1:13">
      <c r="A9" s="63" t="s">
        <v>86</v>
      </c>
      <c r="B9" s="66">
        <v>0.20810000000000001</v>
      </c>
      <c r="C9" s="66" t="s">
        <v>35</v>
      </c>
      <c r="D9" s="66" t="s">
        <v>35</v>
      </c>
      <c r="E9" s="66" t="s">
        <v>35</v>
      </c>
      <c r="F9" s="66" t="s">
        <v>49</v>
      </c>
      <c r="G9" s="66" t="s">
        <v>35</v>
      </c>
      <c r="H9" s="66" t="s">
        <v>35</v>
      </c>
      <c r="I9" s="66" t="s">
        <v>35</v>
      </c>
      <c r="J9" s="66" t="s">
        <v>35</v>
      </c>
      <c r="K9" s="66" t="s">
        <v>35</v>
      </c>
      <c r="L9" s="66" t="s">
        <v>49</v>
      </c>
      <c r="M9" s="66" t="s">
        <v>49</v>
      </c>
    </row>
    <row r="10" spans="1:13">
      <c r="A10" s="63" t="s">
        <v>87</v>
      </c>
      <c r="B10" s="65">
        <v>8.1412999999999993</v>
      </c>
      <c r="C10" s="66" t="s">
        <v>35</v>
      </c>
      <c r="D10" s="65">
        <v>2.3681000000000001</v>
      </c>
      <c r="E10" s="66">
        <v>0.67030000000000001</v>
      </c>
      <c r="F10" s="67">
        <v>12.224299999999999</v>
      </c>
      <c r="G10" s="66" t="s">
        <v>37</v>
      </c>
      <c r="H10" s="65">
        <v>7.4288999999999996</v>
      </c>
      <c r="I10" s="66" t="s">
        <v>35</v>
      </c>
      <c r="J10" s="66" t="s">
        <v>35</v>
      </c>
      <c r="K10" s="66">
        <v>7.9382000000000001</v>
      </c>
      <c r="L10" s="66" t="s">
        <v>49</v>
      </c>
      <c r="M10" s="67">
        <v>36.724400000000003</v>
      </c>
    </row>
    <row r="11" spans="1:13">
      <c r="A11" s="63" t="s">
        <v>88</v>
      </c>
      <c r="B11" s="67">
        <v>24.383400000000002</v>
      </c>
      <c r="C11" s="66" t="s">
        <v>89</v>
      </c>
      <c r="D11" s="67">
        <v>10.722099999999999</v>
      </c>
      <c r="E11" s="65">
        <v>3.6259999999999999</v>
      </c>
      <c r="F11" s="67">
        <v>53.228499999999997</v>
      </c>
      <c r="G11" s="66">
        <v>0.17080000000000001</v>
      </c>
      <c r="H11" s="67">
        <v>21.921700000000001</v>
      </c>
      <c r="I11" s="66">
        <v>0.42080000000000001</v>
      </c>
      <c r="J11" s="66" t="s">
        <v>35</v>
      </c>
      <c r="K11" s="67">
        <v>19.6996</v>
      </c>
      <c r="L11" s="66" t="s">
        <v>49</v>
      </c>
      <c r="M11" s="67">
        <v>174.07079999999999</v>
      </c>
    </row>
  </sheetData>
  <pageMargins left="0.78740157500000008" right="0.78740157500000008" top="0.98425196899999989" bottom="0.98425196899999989" header="0.49212598449999995" footer="0.49212598449999995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9"/>
  <sheetViews>
    <sheetView zoomScale="70" zoomScaleNormal="70" workbookViewId="0">
      <pane xSplit="1" ySplit="1" topLeftCell="B2" activePane="bottomRight" state="frozen"/>
      <selection activeCell="K20" sqref="K20"/>
      <selection pane="topRight"/>
      <selection pane="bottomLeft"/>
      <selection pane="bottomRight"/>
    </sheetView>
  </sheetViews>
  <sheetFormatPr baseColWidth="10" defaultColWidth="11.453125" defaultRowHeight="14.5"/>
  <cols>
    <col min="1" max="1" width="26.453125" style="187" bestFit="1" customWidth="1"/>
    <col min="2" max="7" width="11.453125" style="146" bestFit="1"/>
    <col min="8" max="8" width="12.81640625" style="146" bestFit="1" customWidth="1"/>
    <col min="9" max="9" width="11.453125" style="146" bestFit="1"/>
    <col min="10" max="16384" width="11.453125" style="146"/>
  </cols>
  <sheetData>
    <row r="1" spans="1:32" ht="28" customHeight="1">
      <c r="A1" s="141" t="s">
        <v>308</v>
      </c>
      <c r="B1" s="173" t="s">
        <v>92</v>
      </c>
      <c r="C1" s="173" t="s">
        <v>93</v>
      </c>
      <c r="D1" s="173" t="s">
        <v>94</v>
      </c>
      <c r="E1" s="173" t="s">
        <v>95</v>
      </c>
      <c r="F1" s="121" t="s">
        <v>96</v>
      </c>
      <c r="G1" s="173" t="s">
        <v>97</v>
      </c>
      <c r="H1" s="173" t="s">
        <v>98</v>
      </c>
      <c r="I1" s="173" t="s">
        <v>99</v>
      </c>
      <c r="J1" s="173" t="s">
        <v>100</v>
      </c>
      <c r="K1" s="173" t="s">
        <v>101</v>
      </c>
      <c r="L1" s="173" t="s">
        <v>102</v>
      </c>
      <c r="M1" s="173" t="s">
        <v>103</v>
      </c>
      <c r="N1" s="173" t="s">
        <v>104</v>
      </c>
      <c r="O1" s="177" t="s">
        <v>105</v>
      </c>
      <c r="P1" s="177" t="s">
        <v>106</v>
      </c>
      <c r="Q1" s="177" t="s">
        <v>107</v>
      </c>
      <c r="R1" s="177" t="s">
        <v>108</v>
      </c>
      <c r="S1" s="177" t="s">
        <v>109</v>
      </c>
      <c r="T1" s="177" t="s">
        <v>110</v>
      </c>
      <c r="U1" s="177" t="s">
        <v>111</v>
      </c>
      <c r="V1" s="177" t="s">
        <v>112</v>
      </c>
      <c r="W1" s="177" t="s">
        <v>113</v>
      </c>
      <c r="X1" s="177" t="s">
        <v>114</v>
      </c>
      <c r="Y1" s="177" t="s">
        <v>115</v>
      </c>
      <c r="Z1" s="177" t="s">
        <v>256</v>
      </c>
      <c r="AA1" s="177" t="s">
        <v>117</v>
      </c>
      <c r="AB1" s="177" t="s">
        <v>118</v>
      </c>
      <c r="AC1" s="177" t="s">
        <v>257</v>
      </c>
    </row>
    <row r="2" spans="1:32" ht="25" customHeight="1">
      <c r="A2" s="178" t="s">
        <v>284</v>
      </c>
      <c r="B2" s="146">
        <v>0.70699999999999996</v>
      </c>
      <c r="C2" s="146">
        <v>1.56</v>
      </c>
      <c r="D2" s="146" t="s">
        <v>127</v>
      </c>
      <c r="E2" s="146" t="s">
        <v>127</v>
      </c>
      <c r="F2" s="146">
        <v>4.5199999999999996</v>
      </c>
      <c r="G2" s="146">
        <v>7.74</v>
      </c>
      <c r="H2" s="146">
        <v>14.1</v>
      </c>
      <c r="I2" s="146">
        <v>1.24</v>
      </c>
      <c r="J2" s="146">
        <v>1.87</v>
      </c>
      <c r="K2" s="146" t="s">
        <v>127</v>
      </c>
      <c r="L2" s="146" t="s">
        <v>127</v>
      </c>
      <c r="M2" s="146">
        <v>1.8</v>
      </c>
      <c r="N2" s="146" t="s">
        <v>127</v>
      </c>
      <c r="O2" s="179" t="s">
        <v>128</v>
      </c>
      <c r="P2" s="179" t="s">
        <v>128</v>
      </c>
      <c r="Q2" s="179" t="s">
        <v>128</v>
      </c>
      <c r="R2" s="179" t="s">
        <v>128</v>
      </c>
      <c r="S2" s="179" t="s">
        <v>128</v>
      </c>
      <c r="T2" s="179" t="s">
        <v>128</v>
      </c>
      <c r="U2" s="179" t="s">
        <v>128</v>
      </c>
      <c r="V2" s="179" t="s">
        <v>128</v>
      </c>
      <c r="W2" s="179" t="s">
        <v>128</v>
      </c>
      <c r="X2" s="179" t="s">
        <v>128</v>
      </c>
      <c r="Y2" s="179" t="s">
        <v>128</v>
      </c>
      <c r="Z2" s="179" t="s">
        <v>128</v>
      </c>
      <c r="AA2" s="179" t="s">
        <v>128</v>
      </c>
      <c r="AB2" s="179" t="s">
        <v>128</v>
      </c>
      <c r="AC2" s="179" t="s">
        <v>128</v>
      </c>
      <c r="AD2" s="158"/>
    </row>
    <row r="3" spans="1:32" ht="25" customHeight="1">
      <c r="A3" s="178" t="s">
        <v>285</v>
      </c>
      <c r="B3" s="146">
        <v>0.67200000000000004</v>
      </c>
      <c r="C3" s="146">
        <v>1.56</v>
      </c>
      <c r="D3" s="146" t="s">
        <v>127</v>
      </c>
      <c r="E3" s="146" t="s">
        <v>127</v>
      </c>
      <c r="F3" s="146">
        <v>3.7</v>
      </c>
      <c r="G3" s="146">
        <v>6.29</v>
      </c>
      <c r="H3" s="146">
        <v>12.3</v>
      </c>
      <c r="I3" s="146">
        <v>1.51</v>
      </c>
      <c r="J3" s="146">
        <v>1.79</v>
      </c>
      <c r="K3" s="146" t="s">
        <v>127</v>
      </c>
      <c r="L3" s="146" t="s">
        <v>127</v>
      </c>
      <c r="M3" s="146">
        <v>1.8</v>
      </c>
      <c r="N3" s="146" t="s">
        <v>127</v>
      </c>
      <c r="O3" s="179" t="s">
        <v>128</v>
      </c>
      <c r="P3" s="179" t="s">
        <v>128</v>
      </c>
      <c r="Q3" s="179" t="s">
        <v>128</v>
      </c>
      <c r="R3" s="179" t="s">
        <v>128</v>
      </c>
      <c r="S3" s="179" t="s">
        <v>128</v>
      </c>
      <c r="T3" s="179" t="s">
        <v>128</v>
      </c>
      <c r="U3" s="179" t="s">
        <v>128</v>
      </c>
      <c r="V3" s="179" t="s">
        <v>128</v>
      </c>
      <c r="W3" s="179" t="s">
        <v>128</v>
      </c>
      <c r="X3" s="179" t="s">
        <v>128</v>
      </c>
      <c r="Y3" s="179" t="s">
        <v>128</v>
      </c>
      <c r="Z3" s="179" t="s">
        <v>128</v>
      </c>
      <c r="AA3" s="179" t="s">
        <v>128</v>
      </c>
      <c r="AB3" s="179" t="s">
        <v>128</v>
      </c>
      <c r="AC3" s="179" t="s">
        <v>128</v>
      </c>
      <c r="AD3" s="158"/>
    </row>
    <row r="4" spans="1:32" ht="25" customHeight="1">
      <c r="A4" s="178" t="s">
        <v>286</v>
      </c>
      <c r="B4" s="146">
        <v>0.33800000000000002</v>
      </c>
      <c r="C4" s="146">
        <v>0.95599999999999996</v>
      </c>
      <c r="D4" s="146" t="s">
        <v>127</v>
      </c>
      <c r="E4" s="146" t="s">
        <v>127</v>
      </c>
      <c r="F4" s="146">
        <v>1.18</v>
      </c>
      <c r="G4" s="146">
        <v>3.65</v>
      </c>
      <c r="H4" s="146">
        <v>4.13</v>
      </c>
      <c r="I4" s="146" t="s">
        <v>127</v>
      </c>
      <c r="J4" s="146">
        <v>0.48699999999999999</v>
      </c>
      <c r="K4" s="146" t="s">
        <v>127</v>
      </c>
      <c r="L4" s="146" t="s">
        <v>127</v>
      </c>
      <c r="M4" s="146">
        <v>1.3</v>
      </c>
      <c r="N4" s="146" t="s">
        <v>127</v>
      </c>
      <c r="O4" s="179" t="s">
        <v>128</v>
      </c>
      <c r="P4" s="179" t="s">
        <v>128</v>
      </c>
      <c r="Q4" s="179" t="s">
        <v>128</v>
      </c>
      <c r="R4" s="179" t="s">
        <v>128</v>
      </c>
      <c r="S4" s="179" t="s">
        <v>128</v>
      </c>
      <c r="T4" s="179" t="s">
        <v>128</v>
      </c>
      <c r="U4" s="179" t="s">
        <v>128</v>
      </c>
      <c r="V4" s="179" t="s">
        <v>128</v>
      </c>
      <c r="W4" s="179" t="s">
        <v>128</v>
      </c>
      <c r="X4" s="179" t="s">
        <v>128</v>
      </c>
      <c r="Y4" s="179" t="s">
        <v>128</v>
      </c>
      <c r="Z4" s="179" t="s">
        <v>128</v>
      </c>
      <c r="AA4" s="179" t="s">
        <v>128</v>
      </c>
      <c r="AB4" s="179" t="s">
        <v>128</v>
      </c>
      <c r="AC4" s="179" t="s">
        <v>128</v>
      </c>
      <c r="AD4" s="148"/>
    </row>
    <row r="5" spans="1:32" ht="25" customHeight="1">
      <c r="A5" s="178" t="s">
        <v>287</v>
      </c>
      <c r="B5" s="146">
        <v>0.252</v>
      </c>
      <c r="C5" s="146">
        <v>0.92600000000000005</v>
      </c>
      <c r="D5" s="146">
        <v>0.214</v>
      </c>
      <c r="E5" s="146" t="s">
        <v>127</v>
      </c>
      <c r="F5" s="146">
        <v>3.76</v>
      </c>
      <c r="G5" s="146">
        <v>3.76</v>
      </c>
      <c r="H5" s="146">
        <v>3.06</v>
      </c>
      <c r="I5" s="146">
        <v>1.03</v>
      </c>
      <c r="J5" s="146">
        <v>0.34100000000000003</v>
      </c>
      <c r="K5" s="146" t="s">
        <v>127</v>
      </c>
      <c r="L5" s="146" t="s">
        <v>127</v>
      </c>
      <c r="M5" s="146">
        <v>1.1000000000000001</v>
      </c>
      <c r="N5" s="146" t="s">
        <v>127</v>
      </c>
      <c r="O5" s="179" t="s">
        <v>128</v>
      </c>
      <c r="P5" s="179" t="s">
        <v>128</v>
      </c>
      <c r="Q5" s="179" t="s">
        <v>128</v>
      </c>
      <c r="R5" s="179" t="s">
        <v>128</v>
      </c>
      <c r="S5" s="179" t="s">
        <v>128</v>
      </c>
      <c r="T5" s="179" t="s">
        <v>128</v>
      </c>
      <c r="U5" s="179" t="s">
        <v>128</v>
      </c>
      <c r="V5" s="179" t="s">
        <v>128</v>
      </c>
      <c r="W5" s="179" t="s">
        <v>128</v>
      </c>
      <c r="X5" s="179" t="s">
        <v>128</v>
      </c>
      <c r="Y5" s="179" t="s">
        <v>128</v>
      </c>
      <c r="Z5" s="179" t="s">
        <v>128</v>
      </c>
      <c r="AA5" s="179" t="s">
        <v>128</v>
      </c>
      <c r="AB5" s="179" t="s">
        <v>128</v>
      </c>
      <c r="AC5" s="179" t="s">
        <v>128</v>
      </c>
      <c r="AD5" s="175"/>
    </row>
    <row r="6" spans="1:32" ht="25" customHeight="1">
      <c r="A6" s="178" t="s">
        <v>288</v>
      </c>
      <c r="B6" s="146">
        <v>0.161</v>
      </c>
      <c r="C6" s="146">
        <v>0.67200000000000004</v>
      </c>
      <c r="D6" s="146" t="s">
        <v>127</v>
      </c>
      <c r="E6" s="146" t="s">
        <v>127</v>
      </c>
      <c r="F6" s="146">
        <v>1</v>
      </c>
      <c r="G6" s="146">
        <v>1.99</v>
      </c>
      <c r="H6" s="146">
        <v>2.1</v>
      </c>
      <c r="I6" s="146" t="s">
        <v>127</v>
      </c>
      <c r="J6" s="146">
        <v>0.29699999999999999</v>
      </c>
      <c r="K6" s="146" t="s">
        <v>127</v>
      </c>
      <c r="L6" s="146" t="s">
        <v>127</v>
      </c>
      <c r="M6" s="146">
        <v>1</v>
      </c>
      <c r="N6" s="146" t="s">
        <v>127</v>
      </c>
      <c r="O6" s="179" t="s">
        <v>128</v>
      </c>
      <c r="P6" s="179" t="s">
        <v>128</v>
      </c>
      <c r="Q6" s="179" t="s">
        <v>128</v>
      </c>
      <c r="R6" s="179" t="s">
        <v>128</v>
      </c>
      <c r="S6" s="179" t="s">
        <v>128</v>
      </c>
      <c r="T6" s="179" t="s">
        <v>128</v>
      </c>
      <c r="U6" s="179" t="s">
        <v>128</v>
      </c>
      <c r="V6" s="179" t="s">
        <v>128</v>
      </c>
      <c r="W6" s="179" t="s">
        <v>128</v>
      </c>
      <c r="X6" s="179" t="s">
        <v>128</v>
      </c>
      <c r="Y6" s="179" t="s">
        <v>128</v>
      </c>
      <c r="Z6" s="179" t="s">
        <v>128</v>
      </c>
      <c r="AA6" s="179" t="s">
        <v>128</v>
      </c>
      <c r="AB6" s="179" t="s">
        <v>128</v>
      </c>
      <c r="AC6" s="179" t="s">
        <v>128</v>
      </c>
      <c r="AD6" s="175"/>
    </row>
    <row r="7" spans="1:32" ht="25" customHeight="1">
      <c r="A7" s="178" t="s">
        <v>289</v>
      </c>
      <c r="B7" s="146">
        <v>0.109</v>
      </c>
      <c r="C7" s="146">
        <v>0.46200000000000002</v>
      </c>
      <c r="D7" s="146" t="s">
        <v>127</v>
      </c>
      <c r="E7" s="146" t="s">
        <v>127</v>
      </c>
      <c r="F7" s="146" t="s">
        <v>127</v>
      </c>
      <c r="G7" s="146">
        <v>2.2200000000000002</v>
      </c>
      <c r="H7" s="146">
        <v>1.29</v>
      </c>
      <c r="I7" s="146" t="s">
        <v>127</v>
      </c>
      <c r="J7" s="146">
        <v>0.1</v>
      </c>
      <c r="K7" s="146" t="s">
        <v>127</v>
      </c>
      <c r="L7" s="146" t="s">
        <v>127</v>
      </c>
      <c r="M7" s="146" t="s">
        <v>127</v>
      </c>
      <c r="N7" s="146" t="s">
        <v>127</v>
      </c>
      <c r="O7" s="179" t="s">
        <v>128</v>
      </c>
      <c r="P7" s="179" t="s">
        <v>128</v>
      </c>
      <c r="Q7" s="179" t="s">
        <v>128</v>
      </c>
      <c r="R7" s="179" t="s">
        <v>128</v>
      </c>
      <c r="S7" s="179" t="s">
        <v>128</v>
      </c>
      <c r="T7" s="179" t="s">
        <v>128</v>
      </c>
      <c r="U7" s="179" t="s">
        <v>128</v>
      </c>
      <c r="V7" s="179" t="s">
        <v>128</v>
      </c>
      <c r="W7" s="179" t="s">
        <v>128</v>
      </c>
      <c r="X7" s="179" t="s">
        <v>128</v>
      </c>
      <c r="Y7" s="179" t="s">
        <v>128</v>
      </c>
      <c r="Z7" s="179" t="s">
        <v>128</v>
      </c>
      <c r="AA7" s="179" t="s">
        <v>128</v>
      </c>
      <c r="AB7" s="179" t="s">
        <v>128</v>
      </c>
      <c r="AC7" s="179" t="s">
        <v>128</v>
      </c>
      <c r="AD7" s="175"/>
    </row>
    <row r="8" spans="1:32" ht="25" customHeight="1">
      <c r="A8" s="180" t="s">
        <v>290</v>
      </c>
      <c r="B8" s="146">
        <v>1.48</v>
      </c>
      <c r="C8" s="146">
        <v>2.2799999999999998</v>
      </c>
      <c r="D8" s="146" t="s">
        <v>127</v>
      </c>
      <c r="E8" s="146" t="s">
        <v>127</v>
      </c>
      <c r="F8" s="146">
        <v>1.46</v>
      </c>
      <c r="G8" s="146">
        <v>15.4</v>
      </c>
      <c r="H8" s="146">
        <v>22.1</v>
      </c>
      <c r="I8" s="146">
        <v>5.15</v>
      </c>
      <c r="J8" s="146">
        <v>1.01</v>
      </c>
      <c r="K8" s="146" t="s">
        <v>127</v>
      </c>
      <c r="L8" s="146" t="s">
        <v>127</v>
      </c>
      <c r="M8" s="146">
        <v>1.7</v>
      </c>
      <c r="N8" s="146">
        <v>6.7</v>
      </c>
      <c r="O8" s="179" t="s">
        <v>128</v>
      </c>
      <c r="P8" s="179" t="s">
        <v>128</v>
      </c>
      <c r="Q8" s="179" t="s">
        <v>128</v>
      </c>
      <c r="R8" s="179" t="s">
        <v>128</v>
      </c>
      <c r="S8" s="179" t="s">
        <v>128</v>
      </c>
      <c r="T8" s="179" t="s">
        <v>128</v>
      </c>
      <c r="U8" s="179" t="s">
        <v>128</v>
      </c>
      <c r="V8" s="179" t="s">
        <v>128</v>
      </c>
      <c r="W8" s="179" t="s">
        <v>128</v>
      </c>
      <c r="X8" s="179" t="s">
        <v>128</v>
      </c>
      <c r="Y8" s="179" t="s">
        <v>128</v>
      </c>
      <c r="Z8" s="179" t="s">
        <v>128</v>
      </c>
      <c r="AA8" s="179" t="s">
        <v>128</v>
      </c>
      <c r="AB8" s="179" t="s">
        <v>128</v>
      </c>
      <c r="AC8" s="179" t="s">
        <v>128</v>
      </c>
      <c r="AD8" s="175"/>
      <c r="AE8" s="175"/>
      <c r="AF8" s="175"/>
    </row>
    <row r="9" spans="1:32" ht="25" customHeight="1">
      <c r="A9" s="180" t="s">
        <v>291</v>
      </c>
      <c r="B9" s="146">
        <v>1.45</v>
      </c>
      <c r="C9" s="146">
        <v>2.4900000000000002</v>
      </c>
      <c r="D9" s="146" t="s">
        <v>127</v>
      </c>
      <c r="E9" s="146" t="s">
        <v>127</v>
      </c>
      <c r="F9" s="146">
        <v>1</v>
      </c>
      <c r="G9" s="146">
        <v>15.1</v>
      </c>
      <c r="H9" s="146">
        <v>22.6</v>
      </c>
      <c r="I9" s="146">
        <v>4.88</v>
      </c>
      <c r="J9" s="146">
        <v>0.84799999999999998</v>
      </c>
      <c r="K9" s="146" t="s">
        <v>127</v>
      </c>
      <c r="L9" s="146" t="s">
        <v>127</v>
      </c>
      <c r="M9" s="146">
        <v>2</v>
      </c>
      <c r="N9" s="146">
        <v>5.9</v>
      </c>
      <c r="O9" s="179" t="s">
        <v>128</v>
      </c>
      <c r="P9" s="179" t="s">
        <v>128</v>
      </c>
      <c r="Q9" s="179" t="s">
        <v>128</v>
      </c>
      <c r="R9" s="179" t="s">
        <v>128</v>
      </c>
      <c r="S9" s="179" t="s">
        <v>128</v>
      </c>
      <c r="T9" s="179" t="s">
        <v>128</v>
      </c>
      <c r="U9" s="179" t="s">
        <v>128</v>
      </c>
      <c r="V9" s="179" t="s">
        <v>128</v>
      </c>
      <c r="W9" s="179" t="s">
        <v>128</v>
      </c>
      <c r="X9" s="179" t="s">
        <v>128</v>
      </c>
      <c r="Y9" s="179" t="s">
        <v>128</v>
      </c>
      <c r="Z9" s="179" t="s">
        <v>128</v>
      </c>
      <c r="AA9" s="179" t="s">
        <v>128</v>
      </c>
      <c r="AB9" s="179" t="s">
        <v>128</v>
      </c>
      <c r="AC9" s="179" t="s">
        <v>128</v>
      </c>
      <c r="AD9" s="175"/>
      <c r="AE9" s="175"/>
      <c r="AF9" s="175"/>
    </row>
    <row r="10" spans="1:32" ht="25" customHeight="1">
      <c r="A10" s="180" t="s">
        <v>292</v>
      </c>
      <c r="B10" s="146">
        <v>1.37</v>
      </c>
      <c r="C10" s="146">
        <v>2.46</v>
      </c>
      <c r="D10" s="146" t="s">
        <v>127</v>
      </c>
      <c r="E10" s="146" t="s">
        <v>127</v>
      </c>
      <c r="F10" s="146">
        <v>2.2400000000000002</v>
      </c>
      <c r="G10" s="146">
        <v>12.9</v>
      </c>
      <c r="H10" s="146">
        <v>20.100000000000001</v>
      </c>
      <c r="I10" s="146">
        <v>4.87</v>
      </c>
      <c r="J10" s="146">
        <v>0.92400000000000004</v>
      </c>
      <c r="K10" s="146" t="s">
        <v>127</v>
      </c>
      <c r="L10" s="146" t="s">
        <v>127</v>
      </c>
      <c r="M10" s="146">
        <v>2.5</v>
      </c>
      <c r="N10" s="146">
        <v>5</v>
      </c>
      <c r="O10" s="179" t="s">
        <v>128</v>
      </c>
      <c r="P10" s="179" t="s">
        <v>128</v>
      </c>
      <c r="Q10" s="179" t="s">
        <v>128</v>
      </c>
      <c r="R10" s="179" t="s">
        <v>128</v>
      </c>
      <c r="S10" s="179" t="s">
        <v>128</v>
      </c>
      <c r="T10" s="179" t="s">
        <v>128</v>
      </c>
      <c r="U10" s="179" t="s">
        <v>128</v>
      </c>
      <c r="V10" s="179" t="s">
        <v>128</v>
      </c>
      <c r="W10" s="179" t="s">
        <v>128</v>
      </c>
      <c r="X10" s="179" t="s">
        <v>128</v>
      </c>
      <c r="Y10" s="179" t="s">
        <v>128</v>
      </c>
      <c r="Z10" s="179" t="s">
        <v>128</v>
      </c>
      <c r="AA10" s="179" t="s">
        <v>128</v>
      </c>
      <c r="AB10" s="179" t="s">
        <v>128</v>
      </c>
      <c r="AC10" s="179" t="s">
        <v>128</v>
      </c>
      <c r="AD10" s="175"/>
      <c r="AE10" s="148"/>
      <c r="AF10" s="148"/>
    </row>
    <row r="11" spans="1:32" ht="25" customHeight="1">
      <c r="A11" s="180" t="s">
        <v>293</v>
      </c>
      <c r="B11" s="146">
        <v>1.42</v>
      </c>
      <c r="C11" s="146">
        <v>2.62</v>
      </c>
      <c r="D11" s="146" t="s">
        <v>127</v>
      </c>
      <c r="E11" s="146" t="s">
        <v>127</v>
      </c>
      <c r="F11" s="146">
        <v>2.79</v>
      </c>
      <c r="G11" s="146">
        <v>9.93</v>
      </c>
      <c r="H11" s="146">
        <v>13</v>
      </c>
      <c r="I11" s="146">
        <v>2.63</v>
      </c>
      <c r="J11" s="146">
        <v>0.54</v>
      </c>
      <c r="K11" s="146" t="s">
        <v>127</v>
      </c>
      <c r="L11" s="146" t="s">
        <v>127</v>
      </c>
      <c r="M11" s="146">
        <v>2.2000000000000002</v>
      </c>
      <c r="N11" s="146" t="s">
        <v>127</v>
      </c>
      <c r="O11" s="179" t="s">
        <v>128</v>
      </c>
      <c r="P11" s="179" t="s">
        <v>128</v>
      </c>
      <c r="Q11" s="179" t="s">
        <v>128</v>
      </c>
      <c r="R11" s="179" t="s">
        <v>128</v>
      </c>
      <c r="S11" s="179" t="s">
        <v>128</v>
      </c>
      <c r="T11" s="179" t="s">
        <v>128</v>
      </c>
      <c r="U11" s="179" t="s">
        <v>128</v>
      </c>
      <c r="V11" s="179" t="s">
        <v>128</v>
      </c>
      <c r="W11" s="179" t="s">
        <v>128</v>
      </c>
      <c r="X11" s="179" t="s">
        <v>128</v>
      </c>
      <c r="Y11" s="179" t="s">
        <v>128</v>
      </c>
      <c r="Z11" s="181" t="s">
        <v>128</v>
      </c>
      <c r="AA11" s="179" t="s">
        <v>128</v>
      </c>
      <c r="AB11" s="179" t="s">
        <v>128</v>
      </c>
      <c r="AC11" s="179" t="s">
        <v>128</v>
      </c>
      <c r="AD11" s="175"/>
      <c r="AE11" s="175"/>
      <c r="AF11" s="175"/>
    </row>
    <row r="12" spans="1:32" ht="25" customHeight="1">
      <c r="A12" s="180" t="s">
        <v>294</v>
      </c>
      <c r="B12" s="146">
        <v>1.2</v>
      </c>
      <c r="C12" s="146">
        <v>3.51</v>
      </c>
      <c r="D12" s="146">
        <v>0.30099999999999999</v>
      </c>
      <c r="E12" s="146" t="s">
        <v>127</v>
      </c>
      <c r="F12" s="146">
        <v>1.26</v>
      </c>
      <c r="G12" s="146">
        <v>8.8000000000000007</v>
      </c>
      <c r="H12" s="146">
        <v>5.79</v>
      </c>
      <c r="I12" s="146">
        <v>1.55</v>
      </c>
      <c r="J12" s="146">
        <v>0.57399999999999995</v>
      </c>
      <c r="K12" s="146" t="s">
        <v>127</v>
      </c>
      <c r="L12" s="146" t="s">
        <v>127</v>
      </c>
      <c r="M12" s="146">
        <v>3.2</v>
      </c>
      <c r="N12" s="146" t="s">
        <v>127</v>
      </c>
      <c r="O12" s="179" t="s">
        <v>128</v>
      </c>
      <c r="P12" s="179" t="s">
        <v>128</v>
      </c>
      <c r="Q12" s="179" t="s">
        <v>128</v>
      </c>
      <c r="R12" s="179" t="s">
        <v>128</v>
      </c>
      <c r="S12" s="179" t="s">
        <v>128</v>
      </c>
      <c r="T12" s="179" t="s">
        <v>128</v>
      </c>
      <c r="U12" s="179" t="s">
        <v>128</v>
      </c>
      <c r="V12" s="179" t="s">
        <v>128</v>
      </c>
      <c r="W12" s="179" t="s">
        <v>128</v>
      </c>
      <c r="X12" s="179" t="s">
        <v>128</v>
      </c>
      <c r="Y12" s="179" t="s">
        <v>128</v>
      </c>
      <c r="Z12" s="179" t="s">
        <v>128</v>
      </c>
      <c r="AA12" s="179" t="s">
        <v>128</v>
      </c>
      <c r="AB12" s="179" t="s">
        <v>128</v>
      </c>
      <c r="AC12" s="179" t="s">
        <v>128</v>
      </c>
      <c r="AD12" s="175"/>
      <c r="AE12" s="175"/>
      <c r="AF12" s="175"/>
    </row>
    <row r="13" spans="1:32" ht="25" customHeight="1">
      <c r="A13" s="180" t="s">
        <v>295</v>
      </c>
      <c r="B13" s="146">
        <v>2.27</v>
      </c>
      <c r="C13" s="146">
        <v>11.5</v>
      </c>
      <c r="D13" s="146" t="s">
        <v>127</v>
      </c>
      <c r="E13" s="146">
        <v>0.1</v>
      </c>
      <c r="F13" s="146">
        <v>269</v>
      </c>
      <c r="G13" s="146">
        <v>93.3</v>
      </c>
      <c r="H13" s="146">
        <v>286</v>
      </c>
      <c r="I13" s="146">
        <v>22.9</v>
      </c>
      <c r="J13" s="146">
        <v>21.8</v>
      </c>
      <c r="K13" s="146" t="s">
        <v>127</v>
      </c>
      <c r="L13" s="146">
        <v>9.8000000000000004E-2</v>
      </c>
      <c r="M13" s="146">
        <v>18.5</v>
      </c>
      <c r="N13" s="146">
        <v>5</v>
      </c>
      <c r="O13" s="179" t="s">
        <v>128</v>
      </c>
      <c r="P13" s="179" t="s">
        <v>128</v>
      </c>
      <c r="Q13" s="179" t="s">
        <v>128</v>
      </c>
      <c r="R13" s="179" t="s">
        <v>128</v>
      </c>
      <c r="S13" s="179" t="s">
        <v>128</v>
      </c>
      <c r="T13" s="179" t="s">
        <v>128</v>
      </c>
      <c r="U13" s="179" t="s">
        <v>128</v>
      </c>
      <c r="V13" s="179" t="s">
        <v>128</v>
      </c>
      <c r="W13" s="179" t="s">
        <v>128</v>
      </c>
      <c r="X13" s="179" t="s">
        <v>128</v>
      </c>
      <c r="Y13" s="179" t="s">
        <v>128</v>
      </c>
      <c r="Z13" s="179" t="s">
        <v>128</v>
      </c>
      <c r="AA13" s="179" t="s">
        <v>128</v>
      </c>
      <c r="AB13" s="179" t="s">
        <v>128</v>
      </c>
      <c r="AC13" s="179" t="s">
        <v>128</v>
      </c>
      <c r="AD13" s="148"/>
      <c r="AE13" s="158"/>
      <c r="AF13" s="157"/>
    </row>
    <row r="14" spans="1:32" ht="25" customHeight="1">
      <c r="A14" s="180" t="s">
        <v>296</v>
      </c>
      <c r="B14" s="146">
        <v>2.25</v>
      </c>
      <c r="C14" s="146">
        <v>7.91</v>
      </c>
      <c r="D14" s="146" t="s">
        <v>127</v>
      </c>
      <c r="E14" s="146" t="s">
        <v>127</v>
      </c>
      <c r="F14" s="146">
        <v>127</v>
      </c>
      <c r="G14" s="146">
        <v>53.8</v>
      </c>
      <c r="H14" s="146">
        <v>132</v>
      </c>
      <c r="I14" s="146">
        <v>11</v>
      </c>
      <c r="J14" s="146">
        <v>10.1</v>
      </c>
      <c r="K14" s="146" t="s">
        <v>127</v>
      </c>
      <c r="L14" s="146">
        <v>6.9000000000000006E-2</v>
      </c>
      <c r="M14" s="146">
        <v>26.1</v>
      </c>
      <c r="N14" s="146" t="s">
        <v>127</v>
      </c>
      <c r="O14" s="179" t="s">
        <v>128</v>
      </c>
      <c r="P14" s="179" t="s">
        <v>128</v>
      </c>
      <c r="Q14" s="179" t="s">
        <v>128</v>
      </c>
      <c r="R14" s="179" t="s">
        <v>128</v>
      </c>
      <c r="S14" s="179" t="s">
        <v>128</v>
      </c>
      <c r="T14" s="179" t="s">
        <v>128</v>
      </c>
      <c r="U14" s="179" t="s">
        <v>128</v>
      </c>
      <c r="V14" s="179" t="s">
        <v>128</v>
      </c>
      <c r="W14" s="179" t="s">
        <v>128</v>
      </c>
      <c r="X14" s="179" t="s">
        <v>128</v>
      </c>
      <c r="Y14" s="179" t="s">
        <v>128</v>
      </c>
      <c r="Z14" s="179" t="s">
        <v>128</v>
      </c>
      <c r="AA14" s="179" t="s">
        <v>128</v>
      </c>
      <c r="AB14" s="179" t="s">
        <v>128</v>
      </c>
      <c r="AC14" s="179" t="s">
        <v>128</v>
      </c>
      <c r="AD14" s="148"/>
      <c r="AE14" s="158"/>
      <c r="AF14" s="157"/>
    </row>
    <row r="15" spans="1:32" ht="25" customHeight="1">
      <c r="A15" s="180" t="s">
        <v>297</v>
      </c>
      <c r="B15" s="146">
        <v>1.97</v>
      </c>
      <c r="C15" s="146">
        <v>4.2300000000000004</v>
      </c>
      <c r="D15" s="146" t="s">
        <v>127</v>
      </c>
      <c r="E15" s="146" t="s">
        <v>127</v>
      </c>
      <c r="F15" s="146">
        <v>16.5</v>
      </c>
      <c r="G15" s="146">
        <v>15</v>
      </c>
      <c r="H15" s="146">
        <v>12.1</v>
      </c>
      <c r="I15" s="146">
        <v>2.0099999999999998</v>
      </c>
      <c r="J15" s="146">
        <v>1.1200000000000001</v>
      </c>
      <c r="K15" s="146" t="s">
        <v>127</v>
      </c>
      <c r="L15" s="146" t="s">
        <v>127</v>
      </c>
      <c r="M15" s="146">
        <v>33.6</v>
      </c>
      <c r="N15" s="146" t="s">
        <v>127</v>
      </c>
      <c r="O15" s="179" t="s">
        <v>128</v>
      </c>
      <c r="P15" s="179" t="s">
        <v>128</v>
      </c>
      <c r="Q15" s="179" t="s">
        <v>128</v>
      </c>
      <c r="R15" s="179" t="s">
        <v>128</v>
      </c>
      <c r="S15" s="179" t="s">
        <v>128</v>
      </c>
      <c r="T15" s="179" t="s">
        <v>128</v>
      </c>
      <c r="U15" s="179" t="s">
        <v>128</v>
      </c>
      <c r="V15" s="179" t="s">
        <v>128</v>
      </c>
      <c r="W15" s="179" t="s">
        <v>128</v>
      </c>
      <c r="X15" s="179" t="s">
        <v>128</v>
      </c>
      <c r="Y15" s="179" t="s">
        <v>128</v>
      </c>
      <c r="Z15" s="179" t="s">
        <v>128</v>
      </c>
      <c r="AA15" s="179" t="s">
        <v>128</v>
      </c>
      <c r="AB15" s="179" t="s">
        <v>128</v>
      </c>
      <c r="AC15" s="179" t="s">
        <v>128</v>
      </c>
      <c r="AD15" s="148"/>
      <c r="AE15" s="148"/>
      <c r="AF15" s="148"/>
    </row>
    <row r="16" spans="1:32" ht="25" customHeight="1">
      <c r="A16" s="180" t="s">
        <v>298</v>
      </c>
      <c r="B16" s="146">
        <v>1.37</v>
      </c>
      <c r="C16" s="146">
        <v>3.2</v>
      </c>
      <c r="D16" s="146" t="s">
        <v>127</v>
      </c>
      <c r="E16" s="146" t="s">
        <v>127</v>
      </c>
      <c r="F16" s="146">
        <v>5.68</v>
      </c>
      <c r="G16" s="146">
        <v>7.88</v>
      </c>
      <c r="H16" s="146">
        <v>3.17</v>
      </c>
      <c r="I16" s="146">
        <v>1</v>
      </c>
      <c r="J16" s="146">
        <v>0.68100000000000005</v>
      </c>
      <c r="K16" s="146" t="s">
        <v>127</v>
      </c>
      <c r="L16" s="146" t="s">
        <v>127</v>
      </c>
      <c r="M16" s="146">
        <v>29.6</v>
      </c>
      <c r="N16" s="146" t="s">
        <v>127</v>
      </c>
      <c r="O16" s="179" t="s">
        <v>128</v>
      </c>
      <c r="P16" s="179" t="s">
        <v>128</v>
      </c>
      <c r="Q16" s="179" t="s">
        <v>128</v>
      </c>
      <c r="R16" s="179" t="s">
        <v>128</v>
      </c>
      <c r="S16" s="179" t="s">
        <v>128</v>
      </c>
      <c r="T16" s="179" t="s">
        <v>128</v>
      </c>
      <c r="U16" s="179" t="s">
        <v>128</v>
      </c>
      <c r="V16" s="179" t="s">
        <v>128</v>
      </c>
      <c r="W16" s="179" t="s">
        <v>128</v>
      </c>
      <c r="X16" s="179" t="s">
        <v>128</v>
      </c>
      <c r="Y16" s="179" t="s">
        <v>128</v>
      </c>
      <c r="Z16" s="179" t="s">
        <v>128</v>
      </c>
      <c r="AA16" s="179" t="s">
        <v>128</v>
      </c>
      <c r="AB16" s="179" t="s">
        <v>128</v>
      </c>
      <c r="AC16" s="179" t="s">
        <v>128</v>
      </c>
      <c r="AD16" s="148"/>
      <c r="AE16" s="175"/>
      <c r="AF16" s="175"/>
    </row>
    <row r="17" spans="1:32" ht="25" customHeight="1">
      <c r="A17" s="180" t="s">
        <v>299</v>
      </c>
      <c r="B17" s="146">
        <v>1.1200000000000001</v>
      </c>
      <c r="C17" s="146">
        <v>3</v>
      </c>
      <c r="D17" s="146" t="s">
        <v>127</v>
      </c>
      <c r="E17" s="146" t="s">
        <v>127</v>
      </c>
      <c r="F17" s="146">
        <v>5.03</v>
      </c>
      <c r="G17" s="146">
        <v>9.24</v>
      </c>
      <c r="H17" s="146">
        <v>2.38</v>
      </c>
      <c r="I17" s="146" t="s">
        <v>127</v>
      </c>
      <c r="J17" s="146">
        <v>0.78700000000000003</v>
      </c>
      <c r="K17" s="146" t="s">
        <v>127</v>
      </c>
      <c r="L17" s="146" t="s">
        <v>127</v>
      </c>
      <c r="M17" s="146">
        <v>24.9</v>
      </c>
      <c r="N17" s="146" t="s">
        <v>127</v>
      </c>
      <c r="O17" s="179" t="s">
        <v>128</v>
      </c>
      <c r="P17" s="179" t="s">
        <v>128</v>
      </c>
      <c r="Q17" s="179" t="s">
        <v>128</v>
      </c>
      <c r="R17" s="179" t="s">
        <v>128</v>
      </c>
      <c r="S17" s="179" t="s">
        <v>128</v>
      </c>
      <c r="T17" s="179" t="s">
        <v>128</v>
      </c>
      <c r="U17" s="179" t="s">
        <v>128</v>
      </c>
      <c r="V17" s="179" t="s">
        <v>128</v>
      </c>
      <c r="W17" s="179" t="s">
        <v>128</v>
      </c>
      <c r="X17" s="179" t="s">
        <v>128</v>
      </c>
      <c r="Y17" s="179" t="s">
        <v>128</v>
      </c>
      <c r="Z17" s="179" t="s">
        <v>128</v>
      </c>
      <c r="AA17" s="179" t="s">
        <v>128</v>
      </c>
      <c r="AB17" s="179" t="s">
        <v>128</v>
      </c>
      <c r="AC17" s="179" t="s">
        <v>128</v>
      </c>
      <c r="AD17" s="148"/>
      <c r="AE17" s="175"/>
      <c r="AF17" s="175"/>
    </row>
    <row r="18" spans="1:32" ht="25" customHeight="1">
      <c r="A18" s="180" t="s">
        <v>300</v>
      </c>
      <c r="B18" s="146">
        <v>0.93400000000000005</v>
      </c>
      <c r="C18" s="146">
        <v>3.35</v>
      </c>
      <c r="D18" s="146" t="s">
        <v>127</v>
      </c>
      <c r="E18" s="146" t="s">
        <v>127</v>
      </c>
      <c r="F18" s="146">
        <v>3.2</v>
      </c>
      <c r="G18" s="146">
        <v>5.28</v>
      </c>
      <c r="H18" s="146">
        <v>1.61</v>
      </c>
      <c r="I18" s="146" t="s">
        <v>127</v>
      </c>
      <c r="J18" s="146">
        <v>0.47199999999999998</v>
      </c>
      <c r="K18" s="146" t="s">
        <v>127</v>
      </c>
      <c r="L18" s="146" t="s">
        <v>127</v>
      </c>
      <c r="M18" s="146">
        <v>19</v>
      </c>
      <c r="N18" s="146" t="s">
        <v>127</v>
      </c>
      <c r="O18" s="179" t="s">
        <v>128</v>
      </c>
      <c r="P18" s="179" t="s">
        <v>128</v>
      </c>
      <c r="Q18" s="179" t="s">
        <v>128</v>
      </c>
      <c r="R18" s="179" t="s">
        <v>128</v>
      </c>
      <c r="S18" s="179" t="s">
        <v>128</v>
      </c>
      <c r="T18" s="179" t="s">
        <v>128</v>
      </c>
      <c r="U18" s="179" t="s">
        <v>128</v>
      </c>
      <c r="V18" s="179" t="s">
        <v>128</v>
      </c>
      <c r="W18" s="179" t="s">
        <v>128</v>
      </c>
      <c r="X18" s="179" t="s">
        <v>128</v>
      </c>
      <c r="Y18" s="179" t="s">
        <v>128</v>
      </c>
      <c r="Z18" s="179" t="s">
        <v>128</v>
      </c>
      <c r="AA18" s="179" t="s">
        <v>128</v>
      </c>
      <c r="AB18" s="179" t="s">
        <v>128</v>
      </c>
      <c r="AC18" s="179" t="s">
        <v>128</v>
      </c>
      <c r="AD18" s="148"/>
      <c r="AE18" s="175"/>
      <c r="AF18" s="175"/>
    </row>
    <row r="19" spans="1:32" ht="25" customHeight="1">
      <c r="A19" s="182" t="s">
        <v>301</v>
      </c>
      <c r="B19" s="146" t="s">
        <v>127</v>
      </c>
      <c r="C19" s="146" t="s">
        <v>127</v>
      </c>
      <c r="D19" s="146" t="s">
        <v>127</v>
      </c>
      <c r="E19" s="146" t="s">
        <v>127</v>
      </c>
      <c r="F19" s="146">
        <v>1.48</v>
      </c>
      <c r="G19" s="146">
        <v>1.37</v>
      </c>
      <c r="H19" s="146" t="s">
        <v>127</v>
      </c>
      <c r="I19" s="146" t="s">
        <v>127</v>
      </c>
      <c r="J19" s="146" t="s">
        <v>127</v>
      </c>
      <c r="K19" s="146" t="s">
        <v>127</v>
      </c>
      <c r="L19" s="146" t="s">
        <v>127</v>
      </c>
      <c r="M19" s="146" t="s">
        <v>127</v>
      </c>
      <c r="N19" s="146" t="s">
        <v>127</v>
      </c>
      <c r="O19" s="179" t="s">
        <v>128</v>
      </c>
      <c r="P19" s="179" t="s">
        <v>128</v>
      </c>
      <c r="Q19" s="179" t="s">
        <v>128</v>
      </c>
      <c r="R19" s="179" t="s">
        <v>128</v>
      </c>
      <c r="S19" s="179" t="s">
        <v>128</v>
      </c>
      <c r="T19" s="179" t="s">
        <v>128</v>
      </c>
      <c r="U19" s="179" t="s">
        <v>128</v>
      </c>
      <c r="V19" s="179" t="s">
        <v>128</v>
      </c>
      <c r="W19" s="179" t="s">
        <v>128</v>
      </c>
      <c r="X19" s="179" t="s">
        <v>128</v>
      </c>
      <c r="Y19" s="179" t="s">
        <v>128</v>
      </c>
      <c r="Z19" s="179" t="s">
        <v>128</v>
      </c>
      <c r="AA19" s="179" t="s">
        <v>128</v>
      </c>
      <c r="AB19" s="179" t="s">
        <v>128</v>
      </c>
      <c r="AC19" s="179" t="s">
        <v>128</v>
      </c>
      <c r="AD19" s="149"/>
      <c r="AE19" s="153"/>
    </row>
    <row r="20" spans="1:32" ht="25" customHeight="1">
      <c r="A20" s="183"/>
      <c r="H20" s="184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49"/>
      <c r="AE20" s="153"/>
    </row>
    <row r="21" spans="1:32" ht="29.25" customHeight="1">
      <c r="A21" s="183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49"/>
      <c r="AE21" s="153"/>
    </row>
    <row r="22" spans="1:32" ht="36" customHeight="1">
      <c r="A22" s="180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49"/>
      <c r="AE22" s="153"/>
    </row>
    <row r="23" spans="1:32" ht="24.75" customHeight="1">
      <c r="A23" s="185"/>
      <c r="AD23" s="149"/>
      <c r="AE23" s="153"/>
    </row>
    <row r="24" spans="1:32" ht="27.75" customHeight="1">
      <c r="A24" s="185"/>
      <c r="AD24" s="149"/>
      <c r="AE24" s="153"/>
    </row>
    <row r="25" spans="1:32" ht="22.5" customHeight="1">
      <c r="A25" s="185"/>
      <c r="AD25" s="186"/>
      <c r="AE25" s="148"/>
    </row>
    <row r="26" spans="1:32" ht="24.75" customHeight="1">
      <c r="A26" s="185"/>
    </row>
    <row r="27" spans="1:32" ht="22.5" customHeight="1">
      <c r="A27" s="185"/>
    </row>
    <row r="28" spans="1:32" ht="21" customHeight="1">
      <c r="A28" s="185"/>
    </row>
    <row r="29" spans="1:32" ht="28.5" customHeight="1">
      <c r="A29" s="185"/>
    </row>
  </sheetData>
  <pageMargins left="0.7" right="0.7" top="0.78740157500000008" bottom="0.78740157500000008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zoomScale="70" zoomScaleNormal="70" workbookViewId="0">
      <pane xSplit="1" topLeftCell="B1" activePane="topRight" state="frozen"/>
      <selection activeCell="S22" sqref="S22"/>
      <selection pane="topRight" activeCell="A11" sqref="A11"/>
    </sheetView>
  </sheetViews>
  <sheetFormatPr baseColWidth="10" defaultColWidth="9.1796875" defaultRowHeight="15.75" customHeight="1"/>
  <cols>
    <col min="1" max="1" width="28.7265625" style="188" bestFit="1" customWidth="1"/>
    <col min="2" max="6" width="9.26953125" style="194" bestFit="1" customWidth="1"/>
    <col min="7" max="7" width="9.81640625" style="194" bestFit="1" customWidth="1"/>
    <col min="8" max="8" width="10" style="194" bestFit="1" customWidth="1"/>
    <col min="9" max="9" width="11.26953125" style="194" customWidth="1"/>
    <col min="10" max="18" width="14.7265625" style="194" bestFit="1" customWidth="1"/>
    <col min="19" max="19" width="9.1796875" style="194" bestFit="1" customWidth="1"/>
    <col min="20" max="20" width="18.26953125" style="194" bestFit="1" customWidth="1"/>
    <col min="21" max="21" width="9.1796875" style="194" bestFit="1"/>
    <col min="22" max="16384" width="9.1796875" style="194"/>
  </cols>
  <sheetData>
    <row r="1" spans="1:21" s="188" customFormat="1" ht="26.15" customHeight="1">
      <c r="A1" s="141" t="s">
        <v>308</v>
      </c>
      <c r="B1" s="189" t="s">
        <v>130</v>
      </c>
      <c r="C1" s="189" t="s">
        <v>131</v>
      </c>
      <c r="D1" s="189" t="s">
        <v>132</v>
      </c>
      <c r="E1" s="189" t="s">
        <v>133</v>
      </c>
      <c r="F1" s="189" t="s">
        <v>134</v>
      </c>
      <c r="G1" s="189" t="s">
        <v>135</v>
      </c>
      <c r="H1" s="189" t="s">
        <v>136</v>
      </c>
      <c r="I1" s="189" t="s">
        <v>137</v>
      </c>
      <c r="J1" s="189" t="s">
        <v>138</v>
      </c>
      <c r="K1" s="189" t="s">
        <v>139</v>
      </c>
      <c r="L1" s="189" t="s">
        <v>140</v>
      </c>
      <c r="M1" s="189" t="s">
        <v>141</v>
      </c>
      <c r="N1" s="189" t="s">
        <v>142</v>
      </c>
      <c r="O1" s="189" t="s">
        <v>143</v>
      </c>
      <c r="P1" s="189" t="s">
        <v>144</v>
      </c>
      <c r="Q1" s="189" t="s">
        <v>145</v>
      </c>
      <c r="R1" s="189" t="s">
        <v>146</v>
      </c>
      <c r="S1" s="189"/>
      <c r="T1" s="190"/>
    </row>
    <row r="2" spans="1:21" ht="15.75" customHeight="1">
      <c r="A2" s="156" t="s">
        <v>284</v>
      </c>
      <c r="B2" s="191">
        <v>1.398704817966713E-2</v>
      </c>
      <c r="C2" s="191">
        <v>6.2373604785083614E-3</v>
      </c>
      <c r="D2" s="191">
        <v>4.14002154919058E-3</v>
      </c>
      <c r="E2" s="191">
        <v>1.6100852134642473E-2</v>
      </c>
      <c r="F2" s="191">
        <v>4.6031176122303423E-3</v>
      </c>
      <c r="G2" s="191">
        <v>4.6920766549140647E-3</v>
      </c>
      <c r="H2" s="191">
        <v>6.6586037522908301E-2</v>
      </c>
      <c r="I2" s="191">
        <v>2.647816049201324E-2</v>
      </c>
      <c r="J2" s="191">
        <v>0.21437604765690713</v>
      </c>
      <c r="K2" s="191">
        <v>0.18352224748065912</v>
      </c>
      <c r="L2" s="191">
        <v>0.10745984780438465</v>
      </c>
      <c r="M2" s="191">
        <v>0.11710326876067459</v>
      </c>
      <c r="N2" s="191">
        <v>0.2088971488597326</v>
      </c>
      <c r="O2" s="191">
        <v>0.106480795257327</v>
      </c>
      <c r="P2" s="191">
        <v>7.0250114670367333E-2</v>
      </c>
      <c r="Q2" s="191">
        <v>1.954024077521109E-2</v>
      </c>
      <c r="R2" s="191">
        <v>6.5217576125929488E-2</v>
      </c>
      <c r="S2" s="191"/>
      <c r="T2" s="192"/>
      <c r="U2" s="193"/>
    </row>
    <row r="3" spans="1:21" ht="15.75" customHeight="1">
      <c r="A3" s="156" t="s">
        <v>285</v>
      </c>
      <c r="B3" s="191">
        <v>7.2965040083065634E-3</v>
      </c>
      <c r="C3" s="191">
        <v>3.1447692984004818E-3</v>
      </c>
      <c r="D3" s="191">
        <v>1.8095774527182203E-3</v>
      </c>
      <c r="E3" s="191">
        <v>8.4361438321530549E-3</v>
      </c>
      <c r="F3" s="191">
        <v>1.2839758261368656E-3</v>
      </c>
      <c r="G3" s="191">
        <v>2.0386718891877969E-3</v>
      </c>
      <c r="H3" s="191">
        <v>1.9048664365684288E-2</v>
      </c>
      <c r="I3" s="191">
        <v>1.8062381341628929E-2</v>
      </c>
      <c r="J3" s="191">
        <v>8.6350494431388147E-2</v>
      </c>
      <c r="K3" s="191">
        <v>7.5408080477953582E-2</v>
      </c>
      <c r="L3" s="191">
        <v>4.069703482040013E-2</v>
      </c>
      <c r="M3" s="191">
        <v>4.7110555337157758E-2</v>
      </c>
      <c r="N3" s="191">
        <v>8.6559944278431139E-2</v>
      </c>
      <c r="O3" s="191">
        <v>4.0747136150408259E-2</v>
      </c>
      <c r="P3" s="191">
        <v>2.8445489257436164E-2</v>
      </c>
      <c r="Q3" s="191">
        <v>7.6478816707230392E-3</v>
      </c>
      <c r="R3" s="191">
        <v>2.8699060832011302E-2</v>
      </c>
      <c r="S3" s="191"/>
      <c r="T3" s="192"/>
      <c r="U3" s="193"/>
    </row>
    <row r="4" spans="1:21" ht="15.75" customHeight="1">
      <c r="A4" s="156" t="s">
        <v>286</v>
      </c>
      <c r="B4" s="191">
        <v>3.6509609799762334E-3</v>
      </c>
      <c r="C4" s="191">
        <v>1.258725860559175E-3</v>
      </c>
      <c r="D4" s="191" t="s">
        <v>149</v>
      </c>
      <c r="E4" s="191">
        <v>2.7010147661292124E-3</v>
      </c>
      <c r="F4" s="191" t="s">
        <v>149</v>
      </c>
      <c r="G4" s="191">
        <v>1.0925921017377585E-3</v>
      </c>
      <c r="H4" s="191">
        <v>8.3222833696644013E-3</v>
      </c>
      <c r="I4" s="191">
        <v>7.7050350895859964E-3</v>
      </c>
      <c r="J4" s="191">
        <v>3.5879964245299982E-2</v>
      </c>
      <c r="K4" s="191">
        <v>3.2279678841900777E-2</v>
      </c>
      <c r="L4" s="191">
        <v>1.3592756976157656E-2</v>
      </c>
      <c r="M4" s="191">
        <v>1.6312163352771969E-2</v>
      </c>
      <c r="N4" s="191">
        <v>2.4571412180663096E-2</v>
      </c>
      <c r="O4" s="191">
        <v>1.139225324631362E-2</v>
      </c>
      <c r="P4" s="191">
        <v>8.1350115116135078E-3</v>
      </c>
      <c r="Q4" s="191">
        <v>2.1466030574673967E-3</v>
      </c>
      <c r="R4" s="191">
        <v>7.7804577675165132E-3</v>
      </c>
      <c r="S4" s="191"/>
      <c r="T4" s="192"/>
      <c r="U4" s="195"/>
    </row>
    <row r="5" spans="1:21" ht="15.75" customHeight="1">
      <c r="A5" s="156" t="s">
        <v>287</v>
      </c>
      <c r="B5" s="191">
        <v>2.9150437735443423E-3</v>
      </c>
      <c r="C5" s="191">
        <v>1.0445128683609054E-3</v>
      </c>
      <c r="D5" s="191" t="s">
        <v>149</v>
      </c>
      <c r="E5" s="191">
        <v>1.5943116890225848E-3</v>
      </c>
      <c r="F5" s="191" t="s">
        <v>149</v>
      </c>
      <c r="G5" s="191" t="s">
        <v>149</v>
      </c>
      <c r="H5" s="191">
        <v>6.2219260096400995E-3</v>
      </c>
      <c r="I5" s="191">
        <v>5.5923066410940676E-3</v>
      </c>
      <c r="J5" s="191">
        <v>2.4800378686970864E-2</v>
      </c>
      <c r="K5" s="191">
        <v>2.2404959110825993E-2</v>
      </c>
      <c r="L5" s="191">
        <v>9.5912414895840698E-3</v>
      </c>
      <c r="M5" s="191">
        <v>1.1731988767016773E-2</v>
      </c>
      <c r="N5" s="191">
        <v>1.6901598150058986E-2</v>
      </c>
      <c r="O5" s="191">
        <v>7.6071485922945782E-3</v>
      </c>
      <c r="P5" s="191">
        <v>5.2418551489732991E-3</v>
      </c>
      <c r="Q5" s="191" t="s">
        <v>149</v>
      </c>
      <c r="R5" s="191">
        <v>5.3559714045096542E-3</v>
      </c>
      <c r="S5" s="191"/>
      <c r="T5" s="192"/>
      <c r="U5" s="196"/>
    </row>
    <row r="6" spans="1:21" ht="15" customHeight="1">
      <c r="A6" s="156" t="s">
        <v>288</v>
      </c>
      <c r="B6" s="191">
        <v>2.7182885038493903E-3</v>
      </c>
      <c r="C6" s="191" t="s">
        <v>149</v>
      </c>
      <c r="D6" s="191" t="s">
        <v>149</v>
      </c>
      <c r="E6" s="191">
        <v>1.2125798778362445E-3</v>
      </c>
      <c r="F6" s="191" t="s">
        <v>149</v>
      </c>
      <c r="G6" s="191" t="s">
        <v>149</v>
      </c>
      <c r="H6" s="191">
        <v>7.4144577373778239E-3</v>
      </c>
      <c r="I6" s="191">
        <v>3.2850622791613326E-3</v>
      </c>
      <c r="J6" s="191">
        <v>1.7187334452504564E-2</v>
      </c>
      <c r="K6" s="191">
        <v>1.5422064234346852E-2</v>
      </c>
      <c r="L6" s="191">
        <v>6.0110684795221603E-3</v>
      </c>
      <c r="M6" s="191">
        <v>7.7414739121769551E-3</v>
      </c>
      <c r="N6" s="191">
        <v>1.0317480608512517E-2</v>
      </c>
      <c r="O6" s="191">
        <v>4.5853729587149563E-3</v>
      </c>
      <c r="P6" s="191">
        <v>3.2557261012444794E-3</v>
      </c>
      <c r="Q6" s="191" t="s">
        <v>149</v>
      </c>
      <c r="R6" s="191">
        <v>3.0841587687019693E-3</v>
      </c>
      <c r="S6" s="191"/>
      <c r="T6" s="192"/>
      <c r="U6" s="196"/>
    </row>
    <row r="7" spans="1:21" ht="15.75" customHeight="1">
      <c r="A7" s="156" t="s">
        <v>289</v>
      </c>
      <c r="B7" s="191">
        <v>2.1312582992733167E-3</v>
      </c>
      <c r="C7" s="191" t="s">
        <v>149</v>
      </c>
      <c r="D7" s="191" t="s">
        <v>149</v>
      </c>
      <c r="E7" s="191" t="s">
        <v>149</v>
      </c>
      <c r="F7" s="191" t="s">
        <v>149</v>
      </c>
      <c r="G7" s="191" t="s">
        <v>149</v>
      </c>
      <c r="H7" s="191">
        <v>3.7695989359792345E-3</v>
      </c>
      <c r="I7" s="191">
        <v>1.7425288095336998E-3</v>
      </c>
      <c r="J7" s="191">
        <v>1.0121238579105008E-2</v>
      </c>
      <c r="K7" s="191">
        <v>9.3608214498917489E-3</v>
      </c>
      <c r="L7" s="191">
        <v>3.5431297458986249E-3</v>
      </c>
      <c r="M7" s="191">
        <v>4.565893561105613E-3</v>
      </c>
      <c r="N7" s="191">
        <v>5.0727364707146136E-3</v>
      </c>
      <c r="O7" s="191">
        <v>2.126221185285299E-3</v>
      </c>
      <c r="P7" s="191">
        <v>1.3959061769741551E-3</v>
      </c>
      <c r="Q7" s="191" t="s">
        <v>149</v>
      </c>
      <c r="R7" s="191">
        <v>1.3996225185479998E-3</v>
      </c>
      <c r="S7" s="191"/>
      <c r="T7" s="192"/>
      <c r="U7" s="196"/>
    </row>
    <row r="8" spans="1:21" ht="15.75" customHeight="1">
      <c r="A8" s="167" t="s">
        <v>290</v>
      </c>
      <c r="B8" s="191">
        <v>8.5669514471363225E-3</v>
      </c>
      <c r="C8" s="191">
        <v>3.460592694982354E-3</v>
      </c>
      <c r="D8" s="191">
        <v>2.2790452882607264E-3</v>
      </c>
      <c r="E8" s="191">
        <v>3.4221359086308752E-2</v>
      </c>
      <c r="F8" s="191">
        <v>2.1991493455576238E-3</v>
      </c>
      <c r="G8" s="191">
        <v>5.0518350547551442E-3</v>
      </c>
      <c r="H8" s="191">
        <v>5.639736439102009E-2</v>
      </c>
      <c r="I8" s="191">
        <v>8.6647117245903432E-2</v>
      </c>
      <c r="J8" s="191">
        <v>0.29019160773604086</v>
      </c>
      <c r="K8" s="191">
        <v>0.30002790617975944</v>
      </c>
      <c r="L8" s="191">
        <v>0.13461812637418477</v>
      </c>
      <c r="M8" s="191">
        <v>0.2084546285881631</v>
      </c>
      <c r="N8" s="191">
        <v>0.40875712900624434</v>
      </c>
      <c r="O8" s="191">
        <v>0.14155444424221764</v>
      </c>
      <c r="P8" s="191">
        <v>9.9106258888238652E-2</v>
      </c>
      <c r="Q8" s="191">
        <v>2.7260639368523333E-2</v>
      </c>
      <c r="R8" s="191">
        <v>8.9930896186085227E-2</v>
      </c>
      <c r="S8" s="191"/>
      <c r="T8" s="192"/>
      <c r="U8" s="196"/>
    </row>
    <row r="9" spans="1:21" ht="15.75" customHeight="1">
      <c r="A9" s="167" t="s">
        <v>291</v>
      </c>
      <c r="B9" s="191">
        <v>8.3609893354123221E-3</v>
      </c>
      <c r="C9" s="191" t="s">
        <v>149</v>
      </c>
      <c r="D9" s="191" t="s">
        <v>149</v>
      </c>
      <c r="E9" s="191">
        <v>3.5286321204771265E-2</v>
      </c>
      <c r="F9" s="191">
        <v>3.7003663975375069E-3</v>
      </c>
      <c r="G9" s="191">
        <v>7.6647855301984003E-3</v>
      </c>
      <c r="H9" s="191">
        <v>0.1150350036464393</v>
      </c>
      <c r="I9" s="191">
        <v>7.9804522382891499E-2</v>
      </c>
      <c r="J9" s="191"/>
      <c r="K9" s="191">
        <v>0.4590389715131224</v>
      </c>
      <c r="L9" s="191">
        <v>0.20053344194107087</v>
      </c>
      <c r="M9" s="191">
        <v>0.27901491970946884</v>
      </c>
      <c r="N9" s="191">
        <v>0.5043792030549078</v>
      </c>
      <c r="O9" s="191">
        <v>0.19355983843474875</v>
      </c>
      <c r="P9" s="191">
        <v>0.12737321456614434</v>
      </c>
      <c r="Q9" s="191">
        <v>3.3445653470187291E-2</v>
      </c>
      <c r="R9" s="191">
        <v>0.11334572874756708</v>
      </c>
      <c r="S9" s="191"/>
      <c r="T9" s="192"/>
      <c r="U9" s="196"/>
    </row>
    <row r="10" spans="1:21" ht="15.75" customHeight="1">
      <c r="A10" s="167" t="s">
        <v>292</v>
      </c>
      <c r="B10" s="191">
        <v>8.474729767620294E-3</v>
      </c>
      <c r="C10" s="191">
        <v>3.8896434783736986E-3</v>
      </c>
      <c r="D10" s="191">
        <v>2.5016065789149134E-3</v>
      </c>
      <c r="E10" s="191">
        <v>2.2439357694291041E-2</v>
      </c>
      <c r="F10" s="191">
        <v>2.9120941025099554E-3</v>
      </c>
      <c r="G10" s="191">
        <v>4.3700103343517907E-3</v>
      </c>
      <c r="H10" s="191">
        <v>4.9870761916819856E-2</v>
      </c>
      <c r="I10" s="191">
        <v>5.1457402110872803E-2</v>
      </c>
      <c r="J10" s="191">
        <v>0.24419944477482761</v>
      </c>
      <c r="K10" s="191">
        <v>0.23926905603367477</v>
      </c>
      <c r="L10" s="191">
        <v>0.10198357530590126</v>
      </c>
      <c r="M10" s="191">
        <v>0.15052364289791531</v>
      </c>
      <c r="N10" s="191">
        <v>0.28049191218634506</v>
      </c>
      <c r="O10" s="191">
        <v>0.10083829815147552</v>
      </c>
      <c r="P10" s="191">
        <v>7.1937207453845103E-2</v>
      </c>
      <c r="Q10" s="191">
        <v>1.8673030657290264E-2</v>
      </c>
      <c r="R10" s="191">
        <v>6.4698657047514277E-2</v>
      </c>
      <c r="S10" s="191"/>
      <c r="T10" s="192"/>
      <c r="U10" s="196"/>
    </row>
    <row r="11" spans="1:21" ht="15.75" customHeight="1">
      <c r="A11" s="167" t="s">
        <v>293</v>
      </c>
      <c r="B11" s="191">
        <v>4.3829089967834601E-3</v>
      </c>
      <c r="C11" s="191">
        <v>2.0393437885163936E-3</v>
      </c>
      <c r="D11" s="191">
        <v>1.4852433577823177E-3</v>
      </c>
      <c r="E11" s="191">
        <v>1.657387361899483E-2</v>
      </c>
      <c r="F11" s="191">
        <v>1.862675567796506E-3</v>
      </c>
      <c r="G11" s="191">
        <v>2.5535725867908048E-3</v>
      </c>
      <c r="H11" s="191">
        <v>2.9028008634422803E-2</v>
      </c>
      <c r="I11" s="191">
        <v>4.4197088356929669E-2</v>
      </c>
      <c r="J11" s="191">
        <v>0.16000193092391485</v>
      </c>
      <c r="K11" s="191">
        <v>0.16676409379316559</v>
      </c>
      <c r="L11" s="191">
        <v>6.7884599597041975E-2</v>
      </c>
      <c r="M11" s="191">
        <v>0.10332231989150528</v>
      </c>
      <c r="N11" s="191">
        <v>0.19967506200577789</v>
      </c>
      <c r="O11" s="191">
        <v>6.9689321038231583E-2</v>
      </c>
      <c r="P11" s="191">
        <v>5.0588584889350009E-2</v>
      </c>
      <c r="Q11" s="191">
        <v>1.2995759251274245E-2</v>
      </c>
      <c r="R11" s="191">
        <v>4.42402130310275E-2</v>
      </c>
      <c r="S11" s="191"/>
      <c r="T11" s="192"/>
      <c r="U11" s="196"/>
    </row>
    <row r="12" spans="1:21" ht="15.75" customHeight="1">
      <c r="A12" s="167" t="s">
        <v>294</v>
      </c>
      <c r="B12" s="191">
        <v>2.6467984267654686E-3</v>
      </c>
      <c r="C12" s="191">
        <v>1.5068904423049334E-3</v>
      </c>
      <c r="D12" s="191">
        <v>1.0065867632465205E-3</v>
      </c>
      <c r="E12" s="191">
        <v>2.1094450454261962E-2</v>
      </c>
      <c r="F12" s="191">
        <v>1.8819537643430318E-3</v>
      </c>
      <c r="G12" s="191">
        <v>3.4247895213495722E-3</v>
      </c>
      <c r="H12" s="191">
        <v>2.9515992151421297E-2</v>
      </c>
      <c r="I12" s="191">
        <v>4.0085035434429026E-2</v>
      </c>
      <c r="J12" s="191">
        <v>0.18886106279498546</v>
      </c>
      <c r="K12" s="191">
        <v>0.20892162898961408</v>
      </c>
      <c r="L12" s="191">
        <v>8.7202760377719402E-2</v>
      </c>
      <c r="M12" s="191">
        <v>0.13505909048231152</v>
      </c>
      <c r="N12" s="191">
        <v>0.28417131655174288</v>
      </c>
      <c r="O12" s="191">
        <v>9.7804727142417308E-2</v>
      </c>
      <c r="P12" s="191">
        <v>6.9169650848789538E-2</v>
      </c>
      <c r="Q12" s="191">
        <v>1.790614713952934E-2</v>
      </c>
      <c r="R12" s="191">
        <v>6.1985543660733063E-2</v>
      </c>
      <c r="S12" s="191"/>
      <c r="T12" s="192"/>
      <c r="U12" s="196"/>
    </row>
    <row r="13" spans="1:21" ht="15.75" customHeight="1">
      <c r="A13" s="167" t="s">
        <v>295</v>
      </c>
      <c r="B13" s="191">
        <v>7.7875798148572276E-2</v>
      </c>
      <c r="C13" s="191">
        <v>2.226476666157759E-2</v>
      </c>
      <c r="D13" s="191">
        <v>4.3936243108739274E-2</v>
      </c>
      <c r="E13" s="191">
        <v>2.9688934035421291E-2</v>
      </c>
      <c r="F13" s="191">
        <v>0.19777005411029525</v>
      </c>
      <c r="G13" s="191">
        <v>3.4496983631079232E-2</v>
      </c>
      <c r="H13" s="191">
        <v>3.9258735205448141E-2</v>
      </c>
      <c r="I13" s="191">
        <v>4.263395641402374E-2</v>
      </c>
      <c r="J13" s="191">
        <v>0.15212764039714269</v>
      </c>
      <c r="K13" s="191">
        <v>0.12855535068550428</v>
      </c>
      <c r="L13" s="191">
        <v>2.4951590382797238E-2</v>
      </c>
      <c r="M13" s="191">
        <v>2.4511622998775573E-2</v>
      </c>
      <c r="N13" s="191">
        <v>2.4253843168087343E-2</v>
      </c>
      <c r="O13" s="191">
        <v>9.0616745744999238E-3</v>
      </c>
      <c r="P13" s="191">
        <v>5.6494900908383066E-3</v>
      </c>
      <c r="Q13" s="191" t="s">
        <v>149</v>
      </c>
      <c r="R13" s="191">
        <v>6.3756806011154967E-3</v>
      </c>
      <c r="S13" s="191"/>
      <c r="T13" s="192"/>
      <c r="U13" s="195"/>
    </row>
    <row r="14" spans="1:21" ht="15.75" customHeight="1">
      <c r="A14" s="167" t="s">
        <v>296</v>
      </c>
      <c r="B14" s="191">
        <v>7.100751977500383E-2</v>
      </c>
      <c r="C14" s="191">
        <v>2.0389724826712405E-2</v>
      </c>
      <c r="D14" s="191">
        <v>4.3279235003842585E-2</v>
      </c>
      <c r="E14" s="191">
        <v>2.8206778733664173E-2</v>
      </c>
      <c r="F14" s="191">
        <v>0.19643419096402975</v>
      </c>
      <c r="G14" s="191">
        <v>3.2783133707456558E-2</v>
      </c>
      <c r="H14" s="191">
        <v>3.5667471745534321E-2</v>
      </c>
      <c r="I14" s="191">
        <v>4.0855643830112705E-2</v>
      </c>
      <c r="J14" s="191">
        <v>0.13274080752151871</v>
      </c>
      <c r="K14" s="191">
        <v>0.109103853980166</v>
      </c>
      <c r="L14" s="191">
        <v>1.3955460726624704E-2</v>
      </c>
      <c r="M14" s="191">
        <v>1.4342585284033899E-2</v>
      </c>
      <c r="N14" s="191">
        <v>1.0699840149787873E-2</v>
      </c>
      <c r="O14" s="191">
        <v>3.7124756128206976E-3</v>
      </c>
      <c r="P14" s="191">
        <v>2.4461440744846441E-3</v>
      </c>
      <c r="Q14" s="191" t="s">
        <v>149</v>
      </c>
      <c r="R14" s="191">
        <v>3.3921355855793507E-3</v>
      </c>
      <c r="S14" s="191"/>
      <c r="T14" s="192"/>
      <c r="U14" s="195"/>
    </row>
    <row r="15" spans="1:21" ht="15.75" customHeight="1">
      <c r="A15" s="167" t="s">
        <v>297</v>
      </c>
      <c r="B15" s="191">
        <v>6.5950958857359146E-2</v>
      </c>
      <c r="C15" s="191">
        <v>1.6177355014539579E-2</v>
      </c>
      <c r="D15" s="191">
        <v>4.0095639604128396E-2</v>
      </c>
      <c r="E15" s="191">
        <v>2.922057339326857E-2</v>
      </c>
      <c r="F15" s="191">
        <v>0.18779362439519315</v>
      </c>
      <c r="G15" s="191">
        <v>2.9126449488116646E-2</v>
      </c>
      <c r="H15" s="191">
        <v>2.7101821796754442E-2</v>
      </c>
      <c r="I15" s="191">
        <v>2.6621343009771373E-2</v>
      </c>
      <c r="J15" s="191">
        <v>0.11717414461123635</v>
      </c>
      <c r="K15" s="191">
        <v>9.7257988763754299E-2</v>
      </c>
      <c r="L15" s="191">
        <v>8.1335812652734429E-3</v>
      </c>
      <c r="M15" s="191">
        <v>9.6496755452416278E-3</v>
      </c>
      <c r="N15" s="191">
        <v>5.257869176983644E-3</v>
      </c>
      <c r="O15" s="191">
        <v>1.8919121081006302E-3</v>
      </c>
      <c r="P15" s="191" t="s">
        <v>149</v>
      </c>
      <c r="Q15" s="191" t="s">
        <v>149</v>
      </c>
      <c r="R15" s="191" t="s">
        <v>149</v>
      </c>
      <c r="S15" s="191"/>
      <c r="T15" s="192"/>
      <c r="U15" s="195"/>
    </row>
    <row r="16" spans="1:21" ht="15.75" customHeight="1">
      <c r="A16" s="167" t="s">
        <v>298</v>
      </c>
      <c r="B16" s="191">
        <v>5.6170200135314076E-2</v>
      </c>
      <c r="C16" s="191">
        <v>1.3527557082629919E-2</v>
      </c>
      <c r="D16" s="191">
        <v>3.5337551761397717E-2</v>
      </c>
      <c r="E16" s="191">
        <v>2.5083398128365568E-2</v>
      </c>
      <c r="F16" s="191">
        <v>0.1668359775615034</v>
      </c>
      <c r="G16" s="191">
        <v>2.5845816546944535E-2</v>
      </c>
      <c r="H16" s="191">
        <v>2.6740828687330031E-2</v>
      </c>
      <c r="I16" s="191">
        <v>2.4322338135194747E-2</v>
      </c>
      <c r="J16" s="191">
        <v>0.10063670082454566</v>
      </c>
      <c r="K16" s="191">
        <v>8.3786119476736157E-2</v>
      </c>
      <c r="L16" s="191">
        <v>1.3757788577780112E-2</v>
      </c>
      <c r="M16" s="191">
        <v>6.2804749280354665E-3</v>
      </c>
      <c r="N16" s="191">
        <v>3.5590195417642082E-3</v>
      </c>
      <c r="O16" s="191">
        <v>1.1137926511631984E-3</v>
      </c>
      <c r="P16" s="191" t="s">
        <v>149</v>
      </c>
      <c r="Q16" s="191" t="s">
        <v>149</v>
      </c>
      <c r="R16" s="191" t="s">
        <v>149</v>
      </c>
      <c r="S16" s="191"/>
      <c r="T16" s="192"/>
      <c r="U16" s="195"/>
    </row>
    <row r="17" spans="1:21" ht="15.75" customHeight="1">
      <c r="A17" s="167" t="s">
        <v>299</v>
      </c>
      <c r="B17" s="191">
        <v>5.1889557333342697E-2</v>
      </c>
      <c r="C17" s="191">
        <v>1.5309707234774872E-2</v>
      </c>
      <c r="D17" s="191">
        <v>4.0489546967529697E-2</v>
      </c>
      <c r="E17" s="191">
        <v>2.8056239939812766E-2</v>
      </c>
      <c r="F17" s="191">
        <v>0.18274273434432017</v>
      </c>
      <c r="G17" s="191">
        <v>2.952556381781745E-2</v>
      </c>
      <c r="H17" s="191">
        <v>3.2602528937406366E-2</v>
      </c>
      <c r="I17" s="191">
        <v>2.6848721749258456E-2</v>
      </c>
      <c r="J17" s="191">
        <v>0.12455732302083652</v>
      </c>
      <c r="K17" s="191">
        <v>9.9532055824547092E-2</v>
      </c>
      <c r="L17" s="191">
        <v>7.0301456927617792E-3</v>
      </c>
      <c r="M17" s="191">
        <v>8.638414405443438E-3</v>
      </c>
      <c r="N17" s="191">
        <v>3.6905084422850778E-3</v>
      </c>
      <c r="O17" s="191">
        <v>1.2632646294856306E-3</v>
      </c>
      <c r="P17" s="191" t="s">
        <v>149</v>
      </c>
      <c r="Q17" s="191" t="s">
        <v>149</v>
      </c>
      <c r="R17" s="191" t="s">
        <v>149</v>
      </c>
      <c r="S17" s="191"/>
      <c r="T17" s="192"/>
      <c r="U17" s="195"/>
    </row>
    <row r="18" spans="1:21" ht="15.75" customHeight="1">
      <c r="A18" s="167" t="s">
        <v>300</v>
      </c>
      <c r="B18" s="191">
        <v>8.2614632445987494E-3</v>
      </c>
      <c r="C18" s="191">
        <v>2.9288693620185781E-3</v>
      </c>
      <c r="D18" s="191">
        <v>6.9369640063496329E-3</v>
      </c>
      <c r="E18" s="191">
        <v>4.4933345436110727E-3</v>
      </c>
      <c r="F18" s="191">
        <v>3.1680596839451847E-2</v>
      </c>
      <c r="G18" s="191">
        <v>5.5789479762606408E-3</v>
      </c>
      <c r="H18" s="191">
        <v>6.2594789842268838E-3</v>
      </c>
      <c r="I18" s="191">
        <v>4.126120333403655E-3</v>
      </c>
      <c r="J18" s="191">
        <v>2.2081018473524262E-2</v>
      </c>
      <c r="K18" s="191">
        <v>1.7406814624147782E-2</v>
      </c>
      <c r="L18" s="191">
        <v>1.2919244108200436E-3</v>
      </c>
      <c r="M18" s="191">
        <v>1.5340304578231176E-3</v>
      </c>
      <c r="N18" s="191" t="s">
        <v>149</v>
      </c>
      <c r="O18" s="191" t="s">
        <v>149</v>
      </c>
      <c r="P18" s="191" t="s">
        <v>149</v>
      </c>
      <c r="Q18" s="191" t="s">
        <v>149</v>
      </c>
      <c r="R18" s="191" t="s">
        <v>149</v>
      </c>
      <c r="S18" s="191"/>
      <c r="T18" s="192"/>
      <c r="U18" s="195"/>
    </row>
    <row r="19" spans="1:21" ht="15.75" customHeight="1">
      <c r="A19" s="124" t="s">
        <v>302</v>
      </c>
      <c r="B19" s="197">
        <v>7.6062499044069554E-3</v>
      </c>
      <c r="C19" s="197">
        <v>1.6609255868195495E-3</v>
      </c>
      <c r="D19" s="197">
        <v>1.6146429564881362E-3</v>
      </c>
      <c r="E19" s="191" t="s">
        <v>149</v>
      </c>
      <c r="F19" s="191" t="s">
        <v>149</v>
      </c>
      <c r="G19" s="191" t="s">
        <v>149</v>
      </c>
      <c r="H19" s="197">
        <v>7.8596733216869229E-3</v>
      </c>
      <c r="I19" s="191" t="s">
        <v>149</v>
      </c>
      <c r="J19" s="191" t="s">
        <v>149</v>
      </c>
      <c r="K19" s="191" t="s">
        <v>149</v>
      </c>
      <c r="L19" s="191" t="s">
        <v>149</v>
      </c>
      <c r="M19" s="191" t="s">
        <v>149</v>
      </c>
      <c r="N19" s="191" t="s">
        <v>149</v>
      </c>
      <c r="O19" s="191" t="s">
        <v>149</v>
      </c>
      <c r="P19" s="191" t="s">
        <v>149</v>
      </c>
      <c r="Q19" s="191" t="s">
        <v>149</v>
      </c>
      <c r="R19" s="191" t="s">
        <v>149</v>
      </c>
      <c r="S19" s="197"/>
      <c r="T19" s="192"/>
    </row>
    <row r="20" spans="1:21" ht="15.75" customHeight="1">
      <c r="B20" s="197"/>
      <c r="C20" s="197"/>
      <c r="D20" s="191"/>
      <c r="E20" s="191"/>
      <c r="F20" s="197"/>
      <c r="G20" s="191"/>
      <c r="H20" s="197"/>
      <c r="I20" s="191"/>
      <c r="J20" s="197"/>
      <c r="K20" s="191"/>
      <c r="L20" s="191"/>
      <c r="M20" s="191"/>
      <c r="N20" s="191"/>
      <c r="O20" s="191"/>
      <c r="P20" s="191"/>
      <c r="Q20" s="191"/>
      <c r="R20" s="191"/>
      <c r="S20" s="197"/>
    </row>
    <row r="21" spans="1:21" ht="15.75" customHeight="1"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</row>
    <row r="22" spans="1:21" ht="15.75" customHeight="1">
      <c r="B22" s="192"/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8"/>
    </row>
    <row r="23" spans="1:21" ht="15.75" customHeight="1">
      <c r="A23" s="199"/>
    </row>
    <row r="25" spans="1:21" ht="15.75" customHeight="1">
      <c r="A25" s="200"/>
      <c r="B25" s="198"/>
      <c r="C25" s="198"/>
      <c r="D25" s="198"/>
      <c r="E25" s="198"/>
      <c r="F25" s="201"/>
      <c r="G25" s="201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  <c r="S25" s="198"/>
    </row>
    <row r="26" spans="1:21" ht="15.75" customHeight="1">
      <c r="A26" s="202"/>
    </row>
    <row r="39" spans="12:12" ht="15.75" customHeight="1">
      <c r="L39" s="194">
        <f>0.000003/0.0788</f>
        <v>3.8071065989847716E-5</v>
      </c>
    </row>
    <row r="40" spans="12:12" ht="15.75" customHeight="1">
      <c r="L40" s="194">
        <f>L39*1000*1000000</f>
        <v>38071.065989847717</v>
      </c>
    </row>
  </sheetData>
  <pageMargins left="0.78740157480314954" right="0.78740157480314954" top="0.98425196850393704" bottom="0.98425196850393704" header="0.51181102362204722" footer="0.51181102362204722"/>
  <pageSetup paperSize="9" scale="48" fitToWidth="2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"/>
  <sheetViews>
    <sheetView zoomScale="70" workbookViewId="0">
      <pane xSplit="2" ySplit="4" topLeftCell="C5" activePane="bottomRight" state="frozen"/>
      <selection activeCell="G33" sqref="G33"/>
      <selection pane="topRight"/>
      <selection pane="bottomLeft"/>
      <selection pane="bottomRight" activeCell="C5" sqref="C5"/>
    </sheetView>
  </sheetViews>
  <sheetFormatPr baseColWidth="10" defaultColWidth="11.453125" defaultRowHeight="14.5"/>
  <cols>
    <col min="1" max="1" width="11.453125" style="92" bestFit="1"/>
    <col min="2" max="2" width="26.453125" bestFit="1" customWidth="1"/>
    <col min="3" max="8" width="11.453125" style="92" bestFit="1"/>
    <col min="9" max="9" width="0" hidden="1" bestFit="1" customWidth="1"/>
    <col min="10" max="10" width="11.453125" style="92" bestFit="1"/>
    <col min="11" max="16384" width="11.453125" style="92"/>
  </cols>
  <sheetData>
    <row r="1" spans="1:34" s="69" customFormat="1" ht="42">
      <c r="A1" s="72" t="s">
        <v>90</v>
      </c>
      <c r="B1" s="72" t="s">
        <v>91</v>
      </c>
      <c r="C1" s="72" t="s">
        <v>92</v>
      </c>
      <c r="D1" s="72" t="s">
        <v>93</v>
      </c>
      <c r="E1" s="72" t="s">
        <v>94</v>
      </c>
      <c r="F1" s="72" t="s">
        <v>95</v>
      </c>
      <c r="G1" s="73" t="s">
        <v>96</v>
      </c>
      <c r="H1" s="72" t="s">
        <v>97</v>
      </c>
      <c r="I1" s="72"/>
      <c r="J1" s="72" t="s">
        <v>98</v>
      </c>
      <c r="K1" s="72" t="s">
        <v>99</v>
      </c>
      <c r="L1" s="72" t="s">
        <v>100</v>
      </c>
      <c r="M1" s="72" t="s">
        <v>101</v>
      </c>
      <c r="N1" s="72" t="s">
        <v>102</v>
      </c>
      <c r="O1" s="72" t="s">
        <v>103</v>
      </c>
      <c r="P1" s="72" t="s">
        <v>104</v>
      </c>
      <c r="Q1" s="70" t="s">
        <v>189</v>
      </c>
      <c r="R1" s="71" t="s">
        <v>105</v>
      </c>
      <c r="S1" s="71" t="s">
        <v>106</v>
      </c>
      <c r="T1" s="71" t="s">
        <v>107</v>
      </c>
      <c r="U1" s="71" t="s">
        <v>108</v>
      </c>
      <c r="V1" s="71" t="s">
        <v>109</v>
      </c>
      <c r="W1" s="71" t="s">
        <v>110</v>
      </c>
      <c r="X1" s="71" t="s">
        <v>111</v>
      </c>
      <c r="Y1" s="71" t="s">
        <v>112</v>
      </c>
      <c r="Z1" s="71" t="s">
        <v>113</v>
      </c>
      <c r="AA1" s="71" t="s">
        <v>114</v>
      </c>
      <c r="AB1" s="71" t="s">
        <v>115</v>
      </c>
      <c r="AC1" s="71" t="s">
        <v>116</v>
      </c>
      <c r="AD1" s="71" t="s">
        <v>117</v>
      </c>
      <c r="AE1" s="71" t="s">
        <v>118</v>
      </c>
      <c r="AF1" s="71" t="s">
        <v>119</v>
      </c>
    </row>
    <row r="2" spans="1:34" s="93" customFormat="1" ht="40" customHeight="1">
      <c r="A2" s="210" t="s">
        <v>120</v>
      </c>
      <c r="B2" s="211"/>
      <c r="C2" s="74" t="s">
        <v>121</v>
      </c>
      <c r="D2" s="74" t="s">
        <v>122</v>
      </c>
      <c r="E2" s="74" t="s">
        <v>122</v>
      </c>
      <c r="F2" s="74" t="s">
        <v>121</v>
      </c>
      <c r="G2" s="74" t="s">
        <v>123</v>
      </c>
      <c r="H2" s="74" t="s">
        <v>123</v>
      </c>
      <c r="I2" s="74"/>
      <c r="J2" s="74" t="s">
        <v>121</v>
      </c>
      <c r="K2" s="74" t="s">
        <v>123</v>
      </c>
      <c r="L2" s="74" t="s">
        <v>121</v>
      </c>
      <c r="M2" s="74" t="s">
        <v>121</v>
      </c>
      <c r="N2" s="74" t="s">
        <v>124</v>
      </c>
      <c r="O2" s="74" t="s">
        <v>123</v>
      </c>
      <c r="P2" s="74" t="s">
        <v>125</v>
      </c>
      <c r="Q2" s="74"/>
      <c r="R2" s="74" t="s">
        <v>126</v>
      </c>
      <c r="S2" s="74" t="s">
        <v>126</v>
      </c>
      <c r="T2" s="74" t="s">
        <v>126</v>
      </c>
      <c r="U2" s="74" t="s">
        <v>126</v>
      </c>
      <c r="V2" s="74" t="s">
        <v>126</v>
      </c>
      <c r="W2" s="74" t="s">
        <v>126</v>
      </c>
      <c r="X2" s="74" t="s">
        <v>126</v>
      </c>
      <c r="Y2" s="74" t="s">
        <v>126</v>
      </c>
      <c r="Z2" s="74" t="s">
        <v>126</v>
      </c>
      <c r="AA2" s="74" t="s">
        <v>126</v>
      </c>
      <c r="AB2" s="74" t="s">
        <v>126</v>
      </c>
      <c r="AC2" s="74"/>
      <c r="AD2" s="74" t="s">
        <v>124</v>
      </c>
      <c r="AE2" s="74" t="s">
        <v>124</v>
      </c>
      <c r="AF2" s="94"/>
    </row>
    <row r="3" spans="1:34" s="95" customFormat="1" ht="35.15" customHeight="1">
      <c r="A3" s="212" t="s">
        <v>57</v>
      </c>
      <c r="B3" s="212"/>
      <c r="C3" s="75">
        <v>5</v>
      </c>
      <c r="D3" s="75">
        <v>3.2</v>
      </c>
      <c r="E3" s="75">
        <v>1.2</v>
      </c>
      <c r="F3" s="75">
        <v>0.3</v>
      </c>
      <c r="G3" s="75">
        <v>3.4</v>
      </c>
      <c r="H3" s="76">
        <v>5.4</v>
      </c>
      <c r="I3" s="76"/>
      <c r="J3" s="76">
        <v>35</v>
      </c>
      <c r="K3" s="75">
        <v>7</v>
      </c>
      <c r="L3" s="75">
        <v>3</v>
      </c>
      <c r="M3" s="75">
        <v>0.2</v>
      </c>
      <c r="N3" s="75">
        <v>0.1</v>
      </c>
      <c r="O3" s="75">
        <v>4</v>
      </c>
      <c r="P3" s="75">
        <v>60</v>
      </c>
      <c r="Q3" s="7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</row>
    <row r="4" spans="1:34" ht="35.15" customHeight="1">
      <c r="A4" s="78"/>
      <c r="B4" s="78"/>
      <c r="C4" s="77"/>
      <c r="D4" s="77"/>
      <c r="E4" s="77"/>
      <c r="F4" s="77"/>
      <c r="G4" s="77"/>
      <c r="H4" s="79"/>
      <c r="I4" s="79"/>
      <c r="J4" s="79"/>
      <c r="K4" s="77"/>
      <c r="L4" s="77"/>
      <c r="M4" s="77"/>
      <c r="N4" s="77"/>
      <c r="O4" s="77"/>
      <c r="P4" s="77"/>
      <c r="Q4" s="79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</row>
    <row r="5" spans="1:34" s="69" customFormat="1" ht="25" customHeight="1">
      <c r="A5" s="80">
        <v>115446</v>
      </c>
      <c r="B5" s="98" t="s">
        <v>154</v>
      </c>
      <c r="C5" s="81">
        <v>2.67</v>
      </c>
      <c r="D5" s="81">
        <v>1.62</v>
      </c>
      <c r="E5" s="81">
        <v>0.246</v>
      </c>
      <c r="F5" s="81">
        <v>0.46400000000000002</v>
      </c>
      <c r="G5" s="81" t="s">
        <v>127</v>
      </c>
      <c r="H5" s="81">
        <v>28.4</v>
      </c>
      <c r="I5" s="82">
        <v>3.4</v>
      </c>
      <c r="J5" s="81">
        <v>35.200000000000003</v>
      </c>
      <c r="K5" s="81">
        <v>6.94</v>
      </c>
      <c r="L5" s="81">
        <v>1.83</v>
      </c>
      <c r="M5" s="81" t="s">
        <v>127</v>
      </c>
      <c r="N5" s="81">
        <v>7.0000000000000007E-2</v>
      </c>
      <c r="O5" s="81" t="s">
        <v>127</v>
      </c>
      <c r="P5" s="81">
        <v>13.9</v>
      </c>
      <c r="Q5" s="81">
        <f t="shared" ref="Q5:Q22" si="0">SUM(C5:P5)</f>
        <v>94.74</v>
      </c>
      <c r="R5" s="81">
        <v>6.2E-2</v>
      </c>
      <c r="S5" s="81">
        <v>0.1</v>
      </c>
      <c r="T5" s="81">
        <v>2.9000000000000001E-2</v>
      </c>
      <c r="U5" s="81">
        <v>7.9000000000000001E-2</v>
      </c>
      <c r="V5" s="81" t="s">
        <v>127</v>
      </c>
      <c r="W5" s="81" t="s">
        <v>127</v>
      </c>
      <c r="X5" s="81">
        <v>2.3E-2</v>
      </c>
      <c r="Y5" s="81" t="s">
        <v>127</v>
      </c>
      <c r="Z5" s="81" t="s">
        <v>127</v>
      </c>
      <c r="AA5" s="81" t="s">
        <v>127</v>
      </c>
      <c r="AB5" s="81" t="s">
        <v>127</v>
      </c>
      <c r="AC5" s="81">
        <v>0.29299999999999998</v>
      </c>
      <c r="AD5" s="81" t="s">
        <v>127</v>
      </c>
      <c r="AE5" s="81">
        <v>0.28999999999999998</v>
      </c>
      <c r="AF5" s="99">
        <v>0.28999999999999998</v>
      </c>
      <c r="AH5" s="100"/>
    </row>
    <row r="6" spans="1:34" s="69" customFormat="1" ht="25" customHeight="1">
      <c r="A6" s="80">
        <v>115453</v>
      </c>
      <c r="B6" s="98" t="s">
        <v>155</v>
      </c>
      <c r="C6" s="81">
        <v>0.56599999999999995</v>
      </c>
      <c r="D6" s="81">
        <v>1.1100000000000001</v>
      </c>
      <c r="E6" s="81" t="s">
        <v>127</v>
      </c>
      <c r="F6" s="81" t="s">
        <v>127</v>
      </c>
      <c r="G6" s="81" t="s">
        <v>127</v>
      </c>
      <c r="H6" s="81">
        <v>1.95</v>
      </c>
      <c r="I6" s="82">
        <v>3.4</v>
      </c>
      <c r="J6" s="81">
        <v>1.58</v>
      </c>
      <c r="K6" s="81" t="s">
        <v>127</v>
      </c>
      <c r="L6" s="81" t="s">
        <v>127</v>
      </c>
      <c r="M6" s="81" t="s">
        <v>127</v>
      </c>
      <c r="N6" s="81" t="s">
        <v>127</v>
      </c>
      <c r="O6" s="81" t="s">
        <v>127</v>
      </c>
      <c r="P6" s="81" t="s">
        <v>127</v>
      </c>
      <c r="Q6" s="81">
        <f t="shared" si="0"/>
        <v>8.6059999999999999</v>
      </c>
      <c r="R6" s="81" t="s">
        <v>127</v>
      </c>
      <c r="S6" s="81" t="s">
        <v>127</v>
      </c>
      <c r="T6" s="81" t="s">
        <v>127</v>
      </c>
      <c r="U6" s="81" t="s">
        <v>127</v>
      </c>
      <c r="V6" s="81" t="s">
        <v>127</v>
      </c>
      <c r="W6" s="81" t="s">
        <v>127</v>
      </c>
      <c r="X6" s="81" t="s">
        <v>127</v>
      </c>
      <c r="Y6" s="81" t="s">
        <v>127</v>
      </c>
      <c r="Z6" s="81" t="s">
        <v>127</v>
      </c>
      <c r="AA6" s="81" t="s">
        <v>127</v>
      </c>
      <c r="AB6" s="81" t="s">
        <v>127</v>
      </c>
      <c r="AC6" s="81" t="s">
        <v>156</v>
      </c>
      <c r="AD6" s="81" t="s">
        <v>127</v>
      </c>
      <c r="AE6" s="81">
        <v>0.13</v>
      </c>
      <c r="AF6" s="99">
        <v>0.13</v>
      </c>
    </row>
    <row r="7" spans="1:34" s="69" customFormat="1" ht="25" customHeight="1">
      <c r="A7" s="80">
        <v>115454</v>
      </c>
      <c r="B7" s="98" t="s">
        <v>157</v>
      </c>
      <c r="C7" s="81">
        <v>0.95099999999999996</v>
      </c>
      <c r="D7" s="81">
        <v>2.5099999999999998</v>
      </c>
      <c r="E7" s="81" t="s">
        <v>127</v>
      </c>
      <c r="F7" s="81" t="s">
        <v>127</v>
      </c>
      <c r="G7" s="81">
        <v>1.1599999999999999</v>
      </c>
      <c r="H7" s="81">
        <v>4.6500000000000004</v>
      </c>
      <c r="I7" s="82">
        <v>3.4</v>
      </c>
      <c r="J7" s="81">
        <v>44.9</v>
      </c>
      <c r="K7" s="81" t="s">
        <v>127</v>
      </c>
      <c r="L7" s="81" t="s">
        <v>127</v>
      </c>
      <c r="M7" s="81" t="s">
        <v>127</v>
      </c>
      <c r="N7" s="81" t="s">
        <v>127</v>
      </c>
      <c r="O7" s="81">
        <v>1.22</v>
      </c>
      <c r="P7" s="81" t="s">
        <v>127</v>
      </c>
      <c r="Q7" s="81">
        <f t="shared" si="0"/>
        <v>58.790999999999997</v>
      </c>
      <c r="R7" s="81">
        <v>0.05</v>
      </c>
      <c r="S7" s="81">
        <v>0.04</v>
      </c>
      <c r="T7" s="81" t="s">
        <v>127</v>
      </c>
      <c r="U7" s="81">
        <v>4.4999999999999998E-2</v>
      </c>
      <c r="V7" s="81" t="s">
        <v>127</v>
      </c>
      <c r="W7" s="81" t="s">
        <v>127</v>
      </c>
      <c r="X7" s="81">
        <v>4.5999999999999999E-2</v>
      </c>
      <c r="Y7" s="81" t="s">
        <v>127</v>
      </c>
      <c r="Z7" s="81" t="s">
        <v>127</v>
      </c>
      <c r="AA7" s="81" t="s">
        <v>127</v>
      </c>
      <c r="AB7" s="81" t="s">
        <v>127</v>
      </c>
      <c r="AC7" s="81">
        <v>0.18099999999999999</v>
      </c>
      <c r="AD7" s="81" t="s">
        <v>127</v>
      </c>
      <c r="AE7" s="81" t="s">
        <v>127</v>
      </c>
      <c r="AF7" s="99" t="s">
        <v>156</v>
      </c>
    </row>
    <row r="8" spans="1:34" s="69" customFormat="1" ht="25" customHeight="1">
      <c r="A8" s="80">
        <v>115449</v>
      </c>
      <c r="B8" s="98" t="s">
        <v>158</v>
      </c>
      <c r="C8" s="81">
        <v>3.43</v>
      </c>
      <c r="D8" s="81">
        <v>8.52</v>
      </c>
      <c r="E8" s="81" t="s">
        <v>127</v>
      </c>
      <c r="F8" s="81" t="s">
        <v>127</v>
      </c>
      <c r="G8" s="81" t="s">
        <v>127</v>
      </c>
      <c r="H8" s="81">
        <v>3.09</v>
      </c>
      <c r="I8" s="82">
        <v>3.4</v>
      </c>
      <c r="J8" s="81">
        <v>8.99</v>
      </c>
      <c r="K8" s="81" t="s">
        <v>127</v>
      </c>
      <c r="L8" s="81">
        <v>0.50800000000000001</v>
      </c>
      <c r="M8" s="81" t="s">
        <v>127</v>
      </c>
      <c r="N8" s="81" t="s">
        <v>127</v>
      </c>
      <c r="O8" s="81">
        <v>7.2</v>
      </c>
      <c r="P8" s="81" t="s">
        <v>127</v>
      </c>
      <c r="Q8" s="81">
        <f t="shared" si="0"/>
        <v>35.137999999999998</v>
      </c>
      <c r="R8" s="81">
        <v>9.2999999999999999E-2</v>
      </c>
      <c r="S8" s="81">
        <v>0.19</v>
      </c>
      <c r="T8" s="81">
        <v>2.5999999999999999E-2</v>
      </c>
      <c r="U8" s="81">
        <v>7.3999999999999996E-2</v>
      </c>
      <c r="V8" s="81" t="s">
        <v>127</v>
      </c>
      <c r="W8" s="81" t="s">
        <v>127</v>
      </c>
      <c r="X8" s="81">
        <v>7.5999999999999998E-2</v>
      </c>
      <c r="Y8" s="81" t="s">
        <v>127</v>
      </c>
      <c r="Z8" s="81" t="s">
        <v>127</v>
      </c>
      <c r="AA8" s="81" t="s">
        <v>127</v>
      </c>
      <c r="AB8" s="81" t="s">
        <v>127</v>
      </c>
      <c r="AC8" s="81">
        <v>0.45900000000000002</v>
      </c>
      <c r="AD8" s="81">
        <v>0.31</v>
      </c>
      <c r="AE8" s="81">
        <v>1.5</v>
      </c>
      <c r="AF8" s="99">
        <v>1.81</v>
      </c>
    </row>
    <row r="9" spans="1:34" s="69" customFormat="1" ht="25" customHeight="1">
      <c r="A9" s="80">
        <v>115450</v>
      </c>
      <c r="B9" s="98" t="s">
        <v>159</v>
      </c>
      <c r="C9" s="81">
        <v>0.44700000000000001</v>
      </c>
      <c r="D9" s="81">
        <v>3.08</v>
      </c>
      <c r="E9" s="81" t="s">
        <v>127</v>
      </c>
      <c r="F9" s="81" t="s">
        <v>127</v>
      </c>
      <c r="G9" s="81" t="s">
        <v>127</v>
      </c>
      <c r="H9" s="81">
        <v>1.25</v>
      </c>
      <c r="I9" s="82">
        <v>3.4</v>
      </c>
      <c r="J9" s="81">
        <v>1.1399999999999999</v>
      </c>
      <c r="K9" s="81" t="s">
        <v>127</v>
      </c>
      <c r="L9" s="81">
        <v>0.129</v>
      </c>
      <c r="M9" s="81" t="s">
        <v>127</v>
      </c>
      <c r="N9" s="81" t="s">
        <v>127</v>
      </c>
      <c r="O9" s="81">
        <v>2</v>
      </c>
      <c r="P9" s="81" t="s">
        <v>127</v>
      </c>
      <c r="Q9" s="81">
        <f t="shared" si="0"/>
        <v>11.446</v>
      </c>
      <c r="R9" s="81">
        <v>2.7E-2</v>
      </c>
      <c r="S9" s="81">
        <v>4.2000000000000003E-2</v>
      </c>
      <c r="T9" s="81" t="s">
        <v>127</v>
      </c>
      <c r="U9" s="81" t="s">
        <v>127</v>
      </c>
      <c r="V9" s="81" t="s">
        <v>127</v>
      </c>
      <c r="W9" s="81" t="s">
        <v>127</v>
      </c>
      <c r="X9" s="81">
        <v>3.2000000000000001E-2</v>
      </c>
      <c r="Y9" s="81" t="s">
        <v>127</v>
      </c>
      <c r="Z9" s="81" t="s">
        <v>127</v>
      </c>
      <c r="AA9" s="81" t="s">
        <v>127</v>
      </c>
      <c r="AB9" s="81" t="s">
        <v>127</v>
      </c>
      <c r="AC9" s="81">
        <v>0.10100000000000001</v>
      </c>
      <c r="AD9" s="81">
        <v>0.15</v>
      </c>
      <c r="AE9" s="81">
        <v>0.43</v>
      </c>
      <c r="AF9" s="99">
        <v>0.57999999999999996</v>
      </c>
    </row>
    <row r="10" spans="1:34" s="69" customFormat="1" ht="25" customHeight="1">
      <c r="A10" s="80">
        <v>115451</v>
      </c>
      <c r="B10" s="98" t="s">
        <v>160</v>
      </c>
      <c r="C10" s="81">
        <v>0.17799999999999999</v>
      </c>
      <c r="D10" s="81">
        <v>1</v>
      </c>
      <c r="E10" s="81" t="s">
        <v>127</v>
      </c>
      <c r="F10" s="81" t="s">
        <v>127</v>
      </c>
      <c r="G10" s="81" t="s">
        <v>127</v>
      </c>
      <c r="H10" s="81">
        <v>1.46</v>
      </c>
      <c r="I10" s="82">
        <v>3.4</v>
      </c>
      <c r="J10" s="81">
        <v>0.62</v>
      </c>
      <c r="K10" s="81" t="s">
        <v>127</v>
      </c>
      <c r="L10" s="81">
        <v>0.19400000000000001</v>
      </c>
      <c r="M10" s="81" t="s">
        <v>127</v>
      </c>
      <c r="N10" s="81" t="s">
        <v>127</v>
      </c>
      <c r="O10" s="81" t="s">
        <v>127</v>
      </c>
      <c r="P10" s="81" t="s">
        <v>127</v>
      </c>
      <c r="Q10" s="81">
        <f t="shared" si="0"/>
        <v>6.8520000000000003</v>
      </c>
      <c r="R10" s="81" t="s">
        <v>127</v>
      </c>
      <c r="S10" s="81" t="s">
        <v>127</v>
      </c>
      <c r="T10" s="81" t="s">
        <v>127</v>
      </c>
      <c r="U10" s="81" t="s">
        <v>127</v>
      </c>
      <c r="V10" s="81" t="s">
        <v>127</v>
      </c>
      <c r="W10" s="81" t="s">
        <v>127</v>
      </c>
      <c r="X10" s="81" t="s">
        <v>127</v>
      </c>
      <c r="Y10" s="81" t="s">
        <v>127</v>
      </c>
      <c r="Z10" s="81" t="s">
        <v>127</v>
      </c>
      <c r="AA10" s="81" t="s">
        <v>127</v>
      </c>
      <c r="AB10" s="81" t="s">
        <v>127</v>
      </c>
      <c r="AC10" s="81" t="s">
        <v>156</v>
      </c>
      <c r="AD10" s="81">
        <v>0.17</v>
      </c>
      <c r="AE10" s="81">
        <v>0.26</v>
      </c>
      <c r="AF10" s="99">
        <v>0.43</v>
      </c>
    </row>
    <row r="11" spans="1:34" s="69" customFormat="1" ht="25" customHeight="1">
      <c r="A11" s="80">
        <v>115452</v>
      </c>
      <c r="B11" s="98" t="s">
        <v>161</v>
      </c>
      <c r="C11" s="81">
        <v>0.1</v>
      </c>
      <c r="D11" s="81">
        <v>1</v>
      </c>
      <c r="E11" s="81" t="s">
        <v>127</v>
      </c>
      <c r="F11" s="81" t="s">
        <v>127</v>
      </c>
      <c r="G11" s="81" t="s">
        <v>127</v>
      </c>
      <c r="H11" s="81">
        <v>1.25</v>
      </c>
      <c r="I11" s="82">
        <v>3.4</v>
      </c>
      <c r="J11" s="81">
        <v>0.23499999999999999</v>
      </c>
      <c r="K11" s="81" t="s">
        <v>127</v>
      </c>
      <c r="L11" s="81">
        <v>0.111</v>
      </c>
      <c r="M11" s="81" t="s">
        <v>127</v>
      </c>
      <c r="N11" s="81" t="s">
        <v>127</v>
      </c>
      <c r="O11" s="81" t="s">
        <v>127</v>
      </c>
      <c r="P11" s="81" t="s">
        <v>127</v>
      </c>
      <c r="Q11" s="81">
        <f t="shared" si="0"/>
        <v>6.0960000000000001</v>
      </c>
      <c r="R11" s="81" t="s">
        <v>127</v>
      </c>
      <c r="S11" s="81" t="s">
        <v>127</v>
      </c>
      <c r="T11" s="81" t="s">
        <v>127</v>
      </c>
      <c r="U11" s="81" t="s">
        <v>127</v>
      </c>
      <c r="V11" s="81" t="s">
        <v>127</v>
      </c>
      <c r="W11" s="81" t="s">
        <v>127</v>
      </c>
      <c r="X11" s="81" t="s">
        <v>127</v>
      </c>
      <c r="Y11" s="81" t="s">
        <v>127</v>
      </c>
      <c r="Z11" s="81" t="s">
        <v>127</v>
      </c>
      <c r="AA11" s="81" t="s">
        <v>127</v>
      </c>
      <c r="AB11" s="81" t="s">
        <v>127</v>
      </c>
      <c r="AC11" s="81" t="s">
        <v>156</v>
      </c>
      <c r="AD11" s="81">
        <v>6.3E-2</v>
      </c>
      <c r="AE11" s="81">
        <v>0.15</v>
      </c>
      <c r="AF11" s="99">
        <v>0.21299999999999999</v>
      </c>
    </row>
    <row r="12" spans="1:34" s="69" customFormat="1" ht="25" customHeight="1">
      <c r="A12" s="83">
        <v>115447</v>
      </c>
      <c r="B12" s="101" t="s">
        <v>162</v>
      </c>
      <c r="C12" s="84">
        <v>0.626</v>
      </c>
      <c r="D12" s="84">
        <v>3.96</v>
      </c>
      <c r="E12" s="84">
        <v>0.39100000000000001</v>
      </c>
      <c r="F12" s="84">
        <v>0.38500000000000001</v>
      </c>
      <c r="G12" s="84">
        <v>54</v>
      </c>
      <c r="H12" s="84">
        <v>49.4</v>
      </c>
      <c r="I12" s="85">
        <v>3.4</v>
      </c>
      <c r="J12" s="84">
        <v>46.8</v>
      </c>
      <c r="K12" s="84">
        <v>11.2</v>
      </c>
      <c r="L12" s="84">
        <v>3.13</v>
      </c>
      <c r="M12" s="84" t="s">
        <v>127</v>
      </c>
      <c r="N12" s="84">
        <v>0.06</v>
      </c>
      <c r="O12" s="84">
        <v>1.29</v>
      </c>
      <c r="P12" s="84">
        <v>12.5</v>
      </c>
      <c r="Q12" s="84">
        <f t="shared" si="0"/>
        <v>187.14199999999997</v>
      </c>
      <c r="R12" s="84" t="s">
        <v>127</v>
      </c>
      <c r="S12" s="84" t="s">
        <v>127</v>
      </c>
      <c r="T12" s="84" t="s">
        <v>127</v>
      </c>
      <c r="U12" s="84" t="s">
        <v>127</v>
      </c>
      <c r="V12" s="84" t="s">
        <v>127</v>
      </c>
      <c r="W12" s="84" t="s">
        <v>127</v>
      </c>
      <c r="X12" s="84" t="s">
        <v>127</v>
      </c>
      <c r="Y12" s="84" t="s">
        <v>127</v>
      </c>
      <c r="Z12" s="84" t="s">
        <v>127</v>
      </c>
      <c r="AA12" s="84" t="s">
        <v>127</v>
      </c>
      <c r="AB12" s="84" t="s">
        <v>127</v>
      </c>
      <c r="AC12" s="84" t="s">
        <v>156</v>
      </c>
      <c r="AD12" s="84" t="s">
        <v>127</v>
      </c>
      <c r="AE12" s="84" t="s">
        <v>127</v>
      </c>
      <c r="AF12" s="102" t="s">
        <v>156</v>
      </c>
      <c r="AH12" s="103"/>
    </row>
    <row r="13" spans="1:34" s="69" customFormat="1" ht="25" customHeight="1">
      <c r="A13" s="83">
        <v>117239</v>
      </c>
      <c r="B13" s="101" t="s">
        <v>163</v>
      </c>
      <c r="C13" s="84">
        <v>0.53200000000000003</v>
      </c>
      <c r="D13" s="84">
        <v>3.82</v>
      </c>
      <c r="E13" s="84" t="s">
        <v>127</v>
      </c>
      <c r="F13" s="84" t="s">
        <v>127</v>
      </c>
      <c r="G13" s="84">
        <v>7.17</v>
      </c>
      <c r="H13" s="84">
        <v>8.69</v>
      </c>
      <c r="I13" s="84"/>
      <c r="J13" s="84">
        <v>11.9</v>
      </c>
      <c r="K13" s="84">
        <v>2.41</v>
      </c>
      <c r="L13" s="84">
        <v>1.08</v>
      </c>
      <c r="M13" s="84" t="s">
        <v>127</v>
      </c>
      <c r="N13" s="84" t="s">
        <v>127</v>
      </c>
      <c r="O13" s="84">
        <v>4.93</v>
      </c>
      <c r="P13" s="84" t="s">
        <v>164</v>
      </c>
      <c r="Q13" s="84">
        <f t="shared" si="0"/>
        <v>40.532000000000004</v>
      </c>
      <c r="R13" s="86" t="s">
        <v>128</v>
      </c>
      <c r="S13" s="86" t="s">
        <v>128</v>
      </c>
      <c r="T13" s="86" t="s">
        <v>128</v>
      </c>
      <c r="U13" s="86" t="s">
        <v>128</v>
      </c>
      <c r="V13" s="86" t="s">
        <v>128</v>
      </c>
      <c r="W13" s="86" t="s">
        <v>128</v>
      </c>
      <c r="X13" s="86" t="s">
        <v>128</v>
      </c>
      <c r="Y13" s="86" t="s">
        <v>128</v>
      </c>
      <c r="Z13" s="86" t="s">
        <v>128</v>
      </c>
      <c r="AA13" s="86" t="s">
        <v>128</v>
      </c>
      <c r="AB13" s="86" t="s">
        <v>128</v>
      </c>
      <c r="AC13" s="86" t="s">
        <v>128</v>
      </c>
      <c r="AD13" s="86" t="s">
        <v>128</v>
      </c>
      <c r="AE13" s="86" t="s">
        <v>128</v>
      </c>
      <c r="AF13" s="104" t="s">
        <v>128</v>
      </c>
    </row>
    <row r="14" spans="1:34" s="69" customFormat="1" ht="25" customHeight="1">
      <c r="A14" s="83">
        <v>117233</v>
      </c>
      <c r="B14" s="101" t="s">
        <v>165</v>
      </c>
      <c r="C14" s="84">
        <v>1.4</v>
      </c>
      <c r="D14" s="84">
        <v>3.14</v>
      </c>
      <c r="E14" s="84" t="s">
        <v>127</v>
      </c>
      <c r="F14" s="84" t="s">
        <v>127</v>
      </c>
      <c r="G14" s="84">
        <v>18.7</v>
      </c>
      <c r="H14" s="84">
        <v>12.4</v>
      </c>
      <c r="I14" s="84"/>
      <c r="J14" s="84">
        <v>12.2</v>
      </c>
      <c r="K14" s="84">
        <v>2.19</v>
      </c>
      <c r="L14" s="84">
        <v>0.996</v>
      </c>
      <c r="M14" s="84" t="s">
        <v>127</v>
      </c>
      <c r="N14" s="84">
        <v>9.1999999999999998E-2</v>
      </c>
      <c r="O14" s="84">
        <v>29.3</v>
      </c>
      <c r="P14" s="84" t="s">
        <v>127</v>
      </c>
      <c r="Q14" s="84">
        <f t="shared" si="0"/>
        <v>80.418000000000006</v>
      </c>
      <c r="R14" s="86" t="s">
        <v>128</v>
      </c>
      <c r="S14" s="86" t="s">
        <v>128</v>
      </c>
      <c r="T14" s="86" t="s">
        <v>128</v>
      </c>
      <c r="U14" s="86" t="s">
        <v>128</v>
      </c>
      <c r="V14" s="86" t="s">
        <v>128</v>
      </c>
      <c r="W14" s="86" t="s">
        <v>128</v>
      </c>
      <c r="X14" s="86" t="s">
        <v>128</v>
      </c>
      <c r="Y14" s="86" t="s">
        <v>128</v>
      </c>
      <c r="Z14" s="86" t="s">
        <v>128</v>
      </c>
      <c r="AA14" s="86" t="s">
        <v>128</v>
      </c>
      <c r="AB14" s="86" t="s">
        <v>128</v>
      </c>
      <c r="AC14" s="86" t="s">
        <v>128</v>
      </c>
      <c r="AD14" s="86" t="s">
        <v>128</v>
      </c>
      <c r="AE14" s="86" t="s">
        <v>128</v>
      </c>
      <c r="AF14" s="104" t="s">
        <v>128</v>
      </c>
    </row>
    <row r="15" spans="1:34" s="69" customFormat="1" ht="25" customHeight="1">
      <c r="A15" s="83">
        <v>117235</v>
      </c>
      <c r="B15" s="101" t="s">
        <v>166</v>
      </c>
      <c r="C15" s="84">
        <v>0.25800000000000001</v>
      </c>
      <c r="D15" s="84">
        <v>1.29</v>
      </c>
      <c r="E15" s="84" t="s">
        <v>127</v>
      </c>
      <c r="F15" s="84" t="s">
        <v>127</v>
      </c>
      <c r="G15" s="84">
        <v>4.17</v>
      </c>
      <c r="H15" s="84">
        <v>2.79</v>
      </c>
      <c r="I15" s="84"/>
      <c r="J15" s="84">
        <v>4.28</v>
      </c>
      <c r="K15" s="84" t="s">
        <v>127</v>
      </c>
      <c r="L15" s="84">
        <v>0.371</v>
      </c>
      <c r="M15" s="84" t="s">
        <v>127</v>
      </c>
      <c r="N15" s="84" t="s">
        <v>127</v>
      </c>
      <c r="O15" s="84">
        <v>5.33</v>
      </c>
      <c r="P15" s="84" t="s">
        <v>127</v>
      </c>
      <c r="Q15" s="84">
        <f t="shared" si="0"/>
        <v>18.489000000000001</v>
      </c>
      <c r="R15" s="86" t="s">
        <v>128</v>
      </c>
      <c r="S15" s="86" t="s">
        <v>128</v>
      </c>
      <c r="T15" s="86" t="s">
        <v>128</v>
      </c>
      <c r="U15" s="86" t="s">
        <v>128</v>
      </c>
      <c r="V15" s="86" t="s">
        <v>128</v>
      </c>
      <c r="W15" s="86" t="s">
        <v>128</v>
      </c>
      <c r="X15" s="86" t="s">
        <v>128</v>
      </c>
      <c r="Y15" s="86" t="s">
        <v>128</v>
      </c>
      <c r="Z15" s="86" t="s">
        <v>128</v>
      </c>
      <c r="AA15" s="86" t="s">
        <v>128</v>
      </c>
      <c r="AB15" s="86" t="s">
        <v>128</v>
      </c>
      <c r="AC15" s="86" t="s">
        <v>128</v>
      </c>
      <c r="AD15" s="86" t="s">
        <v>128</v>
      </c>
      <c r="AE15" s="86" t="s">
        <v>128</v>
      </c>
      <c r="AF15" s="104" t="s">
        <v>128</v>
      </c>
    </row>
    <row r="16" spans="1:34" s="69" customFormat="1" ht="25" customHeight="1">
      <c r="A16" s="87">
        <v>116242</v>
      </c>
      <c r="B16" s="105" t="s">
        <v>167</v>
      </c>
      <c r="C16" s="88">
        <v>1</v>
      </c>
      <c r="D16" s="88">
        <v>2.0499999999999998</v>
      </c>
      <c r="E16" s="88">
        <v>0.23</v>
      </c>
      <c r="F16" s="88">
        <v>0.438</v>
      </c>
      <c r="G16" s="88">
        <v>1.69</v>
      </c>
      <c r="H16" s="88">
        <v>10.3</v>
      </c>
      <c r="I16" s="88"/>
      <c r="J16" s="88">
        <v>20.9</v>
      </c>
      <c r="K16" s="88">
        <v>4.4000000000000004</v>
      </c>
      <c r="L16" s="88">
        <v>2.12</v>
      </c>
      <c r="M16" s="88" t="s">
        <v>127</v>
      </c>
      <c r="N16" s="88">
        <v>7.1999999999999995E-2</v>
      </c>
      <c r="O16" s="88">
        <v>1.1299999999999999</v>
      </c>
      <c r="P16" s="88">
        <v>18.5</v>
      </c>
      <c r="Q16" s="88">
        <f t="shared" si="0"/>
        <v>62.83</v>
      </c>
      <c r="R16" s="89" t="s">
        <v>128</v>
      </c>
      <c r="S16" s="89" t="s">
        <v>128</v>
      </c>
      <c r="T16" s="89" t="s">
        <v>128</v>
      </c>
      <c r="U16" s="89" t="s">
        <v>128</v>
      </c>
      <c r="V16" s="89" t="s">
        <v>128</v>
      </c>
      <c r="W16" s="89" t="s">
        <v>128</v>
      </c>
      <c r="X16" s="89" t="s">
        <v>128</v>
      </c>
      <c r="Y16" s="89" t="s">
        <v>128</v>
      </c>
      <c r="Z16" s="89" t="s">
        <v>128</v>
      </c>
      <c r="AA16" s="89" t="s">
        <v>128</v>
      </c>
      <c r="AB16" s="89" t="s">
        <v>128</v>
      </c>
      <c r="AC16" s="89" t="s">
        <v>128</v>
      </c>
      <c r="AD16" s="89" t="s">
        <v>128</v>
      </c>
      <c r="AE16" s="89" t="s">
        <v>128</v>
      </c>
      <c r="AF16" s="106" t="s">
        <v>128</v>
      </c>
    </row>
    <row r="17" spans="1:32" s="69" customFormat="1" ht="25" customHeight="1">
      <c r="A17" s="87">
        <v>117240</v>
      </c>
      <c r="B17" s="105" t="s">
        <v>168</v>
      </c>
      <c r="C17" s="88">
        <v>1.18</v>
      </c>
      <c r="D17" s="88">
        <v>1.68</v>
      </c>
      <c r="E17" s="88" t="s">
        <v>127</v>
      </c>
      <c r="F17" s="88" t="s">
        <v>127</v>
      </c>
      <c r="G17" s="88">
        <v>4.03</v>
      </c>
      <c r="H17" s="88">
        <v>8.06</v>
      </c>
      <c r="I17" s="88"/>
      <c r="J17" s="88">
        <v>12</v>
      </c>
      <c r="K17" s="88">
        <v>3.79</v>
      </c>
      <c r="L17" s="88">
        <v>0.34100000000000003</v>
      </c>
      <c r="M17" s="88" t="s">
        <v>127</v>
      </c>
      <c r="N17" s="88" t="s">
        <v>127</v>
      </c>
      <c r="O17" s="88">
        <v>1.67</v>
      </c>
      <c r="P17" s="88">
        <v>7.23</v>
      </c>
      <c r="Q17" s="88">
        <f t="shared" si="0"/>
        <v>39.981000000000009</v>
      </c>
      <c r="R17" s="89" t="s">
        <v>128</v>
      </c>
      <c r="S17" s="89" t="s">
        <v>128</v>
      </c>
      <c r="T17" s="89" t="s">
        <v>128</v>
      </c>
      <c r="U17" s="89" t="s">
        <v>128</v>
      </c>
      <c r="V17" s="89" t="s">
        <v>128</v>
      </c>
      <c r="W17" s="89" t="s">
        <v>128</v>
      </c>
      <c r="X17" s="89" t="s">
        <v>128</v>
      </c>
      <c r="Y17" s="89" t="s">
        <v>128</v>
      </c>
      <c r="Z17" s="89" t="s">
        <v>128</v>
      </c>
      <c r="AA17" s="89" t="s">
        <v>128</v>
      </c>
      <c r="AB17" s="89" t="s">
        <v>128</v>
      </c>
      <c r="AC17" s="89" t="s">
        <v>128</v>
      </c>
      <c r="AD17" s="89" t="s">
        <v>128</v>
      </c>
      <c r="AE17" s="89" t="s">
        <v>128</v>
      </c>
      <c r="AF17" s="106" t="s">
        <v>128</v>
      </c>
    </row>
    <row r="18" spans="1:32" s="69" customFormat="1" ht="25" customHeight="1">
      <c r="A18" s="87">
        <v>117234</v>
      </c>
      <c r="B18" s="105" t="s">
        <v>169</v>
      </c>
      <c r="C18" s="88">
        <v>1.69</v>
      </c>
      <c r="D18" s="88">
        <v>3.12</v>
      </c>
      <c r="E18" s="88" t="s">
        <v>127</v>
      </c>
      <c r="F18" s="88" t="s">
        <v>127</v>
      </c>
      <c r="G18" s="88">
        <v>1.28</v>
      </c>
      <c r="H18" s="88">
        <v>6.42</v>
      </c>
      <c r="I18" s="88"/>
      <c r="J18" s="88">
        <v>6.57</v>
      </c>
      <c r="K18" s="88">
        <v>1</v>
      </c>
      <c r="L18" s="88">
        <v>0.36699999999999999</v>
      </c>
      <c r="M18" s="88" t="s">
        <v>127</v>
      </c>
      <c r="N18" s="88" t="s">
        <v>127</v>
      </c>
      <c r="O18" s="88">
        <v>4.53</v>
      </c>
      <c r="P18" s="88">
        <v>6.72</v>
      </c>
      <c r="Q18" s="88">
        <f t="shared" si="0"/>
        <v>31.697000000000003</v>
      </c>
      <c r="R18" s="89" t="s">
        <v>128</v>
      </c>
      <c r="S18" s="89" t="s">
        <v>128</v>
      </c>
      <c r="T18" s="89" t="s">
        <v>128</v>
      </c>
      <c r="U18" s="89" t="s">
        <v>128</v>
      </c>
      <c r="V18" s="89" t="s">
        <v>128</v>
      </c>
      <c r="W18" s="89" t="s">
        <v>128</v>
      </c>
      <c r="X18" s="89" t="s">
        <v>128</v>
      </c>
      <c r="Y18" s="89" t="s">
        <v>128</v>
      </c>
      <c r="Z18" s="89" t="s">
        <v>128</v>
      </c>
      <c r="AA18" s="89" t="s">
        <v>128</v>
      </c>
      <c r="AB18" s="89" t="s">
        <v>128</v>
      </c>
      <c r="AC18" s="89" t="s">
        <v>128</v>
      </c>
      <c r="AD18" s="89" t="s">
        <v>128</v>
      </c>
      <c r="AE18" s="89" t="s">
        <v>128</v>
      </c>
      <c r="AF18" s="106" t="s">
        <v>128</v>
      </c>
    </row>
    <row r="19" spans="1:32" s="69" customFormat="1" ht="25" customHeight="1">
      <c r="A19" s="87">
        <v>117236</v>
      </c>
      <c r="B19" s="105" t="s">
        <v>170</v>
      </c>
      <c r="C19" s="88">
        <v>0.56799999999999995</v>
      </c>
      <c r="D19" s="88">
        <v>1.32</v>
      </c>
      <c r="E19" s="88" t="s">
        <v>127</v>
      </c>
      <c r="F19" s="88" t="s">
        <v>127</v>
      </c>
      <c r="G19" s="88">
        <v>2.16</v>
      </c>
      <c r="H19" s="88">
        <v>2.29</v>
      </c>
      <c r="I19" s="88"/>
      <c r="J19" s="88">
        <v>3.09</v>
      </c>
      <c r="K19" s="88" t="s">
        <v>127</v>
      </c>
      <c r="L19" s="88">
        <v>0.35099999999999998</v>
      </c>
      <c r="M19" s="88" t="s">
        <v>127</v>
      </c>
      <c r="N19" s="88" t="s">
        <v>127</v>
      </c>
      <c r="O19" s="88">
        <v>5.13</v>
      </c>
      <c r="P19" s="88" t="s">
        <v>127</v>
      </c>
      <c r="Q19" s="88">
        <f t="shared" si="0"/>
        <v>14.908999999999999</v>
      </c>
      <c r="R19" s="89" t="s">
        <v>128</v>
      </c>
      <c r="S19" s="89" t="s">
        <v>128</v>
      </c>
      <c r="T19" s="89" t="s">
        <v>128</v>
      </c>
      <c r="U19" s="89" t="s">
        <v>128</v>
      </c>
      <c r="V19" s="89" t="s">
        <v>128</v>
      </c>
      <c r="W19" s="89" t="s">
        <v>128</v>
      </c>
      <c r="X19" s="89" t="s">
        <v>128</v>
      </c>
      <c r="Y19" s="89" t="s">
        <v>128</v>
      </c>
      <c r="Z19" s="89" t="s">
        <v>128</v>
      </c>
      <c r="AA19" s="89" t="s">
        <v>128</v>
      </c>
      <c r="AB19" s="89" t="s">
        <v>128</v>
      </c>
      <c r="AC19" s="89" t="s">
        <v>128</v>
      </c>
      <c r="AD19" s="89" t="s">
        <v>128</v>
      </c>
      <c r="AE19" s="89" t="s">
        <v>128</v>
      </c>
      <c r="AF19" s="106" t="s">
        <v>128</v>
      </c>
    </row>
    <row r="20" spans="1:32" s="69" customFormat="1" ht="25" customHeight="1">
      <c r="A20" s="90">
        <v>115448</v>
      </c>
      <c r="B20" s="107" t="s">
        <v>153</v>
      </c>
      <c r="C20" s="79" t="s">
        <v>127</v>
      </c>
      <c r="D20" s="79" t="s">
        <v>127</v>
      </c>
      <c r="E20" s="79" t="s">
        <v>127</v>
      </c>
      <c r="F20" s="79" t="s">
        <v>127</v>
      </c>
      <c r="G20" s="79" t="s">
        <v>127</v>
      </c>
      <c r="H20" s="79" t="s">
        <v>127</v>
      </c>
      <c r="I20" s="76">
        <v>3.4</v>
      </c>
      <c r="J20" s="79" t="s">
        <v>127</v>
      </c>
      <c r="K20" s="79" t="s">
        <v>127</v>
      </c>
      <c r="L20" s="79" t="s">
        <v>127</v>
      </c>
      <c r="M20" s="79" t="s">
        <v>127</v>
      </c>
      <c r="N20" s="79" t="s">
        <v>127</v>
      </c>
      <c r="O20" s="79" t="s">
        <v>127</v>
      </c>
      <c r="P20" s="108">
        <v>6.2</v>
      </c>
      <c r="Q20" s="79">
        <f t="shared" si="0"/>
        <v>9.6</v>
      </c>
      <c r="R20" s="91" t="s">
        <v>128</v>
      </c>
      <c r="S20" s="91" t="s">
        <v>128</v>
      </c>
      <c r="T20" s="91" t="s">
        <v>128</v>
      </c>
      <c r="U20" s="91" t="s">
        <v>128</v>
      </c>
      <c r="V20" s="91" t="s">
        <v>128</v>
      </c>
      <c r="W20" s="91" t="s">
        <v>128</v>
      </c>
      <c r="X20" s="91" t="s">
        <v>128</v>
      </c>
      <c r="Y20" s="91" t="s">
        <v>128</v>
      </c>
      <c r="Z20" s="91" t="s">
        <v>128</v>
      </c>
      <c r="AA20" s="91" t="s">
        <v>128</v>
      </c>
      <c r="AB20" s="91" t="s">
        <v>128</v>
      </c>
      <c r="AC20" s="91" t="s">
        <v>128</v>
      </c>
      <c r="AD20" s="91" t="s">
        <v>128</v>
      </c>
      <c r="AE20" s="91" t="s">
        <v>128</v>
      </c>
      <c r="AF20" s="109" t="s">
        <v>128</v>
      </c>
    </row>
    <row r="21" spans="1:32" s="69" customFormat="1" ht="25" customHeight="1">
      <c r="A21" s="90">
        <v>117237</v>
      </c>
      <c r="B21" s="107" t="s">
        <v>175</v>
      </c>
      <c r="C21" s="79" t="s">
        <v>127</v>
      </c>
      <c r="D21" s="79" t="s">
        <v>127</v>
      </c>
      <c r="E21" s="79" t="s">
        <v>127</v>
      </c>
      <c r="F21" s="79" t="s">
        <v>127</v>
      </c>
      <c r="G21" s="79" t="s">
        <v>127</v>
      </c>
      <c r="H21" s="79">
        <v>1.95</v>
      </c>
      <c r="I21" s="79"/>
      <c r="J21" s="79" t="s">
        <v>127</v>
      </c>
      <c r="K21" s="79" t="s">
        <v>127</v>
      </c>
      <c r="L21" s="79" t="s">
        <v>127</v>
      </c>
      <c r="M21" s="79" t="s">
        <v>127</v>
      </c>
      <c r="N21" s="79" t="s">
        <v>127</v>
      </c>
      <c r="O21" s="79" t="s">
        <v>127</v>
      </c>
      <c r="P21" s="79" t="s">
        <v>176</v>
      </c>
      <c r="Q21" s="79">
        <f t="shared" si="0"/>
        <v>1.95</v>
      </c>
      <c r="R21" s="91" t="s">
        <v>128</v>
      </c>
      <c r="S21" s="91" t="s">
        <v>128</v>
      </c>
      <c r="T21" s="91" t="s">
        <v>128</v>
      </c>
      <c r="U21" s="91" t="s">
        <v>128</v>
      </c>
      <c r="V21" s="91" t="s">
        <v>128</v>
      </c>
      <c r="W21" s="91" t="s">
        <v>128</v>
      </c>
      <c r="X21" s="91" t="s">
        <v>128</v>
      </c>
      <c r="Y21" s="91" t="s">
        <v>128</v>
      </c>
      <c r="Z21" s="91" t="s">
        <v>128</v>
      </c>
      <c r="AA21" s="91" t="s">
        <v>128</v>
      </c>
      <c r="AB21" s="91" t="s">
        <v>128</v>
      </c>
      <c r="AC21" s="91" t="s">
        <v>128</v>
      </c>
      <c r="AD21" s="91" t="s">
        <v>128</v>
      </c>
      <c r="AE21" s="91" t="s">
        <v>128</v>
      </c>
      <c r="AF21" s="109" t="s">
        <v>128</v>
      </c>
    </row>
    <row r="22" spans="1:32" s="69" customFormat="1" ht="25" customHeight="1">
      <c r="A22" s="90">
        <v>117238</v>
      </c>
      <c r="B22" s="110" t="s">
        <v>177</v>
      </c>
      <c r="C22" s="79">
        <v>0.1</v>
      </c>
      <c r="D22" s="79">
        <v>2.16</v>
      </c>
      <c r="E22" s="79">
        <v>0.72</v>
      </c>
      <c r="F22" s="79" t="s">
        <v>127</v>
      </c>
      <c r="G22" s="108">
        <v>5.24</v>
      </c>
      <c r="H22" s="79">
        <v>3.91</v>
      </c>
      <c r="I22" s="79"/>
      <c r="J22" s="79">
        <v>0.39500000000000002</v>
      </c>
      <c r="K22" s="79" t="s">
        <v>178</v>
      </c>
      <c r="L22" s="79" t="s">
        <v>127</v>
      </c>
      <c r="M22" s="79" t="s">
        <v>127</v>
      </c>
      <c r="N22" s="79" t="s">
        <v>127</v>
      </c>
      <c r="O22" s="79">
        <v>1.29</v>
      </c>
      <c r="P22" s="79">
        <v>6.18</v>
      </c>
      <c r="Q22" s="79">
        <f t="shared" si="0"/>
        <v>19.995000000000001</v>
      </c>
      <c r="R22" s="91" t="s">
        <v>128</v>
      </c>
      <c r="S22" s="91" t="s">
        <v>128</v>
      </c>
      <c r="T22" s="91" t="s">
        <v>128</v>
      </c>
      <c r="U22" s="91" t="s">
        <v>128</v>
      </c>
      <c r="V22" s="91" t="s">
        <v>128</v>
      </c>
      <c r="W22" s="91" t="s">
        <v>128</v>
      </c>
      <c r="X22" s="91" t="s">
        <v>128</v>
      </c>
      <c r="Y22" s="91" t="s">
        <v>128</v>
      </c>
      <c r="Z22" s="91" t="s">
        <v>128</v>
      </c>
      <c r="AA22" s="91" t="s">
        <v>128</v>
      </c>
      <c r="AB22" s="91" t="s">
        <v>128</v>
      </c>
      <c r="AC22" s="91" t="s">
        <v>128</v>
      </c>
      <c r="AD22" s="91" t="s">
        <v>128</v>
      </c>
      <c r="AE22" s="91" t="s">
        <v>128</v>
      </c>
      <c r="AF22" s="109" t="s">
        <v>128</v>
      </c>
    </row>
  </sheetData>
  <mergeCells count="2">
    <mergeCell ref="A2:B2"/>
    <mergeCell ref="A3:B3"/>
  </mergeCells>
  <pageMargins left="0.7" right="0.7" top="0.78740157500000008" bottom="0.78740157500000008" header="0.3" footer="0.3"/>
  <pageSetup paperSize="9" scale="6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tabSelected="1" topLeftCell="B1" workbookViewId="0">
      <selection activeCell="B3" sqref="B3"/>
    </sheetView>
  </sheetViews>
  <sheetFormatPr baseColWidth="10" defaultRowHeight="14.5"/>
  <cols>
    <col min="1" max="1" width="10.90625" style="112"/>
    <col min="2" max="2" width="17.453125" style="112" bestFit="1" customWidth="1"/>
    <col min="3" max="16384" width="10.90625" style="112"/>
  </cols>
  <sheetData>
    <row r="1" spans="2:2" s="116" customFormat="1" ht="15.5">
      <c r="B1" s="116" t="s">
        <v>267</v>
      </c>
    </row>
    <row r="2" spans="2:2">
      <c r="B2" s="111"/>
    </row>
    <row r="3" spans="2:2" s="117" customFormat="1" ht="18.5">
      <c r="B3" s="115" t="s">
        <v>309</v>
      </c>
    </row>
    <row r="4" spans="2:2" s="113" customFormat="1"/>
    <row r="5" spans="2:2" ht="16.5">
      <c r="B5" s="118" t="s">
        <v>271</v>
      </c>
    </row>
    <row r="6" spans="2:2">
      <c r="B6" s="111"/>
    </row>
    <row r="7" spans="2:2">
      <c r="B7" s="111" t="s">
        <v>268</v>
      </c>
    </row>
    <row r="8" spans="2:2" ht="16.5">
      <c r="B8" s="111" t="s">
        <v>269</v>
      </c>
    </row>
    <row r="9" spans="2:2" ht="16.5">
      <c r="B9" s="118" t="s">
        <v>270</v>
      </c>
    </row>
    <row r="11" spans="2:2">
      <c r="B11" s="112" t="s">
        <v>263</v>
      </c>
    </row>
    <row r="12" spans="2:2">
      <c r="B12" s="112" t="s">
        <v>264</v>
      </c>
    </row>
    <row r="13" spans="2:2">
      <c r="B13" s="112" t="s">
        <v>265</v>
      </c>
    </row>
    <row r="15" spans="2:2">
      <c r="B15" s="112" t="s">
        <v>266</v>
      </c>
    </row>
    <row r="21" spans="3:7" ht="18.5">
      <c r="C21" s="114"/>
      <c r="D21" s="114"/>
      <c r="E21" s="114"/>
      <c r="F21" s="114"/>
      <c r="G21" s="114"/>
    </row>
    <row r="22" spans="3:7" ht="18.5">
      <c r="C22" s="114"/>
      <c r="D22" s="114"/>
      <c r="E22" s="114"/>
      <c r="F22" s="114"/>
      <c r="G22" s="114"/>
    </row>
    <row r="23" spans="3:7" ht="18.5">
      <c r="C23" s="114"/>
      <c r="D23" s="114"/>
      <c r="E23" s="114"/>
      <c r="G23" s="114"/>
    </row>
    <row r="24" spans="3:7" ht="18.5">
      <c r="C24" s="114"/>
      <c r="D24" s="114"/>
      <c r="E24" s="114"/>
      <c r="G24" s="114"/>
    </row>
    <row r="25" spans="3:7" ht="18.5">
      <c r="C25" s="114"/>
      <c r="D25" s="114"/>
      <c r="E25" s="114"/>
      <c r="G25" s="114"/>
    </row>
    <row r="26" spans="3:7" ht="18.5">
      <c r="C26" s="114"/>
      <c r="D26" s="115"/>
      <c r="E26" s="114"/>
      <c r="G26" s="114"/>
    </row>
    <row r="27" spans="3:7" ht="18.5">
      <c r="C27" s="114"/>
      <c r="D27" s="115"/>
      <c r="E27" s="114"/>
      <c r="G27" s="114"/>
    </row>
    <row r="28" spans="3:7" ht="18.5">
      <c r="C28" s="114"/>
      <c r="D28" s="115"/>
      <c r="E28" s="114"/>
      <c r="F28" s="114"/>
      <c r="G28" s="114"/>
    </row>
    <row r="29" spans="3:7" ht="18.5">
      <c r="C29" s="114"/>
      <c r="D29" s="115"/>
      <c r="E29" s="114"/>
      <c r="F29" s="114"/>
      <c r="G29" s="114"/>
    </row>
    <row r="30" spans="3:7" ht="18.5">
      <c r="D30" s="11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zoomScale="70" zoomScaleNormal="70" workbookViewId="0">
      <pane xSplit="1" ySplit="1" topLeftCell="B2" activePane="bottomRight" state="frozen"/>
      <selection activeCell="K19" sqref="K19"/>
      <selection pane="topRight" activeCell="K19" sqref="K19"/>
      <selection pane="bottomLeft" activeCell="K19" sqref="K19"/>
      <selection pane="bottomRight" activeCell="E12" sqref="E12"/>
    </sheetView>
  </sheetViews>
  <sheetFormatPr baseColWidth="10" defaultColWidth="11.453125" defaultRowHeight="14.5"/>
  <cols>
    <col min="1" max="1" width="32.453125" style="130" bestFit="1" customWidth="1"/>
    <col min="2" max="21" width="11.453125" style="130" bestFit="1"/>
    <col min="22" max="22" width="9.1796875" style="130" bestFit="1" customWidth="1"/>
    <col min="23" max="23" width="11.453125" style="130" bestFit="1"/>
    <col min="24" max="16384" width="11.453125" style="130"/>
  </cols>
  <sheetData>
    <row r="1" spans="1:30" s="123" customFormat="1" ht="43.5">
      <c r="A1" s="121" t="s">
        <v>129</v>
      </c>
      <c r="B1" s="121" t="s">
        <v>260</v>
      </c>
      <c r="C1" s="121" t="s">
        <v>261</v>
      </c>
      <c r="D1" s="121" t="s">
        <v>190</v>
      </c>
      <c r="E1" s="121" t="s">
        <v>191</v>
      </c>
      <c r="F1" s="121" t="s">
        <v>192</v>
      </c>
      <c r="G1" s="121" t="s">
        <v>193</v>
      </c>
      <c r="H1" s="121" t="s">
        <v>194</v>
      </c>
      <c r="I1" s="121" t="s">
        <v>195</v>
      </c>
      <c r="J1" s="121" t="s">
        <v>196</v>
      </c>
      <c r="K1" s="121" t="s">
        <v>197</v>
      </c>
      <c r="L1" s="121" t="s">
        <v>198</v>
      </c>
      <c r="M1" s="121" t="s">
        <v>199</v>
      </c>
      <c r="N1" s="121" t="s">
        <v>200</v>
      </c>
      <c r="O1" s="121" t="s">
        <v>201</v>
      </c>
      <c r="P1" s="121" t="s">
        <v>202</v>
      </c>
      <c r="Q1" s="121" t="s">
        <v>203</v>
      </c>
      <c r="R1" s="121" t="s">
        <v>204</v>
      </c>
      <c r="S1" s="121" t="s">
        <v>205</v>
      </c>
      <c r="T1" s="121" t="s">
        <v>206</v>
      </c>
      <c r="U1" s="121" t="s">
        <v>207</v>
      </c>
      <c r="V1" s="121" t="s">
        <v>208</v>
      </c>
      <c r="W1" s="122" t="s">
        <v>209</v>
      </c>
      <c r="X1" s="122" t="s">
        <v>210</v>
      </c>
      <c r="Y1" s="122" t="s">
        <v>211</v>
      </c>
      <c r="Z1" s="122" t="s">
        <v>212</v>
      </c>
      <c r="AA1" s="122" t="s">
        <v>213</v>
      </c>
      <c r="AB1" s="122" t="s">
        <v>214</v>
      </c>
      <c r="AC1" s="122" t="s">
        <v>215</v>
      </c>
      <c r="AD1" s="122" t="s">
        <v>262</v>
      </c>
    </row>
    <row r="2" spans="1:30" s="125" customFormat="1" ht="25" customHeight="1">
      <c r="A2" s="124" t="s">
        <v>247</v>
      </c>
      <c r="B2" s="125" t="s">
        <v>127</v>
      </c>
      <c r="C2" s="125" t="s">
        <v>127</v>
      </c>
      <c r="D2" s="125" t="s">
        <v>127</v>
      </c>
      <c r="E2" s="125" t="s">
        <v>127</v>
      </c>
      <c r="F2" s="125" t="s">
        <v>216</v>
      </c>
      <c r="G2" s="125">
        <v>0.68700000000000006</v>
      </c>
      <c r="H2" s="125">
        <v>4.58</v>
      </c>
      <c r="I2" s="125">
        <v>156</v>
      </c>
      <c r="J2" s="125">
        <v>8.43</v>
      </c>
      <c r="K2" s="125">
        <v>50</v>
      </c>
      <c r="L2" s="125">
        <v>0.113</v>
      </c>
      <c r="M2" s="125">
        <v>48.4</v>
      </c>
      <c r="N2" s="125">
        <v>19.7</v>
      </c>
      <c r="O2" s="125">
        <v>39.799999999999997</v>
      </c>
      <c r="P2" s="125">
        <v>1.25</v>
      </c>
      <c r="Q2" s="125">
        <v>93.7</v>
      </c>
      <c r="R2" s="125" t="s">
        <v>127</v>
      </c>
      <c r="S2" s="125">
        <v>1.77</v>
      </c>
      <c r="T2" s="125" t="s">
        <v>127</v>
      </c>
      <c r="U2" s="125">
        <v>57.4</v>
      </c>
      <c r="V2" s="125">
        <v>102</v>
      </c>
      <c r="W2" s="125" t="s">
        <v>127</v>
      </c>
      <c r="X2" s="125" t="s">
        <v>127</v>
      </c>
      <c r="Y2" s="125" t="s">
        <v>127</v>
      </c>
      <c r="Z2" s="125" t="s">
        <v>127</v>
      </c>
      <c r="AA2" s="125" t="s">
        <v>127</v>
      </c>
      <c r="AB2" s="125" t="s">
        <v>127</v>
      </c>
      <c r="AC2" s="125">
        <v>2.8E-3</v>
      </c>
      <c r="AD2" s="125">
        <v>2.8E-3</v>
      </c>
    </row>
    <row r="3" spans="1:30" s="125" customFormat="1" ht="25" customHeight="1">
      <c r="A3" s="126" t="s">
        <v>248</v>
      </c>
      <c r="B3" s="125" t="s">
        <v>127</v>
      </c>
      <c r="C3" s="125">
        <v>86</v>
      </c>
      <c r="D3" s="125" t="s">
        <v>127</v>
      </c>
      <c r="E3" s="125" t="s">
        <v>127</v>
      </c>
      <c r="F3" s="125" t="s">
        <v>127</v>
      </c>
      <c r="G3" s="125">
        <v>3.8</v>
      </c>
      <c r="H3" s="125">
        <v>16</v>
      </c>
      <c r="I3" s="125">
        <v>163</v>
      </c>
      <c r="J3" s="125">
        <v>44.1</v>
      </c>
      <c r="K3" s="125">
        <v>81.7</v>
      </c>
      <c r="L3" s="125">
        <v>0.65900000000000003</v>
      </c>
      <c r="M3" s="125">
        <v>47.5</v>
      </c>
      <c r="N3" s="125">
        <v>16</v>
      </c>
      <c r="O3" s="125">
        <v>107</v>
      </c>
      <c r="P3" s="125">
        <v>2.0699999999999998</v>
      </c>
      <c r="Q3" s="125">
        <v>63.7</v>
      </c>
      <c r="R3" s="125">
        <v>0.21199999999999999</v>
      </c>
      <c r="S3" s="125">
        <v>1.6</v>
      </c>
      <c r="T3" s="125">
        <v>0.29499999999999998</v>
      </c>
      <c r="U3" s="125">
        <v>40.5</v>
      </c>
      <c r="V3" s="125">
        <v>523</v>
      </c>
      <c r="W3" s="125" t="s">
        <v>127</v>
      </c>
      <c r="X3" s="125" t="s">
        <v>127</v>
      </c>
      <c r="Y3" s="125" t="s">
        <v>127</v>
      </c>
      <c r="Z3" s="125" t="s">
        <v>127</v>
      </c>
      <c r="AA3" s="125" t="s">
        <v>127</v>
      </c>
      <c r="AB3" s="125">
        <v>4.4000000000000003E-3</v>
      </c>
      <c r="AC3" s="125">
        <v>4.8999999999999998E-3</v>
      </c>
      <c r="AD3" s="125">
        <v>9.2999999999999992E-3</v>
      </c>
    </row>
    <row r="4" spans="1:30" s="125" customFormat="1" ht="25" customHeight="1">
      <c r="A4" s="124" t="s">
        <v>249</v>
      </c>
      <c r="B4" s="125" t="s">
        <v>127</v>
      </c>
      <c r="C4" s="125">
        <v>25</v>
      </c>
      <c r="D4" s="125" t="s">
        <v>127</v>
      </c>
      <c r="E4" s="125" t="s">
        <v>127</v>
      </c>
      <c r="F4" s="125" t="s">
        <v>127</v>
      </c>
      <c r="G4" s="125">
        <v>2.9</v>
      </c>
      <c r="H4" s="125">
        <v>9.5299999999999994</v>
      </c>
      <c r="I4" s="125">
        <v>139</v>
      </c>
      <c r="J4" s="125">
        <v>16.8</v>
      </c>
      <c r="K4" s="125">
        <v>49.5</v>
      </c>
      <c r="L4" s="125">
        <v>0.35099999999999998</v>
      </c>
      <c r="M4" s="125">
        <v>38.799999999999997</v>
      </c>
      <c r="N4" s="125">
        <v>13.9</v>
      </c>
      <c r="O4" s="125">
        <v>48.5</v>
      </c>
      <c r="P4" s="125">
        <v>1.6</v>
      </c>
      <c r="Q4" s="125">
        <v>67.8</v>
      </c>
      <c r="R4" s="125">
        <v>6.2E-2</v>
      </c>
      <c r="S4" s="125">
        <v>1.76</v>
      </c>
      <c r="T4" s="125">
        <v>0.1</v>
      </c>
      <c r="U4" s="125">
        <v>36.4</v>
      </c>
      <c r="V4" s="125">
        <v>125</v>
      </c>
      <c r="W4" s="125" t="s">
        <v>127</v>
      </c>
      <c r="X4" s="125" t="s">
        <v>127</v>
      </c>
      <c r="Y4" s="125">
        <v>2.5999999999999999E-3</v>
      </c>
      <c r="Z4" s="125" t="s">
        <v>127</v>
      </c>
      <c r="AA4" s="125" t="s">
        <v>127</v>
      </c>
      <c r="AB4" s="125">
        <v>3.5999999999999999E-3</v>
      </c>
      <c r="AC4" s="125">
        <v>3.8999999999999998E-3</v>
      </c>
      <c r="AD4" s="125">
        <v>1.01E-2</v>
      </c>
    </row>
    <row r="5" spans="1:30" s="125" customFormat="1" ht="25" customHeight="1">
      <c r="A5" s="127" t="s">
        <v>219</v>
      </c>
      <c r="B5" s="125" t="s">
        <v>127</v>
      </c>
      <c r="C5" s="125" t="s">
        <v>127</v>
      </c>
      <c r="D5" s="125" t="s">
        <v>127</v>
      </c>
      <c r="E5" s="125" t="s">
        <v>127</v>
      </c>
      <c r="F5" s="125" t="s">
        <v>127</v>
      </c>
      <c r="G5" s="125">
        <v>0.23100000000000001</v>
      </c>
      <c r="H5" s="125">
        <v>7.24</v>
      </c>
      <c r="I5" s="125">
        <v>39.6</v>
      </c>
      <c r="J5" s="125">
        <v>9.91</v>
      </c>
      <c r="K5" s="125">
        <v>28</v>
      </c>
      <c r="L5" s="125">
        <v>0.23599999999999999</v>
      </c>
      <c r="M5" s="125">
        <v>15.1</v>
      </c>
      <c r="N5" s="125">
        <v>4.0599999999999996</v>
      </c>
      <c r="O5" s="125">
        <v>8.1</v>
      </c>
      <c r="P5" s="125">
        <v>0.189</v>
      </c>
      <c r="Q5" s="125">
        <v>15.9</v>
      </c>
      <c r="R5" s="125" t="s">
        <v>127</v>
      </c>
      <c r="S5" s="125">
        <v>2.09</v>
      </c>
      <c r="T5" s="125">
        <v>0.113</v>
      </c>
      <c r="U5" s="125">
        <v>21.5</v>
      </c>
      <c r="V5" s="125">
        <v>34.9</v>
      </c>
      <c r="W5" s="125" t="s">
        <v>127</v>
      </c>
      <c r="X5" s="125" t="s">
        <v>127</v>
      </c>
      <c r="Y5" s="125" t="s">
        <v>127</v>
      </c>
      <c r="Z5" s="125" t="s">
        <v>127</v>
      </c>
      <c r="AA5" s="125" t="s">
        <v>127</v>
      </c>
      <c r="AB5" s="125" t="s">
        <v>127</v>
      </c>
      <c r="AC5" s="125" t="s">
        <v>127</v>
      </c>
      <c r="AD5" s="125">
        <v>2</v>
      </c>
    </row>
    <row r="6" spans="1:30" s="125" customFormat="1" ht="25" customHeight="1">
      <c r="A6" s="127" t="s">
        <v>273</v>
      </c>
      <c r="B6" s="125" t="s">
        <v>127</v>
      </c>
      <c r="C6" s="125">
        <v>98</v>
      </c>
      <c r="D6" s="125" t="s">
        <v>127</v>
      </c>
      <c r="E6" s="125" t="s">
        <v>127</v>
      </c>
      <c r="F6" s="125" t="s">
        <v>127</v>
      </c>
      <c r="G6" s="125">
        <v>0.50800000000000001</v>
      </c>
      <c r="H6" s="125">
        <v>14.9</v>
      </c>
      <c r="I6" s="125">
        <v>113</v>
      </c>
      <c r="J6" s="125">
        <v>27.7</v>
      </c>
      <c r="K6" s="125">
        <v>66.2</v>
      </c>
      <c r="L6" s="125">
        <v>0.37</v>
      </c>
      <c r="M6" s="125">
        <v>32.5</v>
      </c>
      <c r="N6" s="125">
        <v>11.8</v>
      </c>
      <c r="O6" s="125">
        <v>21.3</v>
      </c>
      <c r="P6" s="125">
        <v>0.34699999999999998</v>
      </c>
      <c r="Q6" s="125">
        <v>43.6</v>
      </c>
      <c r="R6" s="125">
        <v>7.4999999999999997E-2</v>
      </c>
      <c r="S6" s="125">
        <v>2.0699999999999998</v>
      </c>
      <c r="T6" s="125">
        <v>0.29699999999999999</v>
      </c>
      <c r="U6" s="125">
        <v>43.8</v>
      </c>
      <c r="V6" s="125">
        <v>85.7</v>
      </c>
      <c r="W6" s="125">
        <v>2E-3</v>
      </c>
      <c r="X6" s="125" t="s">
        <v>127</v>
      </c>
      <c r="Y6" s="125">
        <v>3.5000000000000001E-3</v>
      </c>
      <c r="Z6" s="125">
        <v>2.2000000000000001E-3</v>
      </c>
      <c r="AA6" s="125" t="s">
        <v>127</v>
      </c>
      <c r="AB6" s="125">
        <v>4.7000000000000002E-3</v>
      </c>
      <c r="AC6" s="125">
        <v>4.0000000000000001E-3</v>
      </c>
      <c r="AD6" s="125">
        <v>1.6400000000000001E-2</v>
      </c>
    </row>
    <row r="7" spans="1:30" s="125" customFormat="1" ht="25" customHeight="1">
      <c r="A7" s="127" t="s">
        <v>221</v>
      </c>
      <c r="B7" s="125" t="s">
        <v>127</v>
      </c>
      <c r="C7" s="125">
        <v>139</v>
      </c>
      <c r="D7" s="125" t="s">
        <v>127</v>
      </c>
      <c r="E7" s="125" t="s">
        <v>127</v>
      </c>
      <c r="F7" s="125" t="s">
        <v>127</v>
      </c>
      <c r="G7" s="125">
        <v>0.20899999999999999</v>
      </c>
      <c r="H7" s="125">
        <v>7.98</v>
      </c>
      <c r="I7" s="125">
        <v>36.9</v>
      </c>
      <c r="J7" s="125">
        <v>13.8</v>
      </c>
      <c r="K7" s="125">
        <v>22.6</v>
      </c>
      <c r="L7" s="125">
        <v>0.129</v>
      </c>
      <c r="M7" s="125">
        <v>13.6</v>
      </c>
      <c r="N7" s="125">
        <v>3.82</v>
      </c>
      <c r="O7" s="125">
        <v>6.66</v>
      </c>
      <c r="P7" s="125">
        <v>0.35299999999999998</v>
      </c>
      <c r="Q7" s="125">
        <v>16.2</v>
      </c>
      <c r="R7" s="125">
        <v>0.05</v>
      </c>
      <c r="S7" s="125" t="s">
        <v>127</v>
      </c>
      <c r="T7" s="125" t="s">
        <v>127</v>
      </c>
      <c r="U7" s="125">
        <v>17.2</v>
      </c>
      <c r="V7" s="125">
        <v>32.6</v>
      </c>
      <c r="W7" s="125" t="s">
        <v>127</v>
      </c>
      <c r="X7" s="125" t="s">
        <v>127</v>
      </c>
      <c r="Y7" s="125" t="s">
        <v>127</v>
      </c>
      <c r="Z7" s="125" t="s">
        <v>127</v>
      </c>
      <c r="AA7" s="125" t="s">
        <v>127</v>
      </c>
      <c r="AB7" s="125">
        <v>2.2000000000000001E-3</v>
      </c>
      <c r="AC7" s="125">
        <v>2.0999999999999999E-3</v>
      </c>
      <c r="AD7" s="125">
        <v>4.3E-3</v>
      </c>
    </row>
    <row r="8" spans="1:30" s="125" customFormat="1" ht="25" customHeight="1">
      <c r="A8" s="127" t="s">
        <v>274</v>
      </c>
      <c r="B8" s="125" t="s">
        <v>127</v>
      </c>
      <c r="C8" s="125" t="s">
        <v>127</v>
      </c>
      <c r="D8" s="125" t="s">
        <v>127</v>
      </c>
      <c r="E8" s="125" t="s">
        <v>127</v>
      </c>
      <c r="F8" s="125" t="s">
        <v>127</v>
      </c>
      <c r="G8" s="125">
        <v>0.19500000000000001</v>
      </c>
      <c r="H8" s="125">
        <v>5.4</v>
      </c>
      <c r="I8" s="125">
        <v>19.5</v>
      </c>
      <c r="J8" s="125">
        <v>3.86</v>
      </c>
      <c r="K8" s="125">
        <v>19.5</v>
      </c>
      <c r="L8" s="125">
        <v>0.254</v>
      </c>
      <c r="M8" s="125">
        <v>9.0299999999999994</v>
      </c>
      <c r="N8" s="125">
        <v>2.2400000000000002</v>
      </c>
      <c r="O8" s="125">
        <v>3.67</v>
      </c>
      <c r="P8" s="125">
        <v>0.21199999999999999</v>
      </c>
      <c r="Q8" s="125">
        <v>9.51</v>
      </c>
      <c r="R8" s="125" t="s">
        <v>127</v>
      </c>
      <c r="S8" s="125">
        <v>1.84</v>
      </c>
      <c r="T8" s="125" t="s">
        <v>127</v>
      </c>
      <c r="U8" s="125">
        <v>11.7</v>
      </c>
      <c r="V8" s="125">
        <v>20.6</v>
      </c>
      <c r="W8" s="125" t="s">
        <v>127</v>
      </c>
      <c r="X8" s="125" t="s">
        <v>127</v>
      </c>
      <c r="Y8" s="125" t="s">
        <v>127</v>
      </c>
      <c r="Z8" s="125" t="s">
        <v>127</v>
      </c>
      <c r="AA8" s="125" t="s">
        <v>127</v>
      </c>
      <c r="AB8" s="125" t="s">
        <v>127</v>
      </c>
      <c r="AC8" s="125" t="s">
        <v>127</v>
      </c>
      <c r="AD8" s="125" t="s">
        <v>156</v>
      </c>
    </row>
    <row r="9" spans="1:30" s="125" customFormat="1" ht="25" customHeight="1">
      <c r="A9" s="127" t="s">
        <v>258</v>
      </c>
      <c r="B9" s="125" t="s">
        <v>127</v>
      </c>
      <c r="C9" s="125">
        <v>121</v>
      </c>
      <c r="D9" s="125" t="s">
        <v>127</v>
      </c>
      <c r="E9" s="125">
        <v>0.5</v>
      </c>
      <c r="F9" s="125" t="s">
        <v>127</v>
      </c>
      <c r="G9" s="125">
        <v>0.44900000000000001</v>
      </c>
      <c r="H9" s="125">
        <v>5.46</v>
      </c>
      <c r="I9" s="125">
        <v>90.5</v>
      </c>
      <c r="J9" s="125">
        <v>15.8</v>
      </c>
      <c r="K9" s="125">
        <v>32.6</v>
      </c>
      <c r="L9" s="125">
        <v>0.161</v>
      </c>
      <c r="M9" s="125">
        <v>15.2</v>
      </c>
      <c r="N9" s="125">
        <v>4.79</v>
      </c>
      <c r="O9" s="125">
        <v>17.3</v>
      </c>
      <c r="P9" s="125">
        <v>0.33200000000000002</v>
      </c>
      <c r="Q9" s="125">
        <v>16.5</v>
      </c>
      <c r="R9" s="125">
        <v>7.4999999999999997E-2</v>
      </c>
      <c r="S9" s="125">
        <v>0.317</v>
      </c>
      <c r="T9" s="125">
        <v>0.158</v>
      </c>
      <c r="U9" s="125">
        <v>19.8</v>
      </c>
      <c r="V9" s="125">
        <v>45.4</v>
      </c>
      <c r="W9" s="125" t="s">
        <v>127</v>
      </c>
      <c r="X9" s="125" t="s">
        <v>127</v>
      </c>
      <c r="Y9" s="125" t="s">
        <v>127</v>
      </c>
      <c r="Z9" s="125" t="s">
        <v>127</v>
      </c>
      <c r="AA9" s="125">
        <v>4.1000000000000003E-3</v>
      </c>
      <c r="AB9" s="125">
        <v>3.5000000000000001E-3</v>
      </c>
      <c r="AC9" s="125">
        <v>3.3999999999999998E-3</v>
      </c>
      <c r="AD9" s="125">
        <v>1.0999999999999999E-2</v>
      </c>
    </row>
    <row r="10" spans="1:30" s="125" customFormat="1" ht="25" customHeight="1">
      <c r="A10" s="127" t="s">
        <v>258</v>
      </c>
      <c r="B10" s="125">
        <v>29</v>
      </c>
      <c r="C10" s="125">
        <v>191</v>
      </c>
      <c r="D10" s="125" t="s">
        <v>127</v>
      </c>
      <c r="E10" s="125" t="s">
        <v>127</v>
      </c>
      <c r="F10" s="125" t="s">
        <v>127</v>
      </c>
      <c r="G10" s="125">
        <v>1.3</v>
      </c>
      <c r="H10" s="125">
        <v>12.6</v>
      </c>
      <c r="I10" s="125">
        <v>211</v>
      </c>
      <c r="J10" s="125">
        <v>49.2</v>
      </c>
      <c r="K10" s="125">
        <v>80.099999999999994</v>
      </c>
      <c r="L10" s="125">
        <v>0.42199999999999999</v>
      </c>
      <c r="M10" s="125">
        <v>10.6</v>
      </c>
      <c r="N10" s="125">
        <v>10.3</v>
      </c>
      <c r="O10" s="125">
        <v>44.1</v>
      </c>
      <c r="P10" s="125">
        <v>1.2</v>
      </c>
      <c r="Q10" s="125">
        <v>39</v>
      </c>
      <c r="R10" s="125">
        <v>0.21299999999999999</v>
      </c>
      <c r="S10" s="125">
        <v>0.69699999999999995</v>
      </c>
      <c r="T10" s="125">
        <v>0.39300000000000002</v>
      </c>
      <c r="U10" s="125">
        <v>36.6</v>
      </c>
      <c r="V10" s="125">
        <v>131</v>
      </c>
      <c r="W10" s="125" t="s">
        <v>127</v>
      </c>
      <c r="X10" s="125" t="s">
        <v>127</v>
      </c>
      <c r="Y10" s="125">
        <v>5.8999999999999999E-3</v>
      </c>
      <c r="Z10" s="125" t="s">
        <v>127</v>
      </c>
      <c r="AA10" s="125">
        <v>1.29E-2</v>
      </c>
      <c r="AB10" s="125">
        <v>1.03E-2</v>
      </c>
      <c r="AC10" s="125">
        <v>1.18E-2</v>
      </c>
      <c r="AD10" s="125">
        <v>4.0899999999999999E-2</v>
      </c>
    </row>
    <row r="11" spans="1:30" s="125" customFormat="1" ht="25" customHeight="1">
      <c r="A11" s="127" t="s">
        <v>225</v>
      </c>
      <c r="B11" s="125" t="s">
        <v>127</v>
      </c>
      <c r="C11" s="125">
        <v>85</v>
      </c>
      <c r="D11" s="125" t="s">
        <v>127</v>
      </c>
      <c r="E11" s="125">
        <v>0.55000000000000004</v>
      </c>
      <c r="F11" s="125" t="s">
        <v>127</v>
      </c>
      <c r="G11" s="125">
        <v>0.61299999999999999</v>
      </c>
      <c r="H11" s="125">
        <v>4.62</v>
      </c>
      <c r="I11" s="125">
        <v>66.099999999999994</v>
      </c>
      <c r="J11" s="125">
        <v>15.6</v>
      </c>
      <c r="K11" s="125">
        <v>22.8</v>
      </c>
      <c r="L11" s="125">
        <v>0.252</v>
      </c>
      <c r="M11" s="125">
        <v>13.8</v>
      </c>
      <c r="N11" s="125">
        <v>4.3099999999999996</v>
      </c>
      <c r="O11" s="125">
        <v>32.700000000000003</v>
      </c>
      <c r="P11" s="125">
        <v>0.50700000000000001</v>
      </c>
      <c r="Q11" s="125">
        <v>15.2</v>
      </c>
      <c r="R11" s="125" t="s">
        <v>127</v>
      </c>
      <c r="S11" s="125">
        <v>0.23100000000000001</v>
      </c>
      <c r="T11" s="125">
        <v>0.1</v>
      </c>
      <c r="U11" s="125">
        <v>15.3</v>
      </c>
      <c r="V11" s="125">
        <v>55.8</v>
      </c>
      <c r="W11" s="125" t="s">
        <v>127</v>
      </c>
      <c r="X11" s="125" t="s">
        <v>127</v>
      </c>
      <c r="Y11" s="125">
        <v>2.7000000000000001E-3</v>
      </c>
      <c r="Z11" s="125" t="s">
        <v>127</v>
      </c>
      <c r="AA11" s="125" t="s">
        <v>217</v>
      </c>
      <c r="AB11" s="125">
        <v>2.8999999999999998E-3</v>
      </c>
      <c r="AC11" s="125">
        <v>4.7999999999999996E-3</v>
      </c>
      <c r="AD11" s="125">
        <v>1.55E-2</v>
      </c>
    </row>
    <row r="12" spans="1:30" s="125" customFormat="1" ht="25" customHeight="1">
      <c r="A12" s="127" t="s">
        <v>276</v>
      </c>
      <c r="B12" s="125" t="s">
        <v>127</v>
      </c>
      <c r="C12" s="125">
        <v>104</v>
      </c>
      <c r="D12" s="125" t="s">
        <v>127</v>
      </c>
      <c r="E12" s="125" t="s">
        <v>127</v>
      </c>
      <c r="F12" s="125" t="s">
        <v>127</v>
      </c>
      <c r="G12" s="125">
        <v>0.65600000000000003</v>
      </c>
      <c r="H12" s="125">
        <v>4.37</v>
      </c>
      <c r="I12" s="125">
        <v>53.4</v>
      </c>
      <c r="J12" s="125">
        <v>13</v>
      </c>
      <c r="K12" s="125">
        <v>18.100000000000001</v>
      </c>
      <c r="L12" s="125">
        <v>0.17100000000000001</v>
      </c>
      <c r="M12" s="125">
        <v>9.23</v>
      </c>
      <c r="N12" s="125">
        <v>2.4</v>
      </c>
      <c r="O12" s="125">
        <v>7.46</v>
      </c>
      <c r="P12" s="125">
        <v>0.21</v>
      </c>
      <c r="Q12" s="125">
        <v>9.6300000000000008</v>
      </c>
      <c r="R12" s="125" t="s">
        <v>127</v>
      </c>
      <c r="S12" s="125">
        <v>0.2</v>
      </c>
      <c r="T12" s="125">
        <v>0.1</v>
      </c>
      <c r="U12" s="125">
        <v>11.7</v>
      </c>
      <c r="V12" s="125">
        <v>17</v>
      </c>
      <c r="W12" s="125" t="s">
        <v>127</v>
      </c>
      <c r="X12" s="125" t="s">
        <v>127</v>
      </c>
      <c r="Y12" s="125" t="s">
        <v>127</v>
      </c>
      <c r="Z12" s="125" t="s">
        <v>127</v>
      </c>
      <c r="AA12" s="125" t="s">
        <v>127</v>
      </c>
      <c r="AB12" s="125" t="s">
        <v>127</v>
      </c>
      <c r="AC12" s="125" t="s">
        <v>127</v>
      </c>
      <c r="AD12" s="125" t="s">
        <v>156</v>
      </c>
    </row>
    <row r="13" spans="1:30" s="125" customFormat="1" ht="25" customHeight="1">
      <c r="A13" s="127" t="s">
        <v>259</v>
      </c>
      <c r="B13" s="125" t="s">
        <v>127</v>
      </c>
      <c r="C13" s="125">
        <v>54</v>
      </c>
      <c r="D13" s="125" t="s">
        <v>127</v>
      </c>
      <c r="E13" s="125" t="s">
        <v>127</v>
      </c>
      <c r="F13" s="125" t="s">
        <v>127</v>
      </c>
      <c r="G13" s="125">
        <v>0.65400000000000003</v>
      </c>
      <c r="H13" s="125">
        <v>6.72</v>
      </c>
      <c r="I13" s="125">
        <v>62</v>
      </c>
      <c r="J13" s="125">
        <v>26.6</v>
      </c>
      <c r="K13" s="125">
        <v>38.1</v>
      </c>
      <c r="L13" s="125">
        <v>0.437</v>
      </c>
      <c r="M13" s="125">
        <v>17.399999999999999</v>
      </c>
      <c r="N13" s="125">
        <v>6.22</v>
      </c>
      <c r="O13" s="128">
        <v>17.2</v>
      </c>
      <c r="P13" s="128">
        <v>0.17299999999999999</v>
      </c>
      <c r="Q13" s="128">
        <v>22</v>
      </c>
      <c r="R13" s="128">
        <v>0.21</v>
      </c>
      <c r="S13" s="128">
        <v>0.375</v>
      </c>
      <c r="T13" s="128">
        <v>0.14399999999999999</v>
      </c>
      <c r="U13" s="128">
        <v>20.8</v>
      </c>
      <c r="V13" s="128">
        <v>68</v>
      </c>
      <c r="W13" s="128" t="s">
        <v>127</v>
      </c>
      <c r="X13" s="128" t="s">
        <v>127</v>
      </c>
      <c r="Y13" s="128" t="s">
        <v>127</v>
      </c>
      <c r="Z13" s="128" t="s">
        <v>127</v>
      </c>
      <c r="AA13" s="128" t="s">
        <v>127</v>
      </c>
      <c r="AB13" s="128" t="s">
        <v>127</v>
      </c>
      <c r="AC13" s="128" t="s">
        <v>127</v>
      </c>
      <c r="AD13" s="128" t="s">
        <v>156</v>
      </c>
    </row>
    <row r="14" spans="1:30" s="125" customFormat="1" ht="25" customHeight="1">
      <c r="A14" s="127" t="s">
        <v>277</v>
      </c>
      <c r="B14" s="125" t="s">
        <v>127</v>
      </c>
      <c r="C14" s="125">
        <v>123</v>
      </c>
      <c r="D14" s="125" t="s">
        <v>127</v>
      </c>
      <c r="E14" s="125" t="s">
        <v>127</v>
      </c>
      <c r="F14" s="125" t="s">
        <v>127</v>
      </c>
      <c r="G14" s="125">
        <v>1.22</v>
      </c>
      <c r="H14" s="125">
        <v>14.2</v>
      </c>
      <c r="I14" s="125">
        <v>148</v>
      </c>
      <c r="J14" s="125">
        <v>45.6</v>
      </c>
      <c r="K14" s="125">
        <v>71</v>
      </c>
      <c r="L14" s="125">
        <v>0.51100000000000001</v>
      </c>
      <c r="M14" s="125">
        <v>28.9</v>
      </c>
      <c r="N14" s="125">
        <v>11.2</v>
      </c>
      <c r="O14" s="128">
        <v>35.299999999999997</v>
      </c>
      <c r="P14" s="128">
        <v>0.65</v>
      </c>
      <c r="Q14" s="128">
        <v>41</v>
      </c>
      <c r="R14" s="128">
        <v>0.313</v>
      </c>
      <c r="S14" s="128">
        <v>0.81299999999999994</v>
      </c>
      <c r="T14" s="128">
        <v>0.371</v>
      </c>
      <c r="U14" s="128">
        <v>33.9</v>
      </c>
      <c r="V14" s="128">
        <v>120</v>
      </c>
      <c r="W14" s="128" t="s">
        <v>127</v>
      </c>
      <c r="X14" s="128" t="s">
        <v>127</v>
      </c>
      <c r="Y14" s="128">
        <v>2E-3</v>
      </c>
      <c r="Z14" s="128" t="s">
        <v>127</v>
      </c>
      <c r="AA14" s="128">
        <v>3.7000000000000002E-3</v>
      </c>
      <c r="AB14" s="128">
        <v>3.5999999999999999E-3</v>
      </c>
      <c r="AC14" s="128">
        <v>2.5999999999999999E-3</v>
      </c>
      <c r="AD14" s="128">
        <v>1.1900000000000001E-2</v>
      </c>
    </row>
    <row r="15" spans="1:30" s="125" customFormat="1" ht="25" customHeight="1">
      <c r="A15" s="127" t="s">
        <v>229</v>
      </c>
      <c r="B15" s="125" t="s">
        <v>127</v>
      </c>
      <c r="C15" s="125">
        <v>93</v>
      </c>
      <c r="D15" s="125" t="s">
        <v>127</v>
      </c>
      <c r="E15" s="125" t="s">
        <v>127</v>
      </c>
      <c r="F15" s="125" t="s">
        <v>127</v>
      </c>
      <c r="G15" s="125">
        <v>0.42299999999999999</v>
      </c>
      <c r="H15" s="125">
        <v>9.26</v>
      </c>
      <c r="I15" s="125">
        <v>74</v>
      </c>
      <c r="J15" s="125">
        <v>26.1</v>
      </c>
      <c r="K15" s="125">
        <v>27.2</v>
      </c>
      <c r="L15" s="125">
        <v>0.36699999999999999</v>
      </c>
      <c r="M15" s="125">
        <v>13.8</v>
      </c>
      <c r="N15" s="125">
        <v>5.13</v>
      </c>
      <c r="O15" s="128">
        <v>13.9</v>
      </c>
      <c r="P15" s="128">
        <v>0.32300000000000001</v>
      </c>
      <c r="Q15" s="128">
        <v>17.399999999999999</v>
      </c>
      <c r="R15" s="128">
        <v>0.05</v>
      </c>
      <c r="S15" s="128">
        <v>0.45400000000000001</v>
      </c>
      <c r="T15" s="128">
        <v>0.11600000000000001</v>
      </c>
      <c r="U15" s="128">
        <v>18.7</v>
      </c>
      <c r="V15" s="128">
        <v>35.9</v>
      </c>
      <c r="W15" s="128" t="s">
        <v>127</v>
      </c>
      <c r="X15" s="128" t="s">
        <v>127</v>
      </c>
      <c r="Y15" s="128" t="s">
        <v>127</v>
      </c>
      <c r="Z15" s="128" t="s">
        <v>127</v>
      </c>
      <c r="AA15" s="128" t="s">
        <v>127</v>
      </c>
      <c r="AB15" s="128" t="s">
        <v>127</v>
      </c>
      <c r="AC15" s="128" t="s">
        <v>127</v>
      </c>
      <c r="AD15" s="128" t="s">
        <v>156</v>
      </c>
    </row>
    <row r="16" spans="1:30" s="125" customFormat="1" ht="25" customHeight="1">
      <c r="A16" s="127" t="s">
        <v>278</v>
      </c>
      <c r="B16" s="125" t="s">
        <v>127</v>
      </c>
      <c r="C16" s="125">
        <v>79</v>
      </c>
      <c r="D16" s="125" t="s">
        <v>127</v>
      </c>
      <c r="E16" s="125" t="s">
        <v>127</v>
      </c>
      <c r="F16" s="125" t="s">
        <v>127</v>
      </c>
      <c r="G16" s="125">
        <v>0.25</v>
      </c>
      <c r="H16" s="125">
        <v>6.02</v>
      </c>
      <c r="I16" s="125">
        <v>38.5</v>
      </c>
      <c r="J16" s="125">
        <v>7.37</v>
      </c>
      <c r="K16" s="125">
        <v>24.3</v>
      </c>
      <c r="L16" s="125">
        <v>0.20699999999999999</v>
      </c>
      <c r="M16" s="125">
        <v>10.3</v>
      </c>
      <c r="N16" s="125">
        <v>3.6</v>
      </c>
      <c r="O16" s="128">
        <v>8.39</v>
      </c>
      <c r="P16" s="128">
        <v>0.19800000000000001</v>
      </c>
      <c r="Q16" s="128">
        <v>14.1</v>
      </c>
      <c r="R16" s="128" t="s">
        <v>127</v>
      </c>
      <c r="S16" s="128">
        <v>0.38900000000000001</v>
      </c>
      <c r="T16" s="128">
        <v>0.1</v>
      </c>
      <c r="U16" s="128">
        <v>15.4</v>
      </c>
      <c r="V16" s="128">
        <v>27.5</v>
      </c>
      <c r="W16" s="128" t="s">
        <v>127</v>
      </c>
      <c r="X16" s="128" t="s">
        <v>127</v>
      </c>
      <c r="Y16" s="128" t="s">
        <v>127</v>
      </c>
      <c r="Z16" s="128" t="s">
        <v>127</v>
      </c>
      <c r="AA16" s="128" t="s">
        <v>127</v>
      </c>
      <c r="AB16" s="128" t="s">
        <v>127</v>
      </c>
      <c r="AC16" s="128" t="s">
        <v>127</v>
      </c>
      <c r="AD16" s="128" t="s">
        <v>156</v>
      </c>
    </row>
    <row r="18" spans="1:3" s="125" customFormat="1" ht="25" customHeight="1">
      <c r="A18" s="129"/>
      <c r="B18" s="129"/>
      <c r="C18" s="127"/>
    </row>
    <row r="19" spans="1:3" s="125" customFormat="1" ht="25" customHeight="1"/>
    <row r="20" spans="1:3" s="125" customFormat="1" ht="25" customHeight="1">
      <c r="A20" s="129"/>
    </row>
    <row r="21" spans="1:3" s="125" customFormat="1" ht="25" customHeight="1">
      <c r="A21" s="129"/>
    </row>
    <row r="22" spans="1:3" s="125" customFormat="1" ht="25" customHeight="1">
      <c r="A22" s="129"/>
    </row>
    <row r="23" spans="1:3" s="125" customFormat="1" ht="25" customHeight="1">
      <c r="A23" s="129"/>
    </row>
    <row r="24" spans="1:3" s="125" customFormat="1" ht="25" customHeight="1">
      <c r="A24" s="129"/>
    </row>
  </sheetData>
  <pageMargins left="0.7" right="0.7" top="0.78740157500000008" bottom="0.78740157500000008" header="0.3" footer="0.3"/>
  <pageSetup paperSize="9" scale="77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6"/>
  <sheetViews>
    <sheetView zoomScale="70" zoomScaleNormal="70" workbookViewId="0">
      <pane xSplit="1" topLeftCell="B1" activePane="topRight" state="frozen"/>
      <selection activeCell="K19" sqref="K19"/>
      <selection pane="topRight" activeCell="J11" sqref="J11"/>
    </sheetView>
  </sheetViews>
  <sheetFormatPr baseColWidth="10" defaultColWidth="9.1796875" defaultRowHeight="15.75" customHeight="1"/>
  <cols>
    <col min="1" max="1" width="25.453125" style="119" bestFit="1" customWidth="1"/>
    <col min="2" max="7" width="9.453125" style="133" bestFit="1" customWidth="1"/>
    <col min="8" max="8" width="14.1796875" style="133" bestFit="1" customWidth="1"/>
    <col min="9" max="9" width="10" style="133" bestFit="1" customWidth="1"/>
    <col min="10" max="10" width="10.7265625" style="133" bestFit="1" customWidth="1"/>
    <col min="11" max="11" width="12.26953125" style="133" bestFit="1" customWidth="1"/>
    <col min="12" max="12" width="10" style="133" bestFit="1" customWidth="1"/>
    <col min="13" max="13" width="10.1796875" style="133" bestFit="1" customWidth="1"/>
    <col min="14" max="14" width="11.1796875" style="133" bestFit="1" customWidth="1"/>
    <col min="15" max="15" width="10" style="133" bestFit="1" customWidth="1"/>
    <col min="16" max="16" width="9.7265625" style="133" bestFit="1" customWidth="1"/>
    <col min="17" max="17" width="9.453125" style="133" bestFit="1" customWidth="1"/>
    <col min="18" max="18" width="10" style="133" bestFit="1" customWidth="1"/>
    <col min="19" max="19" width="14.453125" style="133" bestFit="1" customWidth="1"/>
    <col min="20" max="20" width="11.81640625" style="133" bestFit="1" customWidth="1"/>
    <col min="21" max="21" width="11.7265625" style="133" bestFit="1" customWidth="1"/>
    <col min="22" max="24" width="9.1796875" style="133" bestFit="1"/>
    <col min="25" max="25" width="13.7265625" style="133" bestFit="1" customWidth="1"/>
    <col min="26" max="26" width="9.1796875" style="133" bestFit="1"/>
    <col min="27" max="16384" width="9.1796875" style="133"/>
  </cols>
  <sheetData>
    <row r="1" spans="1:21" s="119" customFormat="1" ht="15.75" customHeight="1">
      <c r="B1" s="131" t="s">
        <v>130</v>
      </c>
      <c r="C1" s="131" t="s">
        <v>131</v>
      </c>
      <c r="D1" s="131" t="s">
        <v>132</v>
      </c>
      <c r="E1" s="131" t="s">
        <v>133</v>
      </c>
      <c r="F1" s="131" t="s">
        <v>134</v>
      </c>
      <c r="G1" s="131" t="s">
        <v>135</v>
      </c>
      <c r="H1" s="131" t="s">
        <v>136</v>
      </c>
      <c r="I1" s="131" t="s">
        <v>137</v>
      </c>
      <c r="J1" s="131" t="s">
        <v>138</v>
      </c>
      <c r="K1" s="131" t="s">
        <v>139</v>
      </c>
      <c r="L1" s="131" t="s">
        <v>140</v>
      </c>
      <c r="M1" s="131" t="s">
        <v>141</v>
      </c>
      <c r="N1" s="131" t="s">
        <v>142</v>
      </c>
      <c r="O1" s="131" t="s">
        <v>143</v>
      </c>
      <c r="P1" s="131" t="s">
        <v>144</v>
      </c>
      <c r="Q1" s="131" t="s">
        <v>145</v>
      </c>
      <c r="R1" s="131" t="s">
        <v>146</v>
      </c>
      <c r="S1" s="119" t="s">
        <v>147</v>
      </c>
      <c r="T1" s="119" t="s">
        <v>147</v>
      </c>
    </row>
    <row r="2" spans="1:21" ht="15.75" customHeight="1">
      <c r="A2" s="119" t="s">
        <v>129</v>
      </c>
      <c r="B2" s="132" t="s">
        <v>186</v>
      </c>
      <c r="C2" s="132" t="s">
        <v>186</v>
      </c>
      <c r="D2" s="132" t="s">
        <v>186</v>
      </c>
      <c r="E2" s="132" t="s">
        <v>186</v>
      </c>
      <c r="F2" s="132" t="s">
        <v>186</v>
      </c>
      <c r="G2" s="132" t="s">
        <v>186</v>
      </c>
      <c r="H2" s="132" t="s">
        <v>186</v>
      </c>
      <c r="I2" s="132" t="s">
        <v>186</v>
      </c>
      <c r="J2" s="132" t="s">
        <v>186</v>
      </c>
      <c r="K2" s="132" t="s">
        <v>186</v>
      </c>
      <c r="L2" s="132" t="s">
        <v>186</v>
      </c>
      <c r="M2" s="132" t="s">
        <v>186</v>
      </c>
      <c r="N2" s="132" t="s">
        <v>186</v>
      </c>
      <c r="O2" s="132" t="s">
        <v>186</v>
      </c>
      <c r="P2" s="132" t="s">
        <v>186</v>
      </c>
      <c r="Q2" s="132" t="s">
        <v>186</v>
      </c>
      <c r="R2" s="132" t="s">
        <v>186</v>
      </c>
      <c r="S2" s="132" t="s">
        <v>186</v>
      </c>
      <c r="T2" s="132" t="s">
        <v>187</v>
      </c>
    </row>
    <row r="3" spans="1:21" ht="25" customHeight="1">
      <c r="A3" s="124" t="s">
        <v>247</v>
      </c>
      <c r="B3" s="134">
        <v>141.65444801468158</v>
      </c>
      <c r="C3" s="134">
        <v>77.226470403841702</v>
      </c>
      <c r="D3" s="134">
        <v>77.63243143109122</v>
      </c>
      <c r="E3" s="134">
        <v>112.86814802364204</v>
      </c>
      <c r="F3" s="134">
        <v>0</v>
      </c>
      <c r="G3" s="134">
        <v>53.116910638528715</v>
      </c>
      <c r="H3" s="134">
        <v>864.50845534899997</v>
      </c>
      <c r="I3" s="134">
        <v>289.79735072252862</v>
      </c>
      <c r="J3" s="134">
        <v>2100.0415839280727</v>
      </c>
      <c r="K3" s="134">
        <v>1511.0760318215039</v>
      </c>
      <c r="L3" s="134">
        <v>1207.1513107710366</v>
      </c>
      <c r="M3" s="134">
        <v>1365.1024169079042</v>
      </c>
      <c r="N3" s="134">
        <v>2314.154180255176</v>
      </c>
      <c r="O3" s="134">
        <v>924.44334866051508</v>
      </c>
      <c r="P3" s="134">
        <v>733.6467012869133</v>
      </c>
      <c r="Q3" s="134">
        <v>201.65622130948415</v>
      </c>
      <c r="R3" s="134">
        <v>595.52025090258473</v>
      </c>
      <c r="S3" s="134">
        <f t="shared" ref="S3:S14" si="0">SUM(B3:R3)</f>
        <v>12569.596260426504</v>
      </c>
      <c r="T3" s="135">
        <f t="shared" ref="T3:T14" si="1">S3/1000</f>
        <v>12.569596260426504</v>
      </c>
    </row>
    <row r="4" spans="1:21" ht="21" customHeight="1">
      <c r="A4" s="126" t="s">
        <v>248</v>
      </c>
      <c r="B4" s="134">
        <v>201.49879281758146</v>
      </c>
      <c r="C4" s="134">
        <v>92.095733780818321</v>
      </c>
      <c r="D4" s="134">
        <v>64.731967734839301</v>
      </c>
      <c r="E4" s="134">
        <v>175.52990155821516</v>
      </c>
      <c r="F4" s="134">
        <v>70.743692849248461</v>
      </c>
      <c r="G4" s="134">
        <v>104.97186915779429</v>
      </c>
      <c r="H4" s="134">
        <v>1604.5630297346261</v>
      </c>
      <c r="I4" s="134">
        <v>537.42696273464617</v>
      </c>
      <c r="J4" s="134">
        <v>3806.8276618479372</v>
      </c>
      <c r="K4" s="134">
        <v>2801.0369674507765</v>
      </c>
      <c r="L4" s="134">
        <v>2093.0294054397136</v>
      </c>
      <c r="M4" s="134">
        <v>2339.6598323452131</v>
      </c>
      <c r="N4" s="134">
        <v>3873.3449642080323</v>
      </c>
      <c r="O4" s="134">
        <v>1623.453158004181</v>
      </c>
      <c r="P4" s="134">
        <v>1157.8076939326918</v>
      </c>
      <c r="Q4" s="134">
        <v>321.97513232532106</v>
      </c>
      <c r="R4" s="134">
        <v>960.99453650268697</v>
      </c>
      <c r="S4" s="134">
        <f t="shared" si="0"/>
        <v>21829.691302424326</v>
      </c>
      <c r="T4" s="135">
        <f t="shared" si="1"/>
        <v>21.829691302424326</v>
      </c>
    </row>
    <row r="5" spans="1:21" ht="22" customHeight="1">
      <c r="A5" s="124" t="s">
        <v>249</v>
      </c>
      <c r="B5" s="134">
        <v>48.222456672078124</v>
      </c>
      <c r="C5" s="134">
        <v>21.154539543631245</v>
      </c>
      <c r="D5" s="134">
        <v>14.697662291570964</v>
      </c>
      <c r="E5" s="134">
        <v>22.146348431597648</v>
      </c>
      <c r="F5" s="134">
        <v>16.81091200596412</v>
      </c>
      <c r="G5" s="134">
        <v>20.166434987490785</v>
      </c>
      <c r="H5" s="134">
        <v>450.48374245192491</v>
      </c>
      <c r="I5" s="134">
        <v>106.30966072136989</v>
      </c>
      <c r="J5" s="134">
        <v>772.47368567025944</v>
      </c>
      <c r="K5" s="134">
        <v>528.25341091112591</v>
      </c>
      <c r="L5" s="134">
        <v>407.8280447354465</v>
      </c>
      <c r="M5" s="134">
        <v>415.39355264317965</v>
      </c>
      <c r="N5" s="134">
        <v>614.24894900705306</v>
      </c>
      <c r="O5" s="134">
        <v>268.87981540049037</v>
      </c>
      <c r="P5" s="134">
        <v>179.12393708804467</v>
      </c>
      <c r="Q5" s="134">
        <v>50.245856592709494</v>
      </c>
      <c r="R5" s="134">
        <v>150.04463566104809</v>
      </c>
      <c r="S5" s="134">
        <f t="shared" si="0"/>
        <v>4086.4836448149849</v>
      </c>
      <c r="T5" s="135">
        <f t="shared" si="1"/>
        <v>4.0864836448149848</v>
      </c>
    </row>
    <row r="6" spans="1:21" ht="23.5" customHeight="1">
      <c r="A6" s="124" t="s">
        <v>250</v>
      </c>
      <c r="B6" s="134">
        <v>0</v>
      </c>
      <c r="C6" s="134">
        <v>0</v>
      </c>
      <c r="D6" s="134">
        <v>0</v>
      </c>
      <c r="E6" s="134">
        <v>0</v>
      </c>
      <c r="F6" s="134">
        <v>0</v>
      </c>
      <c r="G6" s="134">
        <v>0</v>
      </c>
      <c r="H6" s="134">
        <v>15.213880687669471</v>
      </c>
      <c r="I6" s="134">
        <v>0</v>
      </c>
      <c r="J6" s="134">
        <v>64.3141632588693</v>
      </c>
      <c r="K6" s="134">
        <v>43.64279482582706</v>
      </c>
      <c r="L6" s="134">
        <v>17.581954062277497</v>
      </c>
      <c r="M6" s="134">
        <v>18.11043878437248</v>
      </c>
      <c r="N6" s="134">
        <v>20.333828831118787</v>
      </c>
      <c r="O6" s="134">
        <v>0</v>
      </c>
      <c r="P6" s="134">
        <v>0</v>
      </c>
      <c r="Q6" s="134">
        <v>0</v>
      </c>
      <c r="R6" s="134">
        <v>0</v>
      </c>
      <c r="S6" s="134">
        <f t="shared" si="0"/>
        <v>179.19706045013461</v>
      </c>
      <c r="T6" s="135">
        <f t="shared" si="1"/>
        <v>0.17919706045013462</v>
      </c>
    </row>
    <row r="7" spans="1:21" ht="24" customHeight="1">
      <c r="A7" s="127" t="s">
        <v>219</v>
      </c>
      <c r="B7" s="134">
        <v>0</v>
      </c>
      <c r="C7" s="134">
        <v>0</v>
      </c>
      <c r="D7" s="134">
        <v>0</v>
      </c>
      <c r="E7" s="134">
        <v>0</v>
      </c>
      <c r="F7" s="134">
        <v>46.64302171473102</v>
      </c>
      <c r="G7" s="134">
        <v>0</v>
      </c>
      <c r="H7" s="134">
        <v>797.09800364134117</v>
      </c>
      <c r="I7" s="134">
        <v>149.38994867222107</v>
      </c>
      <c r="J7" s="134">
        <v>1346.0525018778064</v>
      </c>
      <c r="K7" s="134">
        <v>1007.7911733793956</v>
      </c>
      <c r="L7" s="134">
        <v>784.38594431742433</v>
      </c>
      <c r="M7" s="134">
        <v>825.67146536769178</v>
      </c>
      <c r="N7" s="134">
        <v>1313.4636640727797</v>
      </c>
      <c r="O7" s="134">
        <v>650.79965261553173</v>
      </c>
      <c r="P7" s="134">
        <v>457.69400514655302</v>
      </c>
      <c r="Q7" s="134">
        <v>127.40302003181547</v>
      </c>
      <c r="R7" s="134">
        <v>406.80628448909539</v>
      </c>
      <c r="S7" s="134">
        <f t="shared" si="0"/>
        <v>7913.198685326387</v>
      </c>
      <c r="T7" s="135">
        <f t="shared" si="1"/>
        <v>7.9131986853263871</v>
      </c>
    </row>
    <row r="8" spans="1:21" ht="20.5" customHeight="1">
      <c r="A8" s="127" t="s">
        <v>273</v>
      </c>
      <c r="B8" s="134">
        <v>0</v>
      </c>
      <c r="C8" s="134">
        <v>0</v>
      </c>
      <c r="D8" s="134">
        <v>0</v>
      </c>
      <c r="E8" s="134">
        <v>0</v>
      </c>
      <c r="F8" s="134">
        <v>65.869746617906202</v>
      </c>
      <c r="G8" s="134">
        <v>50.935152720049032</v>
      </c>
      <c r="H8" s="134">
        <v>883.70123937099561</v>
      </c>
      <c r="I8" s="134">
        <v>222.4755136826584</v>
      </c>
      <c r="J8" s="134">
        <v>1742.6265407140395</v>
      </c>
      <c r="K8" s="134">
        <v>1347.4147475063339</v>
      </c>
      <c r="L8" s="134">
        <v>1098.0089670372597</v>
      </c>
      <c r="M8" s="134">
        <v>1146.3750141104765</v>
      </c>
      <c r="N8" s="134">
        <v>1844.9804715544242</v>
      </c>
      <c r="O8" s="134">
        <v>930.19729302028827</v>
      </c>
      <c r="P8" s="134">
        <v>617.55143042641623</v>
      </c>
      <c r="Q8" s="134">
        <v>178.63441601899805</v>
      </c>
      <c r="R8" s="134">
        <v>550.96009427471233</v>
      </c>
      <c r="S8" s="134">
        <f t="shared" ref="S8:S9" si="2">SUM(B8:R8)</f>
        <v>10679.73062705456</v>
      </c>
      <c r="T8" s="135">
        <f t="shared" si="1"/>
        <v>10.67973062705456</v>
      </c>
    </row>
    <row r="9" spans="1:21" ht="21" customHeight="1">
      <c r="A9" s="127" t="s">
        <v>221</v>
      </c>
      <c r="B9" s="134">
        <v>16.033202481829985</v>
      </c>
      <c r="C9" s="134">
        <v>0</v>
      </c>
      <c r="D9" s="134">
        <v>0</v>
      </c>
      <c r="E9" s="134">
        <v>9.5627127374871268</v>
      </c>
      <c r="F9" s="134">
        <v>42.670687044818294</v>
      </c>
      <c r="G9" s="134">
        <v>35.161488166109741</v>
      </c>
      <c r="H9" s="134">
        <v>381.00984533633863</v>
      </c>
      <c r="I9" s="134">
        <v>98.405457535944919</v>
      </c>
      <c r="J9" s="134">
        <v>683.80421119323375</v>
      </c>
      <c r="K9" s="134">
        <v>492.48004714424718</v>
      </c>
      <c r="L9" s="134">
        <v>401.48335486090059</v>
      </c>
      <c r="M9" s="134">
        <v>379.04591199305952</v>
      </c>
      <c r="N9" s="134">
        <v>555.79543995001347</v>
      </c>
      <c r="O9" s="134">
        <v>278.43473785381951</v>
      </c>
      <c r="P9" s="134">
        <v>154.69242081066707</v>
      </c>
      <c r="Q9" s="134">
        <v>52.140577257471023</v>
      </c>
      <c r="R9" s="134">
        <v>136.36710793903006</v>
      </c>
      <c r="S9" s="134">
        <f t="shared" si="2"/>
        <v>3717.0872023049719</v>
      </c>
      <c r="T9" s="135">
        <f t="shared" si="1"/>
        <v>3.7170872023049721</v>
      </c>
    </row>
    <row r="10" spans="1:21" ht="25" customHeight="1">
      <c r="A10" s="127" t="s">
        <v>274</v>
      </c>
      <c r="B10" s="134">
        <v>0</v>
      </c>
      <c r="C10" s="134">
        <v>0</v>
      </c>
      <c r="D10" s="134">
        <v>0</v>
      </c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4">
        <v>4.9256801917644033</v>
      </c>
      <c r="O10" s="134">
        <v>1.7846689602556425E-3</v>
      </c>
      <c r="P10" s="134">
        <v>0</v>
      </c>
      <c r="Q10" s="134">
        <v>0</v>
      </c>
      <c r="R10" s="134">
        <v>0</v>
      </c>
      <c r="S10" s="134">
        <f t="shared" si="0"/>
        <v>4.9274648607246592</v>
      </c>
      <c r="T10" s="135">
        <f t="shared" si="1"/>
        <v>4.9274648607246594E-3</v>
      </c>
    </row>
    <row r="11" spans="1:21" ht="22.5" customHeight="1">
      <c r="A11" s="127" t="s">
        <v>258</v>
      </c>
      <c r="B11" s="134">
        <v>217.34018339460653</v>
      </c>
      <c r="C11" s="134">
        <v>111.74076397235073</v>
      </c>
      <c r="D11" s="134">
        <v>89.675967407599472</v>
      </c>
      <c r="E11" s="134">
        <v>388.46365177299913</v>
      </c>
      <c r="F11" s="134">
        <v>432.34182931685507</v>
      </c>
      <c r="G11" s="134">
        <v>981.16450384800635</v>
      </c>
      <c r="H11" s="134">
        <v>11583.803381137091</v>
      </c>
      <c r="I11" s="134">
        <v>2773.4362021525567</v>
      </c>
      <c r="J11" s="134">
        <v>15632.801913868514</v>
      </c>
      <c r="K11" s="134">
        <v>10731.216923332193</v>
      </c>
      <c r="L11" s="134">
        <v>7984.9661094445883</v>
      </c>
      <c r="M11" s="134">
        <v>6660.4674173053781</v>
      </c>
      <c r="N11" s="134">
        <v>10853.154798655951</v>
      </c>
      <c r="O11" s="134">
        <v>6034.4372139959014</v>
      </c>
      <c r="P11" s="134">
        <v>3525.1234647373767</v>
      </c>
      <c r="Q11" s="134">
        <v>985.00979827395076</v>
      </c>
      <c r="R11" s="134">
        <v>2904.7111604404326</v>
      </c>
      <c r="S11" s="134">
        <f>SUM(B11:R11)</f>
        <v>81889.855283056357</v>
      </c>
      <c r="T11" s="135">
        <f t="shared" si="1"/>
        <v>81.889855283056363</v>
      </c>
    </row>
    <row r="12" spans="1:21" ht="22.5" customHeight="1">
      <c r="A12" s="127" t="s">
        <v>275</v>
      </c>
      <c r="B12" s="134">
        <v>128.82440006200886</v>
      </c>
      <c r="C12" s="134">
        <v>0</v>
      </c>
      <c r="D12" s="134">
        <v>0</v>
      </c>
      <c r="E12" s="134">
        <v>420.58897484934278</v>
      </c>
      <c r="F12" s="134">
        <v>87.230250548195883</v>
      </c>
      <c r="G12" s="134">
        <v>277.67464303133357</v>
      </c>
      <c r="H12" s="134">
        <v>3240.5153542651342</v>
      </c>
      <c r="I12" s="134">
        <v>925.74441964902235</v>
      </c>
      <c r="J12" s="134">
        <v>7703.2352913035311</v>
      </c>
      <c r="K12" s="134">
        <v>5622.6932490988929</v>
      </c>
      <c r="L12" s="134">
        <v>4365.2492603837791</v>
      </c>
      <c r="M12" s="134">
        <v>4137.7916335547789</v>
      </c>
      <c r="N12" s="134">
        <v>7462.3401411317636</v>
      </c>
      <c r="O12" s="134">
        <v>3965.7308065403781</v>
      </c>
      <c r="P12" s="134">
        <v>2351.3999710305302</v>
      </c>
      <c r="Q12" s="134">
        <v>685.72238788494883</v>
      </c>
      <c r="R12" s="134">
        <v>1940.9890082576335</v>
      </c>
      <c r="S12" s="134">
        <f t="shared" ref="S12" si="3">SUM(B12:R12)</f>
        <v>43315.729791591264</v>
      </c>
      <c r="T12" s="135">
        <f t="shared" si="1"/>
        <v>43.315729791591266</v>
      </c>
    </row>
    <row r="13" spans="1:21" ht="23.5" customHeight="1">
      <c r="A13" s="127" t="s">
        <v>225</v>
      </c>
      <c r="B13" s="134">
        <v>59.200219032891432</v>
      </c>
      <c r="C13" s="134">
        <v>46.292383740241661</v>
      </c>
      <c r="D13" s="134">
        <v>48.359212650292953</v>
      </c>
      <c r="E13" s="134">
        <v>211.18454477573522</v>
      </c>
      <c r="F13" s="134">
        <v>144.00545282360594</v>
      </c>
      <c r="G13" s="134">
        <v>634.50327843345428</v>
      </c>
      <c r="H13" s="134">
        <v>6077.999316698505</v>
      </c>
      <c r="I13" s="134">
        <v>1050.5576562337014</v>
      </c>
      <c r="J13" s="134">
        <v>7658.4752495207013</v>
      </c>
      <c r="K13" s="134">
        <v>4964.309718588278</v>
      </c>
      <c r="L13" s="134">
        <v>3896.7380889248057</v>
      </c>
      <c r="M13" s="134">
        <v>3102.2067574333878</v>
      </c>
      <c r="N13" s="134">
        <v>5137.8939246495383</v>
      </c>
      <c r="O13" s="134">
        <v>2739.1804159898238</v>
      </c>
      <c r="P13" s="134">
        <v>1517.5693091935887</v>
      </c>
      <c r="Q13" s="134">
        <v>447.26261710328214</v>
      </c>
      <c r="R13" s="134">
        <v>1210.165857985754</v>
      </c>
      <c r="S13" s="134">
        <f t="shared" si="0"/>
        <v>38945.904003777585</v>
      </c>
      <c r="T13" s="135">
        <f t="shared" si="1"/>
        <v>38.945904003777585</v>
      </c>
    </row>
    <row r="14" spans="1:21" ht="23.5" customHeight="1">
      <c r="A14" s="127" t="s">
        <v>276</v>
      </c>
      <c r="B14" s="134">
        <v>0</v>
      </c>
      <c r="C14" s="134">
        <v>0</v>
      </c>
      <c r="D14" s="134">
        <v>0</v>
      </c>
      <c r="E14" s="134">
        <v>0</v>
      </c>
      <c r="F14" s="134">
        <v>0</v>
      </c>
      <c r="G14" s="134">
        <v>0</v>
      </c>
      <c r="H14" s="134">
        <v>63.898899756798869</v>
      </c>
      <c r="I14" s="134">
        <v>14.107761443902874</v>
      </c>
      <c r="J14" s="134">
        <v>152.90675086524388</v>
      </c>
      <c r="K14" s="134">
        <v>128.81338694815986</v>
      </c>
      <c r="L14" s="134">
        <v>97.720947694563108</v>
      </c>
      <c r="M14" s="134">
        <v>103.29454727479816</v>
      </c>
      <c r="N14" s="134">
        <v>166.10540126393229</v>
      </c>
      <c r="O14" s="134">
        <v>84.264333873726457</v>
      </c>
      <c r="P14" s="134">
        <v>58.183154628093725</v>
      </c>
      <c r="Q14" s="134">
        <v>17.791349514635989</v>
      </c>
      <c r="R14" s="134">
        <v>55.365261705579336</v>
      </c>
      <c r="S14" s="134">
        <f t="shared" si="0"/>
        <v>942.45179496943445</v>
      </c>
      <c r="T14" s="135">
        <f t="shared" si="1"/>
        <v>0.94245179496943443</v>
      </c>
    </row>
    <row r="15" spans="1:21" ht="24.5" customHeight="1">
      <c r="A15" s="127" t="s">
        <v>259</v>
      </c>
      <c r="B15" s="134">
        <v>39.339236409262909</v>
      </c>
      <c r="C15" s="134">
        <v>11.864983922642702</v>
      </c>
      <c r="D15" s="134">
        <v>9.690506039750316</v>
      </c>
      <c r="E15" s="134">
        <v>25.138142142189317</v>
      </c>
      <c r="F15" s="134">
        <v>19.533692471213023</v>
      </c>
      <c r="G15" s="134">
        <v>35.255243746850041</v>
      </c>
      <c r="H15" s="134">
        <v>365.0376740667711</v>
      </c>
      <c r="I15" s="134">
        <v>90.070669082177432</v>
      </c>
      <c r="J15" s="134">
        <v>725.79380775776508</v>
      </c>
      <c r="K15" s="134">
        <v>550.82166554981416</v>
      </c>
      <c r="L15" s="134">
        <v>439.76357581293723</v>
      </c>
      <c r="M15" s="134">
        <v>381.18778419090012</v>
      </c>
      <c r="N15" s="134">
        <v>608.95940796826096</v>
      </c>
      <c r="O15" s="134">
        <v>338.05137263446682</v>
      </c>
      <c r="P15" s="134">
        <v>248.56040497604317</v>
      </c>
      <c r="Q15" s="134">
        <v>61.355236430214205</v>
      </c>
      <c r="R15" s="134">
        <v>231.66384146828312</v>
      </c>
      <c r="S15" s="134">
        <v>4182.0872446695412</v>
      </c>
      <c r="T15" s="135">
        <f t="shared" ref="T15:T18" si="4">S15/1000</f>
        <v>4.1820872446695407</v>
      </c>
    </row>
    <row r="16" spans="1:21" ht="19" customHeight="1">
      <c r="A16" s="127" t="s">
        <v>277</v>
      </c>
      <c r="B16" s="134">
        <v>64.304941977517302</v>
      </c>
      <c r="C16" s="134">
        <v>76.565942377410039</v>
      </c>
      <c r="D16" s="134">
        <v>92.633177085833637</v>
      </c>
      <c r="E16" s="134">
        <v>81.699250785662898</v>
      </c>
      <c r="F16" s="134">
        <v>86.297776817921061</v>
      </c>
      <c r="G16" s="134">
        <v>112.49058224221825</v>
      </c>
      <c r="H16" s="134">
        <v>2328.2357599049774</v>
      </c>
      <c r="I16" s="134">
        <v>269.23293493637374</v>
      </c>
      <c r="J16" s="134">
        <v>4306.2978596143821</v>
      </c>
      <c r="K16" s="134">
        <v>2800.9622843568009</v>
      </c>
      <c r="L16" s="134">
        <v>1219.1982944841905</v>
      </c>
      <c r="M16" s="134">
        <v>1431.3015007055576</v>
      </c>
      <c r="N16" s="134">
        <v>2142.812652657351</v>
      </c>
      <c r="O16" s="134">
        <v>898.6525961038061</v>
      </c>
      <c r="P16" s="134">
        <v>660.80512564112826</v>
      </c>
      <c r="Q16" s="134">
        <v>170.27737202500884</v>
      </c>
      <c r="R16" s="134">
        <v>596.32206780838817</v>
      </c>
      <c r="S16" s="134">
        <v>17338.090119524528</v>
      </c>
      <c r="T16" s="135">
        <f t="shared" si="4"/>
        <v>17.338090119524527</v>
      </c>
      <c r="U16" s="135"/>
    </row>
    <row r="17" spans="1:25" ht="22.5" customHeight="1">
      <c r="A17" s="127" t="s">
        <v>229</v>
      </c>
      <c r="B17" s="134">
        <v>22.121617249220975</v>
      </c>
      <c r="C17" s="134">
        <v>33.231103316988765</v>
      </c>
      <c r="D17" s="134">
        <v>33.504964876763367</v>
      </c>
      <c r="E17" s="134">
        <v>26.523751778512295</v>
      </c>
      <c r="F17" s="134">
        <v>141.38116055739565</v>
      </c>
      <c r="G17" s="134">
        <v>203.05065287728198</v>
      </c>
      <c r="H17" s="134">
        <v>1122.7258332200322</v>
      </c>
      <c r="I17" s="134">
        <v>261.95396468291295</v>
      </c>
      <c r="J17" s="134">
        <v>1287.6949386571061</v>
      </c>
      <c r="K17" s="134">
        <v>878.97458898770299</v>
      </c>
      <c r="L17" s="134">
        <v>587.42434979925827</v>
      </c>
      <c r="M17" s="134">
        <v>468.80484631206815</v>
      </c>
      <c r="N17" s="134">
        <v>653.65349714977094</v>
      </c>
      <c r="O17" s="134">
        <v>363.00910290647636</v>
      </c>
      <c r="P17" s="134">
        <v>223.13697776549873</v>
      </c>
      <c r="Q17" s="134">
        <v>60.887874313370389</v>
      </c>
      <c r="R17" s="134">
        <v>192.25808779790796</v>
      </c>
      <c r="S17" s="134">
        <v>6560.337312248269</v>
      </c>
      <c r="T17" s="135">
        <f t="shared" si="4"/>
        <v>6.5603373122482687</v>
      </c>
      <c r="U17" s="135"/>
    </row>
    <row r="18" spans="1:25" ht="25.5" customHeight="1">
      <c r="A18" s="127" t="s">
        <v>278</v>
      </c>
      <c r="B18" s="136" t="s">
        <v>188</v>
      </c>
      <c r="C18" s="136" t="s">
        <v>188</v>
      </c>
      <c r="D18" s="136" t="s">
        <v>188</v>
      </c>
      <c r="E18" s="137">
        <v>26.178961795965513</v>
      </c>
      <c r="F18" s="134">
        <v>29.076534126275256</v>
      </c>
      <c r="G18" s="134">
        <v>76.141001425624651</v>
      </c>
      <c r="H18" s="134">
        <v>742.85926595991168</v>
      </c>
      <c r="I18" s="134">
        <v>218.28739997659548</v>
      </c>
      <c r="J18" s="134">
        <v>1232.6866927638409</v>
      </c>
      <c r="K18" s="134">
        <v>895.13095180674827</v>
      </c>
      <c r="L18" s="134">
        <v>717.44057019235299</v>
      </c>
      <c r="M18" s="134">
        <v>625.64208244424253</v>
      </c>
      <c r="N18" s="134">
        <v>946.7724137907951</v>
      </c>
      <c r="O18" s="134">
        <v>517.20743952970565</v>
      </c>
      <c r="P18" s="134">
        <v>280.71583573914677</v>
      </c>
      <c r="Q18" s="134">
        <v>92.820413063455661</v>
      </c>
      <c r="R18" s="134">
        <v>226.66881046757655</v>
      </c>
      <c r="S18" s="134">
        <v>6627.6283730822379</v>
      </c>
      <c r="T18" s="135">
        <f t="shared" si="4"/>
        <v>6.6276283730822376</v>
      </c>
      <c r="U18" s="135"/>
    </row>
    <row r="20" spans="1:25" ht="15.75" customHeight="1"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</row>
    <row r="21" spans="1:25" ht="15.75" customHeight="1"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</row>
    <row r="23" spans="1:25" s="140" customFormat="1" ht="15.75" customHeight="1">
      <c r="A23" s="139"/>
    </row>
    <row r="24" spans="1:25" ht="15.75" customHeight="1"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Y24" s="140"/>
    </row>
    <row r="26" spans="1:25" ht="15" customHeight="1">
      <c r="B26" s="130"/>
    </row>
  </sheetData>
  <pageMargins left="0.78740157480314954" right="0.78740157480314954" top="0.98425196850393704" bottom="0.98425196850393704" header="0.51181102362204722" footer="0.51181102362204722"/>
  <pageSetup paperSize="9" scale="40" fitToWidth="2" orientation="landscape"/>
  <headerFooter alignWithMargins="0">
    <oddHeader>&amp;F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"/>
  <sheetViews>
    <sheetView zoomScale="70" zoomScaleNormal="70" workbookViewId="0">
      <pane xSplit="1" ySplit="2" topLeftCell="B3" activePane="bottomRight" state="frozen"/>
      <selection activeCell="AM23" sqref="AM23"/>
      <selection pane="topRight"/>
      <selection pane="bottomLeft"/>
      <selection pane="bottomRight"/>
    </sheetView>
  </sheetViews>
  <sheetFormatPr baseColWidth="10" defaultColWidth="8.81640625" defaultRowHeight="14.5"/>
  <cols>
    <col min="1" max="1" width="30.26953125" style="170" customWidth="1"/>
    <col min="2" max="2" width="14.26953125" style="146" customWidth="1"/>
    <col min="3" max="5" width="8.81640625" style="146" bestFit="1"/>
    <col min="6" max="6" width="14" style="146" bestFit="1" customWidth="1"/>
    <col min="7" max="7" width="8.81640625" style="146" bestFit="1"/>
    <col min="8" max="8" width="13.26953125" style="146" bestFit="1" customWidth="1"/>
    <col min="9" max="9" width="8.81640625" style="146" bestFit="1"/>
    <col min="10" max="10" width="17.453125" style="146" customWidth="1"/>
    <col min="11" max="11" width="8.81640625" style="146" bestFit="1"/>
    <col min="12" max="12" width="13.36328125" style="146" customWidth="1"/>
    <col min="13" max="20" width="8.81640625" style="146" bestFit="1"/>
    <col min="21" max="21" width="10.26953125" style="146" bestFit="1" customWidth="1"/>
    <col min="22" max="22" width="8.81640625" style="146" bestFit="1"/>
    <col min="23" max="23" width="10.26953125" style="146" bestFit="1" customWidth="1"/>
    <col min="24" max="24" width="8.81640625" style="146" bestFit="1"/>
    <col min="25" max="25" width="11.453125" style="146" bestFit="1" customWidth="1"/>
    <col min="26" max="26" width="12.81640625" style="146" bestFit="1" customWidth="1"/>
    <col min="27" max="27" width="8.81640625" style="146" bestFit="1"/>
    <col min="28" max="16384" width="8.81640625" style="146"/>
  </cols>
  <sheetData>
    <row r="1" spans="1:37" s="145" customFormat="1" ht="43.5">
      <c r="A1" s="141" t="s">
        <v>307</v>
      </c>
      <c r="B1" s="123" t="s">
        <v>1</v>
      </c>
      <c r="C1" s="123" t="s">
        <v>2</v>
      </c>
      <c r="D1" s="123" t="s">
        <v>3</v>
      </c>
      <c r="E1" s="123" t="s">
        <v>305</v>
      </c>
      <c r="F1" s="123" t="s">
        <v>304</v>
      </c>
      <c r="G1" s="123" t="s">
        <v>6</v>
      </c>
      <c r="H1" s="123" t="s">
        <v>7</v>
      </c>
      <c r="I1" s="142" t="s">
        <v>303</v>
      </c>
      <c r="J1" s="123" t="s">
        <v>306</v>
      </c>
      <c r="K1" s="123" t="s">
        <v>10</v>
      </c>
      <c r="L1" s="123" t="s">
        <v>11</v>
      </c>
      <c r="M1" s="123" t="s">
        <v>12</v>
      </c>
      <c r="N1" s="143" t="s">
        <v>13</v>
      </c>
      <c r="O1" s="143" t="s">
        <v>14</v>
      </c>
      <c r="P1" s="143" t="s">
        <v>251</v>
      </c>
      <c r="Q1" s="143" t="s">
        <v>16</v>
      </c>
      <c r="R1" s="143" t="s">
        <v>252</v>
      </c>
      <c r="S1" s="143" t="s">
        <v>253</v>
      </c>
      <c r="T1" s="144" t="s">
        <v>254</v>
      </c>
      <c r="U1" s="144" t="s">
        <v>20</v>
      </c>
      <c r="V1" s="144" t="s">
        <v>255</v>
      </c>
      <c r="W1" s="144" t="s">
        <v>22</v>
      </c>
      <c r="X1" s="144" t="s">
        <v>23</v>
      </c>
      <c r="Y1" s="144" t="s">
        <v>24</v>
      </c>
      <c r="Z1" s="143"/>
      <c r="AA1" s="143"/>
      <c r="AB1" s="143"/>
      <c r="AC1" s="143"/>
      <c r="AD1" s="143"/>
      <c r="AE1" s="143"/>
      <c r="AF1" s="144"/>
      <c r="AG1" s="144"/>
      <c r="AH1" s="144"/>
      <c r="AI1" s="144"/>
      <c r="AJ1" s="144"/>
      <c r="AK1" s="144"/>
    </row>
    <row r="2" spans="1:37" s="145" customFormat="1">
      <c r="A2" s="141"/>
      <c r="B2" s="123" t="s">
        <v>25</v>
      </c>
      <c r="C2" s="123" t="s">
        <v>25</v>
      </c>
      <c r="D2" s="123" t="s">
        <v>26</v>
      </c>
      <c r="E2" s="123" t="s">
        <v>27</v>
      </c>
      <c r="F2" s="123" t="s">
        <v>27</v>
      </c>
      <c r="G2" s="123" t="s">
        <v>25</v>
      </c>
      <c r="H2" s="123" t="s">
        <v>28</v>
      </c>
      <c r="I2" s="142" t="s">
        <v>29</v>
      </c>
      <c r="J2" s="123" t="s">
        <v>30</v>
      </c>
      <c r="K2" s="123" t="s">
        <v>28</v>
      </c>
      <c r="L2" s="123" t="s">
        <v>31</v>
      </c>
      <c r="M2" s="123" t="s">
        <v>32</v>
      </c>
      <c r="N2" s="123" t="s">
        <v>32</v>
      </c>
      <c r="O2" s="123" t="s">
        <v>32</v>
      </c>
      <c r="P2" s="123" t="s">
        <v>32</v>
      </c>
      <c r="Q2" s="123" t="s">
        <v>32</v>
      </c>
      <c r="R2" s="123" t="s">
        <v>32</v>
      </c>
      <c r="S2" s="123" t="s">
        <v>32</v>
      </c>
      <c r="T2" s="123" t="s">
        <v>32</v>
      </c>
      <c r="U2" s="123" t="s">
        <v>32</v>
      </c>
      <c r="V2" s="123" t="s">
        <v>32</v>
      </c>
      <c r="W2" s="123" t="s">
        <v>32</v>
      </c>
      <c r="X2" s="123" t="s">
        <v>32</v>
      </c>
      <c r="Y2" s="123" t="s">
        <v>32</v>
      </c>
    </row>
    <row r="3" spans="1:37" ht="21" customHeight="1">
      <c r="A3" s="141" t="s">
        <v>272</v>
      </c>
      <c r="J3" s="147" t="s">
        <v>279</v>
      </c>
      <c r="K3" s="148">
        <v>6.84</v>
      </c>
      <c r="L3" s="148">
        <v>1792</v>
      </c>
      <c r="M3" s="148">
        <v>15.147276999999999</v>
      </c>
      <c r="N3" s="149">
        <v>0.14810000000000001</v>
      </c>
      <c r="O3" s="149">
        <v>82.777600000000007</v>
      </c>
      <c r="P3" s="149">
        <v>0.20430000000000001</v>
      </c>
      <c r="Q3" s="149">
        <v>0.22950000000000001</v>
      </c>
      <c r="R3" s="149">
        <v>101.6024</v>
      </c>
      <c r="S3" s="149" t="s">
        <v>49</v>
      </c>
      <c r="T3" s="149">
        <v>753.09339999999997</v>
      </c>
      <c r="U3" s="150">
        <v>61.463099999999997</v>
      </c>
      <c r="V3" s="150">
        <v>4.9189999999999996</v>
      </c>
      <c r="W3" s="150">
        <v>18.4847</v>
      </c>
      <c r="X3" s="150">
        <v>30.116199999999999</v>
      </c>
      <c r="Y3" s="150">
        <v>218.6283</v>
      </c>
    </row>
    <row r="4" spans="1:37" ht="19" customHeight="1">
      <c r="A4" s="124" t="s">
        <v>247</v>
      </c>
      <c r="B4" s="151">
        <v>16.250000000058208</v>
      </c>
      <c r="C4" s="151">
        <v>16.250000000058208</v>
      </c>
      <c r="D4" s="148">
        <v>3.3286153846034612</v>
      </c>
      <c r="E4" s="151">
        <v>3245.3999999999996</v>
      </c>
      <c r="F4" s="151">
        <v>3245.3999999999996</v>
      </c>
      <c r="G4" s="152">
        <v>3.0442314087812763</v>
      </c>
      <c r="H4" s="148">
        <v>5.3379647661423064</v>
      </c>
      <c r="I4" s="148">
        <v>2.0099122312800928</v>
      </c>
      <c r="J4" s="151">
        <v>21.8</v>
      </c>
      <c r="K4" s="153">
        <v>7.88</v>
      </c>
      <c r="L4" s="153">
        <v>70.2</v>
      </c>
      <c r="M4" s="153">
        <v>0.76176900000000003</v>
      </c>
      <c r="N4" s="154" t="s">
        <v>55</v>
      </c>
      <c r="O4" s="154">
        <v>0.35320000000000001</v>
      </c>
      <c r="P4" s="154" t="s">
        <v>55</v>
      </c>
      <c r="Q4" s="154" t="s">
        <v>150</v>
      </c>
      <c r="R4" s="154">
        <v>3.7835000000000001</v>
      </c>
      <c r="S4" s="154" t="s">
        <v>36</v>
      </c>
      <c r="T4" s="154">
        <v>4.9013</v>
      </c>
      <c r="U4" s="155">
        <v>1.1705000000000001</v>
      </c>
      <c r="V4" s="155" t="s">
        <v>55</v>
      </c>
      <c r="W4" s="155">
        <v>1.7754000000000001</v>
      </c>
      <c r="X4" s="155">
        <v>0.59789999999999999</v>
      </c>
      <c r="Y4" s="155">
        <v>5.3719999999999999</v>
      </c>
    </row>
    <row r="5" spans="1:37" ht="17.149999999999999" customHeight="1">
      <c r="A5" s="126" t="s">
        <v>248</v>
      </c>
      <c r="H5" s="148"/>
      <c r="I5" s="148"/>
      <c r="J5" s="152">
        <v>1.6</v>
      </c>
      <c r="K5" s="153">
        <v>7.31</v>
      </c>
      <c r="L5" s="153">
        <v>170.3</v>
      </c>
      <c r="M5" s="153">
        <v>80.758831000000001</v>
      </c>
      <c r="N5" s="154" t="s">
        <v>55</v>
      </c>
      <c r="O5" s="154">
        <v>16.916</v>
      </c>
      <c r="P5" s="154" t="s">
        <v>55</v>
      </c>
      <c r="Q5" s="154" t="s">
        <v>150</v>
      </c>
      <c r="R5" s="154" t="s">
        <v>55</v>
      </c>
      <c r="S5" s="154" t="s">
        <v>36</v>
      </c>
      <c r="T5" s="154">
        <v>43.496099999999998</v>
      </c>
      <c r="U5" s="155">
        <v>6.5781000000000001</v>
      </c>
      <c r="V5" s="155">
        <v>0.34370000000000001</v>
      </c>
      <c r="W5" s="155">
        <v>3.3372999999999999</v>
      </c>
      <c r="X5" s="155">
        <v>1.1244000000000001</v>
      </c>
      <c r="Y5" s="155">
        <v>15.5594</v>
      </c>
    </row>
    <row r="6" spans="1:37" ht="19" customHeight="1">
      <c r="A6" s="124" t="s">
        <v>249</v>
      </c>
      <c r="B6" s="152">
        <v>21.499999999883585</v>
      </c>
      <c r="C6" s="152">
        <v>21.499999999883585</v>
      </c>
      <c r="D6" s="148">
        <v>1.0131782945791294</v>
      </c>
      <c r="E6" s="151">
        <v>1307</v>
      </c>
      <c r="F6" s="151">
        <v>1307</v>
      </c>
      <c r="G6" s="152">
        <v>5.068358627211361</v>
      </c>
      <c r="H6" s="148">
        <v>4.2420044794093439</v>
      </c>
      <c r="I6" s="148">
        <v>1.9689125287097755</v>
      </c>
      <c r="J6" s="148">
        <v>9</v>
      </c>
      <c r="K6" s="153">
        <v>7.93</v>
      </c>
      <c r="L6" s="153">
        <v>394</v>
      </c>
      <c r="M6" s="153">
        <v>1.982043</v>
      </c>
      <c r="N6" s="154">
        <v>0.25700000000000001</v>
      </c>
      <c r="O6" s="154">
        <v>5.1736000000000004</v>
      </c>
      <c r="P6" s="154" t="s">
        <v>55</v>
      </c>
      <c r="Q6" s="154" t="s">
        <v>150</v>
      </c>
      <c r="R6" s="154">
        <v>15.7</v>
      </c>
      <c r="S6" s="154" t="s">
        <v>36</v>
      </c>
      <c r="T6" s="154">
        <v>134.51349999999999</v>
      </c>
      <c r="U6" s="155">
        <v>8.8567</v>
      </c>
      <c r="V6" s="155" t="s">
        <v>55</v>
      </c>
      <c r="W6" s="155">
        <v>5.7473999999999998</v>
      </c>
      <c r="X6" s="155">
        <v>0.88549999999999995</v>
      </c>
      <c r="Y6" s="155">
        <v>35.215499999999999</v>
      </c>
    </row>
    <row r="7" spans="1:37" ht="18" customHeight="1">
      <c r="A7" s="124" t="s">
        <v>250</v>
      </c>
      <c r="B7" s="151">
        <v>37.166666666802485</v>
      </c>
      <c r="C7" s="151">
        <v>37.166666666802485</v>
      </c>
      <c r="D7" s="148">
        <v>0.79022421524374908</v>
      </c>
      <c r="E7" s="151">
        <v>1762.2</v>
      </c>
      <c r="F7" s="151">
        <v>1762.2</v>
      </c>
      <c r="G7" s="152">
        <v>4.8446424392156224</v>
      </c>
      <c r="H7" s="148">
        <v>7.6717048023919787</v>
      </c>
      <c r="I7" s="148">
        <v>1.9286204984392583</v>
      </c>
      <c r="J7" s="148">
        <v>0.66100000000000003</v>
      </c>
      <c r="K7" s="153">
        <v>7.83</v>
      </c>
      <c r="L7" s="153">
        <v>70</v>
      </c>
      <c r="M7" s="153">
        <v>1.685516</v>
      </c>
      <c r="N7" s="154" t="s">
        <v>55</v>
      </c>
      <c r="O7" s="154">
        <v>0.53069999999999995</v>
      </c>
      <c r="P7" s="154" t="s">
        <v>55</v>
      </c>
      <c r="Q7" s="154" t="s">
        <v>150</v>
      </c>
      <c r="R7" s="154">
        <v>2.4091</v>
      </c>
      <c r="S7" s="154" t="s">
        <v>36</v>
      </c>
      <c r="T7" s="154">
        <v>7.1341999999999999</v>
      </c>
      <c r="U7" s="155">
        <v>2.1781000000000001</v>
      </c>
      <c r="V7" s="155" t="s">
        <v>55</v>
      </c>
      <c r="W7" s="155">
        <v>2.2275</v>
      </c>
      <c r="X7" s="155">
        <v>0.46379999999999999</v>
      </c>
      <c r="Y7" s="155">
        <v>4.8345000000000002</v>
      </c>
    </row>
    <row r="8" spans="1:37" ht="28.5" customHeight="1">
      <c r="A8" s="156" t="s">
        <v>246</v>
      </c>
      <c r="B8" s="157"/>
      <c r="C8" s="157"/>
      <c r="D8" s="157"/>
      <c r="E8" s="157"/>
      <c r="F8" s="157"/>
      <c r="G8" s="157"/>
      <c r="H8" s="157"/>
      <c r="I8" s="158"/>
      <c r="J8" s="159" t="s">
        <v>280</v>
      </c>
      <c r="K8" s="158">
        <v>7.28</v>
      </c>
      <c r="L8" s="158">
        <v>2020</v>
      </c>
      <c r="M8" s="158">
        <v>27.461561</v>
      </c>
      <c r="N8" s="148">
        <v>0.18690000000000001</v>
      </c>
      <c r="O8" s="148">
        <v>204.91460000000001</v>
      </c>
      <c r="P8" s="148">
        <v>5.8982999999999999</v>
      </c>
      <c r="Q8" s="148">
        <v>1.5387999999999999</v>
      </c>
      <c r="R8" s="148">
        <v>126.16670000000001</v>
      </c>
      <c r="S8" s="148" t="s">
        <v>49</v>
      </c>
      <c r="T8" s="148">
        <v>550.94100000000003</v>
      </c>
      <c r="U8" s="160">
        <v>124.0723</v>
      </c>
      <c r="V8" s="160">
        <v>5.0773000000000001</v>
      </c>
      <c r="W8" s="160">
        <v>14.2529</v>
      </c>
      <c r="X8" s="160">
        <v>3.7917000000000001</v>
      </c>
      <c r="Y8" s="160">
        <v>198.22579999999999</v>
      </c>
    </row>
    <row r="9" spans="1:37" ht="19" customHeight="1">
      <c r="A9" s="156" t="s">
        <v>219</v>
      </c>
      <c r="B9" s="161">
        <v>31.466666666558012</v>
      </c>
      <c r="C9" s="161">
        <v>31.466666666558012</v>
      </c>
      <c r="D9" s="158">
        <v>1.1334745762751004</v>
      </c>
      <c r="E9" s="162">
        <v>2140</v>
      </c>
      <c r="F9" s="162">
        <v>2140</v>
      </c>
      <c r="G9" s="163">
        <v>5.458946779357186</v>
      </c>
      <c r="H9" s="158">
        <v>5.7642376704510285</v>
      </c>
      <c r="I9" s="158">
        <v>2.0064312078641282</v>
      </c>
      <c r="J9" s="158">
        <v>13.9</v>
      </c>
      <c r="K9" s="158">
        <v>6.45</v>
      </c>
      <c r="L9" s="158">
        <v>241</v>
      </c>
      <c r="M9" s="158">
        <v>6.5330965000000001</v>
      </c>
      <c r="N9" s="148">
        <v>8.72E-2</v>
      </c>
      <c r="O9" s="148">
        <v>6.9695</v>
      </c>
      <c r="P9" s="148">
        <v>3.39E-2</v>
      </c>
      <c r="Q9" s="148" t="s">
        <v>37</v>
      </c>
      <c r="R9" s="148">
        <v>13.7249</v>
      </c>
      <c r="S9" s="148" t="s">
        <v>37</v>
      </c>
      <c r="T9" s="148">
        <v>61.148000000000003</v>
      </c>
      <c r="U9" s="160">
        <v>8.0282</v>
      </c>
      <c r="V9" s="150" t="s">
        <v>55</v>
      </c>
      <c r="W9" s="160">
        <v>3.9157999999999999</v>
      </c>
      <c r="X9" s="160">
        <v>0.25609999999999999</v>
      </c>
      <c r="Y9" s="160">
        <v>25.752700000000001</v>
      </c>
    </row>
    <row r="10" spans="1:37" ht="25.5" customHeight="1">
      <c r="A10" s="156" t="s">
        <v>231</v>
      </c>
      <c r="B10" s="164">
        <v>3.9833333333954215</v>
      </c>
      <c r="C10" s="164">
        <v>3.9833333333954215</v>
      </c>
      <c r="D10" s="149">
        <v>1.4473640167138415</v>
      </c>
      <c r="E10" s="165">
        <v>345.91999999999996</v>
      </c>
      <c r="F10" s="165">
        <v>345.91999999999996</v>
      </c>
      <c r="G10" s="164">
        <v>5.0877688093069677</v>
      </c>
      <c r="H10" s="149">
        <v>0.78292341548790068</v>
      </c>
      <c r="I10" s="149">
        <v>2.0049481014143287</v>
      </c>
      <c r="J10" s="149">
        <v>10.199999999999999</v>
      </c>
      <c r="K10" s="149">
        <v>8.86</v>
      </c>
      <c r="L10" s="149">
        <v>35.200000000000003</v>
      </c>
      <c r="M10" s="149">
        <v>262.4490965</v>
      </c>
      <c r="N10" s="148">
        <v>0.16669999999999999</v>
      </c>
      <c r="O10" s="148">
        <v>19.718399999999999</v>
      </c>
      <c r="P10" s="148">
        <v>1.4554</v>
      </c>
      <c r="Q10" s="148">
        <v>0.14180000000000001</v>
      </c>
      <c r="R10" s="148">
        <v>17.499199999999998</v>
      </c>
      <c r="S10" s="148" t="s">
        <v>36</v>
      </c>
      <c r="T10" s="148">
        <v>99.686199999999999</v>
      </c>
      <c r="U10" s="160">
        <v>20.231400000000001</v>
      </c>
      <c r="V10" s="160">
        <v>1.127</v>
      </c>
      <c r="W10" s="160">
        <v>5.8106</v>
      </c>
      <c r="X10" s="160">
        <v>0.30549999999999999</v>
      </c>
      <c r="Y10" s="160">
        <v>29.622199999999999</v>
      </c>
    </row>
    <row r="11" spans="1:37" ht="23" customHeight="1">
      <c r="A11" s="156" t="s">
        <v>221</v>
      </c>
      <c r="B11" s="164">
        <v>26.233333333453629</v>
      </c>
      <c r="C11" s="164">
        <v>26.233333333453629</v>
      </c>
      <c r="D11" s="149">
        <v>0.8444091486619475</v>
      </c>
      <c r="E11" s="165">
        <v>1329.1000000000001</v>
      </c>
      <c r="F11" s="165">
        <v>1329.1000000000001</v>
      </c>
      <c r="G11" s="164">
        <v>5.4432144961505236</v>
      </c>
      <c r="H11" s="149">
        <v>4.8194561048450337</v>
      </c>
      <c r="I11" s="149">
        <v>1.9647125720481804</v>
      </c>
      <c r="J11" s="166">
        <v>0.877</v>
      </c>
      <c r="K11" s="166">
        <v>9.85</v>
      </c>
      <c r="L11" s="166">
        <v>379</v>
      </c>
      <c r="M11" s="166">
        <v>5.51126</v>
      </c>
      <c r="N11" s="149">
        <v>0.49330000000000002</v>
      </c>
      <c r="O11" s="149">
        <v>25.2178</v>
      </c>
      <c r="P11" s="149">
        <v>0.45839999999999997</v>
      </c>
      <c r="Q11" s="149">
        <v>0.23699999999999999</v>
      </c>
      <c r="R11" s="149">
        <v>9.9537999999999993</v>
      </c>
      <c r="S11" s="149" t="s">
        <v>36</v>
      </c>
      <c r="T11" s="149">
        <v>105.0095</v>
      </c>
      <c r="U11" s="150">
        <v>18.876999999999999</v>
      </c>
      <c r="V11" s="150">
        <v>1.7272000000000001</v>
      </c>
      <c r="W11" s="150">
        <v>8.9880999999999993</v>
      </c>
      <c r="X11" s="150">
        <v>0.24740000000000001</v>
      </c>
      <c r="Y11" s="150">
        <v>29.8492</v>
      </c>
    </row>
    <row r="12" spans="1:37" ht="20.149999999999999" customHeight="1">
      <c r="A12" s="156" t="s">
        <v>234</v>
      </c>
      <c r="B12" s="165">
        <v>25.050000000104774</v>
      </c>
      <c r="C12" s="165">
        <v>25.050000000104774</v>
      </c>
      <c r="D12" s="149">
        <v>1.1516300731821427</v>
      </c>
      <c r="E12" s="165">
        <v>1730.9</v>
      </c>
      <c r="F12" s="165">
        <v>1730.9</v>
      </c>
      <c r="G12" s="164">
        <v>3.2228972249669194</v>
      </c>
      <c r="H12" s="149">
        <v>7.7725097176692914</v>
      </c>
      <c r="I12" s="149">
        <v>1.9617138849833347</v>
      </c>
      <c r="J12" s="166">
        <v>1.1200000000000001</v>
      </c>
      <c r="K12" s="166">
        <v>8.5399999999999991</v>
      </c>
      <c r="L12" s="166">
        <v>130</v>
      </c>
      <c r="M12" s="166">
        <v>1.6838044999999999</v>
      </c>
      <c r="N12" s="149">
        <v>0.3296</v>
      </c>
      <c r="O12" s="149">
        <v>3.3624999999999998</v>
      </c>
      <c r="P12" s="149" t="s">
        <v>55</v>
      </c>
      <c r="Q12" s="149" t="s">
        <v>150</v>
      </c>
      <c r="R12" s="149">
        <v>4.7141000000000002</v>
      </c>
      <c r="S12" s="149" t="s">
        <v>36</v>
      </c>
      <c r="T12" s="149">
        <v>23.546299999999999</v>
      </c>
      <c r="U12" s="150">
        <v>5.5251000000000001</v>
      </c>
      <c r="V12" s="150" t="s">
        <v>55</v>
      </c>
      <c r="W12" s="150">
        <v>3.5352999999999999</v>
      </c>
      <c r="X12" s="150">
        <v>0.14810000000000001</v>
      </c>
      <c r="Y12" s="150">
        <v>5.8335999999999997</v>
      </c>
    </row>
    <row r="13" spans="1:37" ht="18" customHeight="1">
      <c r="A13" s="167" t="s">
        <v>222</v>
      </c>
      <c r="B13" s="165"/>
      <c r="C13" s="165"/>
      <c r="D13" s="149"/>
      <c r="E13" s="165"/>
      <c r="F13" s="165"/>
      <c r="G13" s="164"/>
      <c r="H13" s="149"/>
      <c r="I13" s="149"/>
      <c r="J13" s="166" t="s">
        <v>151</v>
      </c>
      <c r="K13" s="166">
        <v>7.2</v>
      </c>
      <c r="L13" s="166">
        <v>2660</v>
      </c>
      <c r="M13" s="166">
        <v>19.386614999999999</v>
      </c>
      <c r="N13" s="149">
        <v>0.31950000000000001</v>
      </c>
      <c r="O13" s="149">
        <v>86.859200000000001</v>
      </c>
      <c r="P13" s="149" t="s">
        <v>35</v>
      </c>
      <c r="Q13" s="149">
        <v>0.18640000000000001</v>
      </c>
      <c r="R13" s="149">
        <v>77.654899999999998</v>
      </c>
      <c r="S13" s="149" t="s">
        <v>49</v>
      </c>
      <c r="T13" s="149">
        <v>1398.74</v>
      </c>
      <c r="U13" s="150">
        <v>93.936099999999996</v>
      </c>
      <c r="V13" s="150">
        <v>3.2593999999999999</v>
      </c>
      <c r="W13" s="150">
        <v>24.699200000000001</v>
      </c>
      <c r="X13" s="150">
        <v>45.201900000000002</v>
      </c>
      <c r="Y13" s="150">
        <v>376.23840000000001</v>
      </c>
    </row>
    <row r="14" spans="1:37" ht="20.149999999999999" customHeight="1">
      <c r="A14" s="167" t="s">
        <v>223</v>
      </c>
      <c r="B14" s="164">
        <v>28.400000000023283</v>
      </c>
      <c r="C14" s="164">
        <v>28.400000000023283</v>
      </c>
      <c r="D14" s="149">
        <v>0.5381807511732678</v>
      </c>
      <c r="E14" s="165">
        <v>917.06000000000017</v>
      </c>
      <c r="F14" s="165">
        <v>917.06000000000017</v>
      </c>
      <c r="G14" s="168">
        <v>5.2070951745788951</v>
      </c>
      <c r="H14" s="149">
        <v>5.4540965831914203</v>
      </c>
      <c r="I14" s="149">
        <v>2.0084749526716306</v>
      </c>
      <c r="J14" s="166">
        <v>21</v>
      </c>
      <c r="K14" s="166">
        <v>7.39</v>
      </c>
      <c r="L14" s="166">
        <v>412</v>
      </c>
      <c r="M14" s="166">
        <v>7.82</v>
      </c>
      <c r="N14" s="149">
        <v>8.4500000000000006E-2</v>
      </c>
      <c r="O14" s="149">
        <v>2.1947999999999999</v>
      </c>
      <c r="P14" s="149" t="s">
        <v>55</v>
      </c>
      <c r="Q14" s="149" t="s">
        <v>150</v>
      </c>
      <c r="R14" s="149" t="s">
        <v>37</v>
      </c>
      <c r="S14" s="149" t="s">
        <v>36</v>
      </c>
      <c r="T14" s="149">
        <v>168.48179999999999</v>
      </c>
      <c r="U14" s="150">
        <v>6.8407999999999998</v>
      </c>
      <c r="V14" s="150" t="s">
        <v>55</v>
      </c>
      <c r="W14" s="150">
        <v>4.4954000000000001</v>
      </c>
      <c r="X14" s="150">
        <v>2.2422</v>
      </c>
      <c r="Y14" s="160">
        <v>51.4465</v>
      </c>
    </row>
    <row r="15" spans="1:37" ht="23.15" customHeight="1">
      <c r="A15" s="167" t="s">
        <v>232</v>
      </c>
      <c r="B15" s="164">
        <v>4.1000000000931323</v>
      </c>
      <c r="C15" s="164">
        <v>4.1000000000931323</v>
      </c>
      <c r="D15" s="149">
        <v>1.4619512194789865</v>
      </c>
      <c r="E15" s="165">
        <v>359.64</v>
      </c>
      <c r="F15" s="165">
        <v>359.64</v>
      </c>
      <c r="G15" s="164">
        <v>5.1752563881241826</v>
      </c>
      <c r="H15" s="149">
        <v>0.79223128143013866</v>
      </c>
      <c r="I15" s="149">
        <v>1.9693717786953224</v>
      </c>
      <c r="J15" s="149">
        <v>12.2</v>
      </c>
      <c r="K15" s="149">
        <v>7.98</v>
      </c>
      <c r="L15" s="149">
        <v>67.8</v>
      </c>
      <c r="M15" s="166">
        <v>289.88685650000002</v>
      </c>
      <c r="N15" s="149">
        <v>0.16439999999999999</v>
      </c>
      <c r="O15" s="149">
        <v>12.163500000000001</v>
      </c>
      <c r="P15" s="149" t="s">
        <v>55</v>
      </c>
      <c r="Q15" s="149" t="s">
        <v>55</v>
      </c>
      <c r="R15" s="149">
        <v>0.65700000000000003</v>
      </c>
      <c r="S15" s="149" t="s">
        <v>36</v>
      </c>
      <c r="T15" s="149">
        <v>272.97000000000003</v>
      </c>
      <c r="U15" s="150">
        <v>17.184899999999999</v>
      </c>
      <c r="V15" s="150">
        <v>0.41310000000000002</v>
      </c>
      <c r="W15" s="150">
        <v>10.7339</v>
      </c>
      <c r="X15" s="150">
        <v>7.6577000000000002</v>
      </c>
      <c r="Y15" s="150">
        <v>87.635499999999993</v>
      </c>
    </row>
    <row r="16" spans="1:37" ht="20.149999999999999" customHeight="1">
      <c r="A16" s="167" t="s">
        <v>225</v>
      </c>
      <c r="B16" s="165">
        <v>31.03333333338378</v>
      </c>
      <c r="C16" s="165">
        <v>31.03333333338378</v>
      </c>
      <c r="D16" s="149">
        <v>0.83453276047125347</v>
      </c>
      <c r="E16" s="165">
        <v>1553.8999999999999</v>
      </c>
      <c r="F16" s="165">
        <v>1553.8999999999999</v>
      </c>
      <c r="G16" s="164">
        <v>5.0747365605398898</v>
      </c>
      <c r="H16" s="149">
        <v>6.1152599673237447</v>
      </c>
      <c r="I16" s="149">
        <v>1.9814467080641978</v>
      </c>
      <c r="J16" s="166">
        <v>65</v>
      </c>
      <c r="K16" s="166">
        <v>7.85</v>
      </c>
      <c r="L16" s="166">
        <v>481</v>
      </c>
      <c r="M16" s="166">
        <v>2.8236414999999999</v>
      </c>
      <c r="N16" s="149">
        <v>0.82669999999999999</v>
      </c>
      <c r="O16" s="149">
        <v>3.4451999999999998</v>
      </c>
      <c r="P16" s="149" t="s">
        <v>55</v>
      </c>
      <c r="Q16" s="149" t="s">
        <v>150</v>
      </c>
      <c r="R16" s="149">
        <v>1.1938</v>
      </c>
      <c r="S16" s="149" t="s">
        <v>36</v>
      </c>
      <c r="T16" s="149">
        <v>187.1671</v>
      </c>
      <c r="U16" s="150">
        <v>10.551600000000001</v>
      </c>
      <c r="V16" s="150" t="s">
        <v>55</v>
      </c>
      <c r="W16" s="150">
        <v>8.5737000000000005</v>
      </c>
      <c r="X16" s="150">
        <v>5.2198000000000002</v>
      </c>
      <c r="Y16" s="150">
        <v>59.534999999999997</v>
      </c>
    </row>
    <row r="17" spans="1:25" ht="21" customHeight="1">
      <c r="A17" s="167" t="s">
        <v>235</v>
      </c>
      <c r="B17" s="165">
        <v>23.566666666651145</v>
      </c>
      <c r="C17" s="165">
        <v>23.566666666651145</v>
      </c>
      <c r="D17" s="149">
        <v>1.1645685997178816</v>
      </c>
      <c r="E17" s="165">
        <v>1646.7</v>
      </c>
      <c r="F17" s="165">
        <v>1646.7</v>
      </c>
      <c r="G17" s="164">
        <v>3.1020048493936945</v>
      </c>
      <c r="H17" s="149">
        <v>7.597237209754006</v>
      </c>
      <c r="I17" s="149">
        <v>1.9572411668515577</v>
      </c>
      <c r="J17" s="166">
        <v>1.23</v>
      </c>
      <c r="K17" s="166">
        <v>7.93</v>
      </c>
      <c r="L17" s="166">
        <v>154</v>
      </c>
      <c r="M17" s="166">
        <v>1.8555895</v>
      </c>
      <c r="N17" s="149">
        <v>0.3085</v>
      </c>
      <c r="O17" s="149">
        <v>1.135</v>
      </c>
      <c r="P17" s="149" t="s">
        <v>55</v>
      </c>
      <c r="Q17" s="149" t="s">
        <v>150</v>
      </c>
      <c r="R17" s="149">
        <v>0.80049999999999999</v>
      </c>
      <c r="S17" s="149" t="s">
        <v>36</v>
      </c>
      <c r="T17" s="149">
        <v>47.484900000000003</v>
      </c>
      <c r="U17" s="150">
        <v>5.2098000000000004</v>
      </c>
      <c r="V17" s="150" t="s">
        <v>55</v>
      </c>
      <c r="W17" s="150">
        <v>4.9244000000000003</v>
      </c>
      <c r="X17" s="150">
        <v>0.93389999999999995</v>
      </c>
      <c r="Y17" s="150">
        <v>6.2054</v>
      </c>
    </row>
    <row r="18" spans="1:25" ht="18" customHeight="1">
      <c r="A18" s="167" t="s">
        <v>226</v>
      </c>
      <c r="H18" s="148"/>
      <c r="I18" s="148"/>
      <c r="J18" s="148" t="s">
        <v>152</v>
      </c>
      <c r="K18" s="148">
        <v>7.59</v>
      </c>
      <c r="L18" s="148">
        <v>2710</v>
      </c>
      <c r="M18" s="148">
        <v>23.9</v>
      </c>
      <c r="N18" s="149" t="s">
        <v>37</v>
      </c>
      <c r="O18" s="149">
        <v>212.11949999999999</v>
      </c>
      <c r="P18" s="149">
        <v>11.5686</v>
      </c>
      <c r="Q18" s="149">
        <v>0.39169999999999999</v>
      </c>
      <c r="R18" s="149">
        <v>113.58329999999999</v>
      </c>
      <c r="S18" s="149">
        <v>0.70050000000000001</v>
      </c>
      <c r="T18" s="149">
        <v>212.11949999999999</v>
      </c>
      <c r="U18" s="150">
        <v>146.1345</v>
      </c>
      <c r="V18" s="150">
        <v>8.0608000000000004</v>
      </c>
      <c r="W18" s="150">
        <v>39.572699999999998</v>
      </c>
      <c r="X18" s="150">
        <v>39.572699999999998</v>
      </c>
      <c r="Y18" s="150">
        <v>299.88470000000001</v>
      </c>
    </row>
    <row r="19" spans="1:25" ht="19.5" customHeight="1">
      <c r="A19" s="167" t="s">
        <v>227</v>
      </c>
      <c r="B19" s="164">
        <v>24</v>
      </c>
      <c r="C19" s="164">
        <v>24</v>
      </c>
      <c r="D19" s="148">
        <v>0.60937499999999989</v>
      </c>
      <c r="E19" s="165">
        <v>877.49999999999989</v>
      </c>
      <c r="F19" s="165">
        <v>877.49999999999989</v>
      </c>
      <c r="G19" s="169">
        <v>5.049237193964724</v>
      </c>
      <c r="H19" s="149">
        <v>4.7531932206882326</v>
      </c>
      <c r="I19" s="149">
        <v>1.9868681062307638</v>
      </c>
      <c r="J19" s="166">
        <v>122</v>
      </c>
      <c r="K19" s="166">
        <v>8.49</v>
      </c>
      <c r="L19" s="166">
        <v>165.9</v>
      </c>
      <c r="M19" s="148">
        <v>3.68</v>
      </c>
      <c r="N19" s="148" t="s">
        <v>37</v>
      </c>
      <c r="O19" s="148">
        <v>7.4288999999999996</v>
      </c>
      <c r="P19" s="148" t="s">
        <v>35</v>
      </c>
      <c r="Q19" s="148" t="s">
        <v>35</v>
      </c>
      <c r="R19" s="148">
        <v>7.9382000000000001</v>
      </c>
      <c r="S19" s="148" t="s">
        <v>49</v>
      </c>
      <c r="T19" s="148">
        <v>36.724400000000003</v>
      </c>
      <c r="U19" s="160">
        <v>8.1412999999999993</v>
      </c>
      <c r="V19" s="160" t="s">
        <v>35</v>
      </c>
      <c r="W19" s="160">
        <v>2.3681000000000001</v>
      </c>
      <c r="X19" s="160">
        <v>0.67030000000000001</v>
      </c>
      <c r="Y19" s="160">
        <v>12.224299999999999</v>
      </c>
    </row>
    <row r="20" spans="1:25" ht="22" customHeight="1">
      <c r="A20" s="167" t="s">
        <v>233</v>
      </c>
      <c r="B20" s="164">
        <v>3.6333333333022892</v>
      </c>
      <c r="C20" s="164">
        <v>3.6333333333022892</v>
      </c>
      <c r="D20" s="149">
        <v>1.6917431192805095</v>
      </c>
      <c r="E20" s="165">
        <v>368.79999999999995</v>
      </c>
      <c r="F20" s="165">
        <v>368.79999999999995</v>
      </c>
      <c r="G20" s="164">
        <v>4.590596961828223</v>
      </c>
      <c r="H20" s="149">
        <v>0.79147295297631637</v>
      </c>
      <c r="I20" s="149">
        <v>2.0086922535968896</v>
      </c>
      <c r="J20" s="148">
        <v>32.9</v>
      </c>
      <c r="K20" s="148">
        <v>8.1300000000000008</v>
      </c>
      <c r="L20" s="148">
        <v>575</v>
      </c>
      <c r="M20" s="148">
        <v>5.98</v>
      </c>
      <c r="N20" s="148">
        <v>0.17080000000000001</v>
      </c>
      <c r="O20" s="148">
        <v>21.921700000000001</v>
      </c>
      <c r="P20" s="148">
        <v>0.42080000000000001</v>
      </c>
      <c r="Q20" s="148" t="s">
        <v>35</v>
      </c>
      <c r="R20" s="148">
        <v>19.6996</v>
      </c>
      <c r="S20" s="148" t="s">
        <v>49</v>
      </c>
      <c r="T20" s="148">
        <v>174.07079999999999</v>
      </c>
      <c r="U20" s="160">
        <v>24.383400000000002</v>
      </c>
      <c r="V20" s="160" t="s">
        <v>89</v>
      </c>
      <c r="W20" s="160">
        <v>10.722099999999999</v>
      </c>
      <c r="X20" s="160">
        <v>3.6259999999999999</v>
      </c>
      <c r="Y20" s="160">
        <v>53.228499999999997</v>
      </c>
    </row>
    <row r="21" spans="1:25" ht="19" customHeight="1">
      <c r="A21" s="167" t="s">
        <v>229</v>
      </c>
      <c r="B21" s="164">
        <v>39.233333333395422</v>
      </c>
      <c r="C21" s="164">
        <v>39.233333333395422</v>
      </c>
      <c r="D21" s="149">
        <v>0.73882752761140513</v>
      </c>
      <c r="E21" s="165">
        <v>1739.2</v>
      </c>
      <c r="F21" s="165">
        <v>1739.2</v>
      </c>
      <c r="G21" s="164">
        <v>5.1345909569113521</v>
      </c>
      <c r="H21" s="149">
        <v>7.640985165641264</v>
      </c>
      <c r="I21" s="149">
        <v>1.9927249841017109</v>
      </c>
      <c r="J21" s="166">
        <v>1.25</v>
      </c>
      <c r="K21" s="166">
        <v>11.06</v>
      </c>
      <c r="L21" s="166">
        <v>758</v>
      </c>
      <c r="M21" s="148">
        <v>7.22</v>
      </c>
      <c r="N21" s="148">
        <v>0.1356</v>
      </c>
      <c r="O21" s="148">
        <v>6.4672000000000001</v>
      </c>
      <c r="P21" s="148">
        <v>0.27939999999999998</v>
      </c>
      <c r="Q21" s="148" t="s">
        <v>35</v>
      </c>
      <c r="R21" s="148">
        <v>2.6223000000000001</v>
      </c>
      <c r="S21" s="148" t="s">
        <v>49</v>
      </c>
      <c r="T21" s="148">
        <v>26.092199999999998</v>
      </c>
      <c r="U21" s="160">
        <v>19.1798</v>
      </c>
      <c r="V21" s="160">
        <v>2.8090000000000002</v>
      </c>
      <c r="W21" s="160">
        <v>11.795400000000001</v>
      </c>
      <c r="X21" s="160" t="s">
        <v>35</v>
      </c>
      <c r="Y21" s="160">
        <v>68.042199999999994</v>
      </c>
    </row>
    <row r="22" spans="1:25" ht="18" customHeight="1">
      <c r="A22" s="167" t="s">
        <v>236</v>
      </c>
      <c r="B22" s="165">
        <v>44.033333333325572</v>
      </c>
      <c r="C22" s="165">
        <v>44.033333333325572</v>
      </c>
      <c r="D22" s="149">
        <v>0.64046177138542704</v>
      </c>
      <c r="E22" s="165">
        <v>1692.1</v>
      </c>
      <c r="F22" s="165">
        <v>1692.1</v>
      </c>
      <c r="G22" s="164">
        <v>5.960866221034987</v>
      </c>
      <c r="H22" s="149">
        <v>7.38706954669418</v>
      </c>
      <c r="I22" s="149">
        <v>1.9996350503542815</v>
      </c>
      <c r="J22" s="166">
        <v>0.997</v>
      </c>
      <c r="K22" s="166">
        <v>10.88</v>
      </c>
      <c r="L22" s="166">
        <v>417</v>
      </c>
      <c r="M22" s="148">
        <v>1.65</v>
      </c>
      <c r="N22" s="148">
        <v>0.28660000000000002</v>
      </c>
      <c r="O22" s="148">
        <v>26.0549</v>
      </c>
      <c r="P22" s="148">
        <v>2.6518999999999999</v>
      </c>
      <c r="Q22" s="148">
        <v>0.1007</v>
      </c>
      <c r="R22" s="148">
        <v>9.8414000000000001</v>
      </c>
      <c r="S22" s="148" t="s">
        <v>49</v>
      </c>
      <c r="T22" s="148">
        <v>102.1464</v>
      </c>
      <c r="U22" s="160">
        <v>8.0068999999999999</v>
      </c>
      <c r="V22" s="160">
        <v>0.1424</v>
      </c>
      <c r="W22" s="160">
        <v>9.6204000000000001</v>
      </c>
      <c r="X22" s="160" t="s">
        <v>35</v>
      </c>
      <c r="Y22" s="160">
        <v>29.842600000000001</v>
      </c>
    </row>
    <row r="23" spans="1:25" ht="20" customHeight="1">
      <c r="A23" s="167" t="s">
        <v>281</v>
      </c>
      <c r="B23" s="165">
        <v>12.566666666592937</v>
      </c>
      <c r="C23" s="165">
        <v>12.566666666592937</v>
      </c>
      <c r="D23" s="149">
        <v>1.3877320954988579</v>
      </c>
      <c r="E23" s="165">
        <v>1046.3499999999999</v>
      </c>
      <c r="F23" s="165">
        <v>1046.3499999999999</v>
      </c>
      <c r="G23" s="164">
        <v>2.7193019964408292</v>
      </c>
      <c r="H23" s="149">
        <v>4.6212839482488066</v>
      </c>
      <c r="I23" s="149">
        <v>1.445081228825869</v>
      </c>
      <c r="J23" s="166">
        <v>0.49199999999999999</v>
      </c>
      <c r="K23" s="166">
        <v>7.2</v>
      </c>
      <c r="L23" s="166">
        <v>3.3</v>
      </c>
      <c r="M23" s="148">
        <v>3.34</v>
      </c>
      <c r="N23" s="148" t="s">
        <v>35</v>
      </c>
      <c r="O23" s="148" t="s">
        <v>35</v>
      </c>
      <c r="P23" s="148" t="s">
        <v>35</v>
      </c>
      <c r="Q23" s="148" t="s">
        <v>35</v>
      </c>
      <c r="R23" s="148" t="s">
        <v>35</v>
      </c>
      <c r="S23" s="148" t="s">
        <v>49</v>
      </c>
      <c r="T23" s="148" t="s">
        <v>49</v>
      </c>
      <c r="U23" s="160">
        <v>0.20810000000000001</v>
      </c>
      <c r="V23" s="160" t="s">
        <v>35</v>
      </c>
      <c r="W23" s="160" t="s">
        <v>35</v>
      </c>
      <c r="X23" s="160" t="s">
        <v>35</v>
      </c>
      <c r="Y23" s="160" t="s">
        <v>49</v>
      </c>
    </row>
    <row r="24" spans="1:25" ht="19" customHeight="1">
      <c r="A24" s="126" t="s">
        <v>282</v>
      </c>
      <c r="B24" s="165">
        <v>12.566666666592937</v>
      </c>
      <c r="C24" s="165">
        <v>12.566666666592937</v>
      </c>
      <c r="D24" s="149">
        <v>1.3877320954988579</v>
      </c>
      <c r="E24" s="165">
        <v>1046.3499999999999</v>
      </c>
      <c r="F24" s="165">
        <v>1046.3499999999999</v>
      </c>
      <c r="G24" s="164">
        <v>2.7193019964408292</v>
      </c>
      <c r="H24" s="149">
        <v>4.6212839482488066</v>
      </c>
      <c r="I24" s="146">
        <v>1.45</v>
      </c>
      <c r="J24" s="146">
        <v>0.9</v>
      </c>
      <c r="K24" s="153">
        <v>7.26</v>
      </c>
      <c r="L24" s="153">
        <v>11.6</v>
      </c>
      <c r="M24" s="153">
        <v>0.5376225</v>
      </c>
      <c r="N24" s="154" t="s">
        <v>55</v>
      </c>
      <c r="O24" s="154">
        <v>1.4197</v>
      </c>
      <c r="P24" s="154" t="s">
        <v>55</v>
      </c>
      <c r="Q24" s="154" t="s">
        <v>150</v>
      </c>
      <c r="R24" s="154" t="s">
        <v>55</v>
      </c>
      <c r="S24" s="154" t="s">
        <v>36</v>
      </c>
      <c r="T24" s="154">
        <v>0.80389999999999995</v>
      </c>
      <c r="U24" s="155">
        <v>0.71870000000000001</v>
      </c>
      <c r="V24" s="155" t="s">
        <v>55</v>
      </c>
      <c r="W24" s="155" t="s">
        <v>150</v>
      </c>
      <c r="X24" s="155" t="s">
        <v>55</v>
      </c>
      <c r="Y24" s="155" t="s">
        <v>55</v>
      </c>
    </row>
  </sheetData>
  <pageMargins left="0.7" right="0.7" top="0.75" bottom="0.75" header="0.3" footer="0.3"/>
  <pageSetup paperSize="9" scale="86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zoomScale="70" zoomScaleNormal="70" workbookViewId="0">
      <pane xSplit="1" ySplit="1" topLeftCell="B2" activePane="bottomRight" state="frozen"/>
      <selection activeCell="D34" sqref="D34"/>
      <selection pane="topRight"/>
      <selection pane="bottomLeft"/>
      <selection pane="bottomRight"/>
    </sheetView>
  </sheetViews>
  <sheetFormatPr baseColWidth="10" defaultColWidth="11.453125" defaultRowHeight="14.5"/>
  <cols>
    <col min="1" max="1" width="26.453125" style="174" bestFit="1" customWidth="1"/>
    <col min="2" max="2" width="11.453125" style="125" bestFit="1"/>
    <col min="3" max="16384" width="11.453125" style="125"/>
  </cols>
  <sheetData>
    <row r="1" spans="1:31" s="129" customFormat="1" ht="55" customHeight="1">
      <c r="A1" s="141" t="s">
        <v>307</v>
      </c>
      <c r="B1" s="173" t="s">
        <v>92</v>
      </c>
      <c r="C1" s="173" t="s">
        <v>93</v>
      </c>
      <c r="D1" s="173" t="s">
        <v>94</v>
      </c>
      <c r="E1" s="173" t="s">
        <v>95</v>
      </c>
      <c r="F1" s="121" t="s">
        <v>96</v>
      </c>
      <c r="G1" s="173" t="s">
        <v>97</v>
      </c>
      <c r="H1" s="173" t="s">
        <v>98</v>
      </c>
      <c r="I1" s="173" t="s">
        <v>99</v>
      </c>
      <c r="J1" s="173" t="s">
        <v>100</v>
      </c>
      <c r="K1" s="173" t="s">
        <v>101</v>
      </c>
      <c r="L1" s="173" t="s">
        <v>102</v>
      </c>
      <c r="M1" s="173" t="s">
        <v>103</v>
      </c>
      <c r="N1" s="173" t="s">
        <v>104</v>
      </c>
      <c r="O1" s="122" t="s">
        <v>105</v>
      </c>
      <c r="P1" s="122" t="s">
        <v>106</v>
      </c>
      <c r="Q1" s="122" t="s">
        <v>107</v>
      </c>
      <c r="R1" s="122" t="s">
        <v>108</v>
      </c>
      <c r="S1" s="122" t="s">
        <v>109</v>
      </c>
      <c r="T1" s="122" t="s">
        <v>110</v>
      </c>
      <c r="U1" s="122" t="s">
        <v>111</v>
      </c>
      <c r="V1" s="122" t="s">
        <v>112</v>
      </c>
      <c r="W1" s="122" t="s">
        <v>113</v>
      </c>
      <c r="X1" s="122" t="s">
        <v>114</v>
      </c>
      <c r="Y1" s="122" t="s">
        <v>115</v>
      </c>
      <c r="Z1" s="122" t="s">
        <v>237</v>
      </c>
      <c r="AA1" s="122" t="s">
        <v>117</v>
      </c>
      <c r="AB1" s="122" t="s">
        <v>118</v>
      </c>
      <c r="AC1" s="122" t="s">
        <v>238</v>
      </c>
    </row>
    <row r="2" spans="1:31" ht="25" customHeight="1">
      <c r="A2" s="141" t="s">
        <v>272</v>
      </c>
      <c r="B2" s="125">
        <v>2.67</v>
      </c>
      <c r="C2" s="125">
        <v>1.62</v>
      </c>
      <c r="D2" s="125">
        <v>0.246</v>
      </c>
      <c r="E2" s="125">
        <v>0.46400000000000002</v>
      </c>
      <c r="F2" s="125" t="s">
        <v>127</v>
      </c>
      <c r="G2" s="125">
        <v>28.4</v>
      </c>
      <c r="H2" s="125">
        <v>35.200000000000003</v>
      </c>
      <c r="I2" s="125">
        <v>6.94</v>
      </c>
      <c r="J2" s="125">
        <v>1.83</v>
      </c>
      <c r="K2" s="125" t="s">
        <v>127</v>
      </c>
      <c r="L2" s="125">
        <v>7.0000000000000007E-2</v>
      </c>
      <c r="M2" s="125" t="s">
        <v>127</v>
      </c>
      <c r="N2" s="125">
        <v>13.9</v>
      </c>
      <c r="O2" s="125">
        <v>6.2E-2</v>
      </c>
      <c r="P2" s="125">
        <v>0.1</v>
      </c>
      <c r="Q2" s="125">
        <v>2.9000000000000001E-2</v>
      </c>
      <c r="R2" s="125">
        <v>7.9000000000000001E-2</v>
      </c>
      <c r="S2" s="125" t="s">
        <v>127</v>
      </c>
      <c r="T2" s="125" t="s">
        <v>127</v>
      </c>
      <c r="U2" s="125">
        <v>2.3E-2</v>
      </c>
      <c r="V2" s="125" t="s">
        <v>127</v>
      </c>
      <c r="W2" s="125" t="s">
        <v>127</v>
      </c>
      <c r="X2" s="125" t="s">
        <v>127</v>
      </c>
      <c r="Y2" s="125" t="s">
        <v>127</v>
      </c>
      <c r="Z2" s="125">
        <v>0.29299999999999998</v>
      </c>
      <c r="AA2" s="125" t="s">
        <v>127</v>
      </c>
      <c r="AB2" s="125">
        <v>0.28999999999999998</v>
      </c>
      <c r="AC2" s="125">
        <v>0.28999999999999998</v>
      </c>
      <c r="AE2" s="129"/>
    </row>
    <row r="3" spans="1:31" ht="25" customHeight="1">
      <c r="A3" s="124" t="s">
        <v>247</v>
      </c>
      <c r="B3" s="125">
        <v>0.56599999999999995</v>
      </c>
      <c r="C3" s="125">
        <v>1.1100000000000001</v>
      </c>
      <c r="D3" s="125" t="s">
        <v>127</v>
      </c>
      <c r="E3" s="125" t="s">
        <v>127</v>
      </c>
      <c r="F3" s="125" t="s">
        <v>127</v>
      </c>
      <c r="G3" s="125">
        <v>1.95</v>
      </c>
      <c r="H3" s="125">
        <v>1.58</v>
      </c>
      <c r="I3" s="125" t="s">
        <v>127</v>
      </c>
      <c r="J3" s="125" t="s">
        <v>127</v>
      </c>
      <c r="K3" s="125" t="s">
        <v>127</v>
      </c>
      <c r="L3" s="125" t="s">
        <v>127</v>
      </c>
      <c r="M3" s="125" t="s">
        <v>127</v>
      </c>
      <c r="N3" s="125" t="s">
        <v>127</v>
      </c>
      <c r="O3" s="125" t="s">
        <v>127</v>
      </c>
      <c r="P3" s="125" t="s">
        <v>127</v>
      </c>
      <c r="Q3" s="125" t="s">
        <v>127</v>
      </c>
      <c r="R3" s="125" t="s">
        <v>127</v>
      </c>
      <c r="S3" s="125" t="s">
        <v>127</v>
      </c>
      <c r="T3" s="125" t="s">
        <v>127</v>
      </c>
      <c r="U3" s="125" t="s">
        <v>127</v>
      </c>
      <c r="V3" s="125" t="s">
        <v>127</v>
      </c>
      <c r="W3" s="125" t="s">
        <v>127</v>
      </c>
      <c r="X3" s="125" t="s">
        <v>127</v>
      </c>
      <c r="Y3" s="125" t="s">
        <v>127</v>
      </c>
      <c r="Z3" s="125" t="s">
        <v>156</v>
      </c>
      <c r="AA3" s="125" t="s">
        <v>127</v>
      </c>
      <c r="AB3" s="125">
        <v>0.13</v>
      </c>
      <c r="AC3" s="125">
        <v>0.13</v>
      </c>
    </row>
    <row r="4" spans="1:31" ht="25" customHeight="1">
      <c r="A4" s="126" t="s">
        <v>248</v>
      </c>
      <c r="B4" s="125">
        <v>0.95099999999999996</v>
      </c>
      <c r="C4" s="125">
        <v>2.5099999999999998</v>
      </c>
      <c r="D4" s="125" t="s">
        <v>127</v>
      </c>
      <c r="E4" s="125" t="s">
        <v>127</v>
      </c>
      <c r="F4" s="125">
        <v>1.1599999999999999</v>
      </c>
      <c r="G4" s="125">
        <v>4.6500000000000004</v>
      </c>
      <c r="H4" s="125">
        <v>44.9</v>
      </c>
      <c r="I4" s="125" t="s">
        <v>127</v>
      </c>
      <c r="J4" s="125" t="s">
        <v>127</v>
      </c>
      <c r="K4" s="125" t="s">
        <v>127</v>
      </c>
      <c r="L4" s="125" t="s">
        <v>127</v>
      </c>
      <c r="M4" s="125">
        <v>1.22</v>
      </c>
      <c r="N4" s="125" t="s">
        <v>127</v>
      </c>
      <c r="O4" s="125">
        <v>0.05</v>
      </c>
      <c r="P4" s="125">
        <v>0.04</v>
      </c>
      <c r="Q4" s="125" t="s">
        <v>127</v>
      </c>
      <c r="R4" s="125">
        <v>4.4999999999999998E-2</v>
      </c>
      <c r="S4" s="125" t="s">
        <v>127</v>
      </c>
      <c r="T4" s="125" t="s">
        <v>127</v>
      </c>
      <c r="U4" s="125">
        <v>4.5999999999999999E-2</v>
      </c>
      <c r="V4" s="125" t="s">
        <v>127</v>
      </c>
      <c r="W4" s="125" t="s">
        <v>127</v>
      </c>
      <c r="X4" s="125" t="s">
        <v>127</v>
      </c>
      <c r="Y4" s="125" t="s">
        <v>127</v>
      </c>
      <c r="Z4" s="125">
        <v>0.18099999999999999</v>
      </c>
      <c r="AA4" s="125" t="s">
        <v>127</v>
      </c>
      <c r="AB4" s="125" t="s">
        <v>127</v>
      </c>
      <c r="AC4" s="125" t="s">
        <v>156</v>
      </c>
    </row>
    <row r="5" spans="1:31" ht="25" customHeight="1">
      <c r="A5" s="124" t="s">
        <v>249</v>
      </c>
      <c r="B5" s="125">
        <v>3.43</v>
      </c>
      <c r="C5" s="125">
        <v>8.52</v>
      </c>
      <c r="D5" s="125" t="s">
        <v>127</v>
      </c>
      <c r="E5" s="125" t="s">
        <v>127</v>
      </c>
      <c r="F5" s="125" t="s">
        <v>127</v>
      </c>
      <c r="G5" s="125">
        <v>3.09</v>
      </c>
      <c r="H5" s="125">
        <v>8.99</v>
      </c>
      <c r="I5" s="125" t="s">
        <v>127</v>
      </c>
      <c r="J5" s="125">
        <v>0.50800000000000001</v>
      </c>
      <c r="K5" s="125" t="s">
        <v>127</v>
      </c>
      <c r="L5" s="125" t="s">
        <v>127</v>
      </c>
      <c r="M5" s="125">
        <v>7.2</v>
      </c>
      <c r="N5" s="125" t="s">
        <v>127</v>
      </c>
      <c r="O5" s="125">
        <v>9.2999999999999999E-2</v>
      </c>
      <c r="P5" s="125">
        <v>0.19</v>
      </c>
      <c r="Q5" s="125">
        <v>2.5999999999999999E-2</v>
      </c>
      <c r="R5" s="125">
        <v>7.3999999999999996E-2</v>
      </c>
      <c r="S5" s="125" t="s">
        <v>127</v>
      </c>
      <c r="T5" s="125" t="s">
        <v>127</v>
      </c>
      <c r="U5" s="125">
        <v>7.5999999999999998E-2</v>
      </c>
      <c r="V5" s="125" t="s">
        <v>127</v>
      </c>
      <c r="W5" s="125" t="s">
        <v>127</v>
      </c>
      <c r="X5" s="125" t="s">
        <v>127</v>
      </c>
      <c r="Y5" s="125" t="s">
        <v>127</v>
      </c>
      <c r="Z5" s="125">
        <v>0.45900000000000002</v>
      </c>
      <c r="AA5" s="125">
        <v>0.31</v>
      </c>
      <c r="AB5" s="125">
        <v>1.5</v>
      </c>
      <c r="AC5" s="125">
        <v>1.81</v>
      </c>
    </row>
    <row r="6" spans="1:31" ht="25" customHeight="1">
      <c r="A6" s="124" t="s">
        <v>250</v>
      </c>
      <c r="B6" s="125">
        <v>0.44700000000000001</v>
      </c>
      <c r="C6" s="125">
        <v>3.08</v>
      </c>
      <c r="D6" s="125" t="s">
        <v>127</v>
      </c>
      <c r="E6" s="125" t="s">
        <v>127</v>
      </c>
      <c r="F6" s="125" t="s">
        <v>127</v>
      </c>
      <c r="G6" s="125">
        <v>1.25</v>
      </c>
      <c r="H6" s="125">
        <v>1.1399999999999999</v>
      </c>
      <c r="I6" s="125" t="s">
        <v>127</v>
      </c>
      <c r="J6" s="125">
        <v>0.129</v>
      </c>
      <c r="K6" s="125" t="s">
        <v>127</v>
      </c>
      <c r="L6" s="125" t="s">
        <v>127</v>
      </c>
      <c r="M6" s="125">
        <v>2</v>
      </c>
      <c r="N6" s="125" t="s">
        <v>127</v>
      </c>
      <c r="O6" s="125">
        <v>2.7E-2</v>
      </c>
      <c r="P6" s="125">
        <v>4.2000000000000003E-2</v>
      </c>
      <c r="Q6" s="125" t="s">
        <v>127</v>
      </c>
      <c r="R6" s="125" t="s">
        <v>127</v>
      </c>
      <c r="S6" s="125" t="s">
        <v>127</v>
      </c>
      <c r="T6" s="125" t="s">
        <v>127</v>
      </c>
      <c r="U6" s="125">
        <v>3.2000000000000001E-2</v>
      </c>
      <c r="V6" s="125" t="s">
        <v>127</v>
      </c>
      <c r="W6" s="125" t="s">
        <v>127</v>
      </c>
      <c r="X6" s="125" t="s">
        <v>127</v>
      </c>
      <c r="Y6" s="125" t="s">
        <v>127</v>
      </c>
      <c r="Z6" s="125">
        <v>0.10100000000000001</v>
      </c>
      <c r="AA6" s="125">
        <v>0.15</v>
      </c>
      <c r="AB6" s="125">
        <v>0.43</v>
      </c>
      <c r="AC6" s="125">
        <v>0.57999999999999996</v>
      </c>
    </row>
    <row r="7" spans="1:31" ht="25" customHeight="1">
      <c r="A7" s="156" t="s">
        <v>246</v>
      </c>
      <c r="B7" s="125">
        <v>0.626</v>
      </c>
      <c r="C7" s="125">
        <v>3.96</v>
      </c>
      <c r="D7" s="125">
        <v>0.39100000000000001</v>
      </c>
      <c r="E7" s="125">
        <v>0.38500000000000001</v>
      </c>
      <c r="F7" s="125">
        <v>54</v>
      </c>
      <c r="G7" s="125">
        <v>49.4</v>
      </c>
      <c r="H7" s="125">
        <v>46.8</v>
      </c>
      <c r="I7" s="125">
        <v>11.2</v>
      </c>
      <c r="J7" s="125">
        <v>3.13</v>
      </c>
      <c r="K7" s="125" t="s">
        <v>127</v>
      </c>
      <c r="L7" s="125">
        <v>0.06</v>
      </c>
      <c r="M7" s="125">
        <v>1.29</v>
      </c>
      <c r="N7" s="125">
        <v>12.5</v>
      </c>
      <c r="O7" s="125" t="s">
        <v>127</v>
      </c>
      <c r="P7" s="125" t="s">
        <v>127</v>
      </c>
      <c r="Q7" s="125" t="s">
        <v>127</v>
      </c>
      <c r="R7" s="125" t="s">
        <v>127</v>
      </c>
      <c r="S7" s="125" t="s">
        <v>127</v>
      </c>
      <c r="T7" s="125" t="s">
        <v>127</v>
      </c>
      <c r="U7" s="125" t="s">
        <v>127</v>
      </c>
      <c r="V7" s="125" t="s">
        <v>127</v>
      </c>
      <c r="W7" s="125" t="s">
        <v>127</v>
      </c>
      <c r="X7" s="125" t="s">
        <v>127</v>
      </c>
      <c r="Y7" s="125" t="s">
        <v>127</v>
      </c>
      <c r="Z7" s="125" t="s">
        <v>156</v>
      </c>
      <c r="AA7" s="125" t="s">
        <v>127</v>
      </c>
      <c r="AB7" s="125" t="s">
        <v>127</v>
      </c>
      <c r="AC7" s="125" t="s">
        <v>156</v>
      </c>
      <c r="AE7" s="129"/>
    </row>
    <row r="8" spans="1:31" ht="25" customHeight="1">
      <c r="A8" s="156" t="s">
        <v>219</v>
      </c>
      <c r="B8" s="125">
        <v>0.30199999999999999</v>
      </c>
      <c r="C8" s="125">
        <v>2.11</v>
      </c>
      <c r="D8" s="125">
        <v>0.49299999999999999</v>
      </c>
      <c r="E8" s="125" t="s">
        <v>127</v>
      </c>
      <c r="F8" s="125">
        <v>1.17</v>
      </c>
      <c r="G8" s="125">
        <v>8.19</v>
      </c>
      <c r="H8" s="125">
        <v>4.7699999999999996</v>
      </c>
      <c r="I8" s="125" t="s">
        <v>127</v>
      </c>
      <c r="J8" s="125">
        <v>0.45600000000000002</v>
      </c>
      <c r="K8" s="125" t="s">
        <v>127</v>
      </c>
      <c r="L8" s="125" t="s">
        <v>127</v>
      </c>
      <c r="M8" s="125">
        <v>3.4</v>
      </c>
      <c r="N8" s="125" t="s">
        <v>127</v>
      </c>
      <c r="AE8" s="129"/>
    </row>
    <row r="9" spans="1:31" ht="25" customHeight="1">
      <c r="A9" s="156" t="s">
        <v>231</v>
      </c>
      <c r="B9" s="125">
        <v>0.53200000000000003</v>
      </c>
      <c r="C9" s="125">
        <v>3.82</v>
      </c>
      <c r="D9" s="125" t="s">
        <v>127</v>
      </c>
      <c r="E9" s="125" t="s">
        <v>127</v>
      </c>
      <c r="F9" s="125">
        <v>7.17</v>
      </c>
      <c r="G9" s="125">
        <v>8.69</v>
      </c>
      <c r="H9" s="125">
        <v>11.9</v>
      </c>
      <c r="I9" s="125">
        <v>2.41</v>
      </c>
      <c r="J9" s="125">
        <v>1.08</v>
      </c>
      <c r="K9" s="125" t="s">
        <v>127</v>
      </c>
      <c r="L9" s="125" t="s">
        <v>127</v>
      </c>
      <c r="M9" s="125">
        <v>4.93</v>
      </c>
      <c r="N9" s="125" t="s">
        <v>164</v>
      </c>
      <c r="O9" s="128" t="s">
        <v>128</v>
      </c>
      <c r="P9" s="128" t="s">
        <v>128</v>
      </c>
      <c r="Q9" s="128" t="s">
        <v>128</v>
      </c>
      <c r="R9" s="128" t="s">
        <v>128</v>
      </c>
      <c r="S9" s="128" t="s">
        <v>128</v>
      </c>
      <c r="T9" s="128" t="s">
        <v>128</v>
      </c>
      <c r="U9" s="128" t="s">
        <v>128</v>
      </c>
      <c r="V9" s="128" t="s">
        <v>128</v>
      </c>
      <c r="W9" s="128" t="s">
        <v>128</v>
      </c>
      <c r="X9" s="128" t="s">
        <v>128</v>
      </c>
      <c r="Y9" s="128" t="s">
        <v>128</v>
      </c>
      <c r="Z9" s="128" t="s">
        <v>128</v>
      </c>
      <c r="AA9" s="128" t="s">
        <v>128</v>
      </c>
      <c r="AB9" s="128" t="s">
        <v>128</v>
      </c>
      <c r="AC9" s="128" t="s">
        <v>128</v>
      </c>
    </row>
    <row r="10" spans="1:31" ht="25" customHeight="1">
      <c r="A10" s="156" t="s">
        <v>221</v>
      </c>
      <c r="B10" s="125">
        <v>1.4</v>
      </c>
      <c r="C10" s="125">
        <v>3.14</v>
      </c>
      <c r="D10" s="125" t="s">
        <v>127</v>
      </c>
      <c r="E10" s="125" t="s">
        <v>127</v>
      </c>
      <c r="F10" s="125">
        <v>18.7</v>
      </c>
      <c r="G10" s="125">
        <v>12.4</v>
      </c>
      <c r="H10" s="125">
        <v>12.2</v>
      </c>
      <c r="I10" s="125">
        <v>2.19</v>
      </c>
      <c r="J10" s="125">
        <v>0.996</v>
      </c>
      <c r="K10" s="125" t="s">
        <v>127</v>
      </c>
      <c r="L10" s="125">
        <v>9.1999999999999998E-2</v>
      </c>
      <c r="M10" s="125">
        <v>29.3</v>
      </c>
      <c r="N10" s="125" t="s">
        <v>127</v>
      </c>
      <c r="O10" s="128" t="s">
        <v>128</v>
      </c>
      <c r="P10" s="128" t="s">
        <v>128</v>
      </c>
      <c r="Q10" s="128" t="s">
        <v>128</v>
      </c>
      <c r="R10" s="128" t="s">
        <v>128</v>
      </c>
      <c r="S10" s="128" t="s">
        <v>128</v>
      </c>
      <c r="T10" s="128" t="s">
        <v>128</v>
      </c>
      <c r="U10" s="128" t="s">
        <v>128</v>
      </c>
      <c r="V10" s="128" t="s">
        <v>128</v>
      </c>
      <c r="W10" s="128" t="s">
        <v>128</v>
      </c>
      <c r="X10" s="128" t="s">
        <v>128</v>
      </c>
      <c r="Y10" s="128" t="s">
        <v>128</v>
      </c>
      <c r="Z10" s="128" t="s">
        <v>128</v>
      </c>
      <c r="AA10" s="128" t="s">
        <v>128</v>
      </c>
      <c r="AB10" s="128" t="s">
        <v>128</v>
      </c>
      <c r="AC10" s="128" t="s">
        <v>128</v>
      </c>
    </row>
    <row r="11" spans="1:31" ht="25" customHeight="1">
      <c r="A11" s="156" t="s">
        <v>234</v>
      </c>
      <c r="B11" s="125">
        <v>0.25800000000000001</v>
      </c>
      <c r="C11" s="125">
        <v>1.29</v>
      </c>
      <c r="D11" s="125" t="s">
        <v>127</v>
      </c>
      <c r="E11" s="125" t="s">
        <v>127</v>
      </c>
      <c r="F11" s="125">
        <v>4.17</v>
      </c>
      <c r="G11" s="125">
        <v>2.79</v>
      </c>
      <c r="H11" s="125">
        <v>4.28</v>
      </c>
      <c r="I11" s="125" t="s">
        <v>127</v>
      </c>
      <c r="J11" s="125">
        <v>0.371</v>
      </c>
      <c r="K11" s="125" t="s">
        <v>127</v>
      </c>
      <c r="L11" s="125" t="s">
        <v>127</v>
      </c>
      <c r="M11" s="125">
        <v>5.33</v>
      </c>
      <c r="N11" s="125" t="s">
        <v>127</v>
      </c>
      <c r="O11" s="128" t="s">
        <v>128</v>
      </c>
      <c r="P11" s="128" t="s">
        <v>128</v>
      </c>
      <c r="Q11" s="128" t="s">
        <v>128</v>
      </c>
      <c r="R11" s="128" t="s">
        <v>128</v>
      </c>
      <c r="S11" s="128" t="s">
        <v>128</v>
      </c>
      <c r="T11" s="128" t="s">
        <v>128</v>
      </c>
      <c r="U11" s="128" t="s">
        <v>128</v>
      </c>
      <c r="V11" s="128" t="s">
        <v>128</v>
      </c>
      <c r="W11" s="128" t="s">
        <v>128</v>
      </c>
      <c r="X11" s="128" t="s">
        <v>128</v>
      </c>
      <c r="Y11" s="128" t="s">
        <v>128</v>
      </c>
      <c r="Z11" s="128" t="s">
        <v>128</v>
      </c>
      <c r="AA11" s="128" t="s">
        <v>128</v>
      </c>
      <c r="AB11" s="128" t="s">
        <v>128</v>
      </c>
      <c r="AC11" s="128" t="s">
        <v>128</v>
      </c>
    </row>
    <row r="12" spans="1:31" ht="25" customHeight="1">
      <c r="A12" s="167" t="s">
        <v>222</v>
      </c>
      <c r="B12" s="125">
        <v>1</v>
      </c>
      <c r="C12" s="125">
        <v>2.0499999999999998</v>
      </c>
      <c r="D12" s="125">
        <v>0.23</v>
      </c>
      <c r="E12" s="125">
        <v>0.438</v>
      </c>
      <c r="F12" s="125">
        <v>1.69</v>
      </c>
      <c r="G12" s="125">
        <v>10.3</v>
      </c>
      <c r="H12" s="125">
        <v>20.9</v>
      </c>
      <c r="I12" s="125">
        <v>4.4000000000000004</v>
      </c>
      <c r="J12" s="125">
        <v>2.12</v>
      </c>
      <c r="K12" s="125" t="s">
        <v>127</v>
      </c>
      <c r="L12" s="125">
        <v>7.1999999999999995E-2</v>
      </c>
      <c r="M12" s="125">
        <v>1.1299999999999999</v>
      </c>
      <c r="N12" s="125">
        <v>18.5</v>
      </c>
      <c r="O12" s="128" t="s">
        <v>128</v>
      </c>
      <c r="P12" s="128" t="s">
        <v>128</v>
      </c>
      <c r="Q12" s="128" t="s">
        <v>128</v>
      </c>
      <c r="R12" s="128" t="s">
        <v>128</v>
      </c>
      <c r="S12" s="128" t="s">
        <v>128</v>
      </c>
      <c r="T12" s="128" t="s">
        <v>128</v>
      </c>
      <c r="U12" s="128" t="s">
        <v>128</v>
      </c>
      <c r="V12" s="128" t="s">
        <v>128</v>
      </c>
      <c r="W12" s="128" t="s">
        <v>128</v>
      </c>
      <c r="X12" s="128" t="s">
        <v>128</v>
      </c>
      <c r="Y12" s="128" t="s">
        <v>128</v>
      </c>
      <c r="Z12" s="128" t="s">
        <v>128</v>
      </c>
      <c r="AA12" s="128" t="s">
        <v>128</v>
      </c>
      <c r="AB12" s="128" t="s">
        <v>128</v>
      </c>
      <c r="AC12" s="128" t="s">
        <v>128</v>
      </c>
    </row>
    <row r="13" spans="1:31" ht="25" customHeight="1">
      <c r="A13" s="167" t="s">
        <v>223</v>
      </c>
      <c r="B13" s="125">
        <v>0.314</v>
      </c>
      <c r="C13" s="125">
        <v>0.88800000000000001</v>
      </c>
      <c r="D13" s="125">
        <v>0.214</v>
      </c>
      <c r="E13" s="125" t="s">
        <v>127</v>
      </c>
      <c r="F13" s="125">
        <v>1.77</v>
      </c>
      <c r="G13" s="125">
        <v>3.73</v>
      </c>
      <c r="H13" s="125">
        <v>2.6</v>
      </c>
      <c r="I13" s="125" t="s">
        <v>127</v>
      </c>
      <c r="J13" s="125">
        <v>0.22900000000000001</v>
      </c>
      <c r="K13" s="125" t="s">
        <v>127</v>
      </c>
      <c r="L13" s="125" t="s">
        <v>127</v>
      </c>
      <c r="M13" s="125">
        <v>1.4</v>
      </c>
      <c r="N13" s="125" t="s">
        <v>127</v>
      </c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</row>
    <row r="14" spans="1:31" ht="25" customHeight="1">
      <c r="A14" s="167" t="s">
        <v>232</v>
      </c>
      <c r="B14" s="125">
        <v>1.18</v>
      </c>
      <c r="C14" s="125">
        <v>1.68</v>
      </c>
      <c r="D14" s="125" t="s">
        <v>127</v>
      </c>
      <c r="E14" s="125" t="s">
        <v>127</v>
      </c>
      <c r="F14" s="125">
        <v>4.03</v>
      </c>
      <c r="G14" s="125">
        <v>8.06</v>
      </c>
      <c r="H14" s="125">
        <v>12</v>
      </c>
      <c r="I14" s="125">
        <v>3.79</v>
      </c>
      <c r="J14" s="125">
        <v>0.34100000000000003</v>
      </c>
      <c r="K14" s="125" t="s">
        <v>127</v>
      </c>
      <c r="L14" s="125" t="s">
        <v>127</v>
      </c>
      <c r="M14" s="125">
        <v>1.67</v>
      </c>
      <c r="N14" s="125">
        <v>7.23</v>
      </c>
      <c r="O14" s="128" t="s">
        <v>128</v>
      </c>
      <c r="P14" s="128" t="s">
        <v>128</v>
      </c>
      <c r="Q14" s="128" t="s">
        <v>128</v>
      </c>
      <c r="R14" s="128" t="s">
        <v>128</v>
      </c>
      <c r="S14" s="128" t="s">
        <v>128</v>
      </c>
      <c r="T14" s="128" t="s">
        <v>128</v>
      </c>
      <c r="U14" s="128" t="s">
        <v>128</v>
      </c>
      <c r="V14" s="128" t="s">
        <v>128</v>
      </c>
      <c r="W14" s="128" t="s">
        <v>128</v>
      </c>
      <c r="X14" s="128" t="s">
        <v>128</v>
      </c>
      <c r="Y14" s="128" t="s">
        <v>128</v>
      </c>
      <c r="Z14" s="128" t="s">
        <v>128</v>
      </c>
      <c r="AA14" s="128" t="s">
        <v>128</v>
      </c>
      <c r="AB14" s="128" t="s">
        <v>128</v>
      </c>
      <c r="AC14" s="128" t="s">
        <v>128</v>
      </c>
    </row>
    <row r="15" spans="1:31" ht="25" customHeight="1">
      <c r="A15" s="167" t="s">
        <v>225</v>
      </c>
      <c r="B15" s="125">
        <v>1.69</v>
      </c>
      <c r="C15" s="125">
        <v>3.12</v>
      </c>
      <c r="D15" s="125" t="s">
        <v>127</v>
      </c>
      <c r="E15" s="125" t="s">
        <v>127</v>
      </c>
      <c r="F15" s="125">
        <v>1.28</v>
      </c>
      <c r="G15" s="125">
        <v>6.42</v>
      </c>
      <c r="H15" s="125">
        <v>6.57</v>
      </c>
      <c r="I15" s="125">
        <v>1</v>
      </c>
      <c r="J15" s="125">
        <v>0.36699999999999999</v>
      </c>
      <c r="K15" s="125" t="s">
        <v>127</v>
      </c>
      <c r="L15" s="125" t="s">
        <v>127</v>
      </c>
      <c r="M15" s="125">
        <v>4.53</v>
      </c>
      <c r="N15" s="125">
        <v>6.72</v>
      </c>
      <c r="O15" s="128" t="s">
        <v>128</v>
      </c>
      <c r="P15" s="128" t="s">
        <v>128</v>
      </c>
      <c r="Q15" s="128" t="s">
        <v>128</v>
      </c>
      <c r="R15" s="128" t="s">
        <v>128</v>
      </c>
      <c r="S15" s="128" t="s">
        <v>128</v>
      </c>
      <c r="T15" s="128" t="s">
        <v>128</v>
      </c>
      <c r="U15" s="128" t="s">
        <v>128</v>
      </c>
      <c r="V15" s="128" t="s">
        <v>128</v>
      </c>
      <c r="W15" s="128" t="s">
        <v>128</v>
      </c>
      <c r="X15" s="128" t="s">
        <v>128</v>
      </c>
      <c r="Y15" s="128" t="s">
        <v>128</v>
      </c>
      <c r="Z15" s="128" t="s">
        <v>128</v>
      </c>
      <c r="AA15" s="128" t="s">
        <v>128</v>
      </c>
      <c r="AB15" s="128" t="s">
        <v>128</v>
      </c>
      <c r="AC15" s="128" t="s">
        <v>128</v>
      </c>
    </row>
    <row r="16" spans="1:31" ht="25" customHeight="1">
      <c r="A16" s="167" t="s">
        <v>235</v>
      </c>
      <c r="B16" s="125">
        <v>0.56799999999999995</v>
      </c>
      <c r="C16" s="125">
        <v>1.32</v>
      </c>
      <c r="D16" s="125" t="s">
        <v>127</v>
      </c>
      <c r="E16" s="125" t="s">
        <v>127</v>
      </c>
      <c r="F16" s="125">
        <v>2.16</v>
      </c>
      <c r="G16" s="125">
        <v>2.29</v>
      </c>
      <c r="H16" s="125">
        <v>3.09</v>
      </c>
      <c r="I16" s="125" t="s">
        <v>127</v>
      </c>
      <c r="J16" s="125">
        <v>0.35099999999999998</v>
      </c>
      <c r="K16" s="125" t="s">
        <v>127</v>
      </c>
      <c r="L16" s="125" t="s">
        <v>127</v>
      </c>
      <c r="M16" s="125">
        <v>5.13</v>
      </c>
      <c r="N16" s="125" t="s">
        <v>127</v>
      </c>
      <c r="O16" s="128" t="s">
        <v>128</v>
      </c>
      <c r="P16" s="128" t="s">
        <v>128</v>
      </c>
      <c r="Q16" s="128" t="s">
        <v>128</v>
      </c>
      <c r="R16" s="128" t="s">
        <v>128</v>
      </c>
      <c r="S16" s="128" t="s">
        <v>128</v>
      </c>
      <c r="T16" s="128" t="s">
        <v>128</v>
      </c>
      <c r="U16" s="128" t="s">
        <v>128</v>
      </c>
      <c r="V16" s="128" t="s">
        <v>128</v>
      </c>
      <c r="W16" s="128" t="s">
        <v>128</v>
      </c>
      <c r="X16" s="128" t="s">
        <v>128</v>
      </c>
      <c r="Y16" s="128" t="s">
        <v>128</v>
      </c>
      <c r="Z16" s="128" t="s">
        <v>128</v>
      </c>
      <c r="AA16" s="128" t="s">
        <v>128</v>
      </c>
      <c r="AB16" s="128" t="s">
        <v>128</v>
      </c>
      <c r="AC16" s="128" t="s">
        <v>128</v>
      </c>
    </row>
    <row r="17" spans="1:29" ht="24.75" customHeight="1">
      <c r="A17" s="167" t="s">
        <v>226</v>
      </c>
      <c r="B17" s="125">
        <v>1.82</v>
      </c>
      <c r="C17" s="125">
        <v>4.55</v>
      </c>
      <c r="D17" s="125">
        <v>0.46600000000000003</v>
      </c>
      <c r="E17" s="125">
        <v>1.66</v>
      </c>
      <c r="F17" s="125">
        <v>4.4400000000000004</v>
      </c>
      <c r="G17" s="125">
        <v>20.5</v>
      </c>
      <c r="H17" s="125">
        <v>86.6</v>
      </c>
      <c r="I17" s="125">
        <v>9.58</v>
      </c>
      <c r="J17" s="125">
        <v>7.04</v>
      </c>
      <c r="K17" s="125">
        <v>0.1</v>
      </c>
      <c r="L17" s="125">
        <v>7.1999999999999995E-2</v>
      </c>
      <c r="M17" s="125">
        <v>1.8</v>
      </c>
      <c r="N17" s="125">
        <v>5</v>
      </c>
      <c r="O17" s="128" t="s">
        <v>128</v>
      </c>
      <c r="P17" s="128" t="s">
        <v>128</v>
      </c>
      <c r="Q17" s="128" t="s">
        <v>128</v>
      </c>
      <c r="R17" s="128" t="s">
        <v>128</v>
      </c>
      <c r="S17" s="128" t="s">
        <v>128</v>
      </c>
      <c r="T17" s="128" t="s">
        <v>128</v>
      </c>
      <c r="U17" s="128" t="s">
        <v>128</v>
      </c>
      <c r="V17" s="128" t="s">
        <v>128</v>
      </c>
      <c r="W17" s="128" t="s">
        <v>128</v>
      </c>
      <c r="X17" s="128" t="s">
        <v>128</v>
      </c>
      <c r="Y17" s="128" t="s">
        <v>128</v>
      </c>
      <c r="Z17" s="128" t="s">
        <v>128</v>
      </c>
      <c r="AA17" s="128" t="s">
        <v>128</v>
      </c>
      <c r="AB17" s="128" t="s">
        <v>128</v>
      </c>
      <c r="AC17" s="128" t="s">
        <v>128</v>
      </c>
    </row>
    <row r="18" spans="1:29" ht="27.75" customHeight="1">
      <c r="A18" s="167" t="s">
        <v>227</v>
      </c>
      <c r="B18" s="125">
        <v>0.30099999999999999</v>
      </c>
      <c r="C18" s="125">
        <v>1.28</v>
      </c>
      <c r="D18" s="125">
        <v>0.35099999999999998</v>
      </c>
      <c r="E18" s="125" t="s">
        <v>127</v>
      </c>
      <c r="F18" s="125">
        <v>2.1800000000000002</v>
      </c>
      <c r="G18" s="125">
        <v>2.31</v>
      </c>
      <c r="H18" s="125">
        <v>3.66</v>
      </c>
      <c r="I18" s="125" t="s">
        <v>127</v>
      </c>
      <c r="J18" s="125">
        <v>0.49</v>
      </c>
      <c r="K18" s="125" t="s">
        <v>127</v>
      </c>
      <c r="L18" s="125" t="s">
        <v>127</v>
      </c>
      <c r="M18" s="125">
        <v>2</v>
      </c>
      <c r="N18" s="125" t="s">
        <v>127</v>
      </c>
      <c r="O18" s="128" t="s">
        <v>128</v>
      </c>
      <c r="P18" s="128" t="s">
        <v>128</v>
      </c>
      <c r="Q18" s="128" t="s">
        <v>128</v>
      </c>
      <c r="R18" s="128" t="s">
        <v>128</v>
      </c>
      <c r="S18" s="128" t="s">
        <v>128</v>
      </c>
      <c r="T18" s="128" t="s">
        <v>128</v>
      </c>
      <c r="U18" s="128" t="s">
        <v>128</v>
      </c>
      <c r="V18" s="128" t="s">
        <v>128</v>
      </c>
      <c r="W18" s="128" t="s">
        <v>128</v>
      </c>
      <c r="X18" s="128" t="s">
        <v>128</v>
      </c>
      <c r="Y18" s="128" t="s">
        <v>128</v>
      </c>
      <c r="Z18" s="128" t="s">
        <v>128</v>
      </c>
      <c r="AA18" s="128" t="s">
        <v>128</v>
      </c>
      <c r="AB18" s="128" t="s">
        <v>128</v>
      </c>
      <c r="AC18" s="128" t="s">
        <v>128</v>
      </c>
    </row>
    <row r="19" spans="1:29" ht="22.5" customHeight="1">
      <c r="A19" s="167" t="s">
        <v>233</v>
      </c>
      <c r="B19" s="125">
        <v>1.1399999999999999</v>
      </c>
      <c r="C19" s="125">
        <v>2.89</v>
      </c>
      <c r="D19" s="125">
        <v>0.29299999999999998</v>
      </c>
      <c r="E19" s="125" t="s">
        <v>127</v>
      </c>
      <c r="F19" s="125">
        <v>2.23</v>
      </c>
      <c r="G19" s="125">
        <v>13.9</v>
      </c>
      <c r="H19" s="125">
        <v>23.9</v>
      </c>
      <c r="I19" s="125">
        <v>1.84</v>
      </c>
      <c r="J19" s="125">
        <v>1.24</v>
      </c>
      <c r="K19" s="125" t="s">
        <v>127</v>
      </c>
      <c r="L19" s="125">
        <v>0.05</v>
      </c>
      <c r="M19" s="125">
        <v>2.4</v>
      </c>
      <c r="N19" s="125" t="s">
        <v>127</v>
      </c>
      <c r="O19" s="128" t="s">
        <v>128</v>
      </c>
      <c r="P19" s="128" t="s">
        <v>128</v>
      </c>
      <c r="Q19" s="128" t="s">
        <v>128</v>
      </c>
      <c r="R19" s="128" t="s">
        <v>128</v>
      </c>
      <c r="S19" s="128" t="s">
        <v>128</v>
      </c>
      <c r="T19" s="128" t="s">
        <v>128</v>
      </c>
      <c r="U19" s="128" t="s">
        <v>128</v>
      </c>
      <c r="V19" s="128" t="s">
        <v>128</v>
      </c>
      <c r="W19" s="128" t="s">
        <v>128</v>
      </c>
      <c r="X19" s="128" t="s">
        <v>128</v>
      </c>
      <c r="Y19" s="128" t="s">
        <v>128</v>
      </c>
      <c r="Z19" s="128" t="s">
        <v>128</v>
      </c>
      <c r="AA19" s="128" t="s">
        <v>128</v>
      </c>
      <c r="AB19" s="128" t="s">
        <v>128</v>
      </c>
      <c r="AC19" s="128" t="s">
        <v>128</v>
      </c>
    </row>
    <row r="20" spans="1:29" ht="24.75" customHeight="1">
      <c r="A20" s="167" t="s">
        <v>229</v>
      </c>
      <c r="B20" s="125">
        <v>1.58</v>
      </c>
      <c r="C20" s="125">
        <v>4.32</v>
      </c>
      <c r="D20" s="125">
        <v>2.8</v>
      </c>
      <c r="E20" s="125" t="s">
        <v>171</v>
      </c>
      <c r="F20" s="125">
        <v>28.7</v>
      </c>
      <c r="G20" s="125">
        <v>35.200000000000003</v>
      </c>
      <c r="H20" s="125">
        <v>31.9</v>
      </c>
      <c r="I20" s="125" t="s">
        <v>172</v>
      </c>
      <c r="J20" s="125">
        <v>2.1800000000000002</v>
      </c>
      <c r="K20" s="125" t="s">
        <v>171</v>
      </c>
      <c r="L20" s="125" t="s">
        <v>173</v>
      </c>
      <c r="M20" s="125">
        <v>23.8</v>
      </c>
      <c r="N20" s="125" t="s">
        <v>127</v>
      </c>
      <c r="O20" s="128" t="s">
        <v>128</v>
      </c>
      <c r="P20" s="128" t="s">
        <v>128</v>
      </c>
      <c r="Q20" s="128" t="s">
        <v>128</v>
      </c>
      <c r="R20" s="128" t="s">
        <v>128</v>
      </c>
      <c r="S20" s="128" t="s">
        <v>128</v>
      </c>
      <c r="T20" s="128" t="s">
        <v>128</v>
      </c>
      <c r="U20" s="128" t="s">
        <v>128</v>
      </c>
      <c r="V20" s="128" t="s">
        <v>128</v>
      </c>
      <c r="W20" s="128" t="s">
        <v>128</v>
      </c>
      <c r="X20" s="128" t="s">
        <v>128</v>
      </c>
      <c r="Y20" s="128" t="s">
        <v>128</v>
      </c>
      <c r="Z20" s="128" t="s">
        <v>128</v>
      </c>
      <c r="AA20" s="128" t="s">
        <v>128</v>
      </c>
      <c r="AB20" s="128" t="s">
        <v>128</v>
      </c>
      <c r="AC20" s="128" t="s">
        <v>128</v>
      </c>
    </row>
    <row r="21" spans="1:29" ht="22.5" customHeight="1">
      <c r="A21" s="167" t="s">
        <v>236</v>
      </c>
      <c r="B21" s="125">
        <v>0.34799999999999998</v>
      </c>
      <c r="C21" s="125">
        <v>1.27</v>
      </c>
      <c r="D21" s="125">
        <v>0.53800000000000003</v>
      </c>
      <c r="E21" s="125" t="s">
        <v>127</v>
      </c>
      <c r="F21" s="125">
        <v>2.64</v>
      </c>
      <c r="G21" s="125">
        <v>4.6500000000000004</v>
      </c>
      <c r="H21" s="125">
        <v>6.43</v>
      </c>
      <c r="I21" s="125" t="s">
        <v>127</v>
      </c>
      <c r="J21" s="125">
        <v>0.63900000000000001</v>
      </c>
      <c r="K21" s="125" t="s">
        <v>127</v>
      </c>
      <c r="L21" s="125" t="s">
        <v>127</v>
      </c>
      <c r="M21" s="125">
        <v>5.7</v>
      </c>
      <c r="N21" s="125" t="s">
        <v>174</v>
      </c>
      <c r="O21" s="128" t="s">
        <v>128</v>
      </c>
      <c r="P21" s="128" t="s">
        <v>128</v>
      </c>
      <c r="Q21" s="128" t="s">
        <v>128</v>
      </c>
      <c r="R21" s="128" t="s">
        <v>128</v>
      </c>
      <c r="S21" s="128" t="s">
        <v>128</v>
      </c>
      <c r="T21" s="128" t="s">
        <v>128</v>
      </c>
      <c r="U21" s="128" t="s">
        <v>128</v>
      </c>
      <c r="V21" s="128" t="s">
        <v>128</v>
      </c>
      <c r="W21" s="128" t="s">
        <v>128</v>
      </c>
      <c r="X21" s="128" t="s">
        <v>128</v>
      </c>
      <c r="Y21" s="128" t="s">
        <v>128</v>
      </c>
      <c r="Z21" s="128" t="s">
        <v>128</v>
      </c>
      <c r="AA21" s="128" t="s">
        <v>128</v>
      </c>
      <c r="AB21" s="128" t="s">
        <v>128</v>
      </c>
      <c r="AC21" s="128" t="s">
        <v>128</v>
      </c>
    </row>
    <row r="22" spans="1:29" ht="25" customHeight="1">
      <c r="A22" s="127" t="s">
        <v>281</v>
      </c>
      <c r="B22" s="125" t="s">
        <v>127</v>
      </c>
      <c r="C22" s="125" t="s">
        <v>127</v>
      </c>
      <c r="D22" s="125" t="s">
        <v>127</v>
      </c>
      <c r="E22" s="125" t="s">
        <v>127</v>
      </c>
      <c r="F22" s="125" t="s">
        <v>127</v>
      </c>
      <c r="G22" s="125" t="s">
        <v>127</v>
      </c>
      <c r="H22" s="125" t="s">
        <v>127</v>
      </c>
      <c r="I22" s="125" t="s">
        <v>127</v>
      </c>
      <c r="J22" s="125" t="s">
        <v>127</v>
      </c>
      <c r="K22" s="125" t="s">
        <v>127</v>
      </c>
      <c r="L22" s="125" t="s">
        <v>127</v>
      </c>
      <c r="M22" s="125" t="s">
        <v>127</v>
      </c>
      <c r="N22" s="125">
        <v>6.2</v>
      </c>
      <c r="O22" s="128" t="s">
        <v>128</v>
      </c>
      <c r="P22" s="128" t="s">
        <v>128</v>
      </c>
      <c r="Q22" s="128" t="s">
        <v>128</v>
      </c>
      <c r="R22" s="128" t="s">
        <v>128</v>
      </c>
      <c r="S22" s="128" t="s">
        <v>128</v>
      </c>
      <c r="T22" s="128" t="s">
        <v>128</v>
      </c>
      <c r="U22" s="128" t="s">
        <v>128</v>
      </c>
      <c r="V22" s="128" t="s">
        <v>128</v>
      </c>
      <c r="W22" s="128" t="s">
        <v>128</v>
      </c>
      <c r="X22" s="128" t="s">
        <v>128</v>
      </c>
      <c r="Y22" s="128" t="s">
        <v>128</v>
      </c>
      <c r="Z22" s="128" t="s">
        <v>128</v>
      </c>
      <c r="AA22" s="128" t="s">
        <v>128</v>
      </c>
      <c r="AB22" s="128" t="s">
        <v>128</v>
      </c>
      <c r="AC22" s="128" t="s">
        <v>128</v>
      </c>
    </row>
    <row r="23" spans="1:29" ht="29.25" customHeight="1">
      <c r="A23" s="127" t="s">
        <v>282</v>
      </c>
      <c r="B23" s="125" t="s">
        <v>127</v>
      </c>
      <c r="C23" s="125" t="s">
        <v>127</v>
      </c>
      <c r="D23" s="125" t="s">
        <v>127</v>
      </c>
      <c r="E23" s="125" t="s">
        <v>127</v>
      </c>
      <c r="F23" s="125" t="s">
        <v>127</v>
      </c>
      <c r="G23" s="125">
        <v>1.95</v>
      </c>
      <c r="H23" s="125" t="s">
        <v>127</v>
      </c>
      <c r="I23" s="125" t="s">
        <v>127</v>
      </c>
      <c r="J23" s="125" t="s">
        <v>127</v>
      </c>
      <c r="K23" s="125" t="s">
        <v>127</v>
      </c>
      <c r="L23" s="125" t="s">
        <v>127</v>
      </c>
      <c r="M23" s="125" t="s">
        <v>127</v>
      </c>
      <c r="N23" s="125" t="s">
        <v>176</v>
      </c>
      <c r="O23" s="128" t="s">
        <v>128</v>
      </c>
      <c r="P23" s="128" t="s">
        <v>128</v>
      </c>
      <c r="Q23" s="128" t="s">
        <v>128</v>
      </c>
      <c r="R23" s="128" t="s">
        <v>128</v>
      </c>
      <c r="S23" s="128" t="s">
        <v>128</v>
      </c>
      <c r="T23" s="128" t="s">
        <v>128</v>
      </c>
      <c r="U23" s="128" t="s">
        <v>128</v>
      </c>
      <c r="V23" s="128" t="s">
        <v>128</v>
      </c>
      <c r="W23" s="128" t="s">
        <v>128</v>
      </c>
      <c r="X23" s="128" t="s">
        <v>128</v>
      </c>
      <c r="Y23" s="128" t="s">
        <v>128</v>
      </c>
      <c r="Z23" s="128" t="s">
        <v>128</v>
      </c>
      <c r="AA23" s="128" t="s">
        <v>128</v>
      </c>
      <c r="AB23" s="128" t="s">
        <v>128</v>
      </c>
      <c r="AC23" s="128" t="s">
        <v>128</v>
      </c>
    </row>
    <row r="24" spans="1:29" ht="25" customHeight="1">
      <c r="A24" s="127" t="s">
        <v>283</v>
      </c>
      <c r="B24" s="125" t="s">
        <v>127</v>
      </c>
      <c r="C24" s="125">
        <v>0.46</v>
      </c>
      <c r="D24" s="125">
        <v>0.41199999999999998</v>
      </c>
      <c r="E24" s="125" t="s">
        <v>127</v>
      </c>
      <c r="F24" s="125" t="s">
        <v>127</v>
      </c>
      <c r="G24" s="125">
        <v>1.36</v>
      </c>
      <c r="H24" s="125" t="s">
        <v>127</v>
      </c>
      <c r="I24" s="125" t="s">
        <v>127</v>
      </c>
      <c r="J24" s="125" t="s">
        <v>127</v>
      </c>
      <c r="K24" s="125" t="s">
        <v>127</v>
      </c>
      <c r="L24" s="125" t="s">
        <v>127</v>
      </c>
      <c r="M24" s="125" t="s">
        <v>127</v>
      </c>
      <c r="N24" s="125" t="s">
        <v>127</v>
      </c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</row>
  </sheetData>
  <pageMargins left="0.7" right="0.7" top="0.78740157500000008" bottom="0.78740157500000008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zoomScale="70" zoomScaleNormal="70" workbookViewId="0">
      <pane xSplit="1" topLeftCell="B1" activePane="topRight" state="frozen"/>
      <selection activeCell="E30" sqref="E30"/>
      <selection pane="topRight" activeCell="A6" sqref="A6"/>
    </sheetView>
  </sheetViews>
  <sheetFormatPr baseColWidth="10" defaultColWidth="9.1796875" defaultRowHeight="15.75" customHeight="1"/>
  <cols>
    <col min="1" max="1" width="28.7265625" style="119" bestFit="1" customWidth="1"/>
    <col min="2" max="6" width="9.26953125" style="133" bestFit="1" customWidth="1"/>
    <col min="7" max="7" width="9.81640625" style="133" bestFit="1" customWidth="1"/>
    <col min="8" max="8" width="10" style="133" bestFit="1" customWidth="1"/>
    <col min="9" max="18" width="14.7265625" style="133" bestFit="1" customWidth="1"/>
    <col min="19" max="19" width="9.1796875" style="133" bestFit="1" customWidth="1"/>
    <col min="20" max="20" width="18.26953125" style="133" bestFit="1" customWidth="1"/>
    <col min="21" max="21" width="9.1796875" style="133" bestFit="1"/>
    <col min="22" max="16384" width="9.1796875" style="133"/>
  </cols>
  <sheetData>
    <row r="1" spans="1:20" s="119" customFormat="1" ht="31" customHeight="1">
      <c r="A1" s="141" t="s">
        <v>307</v>
      </c>
      <c r="B1" s="120" t="s">
        <v>130</v>
      </c>
      <c r="C1" s="120" t="s">
        <v>131</v>
      </c>
      <c r="D1" s="120" t="s">
        <v>132</v>
      </c>
      <c r="E1" s="120" t="s">
        <v>179</v>
      </c>
      <c r="F1" s="120" t="s">
        <v>134</v>
      </c>
      <c r="G1" s="120" t="s">
        <v>135</v>
      </c>
      <c r="H1" s="120" t="s">
        <v>136</v>
      </c>
      <c r="I1" s="120" t="s">
        <v>137</v>
      </c>
      <c r="J1" s="120" t="s">
        <v>138</v>
      </c>
      <c r="K1" s="120" t="s">
        <v>139</v>
      </c>
      <c r="L1" s="120" t="s">
        <v>140</v>
      </c>
      <c r="M1" s="120" t="s">
        <v>141</v>
      </c>
      <c r="N1" s="120" t="s">
        <v>142</v>
      </c>
      <c r="O1" s="120" t="s">
        <v>143</v>
      </c>
      <c r="P1" s="120" t="s">
        <v>144</v>
      </c>
      <c r="Q1" s="120" t="s">
        <v>145</v>
      </c>
      <c r="R1" s="120" t="s">
        <v>180</v>
      </c>
      <c r="S1" s="120" t="s">
        <v>147</v>
      </c>
      <c r="T1" s="120" t="s">
        <v>148</v>
      </c>
    </row>
    <row r="2" spans="1:20" s="119" customFormat="1" ht="15.75" customHeight="1">
      <c r="B2" s="120" t="s">
        <v>181</v>
      </c>
      <c r="C2" s="120" t="s">
        <v>181</v>
      </c>
      <c r="D2" s="120" t="s">
        <v>181</v>
      </c>
      <c r="E2" s="120" t="s">
        <v>181</v>
      </c>
      <c r="F2" s="120" t="s">
        <v>181</v>
      </c>
      <c r="G2" s="120" t="s">
        <v>181</v>
      </c>
      <c r="H2" s="120" t="s">
        <v>181</v>
      </c>
      <c r="I2" s="120" t="s">
        <v>181</v>
      </c>
      <c r="J2" s="120" t="s">
        <v>181</v>
      </c>
      <c r="K2" s="120" t="s">
        <v>181</v>
      </c>
      <c r="L2" s="120" t="s">
        <v>181</v>
      </c>
      <c r="M2" s="120" t="s">
        <v>181</v>
      </c>
      <c r="N2" s="120" t="s">
        <v>181</v>
      </c>
      <c r="O2" s="120" t="s">
        <v>181</v>
      </c>
      <c r="P2" s="120" t="s">
        <v>181</v>
      </c>
      <c r="Q2" s="120" t="s">
        <v>181</v>
      </c>
      <c r="R2" s="120" t="s">
        <v>181</v>
      </c>
      <c r="S2" s="120" t="s">
        <v>181</v>
      </c>
      <c r="T2" s="120" t="s">
        <v>181</v>
      </c>
    </row>
    <row r="3" spans="1:20" ht="15.75" customHeight="1">
      <c r="A3" s="141" t="s">
        <v>272</v>
      </c>
      <c r="B3" s="138" t="s">
        <v>182</v>
      </c>
      <c r="C3" s="138" t="s">
        <v>182</v>
      </c>
      <c r="D3" s="138" t="s">
        <v>182</v>
      </c>
      <c r="E3" s="171">
        <v>2.0793237151568611E-2</v>
      </c>
      <c r="F3" s="138" t="s">
        <v>182</v>
      </c>
      <c r="G3" s="138" t="s">
        <v>182</v>
      </c>
      <c r="H3" s="171">
        <v>4.8433645811133789E-2</v>
      </c>
      <c r="I3" s="171">
        <v>4.5884581961513946E-2</v>
      </c>
      <c r="J3" s="171">
        <v>0.19450465918161344</v>
      </c>
      <c r="K3" s="171">
        <v>0.16249032049805626</v>
      </c>
      <c r="L3" s="171">
        <v>9.3106849491143326E-2</v>
      </c>
      <c r="M3" s="171">
        <v>8.7276987606827033E-2</v>
      </c>
      <c r="N3" s="171">
        <v>0.20749526374442531</v>
      </c>
      <c r="O3" s="171">
        <v>8.8027396705832234E-2</v>
      </c>
      <c r="P3" s="171">
        <v>5.4718544287975387E-2</v>
      </c>
      <c r="Q3" s="171">
        <v>1.4535879879183046E-2</v>
      </c>
      <c r="R3" s="171">
        <v>4.8593896898723891E-2</v>
      </c>
      <c r="S3" s="171">
        <f t="shared" ref="S3:S7" si="0">SUM(B3:R3)</f>
        <v>1.0658612632179962</v>
      </c>
      <c r="T3" s="136">
        <f t="shared" ref="T3:T7" si="1">S3-SUM(B3:D3)</f>
        <v>1.0658612632179962</v>
      </c>
    </row>
    <row r="4" spans="1:20" ht="15.75" customHeight="1">
      <c r="A4" s="124" t="s">
        <v>247</v>
      </c>
      <c r="B4" s="138" t="s">
        <v>182</v>
      </c>
      <c r="C4" s="138" t="s">
        <v>182</v>
      </c>
      <c r="D4" s="138" t="s">
        <v>182</v>
      </c>
      <c r="E4" s="171">
        <v>5.2098315383001369E-3</v>
      </c>
      <c r="F4" s="138" t="s">
        <v>182</v>
      </c>
      <c r="G4" s="138" t="s">
        <v>182</v>
      </c>
      <c r="H4" s="171">
        <v>8.5829561185671917E-3</v>
      </c>
      <c r="I4" s="171">
        <v>1.430086071085754E-2</v>
      </c>
      <c r="J4" s="171">
        <v>2.6618992518721234E-2</v>
      </c>
      <c r="K4" s="171">
        <v>2.3512037110684975E-2</v>
      </c>
      <c r="L4" s="171">
        <v>1.7414767705121969E-2</v>
      </c>
      <c r="M4" s="171">
        <v>1.5236291153411165E-2</v>
      </c>
      <c r="N4" s="171">
        <v>3.7506914601609029E-2</v>
      </c>
      <c r="O4" s="171">
        <v>1.4506042522968086E-2</v>
      </c>
      <c r="P4" s="171">
        <v>1.1582306363259106E-2</v>
      </c>
      <c r="Q4" s="138" t="s">
        <v>182</v>
      </c>
      <c r="R4" s="138" t="s">
        <v>182</v>
      </c>
      <c r="S4" s="171">
        <f t="shared" si="0"/>
        <v>0.17447100034350044</v>
      </c>
      <c r="T4" s="136">
        <f t="shared" si="1"/>
        <v>0.17447100034350044</v>
      </c>
    </row>
    <row r="5" spans="1:20" ht="15.75" customHeight="1">
      <c r="A5" s="126" t="s">
        <v>248</v>
      </c>
      <c r="B5" s="171">
        <v>1.644949162955105E-2</v>
      </c>
      <c r="C5" s="138" t="s">
        <v>182</v>
      </c>
      <c r="D5" s="138" t="s">
        <v>182</v>
      </c>
      <c r="E5" s="138" t="s">
        <v>182</v>
      </c>
      <c r="F5" s="171">
        <v>1.0147995541409141E-2</v>
      </c>
      <c r="G5" s="171">
        <v>6.3649675979517645E-3</v>
      </c>
      <c r="H5" s="171">
        <v>3.78018178499595E-2</v>
      </c>
      <c r="I5" s="171">
        <v>1.5442152844602607E-2</v>
      </c>
      <c r="J5" s="171">
        <v>5.553127884528148E-2</v>
      </c>
      <c r="K5" s="171">
        <v>4.1823400499161938E-2</v>
      </c>
      <c r="L5" s="171">
        <v>1.8602514237730572E-2</v>
      </c>
      <c r="M5" s="171">
        <v>1.0712536390561427E-2</v>
      </c>
      <c r="N5" s="171">
        <v>1.6290847010991198E-2</v>
      </c>
      <c r="O5" s="171">
        <v>6.2725129081183601E-3</v>
      </c>
      <c r="P5" s="138" t="s">
        <v>182</v>
      </c>
      <c r="Q5" s="138" t="s">
        <v>182</v>
      </c>
      <c r="R5" s="138" t="s">
        <v>182</v>
      </c>
      <c r="S5" s="171">
        <f t="shared" si="0"/>
        <v>0.23543951535531907</v>
      </c>
      <c r="T5" s="136">
        <f t="shared" si="1"/>
        <v>0.21899002372576801</v>
      </c>
    </row>
    <row r="6" spans="1:20" ht="15.75" customHeight="1">
      <c r="A6" s="124" t="s">
        <v>249</v>
      </c>
      <c r="B6" s="138" t="s">
        <v>182</v>
      </c>
      <c r="C6" s="138" t="s">
        <v>182</v>
      </c>
      <c r="D6" s="138" t="s">
        <v>182</v>
      </c>
      <c r="E6" s="138" t="s">
        <v>182</v>
      </c>
      <c r="F6" s="138" t="s">
        <v>182</v>
      </c>
      <c r="G6" s="138" t="s">
        <v>182</v>
      </c>
      <c r="H6" s="138" t="s">
        <v>182</v>
      </c>
      <c r="I6" s="171">
        <v>2.4215952819257081E-2</v>
      </c>
      <c r="J6" s="171">
        <v>8.4694511322841552E-3</v>
      </c>
      <c r="K6" s="171">
        <v>1.5674613255719855E-2</v>
      </c>
      <c r="L6" s="171">
        <v>9.2791653244678161E-3</v>
      </c>
      <c r="M6" s="138" t="s">
        <v>182</v>
      </c>
      <c r="N6" s="171">
        <v>9.7841896457348532E-3</v>
      </c>
      <c r="O6" s="138" t="s">
        <v>182</v>
      </c>
      <c r="P6" s="138" t="s">
        <v>182</v>
      </c>
      <c r="Q6" s="138" t="s">
        <v>182</v>
      </c>
      <c r="R6" s="138" t="s">
        <v>182</v>
      </c>
      <c r="S6" s="171">
        <f t="shared" si="0"/>
        <v>6.7423372177463761E-2</v>
      </c>
      <c r="T6" s="136">
        <f t="shared" si="1"/>
        <v>6.7423372177463761E-2</v>
      </c>
    </row>
    <row r="7" spans="1:20" ht="15.75" customHeight="1">
      <c r="A7" s="124" t="s">
        <v>250</v>
      </c>
      <c r="B7" s="171">
        <v>5.4077328258634195E-3</v>
      </c>
      <c r="C7" s="138" t="s">
        <v>182</v>
      </c>
      <c r="D7" s="138" t="s">
        <v>182</v>
      </c>
      <c r="E7" s="138" t="s">
        <v>182</v>
      </c>
      <c r="F7" s="138" t="s">
        <v>182</v>
      </c>
      <c r="G7" s="138" t="s">
        <v>182</v>
      </c>
      <c r="H7" s="138" t="s">
        <v>182</v>
      </c>
      <c r="I7" s="171">
        <v>7.4730188583606635E-3</v>
      </c>
      <c r="J7" s="171">
        <v>6.472324833621256E-3</v>
      </c>
      <c r="K7" s="138" t="s">
        <v>182</v>
      </c>
      <c r="L7" s="138" t="s">
        <v>182</v>
      </c>
      <c r="M7" s="138" t="s">
        <v>182</v>
      </c>
      <c r="N7" s="138" t="s">
        <v>182</v>
      </c>
      <c r="O7" s="138" t="s">
        <v>182</v>
      </c>
      <c r="P7" s="138" t="s">
        <v>182</v>
      </c>
      <c r="Q7" s="138" t="s">
        <v>182</v>
      </c>
      <c r="R7" s="138" t="s">
        <v>182</v>
      </c>
      <c r="S7" s="171">
        <f t="shared" si="0"/>
        <v>1.935307651784534E-2</v>
      </c>
      <c r="T7" s="136">
        <f t="shared" si="1"/>
        <v>1.394534369198192E-2</v>
      </c>
    </row>
    <row r="8" spans="1:20" ht="15" customHeight="1">
      <c r="A8" s="127" t="s">
        <v>239</v>
      </c>
      <c r="B8" s="171">
        <v>6.3820955227357349E-3</v>
      </c>
      <c r="C8" s="138" t="s">
        <v>182</v>
      </c>
      <c r="D8" s="138" t="s">
        <v>182</v>
      </c>
      <c r="E8" s="171">
        <v>8.121618447284101E-3</v>
      </c>
      <c r="F8" s="171">
        <v>1.2789185597839798E-2</v>
      </c>
      <c r="G8" s="171">
        <v>1.4367982554231187E-2</v>
      </c>
      <c r="H8" s="171">
        <v>0.15235247617837516</v>
      </c>
      <c r="I8" s="171">
        <v>4.1534763726956719E-2</v>
      </c>
      <c r="J8" s="171">
        <v>0.31231929220786853</v>
      </c>
      <c r="K8" s="171">
        <v>0.24635067863136284</v>
      </c>
      <c r="L8" s="171">
        <v>0.1628888084978195</v>
      </c>
      <c r="M8" s="171">
        <v>0.17473698920199221</v>
      </c>
      <c r="N8" s="171">
        <v>0.30255586947913327</v>
      </c>
      <c r="O8" s="171">
        <v>0.161381352856456</v>
      </c>
      <c r="P8" s="171">
        <v>9.8768814950067688E-2</v>
      </c>
      <c r="Q8" s="171">
        <v>2.735214677911E-2</v>
      </c>
      <c r="R8" s="171">
        <v>8.9827709108396991E-2</v>
      </c>
      <c r="S8" s="135">
        <f>SUM(B8:R8)</f>
        <v>1.8117297837396298</v>
      </c>
      <c r="T8" s="135">
        <f t="shared" ref="T8:T17" si="2">S8-(SUM(B8:D8))</f>
        <v>1.805347688216894</v>
      </c>
    </row>
    <row r="9" spans="1:20" ht="15.75" customHeight="1">
      <c r="A9" s="127" t="s">
        <v>219</v>
      </c>
      <c r="B9" s="171">
        <v>1.664718327781585E-2</v>
      </c>
      <c r="C9" s="138" t="s">
        <v>182</v>
      </c>
      <c r="D9" s="138" t="s">
        <v>182</v>
      </c>
      <c r="E9" s="138" t="s">
        <v>182</v>
      </c>
      <c r="F9" s="171">
        <v>3.9631697029248757E-2</v>
      </c>
      <c r="G9" s="171">
        <v>1.4813816655380055E-2</v>
      </c>
      <c r="H9" s="171">
        <v>6.0172983630097071E-2</v>
      </c>
      <c r="I9" s="171">
        <v>1.7952933329765497E-2</v>
      </c>
      <c r="J9" s="171">
        <v>5.0031596466040509E-2</v>
      </c>
      <c r="K9" s="171">
        <v>3.5287792867652649E-2</v>
      </c>
      <c r="L9" s="171">
        <v>7.5586555936100856E-3</v>
      </c>
      <c r="M9" s="171">
        <v>5.5344224483126836E-3</v>
      </c>
      <c r="N9" s="171">
        <v>6.3132557859076864E-3</v>
      </c>
      <c r="O9" s="138" t="s">
        <v>182</v>
      </c>
      <c r="P9" s="138" t="s">
        <v>182</v>
      </c>
      <c r="Q9" s="138" t="s">
        <v>182</v>
      </c>
      <c r="R9" s="138" t="s">
        <v>182</v>
      </c>
      <c r="S9" s="171">
        <f>SUM(B9:R9)</f>
        <v>0.2539443370838308</v>
      </c>
      <c r="T9" s="135">
        <f t="shared" si="2"/>
        <v>0.23729715380601496</v>
      </c>
    </row>
    <row r="10" spans="1:20" ht="15.75" customHeight="1">
      <c r="A10" s="127" t="s">
        <v>220</v>
      </c>
      <c r="B10" s="171">
        <v>1.1951230572977905E-2</v>
      </c>
      <c r="C10" s="138" t="s">
        <v>182</v>
      </c>
      <c r="D10" s="138" t="s">
        <v>182</v>
      </c>
      <c r="E10" s="138" t="s">
        <v>182</v>
      </c>
      <c r="F10" s="171">
        <v>6.0132812565894006E-2</v>
      </c>
      <c r="G10" s="171">
        <v>1.5161854044565064E-2</v>
      </c>
      <c r="H10" s="171">
        <v>2.4901771176846475E-2</v>
      </c>
      <c r="I10" s="171">
        <v>2.5296845378629165E-2</v>
      </c>
      <c r="J10" s="171">
        <v>0.12317434574580201</v>
      </c>
      <c r="K10" s="171">
        <v>7.532055692412136E-2</v>
      </c>
      <c r="L10" s="171">
        <v>2.4610566688951986E-2</v>
      </c>
      <c r="M10" s="171">
        <v>1.7980730494913163E-2</v>
      </c>
      <c r="N10" s="171">
        <v>2.1922809646900163E-2</v>
      </c>
      <c r="O10" s="171">
        <v>1.0774613052969938E-2</v>
      </c>
      <c r="P10" s="138" t="s">
        <v>182</v>
      </c>
      <c r="Q10" s="138" t="s">
        <v>182</v>
      </c>
      <c r="R10" s="138" t="s">
        <v>182</v>
      </c>
      <c r="S10" s="171">
        <f>SUM(B10:R10)</f>
        <v>0.41122813629257132</v>
      </c>
      <c r="T10" s="135">
        <f t="shared" si="2"/>
        <v>0.3992769057195934</v>
      </c>
    </row>
    <row r="11" spans="1:20" ht="15.75" customHeight="1">
      <c r="A11" s="127" t="s">
        <v>221</v>
      </c>
      <c r="B11" s="171">
        <v>1.4712653768291874E-2</v>
      </c>
      <c r="C11" s="138" t="s">
        <v>182</v>
      </c>
      <c r="D11" s="171">
        <v>1.6009846418019249E-2</v>
      </c>
      <c r="E11" s="171">
        <v>1.3122223265235607E-2</v>
      </c>
      <c r="F11" s="171">
        <v>0.15144662450803917</v>
      </c>
      <c r="G11" s="171">
        <v>1.0274071765050104E-2</v>
      </c>
      <c r="H11" s="138" t="s">
        <v>182</v>
      </c>
      <c r="I11" s="171">
        <v>5.3864035395236034E-3</v>
      </c>
      <c r="J11" s="171">
        <v>6.2467095269552089E-2</v>
      </c>
      <c r="K11" s="138" t="s">
        <v>182</v>
      </c>
      <c r="L11" s="138" t="s">
        <v>182</v>
      </c>
      <c r="M11" s="171">
        <v>5.9969358567706701E-3</v>
      </c>
      <c r="N11" s="138" t="s">
        <v>182</v>
      </c>
      <c r="O11" s="138" t="s">
        <v>182</v>
      </c>
      <c r="P11" s="138" t="s">
        <v>182</v>
      </c>
      <c r="Q11" s="138" t="s">
        <v>182</v>
      </c>
      <c r="R11" s="138" t="s">
        <v>182</v>
      </c>
      <c r="S11" s="171">
        <f>SUM(B11:R11)</f>
        <v>0.27941585439048239</v>
      </c>
      <c r="T11" s="135">
        <f t="shared" si="2"/>
        <v>0.24869335420417127</v>
      </c>
    </row>
    <row r="12" spans="1:20" ht="16" customHeight="1">
      <c r="A12" s="127" t="s">
        <v>244</v>
      </c>
      <c r="B12" s="171">
        <v>6.939460939044519E-3</v>
      </c>
      <c r="C12" s="138" t="s">
        <v>182</v>
      </c>
      <c r="D12" s="138" t="s">
        <v>182</v>
      </c>
      <c r="E12" s="138" t="s">
        <v>182</v>
      </c>
      <c r="F12" s="138" t="s">
        <v>182</v>
      </c>
      <c r="G12" s="138" t="s">
        <v>182</v>
      </c>
      <c r="H12" s="138" t="s">
        <v>182</v>
      </c>
      <c r="I12" s="138" t="s">
        <v>182</v>
      </c>
      <c r="J12" s="171">
        <v>1.7284721803760915E-2</v>
      </c>
      <c r="K12" s="138" t="s">
        <v>182</v>
      </c>
      <c r="L12" s="138" t="s">
        <v>182</v>
      </c>
      <c r="M12" s="138" t="s">
        <v>182</v>
      </c>
      <c r="N12" s="138" t="s">
        <v>182</v>
      </c>
      <c r="O12" s="138" t="s">
        <v>182</v>
      </c>
      <c r="P12" s="138" t="s">
        <v>182</v>
      </c>
      <c r="Q12" s="138" t="s">
        <v>182</v>
      </c>
      <c r="R12" s="138" t="s">
        <v>182</v>
      </c>
      <c r="S12" s="171">
        <f>SUM(B12:R12)</f>
        <v>2.4224182742805432E-2</v>
      </c>
      <c r="T12" s="135">
        <f t="shared" si="2"/>
        <v>1.7284721803760915E-2</v>
      </c>
    </row>
    <row r="13" spans="1:20" ht="15.75" customHeight="1">
      <c r="A13" s="127" t="s">
        <v>240</v>
      </c>
      <c r="B13" s="135">
        <v>2.5903439259665265E-2</v>
      </c>
      <c r="C13" s="135">
        <v>1.2872968031983496E-2</v>
      </c>
      <c r="D13" s="135">
        <v>1.0260991390012431E-2</v>
      </c>
      <c r="E13" s="135">
        <v>0.1072930567384287</v>
      </c>
      <c r="F13" s="135">
        <v>4.1532243035365228E-2</v>
      </c>
      <c r="G13" s="135">
        <v>0.11539878461867248</v>
      </c>
      <c r="H13" s="135">
        <v>1.0234764200499473</v>
      </c>
      <c r="I13" s="135">
        <v>0.29539187945838913</v>
      </c>
      <c r="J13" s="135">
        <v>2.2912235078948946</v>
      </c>
      <c r="K13" s="135">
        <v>1.6978480293262288</v>
      </c>
      <c r="L13" s="135">
        <v>1.0607465802093203</v>
      </c>
      <c r="M13" s="135">
        <v>1.0749487365441566</v>
      </c>
      <c r="N13" s="135">
        <v>1.7977488134759829</v>
      </c>
      <c r="O13" s="135">
        <v>0.92631037836713159</v>
      </c>
      <c r="P13" s="135">
        <v>0.58610701166794144</v>
      </c>
      <c r="Q13" s="135">
        <v>0.160025524755883</v>
      </c>
      <c r="R13" s="135">
        <v>0.4879322357017275</v>
      </c>
      <c r="S13" s="135">
        <f t="shared" ref="S13:S14" si="3">SUM(B13:R13)</f>
        <v>11.71502060052573</v>
      </c>
      <c r="T13" s="135">
        <f t="shared" si="2"/>
        <v>11.665983201844069</v>
      </c>
    </row>
    <row r="14" spans="1:20" ht="15.75" customHeight="1">
      <c r="A14" s="127" t="s">
        <v>241</v>
      </c>
      <c r="B14" s="138" t="s">
        <v>182</v>
      </c>
      <c r="C14" s="138" t="s">
        <v>182</v>
      </c>
      <c r="D14" s="138" t="s">
        <v>182</v>
      </c>
      <c r="E14" s="138" t="s">
        <v>182</v>
      </c>
      <c r="F14" s="138" t="s">
        <v>182</v>
      </c>
      <c r="G14" s="138" t="s">
        <v>182</v>
      </c>
      <c r="H14" s="171">
        <v>7.8282704826753771E-3</v>
      </c>
      <c r="I14" s="171">
        <v>1.1170783653279609E-2</v>
      </c>
      <c r="J14" s="171">
        <v>2.9201487830620095E-2</v>
      </c>
      <c r="K14" s="171">
        <v>3.8774960757396865E-2</v>
      </c>
      <c r="L14" s="171">
        <v>1.3424459943588278E-2</v>
      </c>
      <c r="M14" s="171">
        <v>8.8275983195762308E-3</v>
      </c>
      <c r="N14" s="171">
        <v>3.2507589146284849E-2</v>
      </c>
      <c r="O14" s="171">
        <v>1.8286598860796283E-2</v>
      </c>
      <c r="P14" s="171">
        <v>1.107287824046997E-2</v>
      </c>
      <c r="Q14" s="138" t="s">
        <v>182</v>
      </c>
      <c r="R14" s="171">
        <v>9.1688159897510089E-3</v>
      </c>
      <c r="S14" s="171">
        <f t="shared" si="3"/>
        <v>0.18026344322443855</v>
      </c>
      <c r="T14" s="135">
        <f t="shared" si="2"/>
        <v>0.18026344322443855</v>
      </c>
    </row>
    <row r="15" spans="1:20" ht="15.75" customHeight="1">
      <c r="A15" s="127" t="s">
        <v>242</v>
      </c>
      <c r="B15" s="171">
        <v>9.4370209527806521E-3</v>
      </c>
      <c r="C15" s="138" t="s">
        <v>182</v>
      </c>
      <c r="D15" s="138" t="s">
        <v>182</v>
      </c>
      <c r="E15" s="171">
        <v>1.5253387006155609E-2</v>
      </c>
      <c r="F15" s="171">
        <v>9.6677286862464126E-3</v>
      </c>
      <c r="G15" s="171">
        <v>8.6930845537958618E-3</v>
      </c>
      <c r="H15" s="171">
        <v>2.9391852119507671E-2</v>
      </c>
      <c r="I15" s="171">
        <v>4.3228082163390733E-2</v>
      </c>
      <c r="J15" s="171">
        <v>0.23167604696910554</v>
      </c>
      <c r="K15" s="171">
        <v>0.20157068587437463</v>
      </c>
      <c r="L15" s="171">
        <v>5.507183738107909E-2</v>
      </c>
      <c r="M15" s="138" t="s">
        <v>183</v>
      </c>
      <c r="N15" s="171">
        <v>0.10949566078029542</v>
      </c>
      <c r="O15" s="171">
        <v>5.659795971256492E-2</v>
      </c>
      <c r="P15" s="171">
        <v>3.2132705325379492E-2</v>
      </c>
      <c r="Q15" s="171">
        <v>8.4599191157554293E-3</v>
      </c>
      <c r="R15" s="171">
        <v>2.5722325143158406E-2</v>
      </c>
      <c r="S15" s="171">
        <f t="shared" ref="S15:S23" si="4">SUM(B15:R15)</f>
        <v>0.83639829578358982</v>
      </c>
      <c r="T15" s="135">
        <f t="shared" si="2"/>
        <v>0.82696127483080917</v>
      </c>
    </row>
    <row r="16" spans="1:20" ht="15.75" customHeight="1">
      <c r="A16" s="127" t="s">
        <v>224</v>
      </c>
      <c r="B16" s="138" t="s">
        <v>182</v>
      </c>
      <c r="C16" s="138" t="s">
        <v>182</v>
      </c>
      <c r="D16" s="138" t="s">
        <v>182</v>
      </c>
      <c r="E16" s="171">
        <v>2.6186487804309252E-2</v>
      </c>
      <c r="F16" s="138" t="s">
        <v>182</v>
      </c>
      <c r="G16" s="138" t="s">
        <v>182</v>
      </c>
      <c r="H16" s="171">
        <v>2.5912855490285783E-2</v>
      </c>
      <c r="I16" s="171">
        <v>2.206012390204402E-2</v>
      </c>
      <c r="J16" s="171">
        <v>0.12685208867370837</v>
      </c>
      <c r="K16" s="171">
        <v>0.10687777578233325</v>
      </c>
      <c r="L16" s="171">
        <v>9.9544064971167745E-2</v>
      </c>
      <c r="M16" s="171">
        <v>9.0498971527593786E-2</v>
      </c>
      <c r="N16" s="171">
        <v>0.23737065836726673</v>
      </c>
      <c r="O16" s="171">
        <v>0.14279895305751705</v>
      </c>
      <c r="P16" s="171">
        <v>9.2360209734906107E-2</v>
      </c>
      <c r="Q16" s="171">
        <v>2.3749032556902295E-2</v>
      </c>
      <c r="R16" s="171">
        <v>7.7030589201719457E-2</v>
      </c>
      <c r="S16" s="171">
        <f t="shared" si="4"/>
        <v>1.0712418110697537</v>
      </c>
      <c r="T16" s="135">
        <f t="shared" si="2"/>
        <v>1.0712418110697537</v>
      </c>
    </row>
    <row r="17" spans="1:20" ht="15.75" customHeight="1">
      <c r="A17" s="127" t="s">
        <v>225</v>
      </c>
      <c r="B17" s="138" t="s">
        <v>182</v>
      </c>
      <c r="C17" s="138" t="s">
        <v>182</v>
      </c>
      <c r="D17" s="138" t="s">
        <v>182</v>
      </c>
      <c r="E17" s="138" t="s">
        <v>182</v>
      </c>
      <c r="F17" s="138" t="s">
        <v>182</v>
      </c>
      <c r="G17" s="138" t="s">
        <v>182</v>
      </c>
      <c r="H17" s="138" t="s">
        <v>182</v>
      </c>
      <c r="I17" s="138" t="s">
        <v>182</v>
      </c>
      <c r="J17" s="138" t="s">
        <v>182</v>
      </c>
      <c r="K17" s="171">
        <v>1.7058935887809028E-2</v>
      </c>
      <c r="L17" s="138" t="s">
        <v>182</v>
      </c>
      <c r="M17" s="138" t="s">
        <v>182</v>
      </c>
      <c r="N17" s="138" t="s">
        <v>182</v>
      </c>
      <c r="O17" s="138" t="s">
        <v>182</v>
      </c>
      <c r="P17" s="138" t="s">
        <v>182</v>
      </c>
      <c r="Q17" s="138" t="s">
        <v>182</v>
      </c>
      <c r="R17" s="138" t="s">
        <v>182</v>
      </c>
      <c r="S17" s="171">
        <f t="shared" si="4"/>
        <v>1.7058935887809028E-2</v>
      </c>
      <c r="T17" s="135">
        <f t="shared" si="2"/>
        <v>1.7058935887809028E-2</v>
      </c>
    </row>
    <row r="18" spans="1:20" s="132" customFormat="1" ht="16" customHeight="1">
      <c r="A18" s="127" t="s">
        <v>245</v>
      </c>
      <c r="B18" s="132" t="s">
        <v>184</v>
      </c>
      <c r="C18" s="132" t="s">
        <v>184</v>
      </c>
      <c r="D18" s="132" t="s">
        <v>184</v>
      </c>
      <c r="E18" s="132" t="s">
        <v>184</v>
      </c>
      <c r="F18" s="132" t="s">
        <v>184</v>
      </c>
      <c r="G18" s="132" t="s">
        <v>184</v>
      </c>
      <c r="H18" s="136">
        <v>0.42804858183739319</v>
      </c>
      <c r="I18" s="136">
        <v>1.2277589126800921</v>
      </c>
      <c r="J18" s="136">
        <v>7.3094303235405028E-2</v>
      </c>
      <c r="K18" s="136">
        <v>1.3102700603162059</v>
      </c>
      <c r="L18" s="136">
        <v>0.95830987556290859</v>
      </c>
      <c r="M18" s="136">
        <v>0.29303747423528759</v>
      </c>
      <c r="N18" s="136">
        <v>0.45125234331646674</v>
      </c>
      <c r="O18" s="136">
        <v>0.6192115985854435</v>
      </c>
      <c r="P18" s="136">
        <v>0.21985110805335831</v>
      </c>
      <c r="Q18" s="136">
        <v>0.18040718845681436</v>
      </c>
      <c r="R18" s="136">
        <v>3.8857788486425703E-2</v>
      </c>
      <c r="S18" s="171">
        <f t="shared" si="4"/>
        <v>5.8000992347658018</v>
      </c>
      <c r="T18" s="136">
        <f t="shared" ref="T18:T23" si="5">S18-SUM(B18:D18)</f>
        <v>5.8000992347658018</v>
      </c>
    </row>
    <row r="19" spans="1:20" ht="12" customHeight="1">
      <c r="A19" s="172" t="s">
        <v>226</v>
      </c>
      <c r="B19" s="136" t="s">
        <v>185</v>
      </c>
      <c r="C19" s="136" t="s">
        <v>185</v>
      </c>
      <c r="D19" s="136" t="s">
        <v>185</v>
      </c>
      <c r="E19" s="136" t="s">
        <v>185</v>
      </c>
      <c r="F19" s="136" t="s">
        <v>185</v>
      </c>
      <c r="G19" s="136" t="s">
        <v>185</v>
      </c>
      <c r="H19" s="136">
        <v>1.1276907902607346E-2</v>
      </c>
      <c r="I19" s="136" t="s">
        <v>185</v>
      </c>
      <c r="J19" s="136">
        <v>6.0033938983277697E-2</v>
      </c>
      <c r="K19" s="136">
        <v>5.2260788246176457E-2</v>
      </c>
      <c r="L19" s="136">
        <v>2.2026653707259237E-2</v>
      </c>
      <c r="M19" s="136">
        <v>2.4156782455809371E-2</v>
      </c>
      <c r="N19" s="136">
        <v>4.2929113313048696E-2</v>
      </c>
      <c r="O19" s="136">
        <v>2.0668231727157746E-2</v>
      </c>
      <c r="P19" s="136">
        <v>1.6039435572750251E-2</v>
      </c>
      <c r="Q19" s="136" t="s">
        <v>185</v>
      </c>
      <c r="R19" s="136">
        <v>1.4479766934229532E-2</v>
      </c>
      <c r="S19" s="171">
        <f t="shared" si="4"/>
        <v>0.26387161884231636</v>
      </c>
      <c r="T19" s="136">
        <f t="shared" si="5"/>
        <v>0.26387161884231636</v>
      </c>
    </row>
    <row r="20" spans="1:20" ht="15.75" customHeight="1">
      <c r="A20" s="172" t="s">
        <v>243</v>
      </c>
      <c r="B20" s="138" t="s">
        <v>185</v>
      </c>
      <c r="C20" s="138" t="s">
        <v>185</v>
      </c>
      <c r="D20" s="138" t="s">
        <v>185</v>
      </c>
      <c r="E20" s="138">
        <v>2.0307484581721689E-2</v>
      </c>
      <c r="F20" s="138">
        <v>2.6657518524552976E-2</v>
      </c>
      <c r="G20" s="138">
        <v>2.6277995264306075E-2</v>
      </c>
      <c r="H20" s="138">
        <v>9.0493451627697868E-2</v>
      </c>
      <c r="I20" s="138">
        <v>4.1273776027177328E-2</v>
      </c>
      <c r="J20" s="138">
        <v>0.52374684341904165</v>
      </c>
      <c r="K20" s="138">
        <v>0.4250108898471277</v>
      </c>
      <c r="L20" s="138">
        <v>0.14769495798815865</v>
      </c>
      <c r="M20" s="138">
        <v>0.13719475071216269</v>
      </c>
      <c r="N20" s="138">
        <v>0.39049973177246911</v>
      </c>
      <c r="O20" s="138">
        <v>0.13282168150296461</v>
      </c>
      <c r="P20" s="138">
        <v>0.10045215136052035</v>
      </c>
      <c r="Q20" s="138">
        <v>2.6025505438512422E-2</v>
      </c>
      <c r="R20" s="138">
        <v>8.8082905777036216E-2</v>
      </c>
      <c r="S20" s="171">
        <f t="shared" si="4"/>
        <v>2.1765396438434492</v>
      </c>
      <c r="T20" s="136">
        <f t="shared" si="5"/>
        <v>2.1765396438434492</v>
      </c>
    </row>
    <row r="21" spans="1:20" ht="15.75" customHeight="1">
      <c r="A21" s="172" t="s">
        <v>228</v>
      </c>
      <c r="B21" s="138">
        <v>3.2288363978123381E-2</v>
      </c>
      <c r="C21" s="138" t="s">
        <v>185</v>
      </c>
      <c r="D21" s="138">
        <v>5.7117137301514888E-2</v>
      </c>
      <c r="E21" s="138">
        <v>5.2157128743027026E-2</v>
      </c>
      <c r="F21" s="138">
        <v>0.27565914003788972</v>
      </c>
      <c r="G21" s="138">
        <v>2.1470020163526383E-2</v>
      </c>
      <c r="H21" s="138" t="s">
        <v>185</v>
      </c>
      <c r="I21" s="138" t="s">
        <v>185</v>
      </c>
      <c r="J21" s="138">
        <v>0.1405817346387391</v>
      </c>
      <c r="K21" s="138">
        <v>8.8702476719358825E-2</v>
      </c>
      <c r="L21" s="138" t="s">
        <v>185</v>
      </c>
      <c r="M21" s="138" t="s">
        <v>185</v>
      </c>
      <c r="N21" s="138">
        <v>1.014609668898152E-2</v>
      </c>
      <c r="O21" s="138" t="s">
        <v>185</v>
      </c>
      <c r="P21" s="138" t="s">
        <v>185</v>
      </c>
      <c r="Q21" s="138" t="s">
        <v>185</v>
      </c>
      <c r="R21" s="138" t="s">
        <v>185</v>
      </c>
      <c r="S21" s="171">
        <f t="shared" si="4"/>
        <v>0.67812209827116077</v>
      </c>
      <c r="T21" s="136">
        <f t="shared" si="5"/>
        <v>0.58871659699152246</v>
      </c>
    </row>
    <row r="22" spans="1:20" ht="15.75" customHeight="1">
      <c r="A22" s="172" t="s">
        <v>229</v>
      </c>
      <c r="B22" s="138">
        <v>1.3669598083829757E-2</v>
      </c>
      <c r="C22" s="138" t="s">
        <v>185</v>
      </c>
      <c r="D22" s="138" t="s">
        <v>185</v>
      </c>
      <c r="E22" s="138" t="s">
        <v>185</v>
      </c>
      <c r="F22" s="138">
        <v>1.0724077080755619E-2</v>
      </c>
      <c r="G22" s="138">
        <v>1.2249822356831251E-2</v>
      </c>
      <c r="H22" s="138">
        <v>3.4110293605668314E-2</v>
      </c>
      <c r="I22" s="138" t="s">
        <v>185</v>
      </c>
      <c r="J22" s="138">
        <v>5.8377172146798835E-2</v>
      </c>
      <c r="K22" s="138">
        <v>6.3030771375464131E-2</v>
      </c>
      <c r="L22" s="138" t="s">
        <v>185</v>
      </c>
      <c r="M22" s="138" t="s">
        <v>185</v>
      </c>
      <c r="N22" s="138" t="s">
        <v>185</v>
      </c>
      <c r="O22" s="138" t="s">
        <v>185</v>
      </c>
      <c r="P22" s="138" t="s">
        <v>185</v>
      </c>
      <c r="Q22" s="138" t="s">
        <v>185</v>
      </c>
      <c r="R22" s="138" t="s">
        <v>185</v>
      </c>
      <c r="S22" s="171">
        <f t="shared" si="4"/>
        <v>0.19216173464934788</v>
      </c>
      <c r="T22" s="136">
        <f t="shared" si="5"/>
        <v>0.17849213656551813</v>
      </c>
    </row>
    <row r="23" spans="1:20" ht="15.75" customHeight="1">
      <c r="A23" s="172" t="s">
        <v>230</v>
      </c>
      <c r="B23" s="138" t="s">
        <v>185</v>
      </c>
      <c r="C23" s="138" t="s">
        <v>185</v>
      </c>
      <c r="D23" s="138" t="s">
        <v>185</v>
      </c>
      <c r="E23" s="138" t="s">
        <v>185</v>
      </c>
      <c r="F23" s="138" t="s">
        <v>185</v>
      </c>
      <c r="G23" s="138" t="s">
        <v>185</v>
      </c>
      <c r="H23" s="138" t="s">
        <v>185</v>
      </c>
      <c r="I23" s="138" t="s">
        <v>185</v>
      </c>
      <c r="J23" s="138" t="s">
        <v>185</v>
      </c>
      <c r="K23" s="138" t="s">
        <v>185</v>
      </c>
      <c r="L23" s="138" t="s">
        <v>185</v>
      </c>
      <c r="M23" s="138" t="s">
        <v>185</v>
      </c>
      <c r="N23" s="138" t="s">
        <v>185</v>
      </c>
      <c r="O23" s="138" t="s">
        <v>185</v>
      </c>
      <c r="P23" s="138" t="s">
        <v>185</v>
      </c>
      <c r="Q23" s="138" t="s">
        <v>185</v>
      </c>
      <c r="R23" s="138" t="s">
        <v>185</v>
      </c>
      <c r="S23" s="171">
        <f t="shared" si="4"/>
        <v>0</v>
      </c>
      <c r="T23" s="136">
        <f t="shared" si="5"/>
        <v>0</v>
      </c>
    </row>
    <row r="24" spans="1:20" ht="15.75" customHeight="1">
      <c r="A24" s="119" t="s">
        <v>281</v>
      </c>
      <c r="B24" s="138" t="s">
        <v>182</v>
      </c>
      <c r="C24" s="138" t="s">
        <v>182</v>
      </c>
      <c r="D24" s="138" t="s">
        <v>182</v>
      </c>
      <c r="E24" s="138" t="s">
        <v>182</v>
      </c>
      <c r="F24" s="138" t="s">
        <v>182</v>
      </c>
      <c r="G24" s="138" t="s">
        <v>182</v>
      </c>
      <c r="H24" s="138" t="s">
        <v>182</v>
      </c>
      <c r="I24" s="138" t="s">
        <v>182</v>
      </c>
      <c r="J24" s="138" t="s">
        <v>182</v>
      </c>
      <c r="K24" s="138" t="s">
        <v>182</v>
      </c>
      <c r="L24" s="138" t="s">
        <v>182</v>
      </c>
      <c r="M24" s="138" t="s">
        <v>182</v>
      </c>
      <c r="N24" s="138" t="s">
        <v>182</v>
      </c>
      <c r="O24" s="138" t="s">
        <v>182</v>
      </c>
      <c r="P24" s="138" t="s">
        <v>182</v>
      </c>
      <c r="Q24" s="138" t="s">
        <v>182</v>
      </c>
      <c r="R24" s="138" t="s">
        <v>182</v>
      </c>
      <c r="S24" s="171">
        <f t="shared" ref="S24:S26" si="6">SUM(B24:R24)</f>
        <v>0</v>
      </c>
      <c r="T24" s="135">
        <f t="shared" ref="T24:T26" si="7">S24-(SUM(B24:D24))</f>
        <v>0</v>
      </c>
    </row>
    <row r="25" spans="1:20" ht="15.75" customHeight="1">
      <c r="A25" s="119" t="s">
        <v>282</v>
      </c>
      <c r="B25" s="138" t="s">
        <v>182</v>
      </c>
      <c r="C25" s="138" t="s">
        <v>182</v>
      </c>
      <c r="D25" s="138" t="s">
        <v>182</v>
      </c>
      <c r="E25" s="138" t="s">
        <v>182</v>
      </c>
      <c r="F25" s="138" t="s">
        <v>182</v>
      </c>
      <c r="G25" s="138" t="s">
        <v>182</v>
      </c>
      <c r="H25" s="138" t="s">
        <v>182</v>
      </c>
      <c r="I25" s="138" t="s">
        <v>182</v>
      </c>
      <c r="J25" s="138" t="s">
        <v>182</v>
      </c>
      <c r="K25" s="138" t="s">
        <v>182</v>
      </c>
      <c r="L25" s="138" t="s">
        <v>182</v>
      </c>
      <c r="M25" s="138" t="s">
        <v>182</v>
      </c>
      <c r="N25" s="138" t="s">
        <v>182</v>
      </c>
      <c r="O25" s="138" t="s">
        <v>182</v>
      </c>
      <c r="P25" s="138" t="s">
        <v>182</v>
      </c>
      <c r="Q25" s="138" t="s">
        <v>182</v>
      </c>
      <c r="R25" s="138" t="s">
        <v>182</v>
      </c>
      <c r="S25" s="171">
        <f t="shared" si="6"/>
        <v>0</v>
      </c>
      <c r="T25" s="135">
        <f t="shared" si="7"/>
        <v>0</v>
      </c>
    </row>
    <row r="26" spans="1:20" ht="15.75" customHeight="1">
      <c r="A26" s="119" t="s">
        <v>283</v>
      </c>
      <c r="B26" s="171">
        <v>9.6477870176791391E-3</v>
      </c>
      <c r="C26" s="138" t="s">
        <v>182</v>
      </c>
      <c r="D26" s="138" t="s">
        <v>182</v>
      </c>
      <c r="E26" s="138" t="s">
        <v>182</v>
      </c>
      <c r="F26" s="138" t="s">
        <v>182</v>
      </c>
      <c r="G26" s="138" t="s">
        <v>182</v>
      </c>
      <c r="H26" s="171">
        <v>1.0607012887088768E-2</v>
      </c>
      <c r="I26" s="138" t="s">
        <v>182</v>
      </c>
      <c r="J26" s="138" t="s">
        <v>182</v>
      </c>
      <c r="K26" s="138" t="s">
        <v>182</v>
      </c>
      <c r="L26" s="138" t="s">
        <v>182</v>
      </c>
      <c r="M26" s="138" t="s">
        <v>182</v>
      </c>
      <c r="N26" s="138" t="s">
        <v>182</v>
      </c>
      <c r="O26" s="138" t="s">
        <v>182</v>
      </c>
      <c r="P26" s="138" t="s">
        <v>182</v>
      </c>
      <c r="Q26" s="138" t="s">
        <v>182</v>
      </c>
      <c r="R26" s="138" t="s">
        <v>182</v>
      </c>
      <c r="S26" s="171">
        <f t="shared" si="6"/>
        <v>2.0254799904767907E-2</v>
      </c>
      <c r="T26" s="135">
        <f t="shared" si="7"/>
        <v>1.0607012887088768E-2</v>
      </c>
    </row>
  </sheetData>
  <pageMargins left="0.78740157480314954" right="0.78740157480314954" top="0.98425196850393704" bottom="0.98425196850393704" header="0.51181102362204722" footer="0.51181102362204722"/>
  <pageSetup paperSize="9" scale="48" fitToWidth="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zoomScale="70" zoomScaleNormal="70" workbookViewId="0">
      <pane xSplit="1" ySplit="2" topLeftCell="B3" activePane="bottomRight" state="frozen"/>
      <selection activeCell="L8" sqref="K8:L24"/>
      <selection pane="topRight"/>
      <selection pane="bottomLeft"/>
      <selection pane="bottomRight"/>
    </sheetView>
  </sheetViews>
  <sheetFormatPr baseColWidth="10" defaultColWidth="8.81640625" defaultRowHeight="14.5"/>
  <cols>
    <col min="1" max="1" width="39.453125" style="174" bestFit="1" customWidth="1"/>
    <col min="2" max="2" width="12.453125" style="125" bestFit="1" customWidth="1"/>
    <col min="3" max="3" width="11.453125" style="125" bestFit="1" customWidth="1"/>
    <col min="4" max="5" width="12.453125" style="125" bestFit="1" customWidth="1"/>
    <col min="6" max="6" width="14" style="125" bestFit="1" customWidth="1"/>
    <col min="7" max="7" width="12.453125" style="125" bestFit="1" customWidth="1"/>
    <col min="8" max="8" width="13.26953125" style="125" bestFit="1" customWidth="1"/>
    <col min="9" max="9" width="9.26953125" style="125" bestFit="1" customWidth="1"/>
    <col min="10" max="10" width="9.08984375" style="125" customWidth="1"/>
    <col min="11" max="11" width="8.81640625" style="125" bestFit="1"/>
    <col min="12" max="12" width="13.453125" style="125" bestFit="1" customWidth="1"/>
    <col min="13" max="13" width="8.81640625" style="125" bestFit="1"/>
    <col min="14" max="14" width="9" style="125" bestFit="1" customWidth="1"/>
    <col min="15" max="15" width="9.26953125" style="125" bestFit="1" customWidth="1"/>
    <col min="16" max="16" width="9" style="125" bestFit="1" customWidth="1"/>
    <col min="17" max="17" width="8.81640625" style="125" bestFit="1"/>
    <col min="18" max="18" width="9.26953125" style="125" bestFit="1" customWidth="1"/>
    <col min="19" max="19" width="8.81640625" style="125" bestFit="1"/>
    <col min="20" max="21" width="10.26953125" style="125" bestFit="1" customWidth="1"/>
    <col min="22" max="22" width="8.81640625" style="125" bestFit="1"/>
    <col min="23" max="23" width="10.26953125" style="125" bestFit="1" customWidth="1"/>
    <col min="24" max="24" width="8.81640625" style="125" bestFit="1"/>
    <col min="25" max="25" width="11.453125" style="125" bestFit="1" customWidth="1"/>
    <col min="26" max="26" width="8.81640625" style="125" bestFit="1"/>
    <col min="27" max="27" width="13.26953125" style="125" bestFit="1" customWidth="1"/>
    <col min="28" max="28" width="8.81640625" style="125" bestFit="1"/>
    <col min="29" max="16384" width="8.81640625" style="125"/>
  </cols>
  <sheetData>
    <row r="1" spans="1:25" s="129" customFormat="1" ht="58">
      <c r="A1" s="141" t="s">
        <v>308</v>
      </c>
      <c r="B1" s="123" t="s">
        <v>1</v>
      </c>
      <c r="C1" s="123" t="s">
        <v>2</v>
      </c>
      <c r="D1" s="123" t="s">
        <v>3</v>
      </c>
      <c r="E1" s="123" t="s">
        <v>4</v>
      </c>
      <c r="F1" s="123" t="s">
        <v>58</v>
      </c>
      <c r="G1" s="123" t="s">
        <v>6</v>
      </c>
      <c r="H1" s="123" t="s">
        <v>7</v>
      </c>
      <c r="I1" s="142" t="s">
        <v>218</v>
      </c>
      <c r="J1" s="123" t="s">
        <v>9</v>
      </c>
      <c r="K1" s="123" t="s">
        <v>59</v>
      </c>
      <c r="L1" s="123" t="s">
        <v>11</v>
      </c>
      <c r="M1" s="123" t="s">
        <v>12</v>
      </c>
      <c r="N1" s="143" t="s">
        <v>13</v>
      </c>
      <c r="O1" s="143" t="s">
        <v>14</v>
      </c>
      <c r="P1" s="143" t="s">
        <v>251</v>
      </c>
      <c r="Q1" s="143" t="s">
        <v>16</v>
      </c>
      <c r="R1" s="143" t="s">
        <v>252</v>
      </c>
      <c r="S1" s="143" t="s">
        <v>253</v>
      </c>
      <c r="T1" s="144" t="s">
        <v>254</v>
      </c>
      <c r="U1" s="144" t="s">
        <v>20</v>
      </c>
      <c r="V1" s="144" t="s">
        <v>255</v>
      </c>
      <c r="W1" s="144" t="s">
        <v>22</v>
      </c>
      <c r="X1" s="144" t="s">
        <v>23</v>
      </c>
      <c r="Y1" s="144" t="s">
        <v>24</v>
      </c>
    </row>
    <row r="2" spans="1:25" s="129" customFormat="1">
      <c r="A2" s="127"/>
      <c r="B2" s="123" t="s">
        <v>25</v>
      </c>
      <c r="C2" s="123" t="s">
        <v>25</v>
      </c>
      <c r="D2" s="123" t="s">
        <v>26</v>
      </c>
      <c r="E2" s="123" t="s">
        <v>27</v>
      </c>
      <c r="F2" s="123" t="s">
        <v>27</v>
      </c>
      <c r="G2" s="123" t="s">
        <v>25</v>
      </c>
      <c r="H2" s="123" t="s">
        <v>28</v>
      </c>
      <c r="I2" s="142" t="s">
        <v>29</v>
      </c>
      <c r="J2" s="123" t="s">
        <v>30</v>
      </c>
      <c r="K2" s="123" t="s">
        <v>28</v>
      </c>
      <c r="L2" s="123" t="s">
        <v>31</v>
      </c>
      <c r="M2" s="123" t="s">
        <v>32</v>
      </c>
      <c r="N2" s="123" t="s">
        <v>32</v>
      </c>
      <c r="O2" s="123" t="s">
        <v>32</v>
      </c>
      <c r="P2" s="123" t="s">
        <v>32</v>
      </c>
      <c r="Q2" s="123" t="s">
        <v>32</v>
      </c>
      <c r="R2" s="123" t="s">
        <v>32</v>
      </c>
      <c r="S2" s="123" t="s">
        <v>32</v>
      </c>
      <c r="T2" s="123" t="s">
        <v>32</v>
      </c>
      <c r="U2" s="123" t="s">
        <v>32</v>
      </c>
      <c r="V2" s="123" t="s">
        <v>32</v>
      </c>
      <c r="W2" s="123" t="s">
        <v>32</v>
      </c>
      <c r="X2" s="123" t="s">
        <v>32</v>
      </c>
      <c r="Y2" s="123" t="s">
        <v>32</v>
      </c>
    </row>
    <row r="3" spans="1:25" ht="32.15" customHeight="1">
      <c r="A3" s="127" t="s">
        <v>284</v>
      </c>
      <c r="B3" s="203">
        <v>1.1166666666395031</v>
      </c>
      <c r="C3" s="203">
        <v>1.1166666666395031</v>
      </c>
      <c r="D3" s="203">
        <v>1.450746268692007</v>
      </c>
      <c r="E3" s="204">
        <v>97.200000000000017</v>
      </c>
      <c r="F3" s="204">
        <v>97.200000000000017</v>
      </c>
      <c r="G3" s="205">
        <v>4.4959564759756505</v>
      </c>
      <c r="H3" s="164">
        <v>0.24837132490193412</v>
      </c>
      <c r="I3" s="205">
        <v>0.10504872426764636</v>
      </c>
      <c r="J3" s="125">
        <v>109.4</v>
      </c>
      <c r="K3" s="125">
        <v>7.74</v>
      </c>
      <c r="L3" s="125">
        <v>612</v>
      </c>
      <c r="M3" s="203">
        <v>36.81</v>
      </c>
      <c r="N3" s="149">
        <v>0.20849999999999999</v>
      </c>
      <c r="O3" s="149">
        <v>41.162199999999999</v>
      </c>
      <c r="P3" s="149">
        <v>0.1719</v>
      </c>
      <c r="Q3" s="150" t="s">
        <v>35</v>
      </c>
      <c r="R3" s="149">
        <v>34.366599999999998</v>
      </c>
      <c r="S3" s="150" t="s">
        <v>36</v>
      </c>
      <c r="T3" s="149">
        <v>194.33189999999999</v>
      </c>
      <c r="U3" s="149">
        <v>38.682499999999997</v>
      </c>
      <c r="V3" s="150" t="s">
        <v>35</v>
      </c>
      <c r="W3" s="149">
        <v>9.1958000000000002</v>
      </c>
      <c r="X3" s="125">
        <v>2.7917999999999998</v>
      </c>
      <c r="Y3" s="143" t="s">
        <v>37</v>
      </c>
    </row>
    <row r="4" spans="1:25" ht="29.15" customHeight="1">
      <c r="A4" s="127" t="s">
        <v>285</v>
      </c>
      <c r="B4" s="203">
        <v>2.3333333334303461</v>
      </c>
      <c r="C4" s="203">
        <v>3.4500000000698492</v>
      </c>
      <c r="D4" s="203">
        <v>1.287142857089342</v>
      </c>
      <c r="E4" s="204">
        <v>180.20000000000002</v>
      </c>
      <c r="F4" s="204">
        <v>277.40000000000003</v>
      </c>
      <c r="G4" s="205">
        <v>5.0674189316272651</v>
      </c>
      <c r="H4" s="164">
        <v>0.7088292749773305</v>
      </c>
      <c r="I4" s="205">
        <v>0.29979954847577261</v>
      </c>
      <c r="J4" s="125">
        <v>104</v>
      </c>
      <c r="K4" s="125">
        <v>8.11</v>
      </c>
      <c r="L4" s="125">
        <v>505</v>
      </c>
      <c r="M4" s="203">
        <v>17.64</v>
      </c>
      <c r="N4" s="150" t="s">
        <v>35</v>
      </c>
      <c r="O4" s="149">
        <v>30.135200000000001</v>
      </c>
      <c r="P4" s="149">
        <v>3.3799999999999997E-2</v>
      </c>
      <c r="Q4" s="150" t="s">
        <v>35</v>
      </c>
      <c r="R4" s="149">
        <v>28.332699999999999</v>
      </c>
      <c r="S4" s="150" t="s">
        <v>36</v>
      </c>
      <c r="T4" s="149">
        <v>160.53559999999999</v>
      </c>
      <c r="U4" s="149">
        <v>32.070799999999998</v>
      </c>
      <c r="V4" s="150" t="s">
        <v>35</v>
      </c>
      <c r="W4" s="149">
        <v>7.4767000000000001</v>
      </c>
      <c r="X4" s="149">
        <v>2.0085999999999999</v>
      </c>
      <c r="Y4" s="143" t="s">
        <v>37</v>
      </c>
    </row>
    <row r="5" spans="1:25" ht="31" customHeight="1">
      <c r="A5" s="127" t="s">
        <v>286</v>
      </c>
      <c r="B5" s="149">
        <v>10.549999999988358</v>
      </c>
      <c r="C5" s="149">
        <v>14.000000000058208</v>
      </c>
      <c r="D5" s="149">
        <v>1.264454976304713</v>
      </c>
      <c r="E5" s="165">
        <v>800.40000000000009</v>
      </c>
      <c r="F5" s="165">
        <v>1077.8000000000002</v>
      </c>
      <c r="G5" s="164">
        <v>5.1583426883137395</v>
      </c>
      <c r="H5" s="164">
        <v>2.7540598146018991</v>
      </c>
      <c r="I5" s="164">
        <v>1.1648304013957742</v>
      </c>
      <c r="J5" s="125">
        <v>34.1</v>
      </c>
      <c r="K5" s="125">
        <v>8.9700000000000006</v>
      </c>
      <c r="L5" s="125">
        <v>170.4</v>
      </c>
      <c r="M5" s="149">
        <v>5.08</v>
      </c>
      <c r="N5" s="150" t="s">
        <v>35</v>
      </c>
      <c r="O5" s="149">
        <v>8.1097000000000001</v>
      </c>
      <c r="P5" s="149">
        <v>6.4799999999999996E-2</v>
      </c>
      <c r="Q5" s="150" t="s">
        <v>35</v>
      </c>
      <c r="R5" s="149">
        <v>6.9429999999999996</v>
      </c>
      <c r="S5" s="150" t="s">
        <v>36</v>
      </c>
      <c r="T5" s="149">
        <v>43.927799999999998</v>
      </c>
      <c r="U5" s="149">
        <v>11.078200000000001</v>
      </c>
      <c r="V5" s="150" t="s">
        <v>35</v>
      </c>
      <c r="W5" s="149">
        <v>2.5746000000000002</v>
      </c>
      <c r="X5" s="150" t="s">
        <v>35</v>
      </c>
      <c r="Y5" s="143" t="s">
        <v>37</v>
      </c>
    </row>
    <row r="6" spans="1:25" ht="26.15" customHeight="1">
      <c r="A6" s="127" t="s">
        <v>287</v>
      </c>
      <c r="B6" s="149">
        <v>9.8333333332557231</v>
      </c>
      <c r="C6" s="149">
        <v>23.833333333313931</v>
      </c>
      <c r="D6" s="149">
        <v>1.2603389830607947</v>
      </c>
      <c r="E6" s="165">
        <v>743.6</v>
      </c>
      <c r="F6" s="165">
        <v>1821.4</v>
      </c>
      <c r="G6" s="164">
        <v>5.1751887146132294</v>
      </c>
      <c r="H6" s="164">
        <v>4.6541515553125796</v>
      </c>
      <c r="I6" s="164">
        <v>1.9684747570071097</v>
      </c>
      <c r="J6" s="125">
        <v>29.7</v>
      </c>
      <c r="K6" s="125">
        <v>9.06</v>
      </c>
      <c r="L6" s="125">
        <v>117.1</v>
      </c>
      <c r="M6" s="166">
        <v>3.65</v>
      </c>
      <c r="N6" s="150" t="s">
        <v>35</v>
      </c>
      <c r="O6" s="149">
        <v>5.0457000000000001</v>
      </c>
      <c r="P6" s="149" t="s">
        <v>37</v>
      </c>
      <c r="Q6" s="150" t="s">
        <v>35</v>
      </c>
      <c r="R6" s="149">
        <v>4.3327</v>
      </c>
      <c r="S6" s="150" t="s">
        <v>36</v>
      </c>
      <c r="T6" s="149">
        <v>26.1661</v>
      </c>
      <c r="U6" s="149">
        <v>4.7586000000000004</v>
      </c>
      <c r="V6" s="150" t="s">
        <v>35</v>
      </c>
      <c r="W6" s="149">
        <v>2.0373000000000001</v>
      </c>
      <c r="X6" s="150" t="s">
        <v>35</v>
      </c>
      <c r="Y6" s="143" t="s">
        <v>37</v>
      </c>
    </row>
    <row r="7" spans="1:25" ht="28" customHeight="1">
      <c r="A7" s="127" t="s">
        <v>288</v>
      </c>
      <c r="B7" s="149">
        <v>23.900000000023283</v>
      </c>
      <c r="C7" s="149">
        <v>47.733333333337214</v>
      </c>
      <c r="D7" s="149">
        <v>1.266248256623592</v>
      </c>
      <c r="E7" s="165">
        <v>1815.8</v>
      </c>
      <c r="F7" s="165">
        <v>3637.2</v>
      </c>
      <c r="G7" s="164">
        <v>5.1510373638067968</v>
      </c>
      <c r="H7" s="164">
        <v>9.2939936515773116</v>
      </c>
      <c r="I7" s="164">
        <v>3.9308973241387166</v>
      </c>
      <c r="J7" s="125">
        <v>15.6</v>
      </c>
      <c r="K7" s="125">
        <v>9.1999999999999993</v>
      </c>
      <c r="L7" s="125">
        <v>89.5</v>
      </c>
      <c r="M7" s="166">
        <v>2</v>
      </c>
      <c r="N7" s="150" t="s">
        <v>35</v>
      </c>
      <c r="O7" s="149">
        <v>2.9009</v>
      </c>
      <c r="P7" s="149" t="s">
        <v>37</v>
      </c>
      <c r="Q7" s="150" t="s">
        <v>35</v>
      </c>
      <c r="R7" s="149">
        <v>2.6568000000000001</v>
      </c>
      <c r="S7" s="150" t="s">
        <v>36</v>
      </c>
      <c r="T7" s="149">
        <v>18.190999999999999</v>
      </c>
      <c r="U7" s="149">
        <v>3.1374</v>
      </c>
      <c r="V7" s="150" t="s">
        <v>35</v>
      </c>
      <c r="W7" s="149">
        <v>1.8972</v>
      </c>
      <c r="X7" s="150" t="s">
        <v>35</v>
      </c>
      <c r="Y7" s="143" t="s">
        <v>37</v>
      </c>
    </row>
    <row r="8" spans="1:25" ht="30" customHeight="1">
      <c r="A8" s="127" t="s">
        <v>289</v>
      </c>
      <c r="B8" s="149">
        <v>65.100000000034925</v>
      </c>
      <c r="C8" s="149">
        <v>112.83333333337214</v>
      </c>
      <c r="D8" s="149">
        <v>1.2546338965687074</v>
      </c>
      <c r="E8" s="165">
        <v>4900.6000000000004</v>
      </c>
      <c r="F8" s="165">
        <v>8537.7999999999993</v>
      </c>
      <c r="G8" s="164">
        <v>5.1987213955893221</v>
      </c>
      <c r="H8" s="164">
        <v>21.816303474770912</v>
      </c>
      <c r="I8" s="164">
        <v>9.2272119141184241</v>
      </c>
      <c r="J8" s="125">
        <v>11.7</v>
      </c>
      <c r="K8" s="125">
        <v>9.1999999999999993</v>
      </c>
      <c r="L8" s="125">
        <v>58</v>
      </c>
      <c r="M8" s="166">
        <v>1.06</v>
      </c>
      <c r="N8" s="150" t="s">
        <v>35</v>
      </c>
      <c r="O8" s="149">
        <v>2.3841000000000001</v>
      </c>
      <c r="P8" s="149" t="s">
        <v>37</v>
      </c>
      <c r="Q8" s="150" t="s">
        <v>35</v>
      </c>
      <c r="R8" s="149">
        <v>1.0146999999999999</v>
      </c>
      <c r="S8" s="150" t="s">
        <v>36</v>
      </c>
      <c r="T8" s="149">
        <v>9.0740999999999996</v>
      </c>
      <c r="U8" s="149">
        <v>1.5888</v>
      </c>
      <c r="V8" s="150" t="s">
        <v>35</v>
      </c>
      <c r="W8" s="149">
        <v>1.5689</v>
      </c>
      <c r="X8" s="150" t="s">
        <v>35</v>
      </c>
      <c r="Y8" s="143" t="s">
        <v>37</v>
      </c>
    </row>
    <row r="9" spans="1:25" ht="29.15" customHeight="1">
      <c r="A9" s="206" t="s">
        <v>290</v>
      </c>
      <c r="B9" s="164">
        <v>0.93333333340706304</v>
      </c>
      <c r="C9" s="164">
        <v>0.95000000012805685</v>
      </c>
      <c r="D9" s="149">
        <v>1.5499999998775562</v>
      </c>
      <c r="E9" s="165">
        <v>86.800000000000011</v>
      </c>
      <c r="F9" s="165">
        <v>86.800000000000011</v>
      </c>
      <c r="G9" s="164">
        <v>4.8853101608005973</v>
      </c>
      <c r="H9" s="164">
        <v>0.1910489411493394</v>
      </c>
      <c r="I9" s="164">
        <v>0.5004367575889821</v>
      </c>
      <c r="J9" s="166">
        <v>96</v>
      </c>
      <c r="K9" s="166">
        <v>7.41</v>
      </c>
      <c r="L9" s="166">
        <v>745</v>
      </c>
      <c r="M9" s="166">
        <v>32.159999999999997</v>
      </c>
      <c r="N9" s="149">
        <v>0.21229999999999999</v>
      </c>
      <c r="O9" s="149">
        <v>29.009699999999999</v>
      </c>
      <c r="P9" s="149">
        <v>0.41489999999999999</v>
      </c>
      <c r="Q9" s="149" t="s">
        <v>35</v>
      </c>
      <c r="R9" s="149">
        <v>17.595400000000001</v>
      </c>
      <c r="S9" s="150" t="s">
        <v>36</v>
      </c>
      <c r="T9" s="149">
        <v>241.53059999999999</v>
      </c>
      <c r="U9" s="149">
        <v>31.786899999999999</v>
      </c>
      <c r="V9" s="150" t="s">
        <v>35</v>
      </c>
      <c r="W9" s="149">
        <v>17.393899999999999</v>
      </c>
      <c r="X9" s="149">
        <v>6.5837000000000003</v>
      </c>
      <c r="Y9" s="207" t="s">
        <v>37</v>
      </c>
    </row>
    <row r="10" spans="1:25" ht="33" customHeight="1">
      <c r="A10" s="206" t="s">
        <v>291</v>
      </c>
      <c r="B10" s="164">
        <v>0.99999999994179234</v>
      </c>
      <c r="C10" s="164">
        <v>1.9500000000698492</v>
      </c>
      <c r="D10" s="149">
        <v>1.4516666667511648</v>
      </c>
      <c r="E10" s="165">
        <v>87.100000000000009</v>
      </c>
      <c r="F10" s="165">
        <v>173.90000000000003</v>
      </c>
      <c r="G10" s="164">
        <v>5.2162324327453415</v>
      </c>
      <c r="H10" s="164">
        <v>0.38275818969896452</v>
      </c>
      <c r="I10" s="164">
        <v>1.0026031353078801</v>
      </c>
      <c r="J10" s="166">
        <v>89.9</v>
      </c>
      <c r="K10" s="166">
        <v>7.3</v>
      </c>
      <c r="L10" s="208">
        <v>716</v>
      </c>
      <c r="M10" s="166">
        <v>20.37</v>
      </c>
      <c r="N10" s="149">
        <v>0.10249999999999999</v>
      </c>
      <c r="O10" s="149">
        <v>27.024899999999999</v>
      </c>
      <c r="P10" s="149">
        <v>0.77569999999999995</v>
      </c>
      <c r="Q10" s="149" t="s">
        <v>35</v>
      </c>
      <c r="R10" s="149">
        <v>16.519500000000001</v>
      </c>
      <c r="S10" s="150" t="s">
        <v>36</v>
      </c>
      <c r="T10" s="149">
        <v>239.01840000000001</v>
      </c>
      <c r="U10" s="149">
        <v>29.9406</v>
      </c>
      <c r="V10" s="150" t="s">
        <v>35</v>
      </c>
      <c r="W10" s="149">
        <v>11.7921</v>
      </c>
      <c r="X10" s="149">
        <v>6.2257999999999996</v>
      </c>
      <c r="Y10" s="207" t="s">
        <v>37</v>
      </c>
    </row>
    <row r="11" spans="1:25" ht="34" customHeight="1">
      <c r="A11" s="206" t="s">
        <v>292</v>
      </c>
      <c r="B11" s="164">
        <v>1.96666666661622</v>
      </c>
      <c r="C11" s="164">
        <v>3.9166666666860692</v>
      </c>
      <c r="D11" s="149">
        <v>1.4830508474956685</v>
      </c>
      <c r="E11" s="165">
        <v>175</v>
      </c>
      <c r="F11" s="165">
        <v>348.90000000000003</v>
      </c>
      <c r="G11" s="164">
        <v>5.1058470189538561</v>
      </c>
      <c r="H11" s="164">
        <v>0.76793750653231008</v>
      </c>
      <c r="I11" s="165">
        <v>2.0115482110921179</v>
      </c>
      <c r="J11" s="149">
        <v>71.599999999999994</v>
      </c>
      <c r="K11" s="149">
        <v>7.57</v>
      </c>
      <c r="L11" s="165">
        <v>624</v>
      </c>
      <c r="M11" s="166">
        <v>15.21</v>
      </c>
      <c r="N11" s="149" t="s">
        <v>35</v>
      </c>
      <c r="O11" s="149">
        <v>22.607500000000002</v>
      </c>
      <c r="P11" s="149">
        <v>0.53269999999999995</v>
      </c>
      <c r="Q11" s="149" t="s">
        <v>35</v>
      </c>
      <c r="R11" s="149">
        <v>13.2346</v>
      </c>
      <c r="S11" s="150" t="s">
        <v>36</v>
      </c>
      <c r="T11" s="149">
        <v>201.90880000000001</v>
      </c>
      <c r="U11" s="149">
        <v>26.098600000000001</v>
      </c>
      <c r="V11" s="150" t="s">
        <v>35</v>
      </c>
      <c r="W11" s="149">
        <v>10.5954</v>
      </c>
      <c r="X11" s="149">
        <v>5.4001000000000001</v>
      </c>
      <c r="Y11" s="207" t="s">
        <v>37</v>
      </c>
    </row>
    <row r="12" spans="1:25" ht="33" customHeight="1">
      <c r="A12" s="206" t="s">
        <v>293</v>
      </c>
      <c r="B12" s="164">
        <v>4.0833333333721384</v>
      </c>
      <c r="C12" s="164">
        <v>8.0000000000582077</v>
      </c>
      <c r="D12" s="149">
        <v>1.4236734693742252</v>
      </c>
      <c r="E12" s="165">
        <v>348.79999999999995</v>
      </c>
      <c r="F12" s="165">
        <v>697.7</v>
      </c>
      <c r="G12" s="164">
        <v>5.3187974009033958</v>
      </c>
      <c r="H12" s="164">
        <v>1.5356549105978581</v>
      </c>
      <c r="I12" s="165">
        <v>4.0225198821409309</v>
      </c>
      <c r="J12" s="166">
        <v>66</v>
      </c>
      <c r="K12" s="166">
        <v>7.56</v>
      </c>
      <c r="L12" s="208">
        <v>394</v>
      </c>
      <c r="M12" s="166">
        <v>7.48</v>
      </c>
      <c r="N12" s="149" t="s">
        <v>35</v>
      </c>
      <c r="O12" s="149">
        <v>13.023899999999999</v>
      </c>
      <c r="P12" s="149">
        <v>0.32700000000000001</v>
      </c>
      <c r="Q12" s="149" t="s">
        <v>35</v>
      </c>
      <c r="R12" s="149">
        <v>6.9550000000000001</v>
      </c>
      <c r="S12" s="149">
        <v>0.505</v>
      </c>
      <c r="T12" s="149">
        <v>102.8</v>
      </c>
      <c r="U12" s="149">
        <v>16.963899999999999</v>
      </c>
      <c r="V12" s="150" t="s">
        <v>35</v>
      </c>
      <c r="W12" s="149">
        <v>9.0494000000000003</v>
      </c>
      <c r="X12" s="149">
        <v>3.2378999999999998</v>
      </c>
      <c r="Y12" s="207" t="s">
        <v>37</v>
      </c>
    </row>
    <row r="13" spans="1:25" ht="31" customHeight="1">
      <c r="A13" s="206" t="s">
        <v>294</v>
      </c>
      <c r="B13" s="164">
        <v>11.700000000069849</v>
      </c>
      <c r="C13" s="164">
        <v>19.700000000128057</v>
      </c>
      <c r="D13" s="149">
        <v>1.43660968660111</v>
      </c>
      <c r="E13" s="165">
        <v>1008.5</v>
      </c>
      <c r="F13" s="165">
        <v>1706.2</v>
      </c>
      <c r="G13" s="164">
        <v>5.2709033074654883</v>
      </c>
      <c r="H13" s="164">
        <v>3.755388287891738</v>
      </c>
      <c r="I13" s="165">
        <v>9.8369262188746678</v>
      </c>
      <c r="J13" s="166">
        <v>146</v>
      </c>
      <c r="K13" s="166">
        <v>7.82</v>
      </c>
      <c r="L13" s="208">
        <v>183.4</v>
      </c>
      <c r="M13" s="166">
        <v>3.01</v>
      </c>
      <c r="N13" s="149">
        <v>0.35110000000000002</v>
      </c>
      <c r="O13" s="149">
        <v>3.0943999999999998</v>
      </c>
      <c r="P13" s="149">
        <v>0.14019999999999999</v>
      </c>
      <c r="Q13" s="149" t="s">
        <v>35</v>
      </c>
      <c r="R13" s="149">
        <v>1.2790999999999999</v>
      </c>
      <c r="S13" s="149">
        <v>0.1643</v>
      </c>
      <c r="T13" s="149">
        <v>30.476199999999999</v>
      </c>
      <c r="U13" s="149">
        <v>6.3571</v>
      </c>
      <c r="V13" s="150" t="s">
        <v>35</v>
      </c>
      <c r="W13" s="149">
        <v>4.4874999999999998</v>
      </c>
      <c r="X13" s="149">
        <v>1.171</v>
      </c>
      <c r="Y13" s="207" t="s">
        <v>37</v>
      </c>
    </row>
    <row r="14" spans="1:25" ht="29.15" customHeight="1">
      <c r="A14" s="206" t="s">
        <v>295</v>
      </c>
      <c r="B14" s="164">
        <v>1.6999999999534339</v>
      </c>
      <c r="C14" s="164">
        <v>1.6999999999534339</v>
      </c>
      <c r="D14" s="149">
        <v>0.8225490196303743</v>
      </c>
      <c r="E14" s="165">
        <v>83.9</v>
      </c>
      <c r="F14" s="165">
        <v>83.9</v>
      </c>
      <c r="G14" s="164">
        <v>4.8947917081873209</v>
      </c>
      <c r="H14" s="164">
        <v>0.34730793490352463</v>
      </c>
      <c r="I14" s="149">
        <v>0.10048363708704453</v>
      </c>
      <c r="J14" s="203">
        <v>9.25</v>
      </c>
      <c r="K14" s="209">
        <v>10.56</v>
      </c>
      <c r="L14" s="209">
        <v>2000</v>
      </c>
      <c r="M14" s="149">
        <v>53.87</v>
      </c>
      <c r="N14" s="149">
        <v>7.1400000000000005E-2</v>
      </c>
      <c r="O14" s="149">
        <v>231.8244</v>
      </c>
      <c r="P14" s="149">
        <v>12.678100000000001</v>
      </c>
      <c r="Q14" s="149">
        <v>0.93569999999999998</v>
      </c>
      <c r="R14" s="149">
        <v>88.629599999999996</v>
      </c>
      <c r="S14" s="150" t="s">
        <v>49</v>
      </c>
      <c r="T14" s="149">
        <v>518.49099999999999</v>
      </c>
      <c r="U14" s="149">
        <v>114.0822</v>
      </c>
      <c r="V14" s="149">
        <v>28.661799999999999</v>
      </c>
      <c r="W14" s="149">
        <v>30.136299999999999</v>
      </c>
      <c r="X14" s="150" t="s">
        <v>35</v>
      </c>
      <c r="Y14" s="149">
        <v>246.74199999999999</v>
      </c>
    </row>
    <row r="15" spans="1:25" ht="24" customHeight="1">
      <c r="A15" s="206" t="s">
        <v>296</v>
      </c>
      <c r="B15" s="164">
        <v>3.2499999999417923</v>
      </c>
      <c r="C15" s="164">
        <v>4.9499999998952262</v>
      </c>
      <c r="D15" s="149">
        <v>0.76769230770605723</v>
      </c>
      <c r="E15" s="165">
        <v>149.70000000000002</v>
      </c>
      <c r="F15" s="165">
        <v>233.60000000000002</v>
      </c>
      <c r="G15" s="164">
        <v>5.2445570711722764</v>
      </c>
      <c r="H15" s="164">
        <v>0.96699801660862161</v>
      </c>
      <c r="I15" s="164">
        <v>0.27977327322447676</v>
      </c>
      <c r="J15" s="203">
        <v>3.85</v>
      </c>
      <c r="K15" s="209">
        <v>10.88</v>
      </c>
      <c r="L15" s="209">
        <v>1207</v>
      </c>
      <c r="M15" s="149">
        <v>25.51</v>
      </c>
      <c r="N15" s="149">
        <v>0.1361</v>
      </c>
      <c r="O15" s="149">
        <v>81.021799999999999</v>
      </c>
      <c r="P15" s="149">
        <v>4.0396999999999998</v>
      </c>
      <c r="Q15" s="149">
        <v>0.31109999999999999</v>
      </c>
      <c r="R15" s="149">
        <v>35.6736</v>
      </c>
      <c r="S15" s="150" t="s">
        <v>49</v>
      </c>
      <c r="T15" s="149">
        <v>302.75020000000001</v>
      </c>
      <c r="U15" s="149">
        <v>70.767399999999995</v>
      </c>
      <c r="V15" s="149">
        <v>18.984400000000001</v>
      </c>
      <c r="W15" s="149">
        <v>21.2241</v>
      </c>
      <c r="X15" s="150" t="s">
        <v>35</v>
      </c>
      <c r="Y15" s="149">
        <v>125.71939999999999</v>
      </c>
    </row>
    <row r="16" spans="1:25" ht="21" customHeight="1">
      <c r="A16" s="206" t="s">
        <v>297</v>
      </c>
      <c r="B16" s="164">
        <v>13.100000000093132</v>
      </c>
      <c r="C16" s="164">
        <v>18.049999999988358</v>
      </c>
      <c r="D16" s="149">
        <v>0.76463104325156139</v>
      </c>
      <c r="E16" s="165">
        <v>601</v>
      </c>
      <c r="F16" s="165">
        <v>834.6</v>
      </c>
      <c r="G16" s="164">
        <v>5.2655540948783521</v>
      </c>
      <c r="H16" s="164">
        <v>3.4548653452977551</v>
      </c>
      <c r="I16" s="164">
        <v>0.99956666880628553</v>
      </c>
      <c r="J16" s="149">
        <v>1.43</v>
      </c>
      <c r="K16" s="149">
        <v>11.09</v>
      </c>
      <c r="L16" s="165">
        <v>592</v>
      </c>
      <c r="M16" s="149">
        <v>5.57</v>
      </c>
      <c r="N16" s="149">
        <v>0.1323</v>
      </c>
      <c r="O16" s="149">
        <v>1.9641999999999999</v>
      </c>
      <c r="P16" s="149">
        <v>0.115</v>
      </c>
      <c r="Q16" s="149" t="s">
        <v>35</v>
      </c>
      <c r="R16" s="149">
        <v>2.4651000000000001</v>
      </c>
      <c r="S16" s="150" t="s">
        <v>49</v>
      </c>
      <c r="T16" s="149">
        <v>81.926599999999993</v>
      </c>
      <c r="U16" s="149">
        <v>17.496099999999998</v>
      </c>
      <c r="V16" s="149">
        <v>2.0108999999999999</v>
      </c>
      <c r="W16" s="149">
        <v>12.365399999999999</v>
      </c>
      <c r="X16" s="150" t="s">
        <v>35</v>
      </c>
      <c r="Y16" s="149">
        <v>44.954799999999999</v>
      </c>
    </row>
    <row r="17" spans="1:25" ht="24" customHeight="1">
      <c r="A17" s="206" t="s">
        <v>298</v>
      </c>
      <c r="B17" s="164">
        <v>22.033333333209157</v>
      </c>
      <c r="C17" s="164">
        <v>40.083333333197515</v>
      </c>
      <c r="D17" s="149">
        <v>0.75612708018580455</v>
      </c>
      <c r="E17" s="165">
        <v>999.6</v>
      </c>
      <c r="F17" s="165">
        <v>1834.2</v>
      </c>
      <c r="G17" s="164">
        <v>5.3247744015132987</v>
      </c>
      <c r="H17" s="164">
        <v>7.5927558307514289</v>
      </c>
      <c r="I17" s="164">
        <v>2.1967471650185586</v>
      </c>
      <c r="J17" s="166">
        <v>0.60199999999999998</v>
      </c>
      <c r="K17" s="166">
        <v>11.04</v>
      </c>
      <c r="L17" s="125">
        <v>502</v>
      </c>
      <c r="M17" s="149">
        <v>2.42</v>
      </c>
      <c r="N17" s="149">
        <v>0.31759999999999999</v>
      </c>
      <c r="O17" s="149">
        <v>0.30099999999999999</v>
      </c>
      <c r="P17" s="149">
        <v>2.4E-2</v>
      </c>
      <c r="Q17" s="149" t="s">
        <v>35</v>
      </c>
      <c r="R17" s="149">
        <v>1.7821</v>
      </c>
      <c r="S17" s="150" t="s">
        <v>49</v>
      </c>
      <c r="T17" s="149">
        <v>40.914999999999999</v>
      </c>
      <c r="U17" s="149">
        <v>3.0722</v>
      </c>
      <c r="V17" s="149">
        <v>0.26669999999999999</v>
      </c>
      <c r="W17" s="149">
        <v>9.9534000000000002</v>
      </c>
      <c r="X17" s="150" t="s">
        <v>35</v>
      </c>
      <c r="Y17" s="149">
        <v>31.262699999999999</v>
      </c>
    </row>
    <row r="18" spans="1:25" ht="24" customHeight="1">
      <c r="A18" s="206" t="s">
        <v>299</v>
      </c>
      <c r="B18" s="164">
        <v>32.916666666744277</v>
      </c>
      <c r="C18" s="164">
        <v>72.999999999941792</v>
      </c>
      <c r="D18" s="149">
        <v>0.75645569620074804</v>
      </c>
      <c r="E18" s="165">
        <v>1494</v>
      </c>
      <c r="F18" s="165">
        <v>3328.2</v>
      </c>
      <c r="G18" s="164">
        <v>5.3224612374336475</v>
      </c>
      <c r="H18" s="164">
        <v>13.777238008890471</v>
      </c>
      <c r="I18" s="164">
        <v>3.9860505477127717</v>
      </c>
      <c r="J18" s="166">
        <v>0.47399999999999998</v>
      </c>
      <c r="K18" s="166">
        <v>11.13</v>
      </c>
      <c r="L18" s="208">
        <v>475</v>
      </c>
      <c r="M18" s="149">
        <v>2.16</v>
      </c>
      <c r="N18" s="149">
        <v>0.27610000000000001</v>
      </c>
      <c r="O18" s="149">
        <v>0.37809999999999999</v>
      </c>
      <c r="P18" s="149" t="s">
        <v>37</v>
      </c>
      <c r="Q18" s="149" t="s">
        <v>35</v>
      </c>
      <c r="R18" s="149">
        <v>0.7288</v>
      </c>
      <c r="S18" s="150" t="s">
        <v>49</v>
      </c>
      <c r="T18" s="149">
        <v>30.238099999999999</v>
      </c>
      <c r="U18" s="149">
        <v>1.2370000000000001</v>
      </c>
      <c r="V18" s="149">
        <v>0.15</v>
      </c>
      <c r="W18" s="149">
        <v>7.5347999999999997</v>
      </c>
      <c r="X18" s="150" t="s">
        <v>35</v>
      </c>
      <c r="Y18" s="149">
        <v>18.7742</v>
      </c>
    </row>
    <row r="19" spans="1:25" ht="24" customHeight="1">
      <c r="A19" s="206" t="s">
        <v>300</v>
      </c>
      <c r="B19" s="164">
        <v>110.83333333331393</v>
      </c>
      <c r="C19" s="164">
        <v>183.83333333325572</v>
      </c>
      <c r="D19" s="149">
        <v>0.74270676691742321</v>
      </c>
      <c r="E19" s="165">
        <v>4939</v>
      </c>
      <c r="F19" s="165">
        <v>8267.2000000000007</v>
      </c>
      <c r="G19" s="164">
        <v>5.4209902214503636</v>
      </c>
      <c r="H19" s="164">
        <v>34.222457204224298</v>
      </c>
      <c r="I19" s="165">
        <v>9.9012911147319969</v>
      </c>
      <c r="J19" s="166">
        <v>0.47799999999999998</v>
      </c>
      <c r="K19" s="166">
        <v>11.03</v>
      </c>
      <c r="L19" s="208">
        <v>388</v>
      </c>
      <c r="M19" s="149">
        <v>1.76</v>
      </c>
      <c r="N19" s="125" t="s">
        <v>37</v>
      </c>
      <c r="O19" s="149">
        <v>0.13350000000000001</v>
      </c>
      <c r="P19" s="149" t="s">
        <v>37</v>
      </c>
      <c r="Q19" s="149" t="s">
        <v>35</v>
      </c>
      <c r="R19" s="149">
        <v>0.37159999999999999</v>
      </c>
      <c r="S19" s="150" t="s">
        <v>49</v>
      </c>
      <c r="T19" s="149">
        <v>20.397099999999998</v>
      </c>
      <c r="U19" s="149">
        <v>0.91320000000000001</v>
      </c>
      <c r="V19" s="149">
        <v>4.8800000000000003E-2</v>
      </c>
      <c r="W19" s="149">
        <v>3.4861</v>
      </c>
      <c r="X19" s="150" t="s">
        <v>55</v>
      </c>
      <c r="Y19" s="150" t="s">
        <v>37</v>
      </c>
    </row>
    <row r="20" spans="1:25" ht="27" customHeight="1">
      <c r="A20" s="124" t="s">
        <v>301</v>
      </c>
      <c r="B20" s="165"/>
      <c r="C20" s="165"/>
      <c r="D20" s="149"/>
      <c r="E20" s="165"/>
      <c r="F20" s="165"/>
      <c r="G20" s="164"/>
      <c r="H20" s="164"/>
      <c r="I20" s="149">
        <v>2</v>
      </c>
      <c r="J20" s="125">
        <v>0.92400000000000004</v>
      </c>
      <c r="K20" s="153">
        <v>7.61</v>
      </c>
      <c r="L20" s="176">
        <v>2.6</v>
      </c>
      <c r="M20" s="153">
        <v>0.63</v>
      </c>
      <c r="N20" s="150" t="s">
        <v>55</v>
      </c>
      <c r="O20" s="154">
        <v>0.1072</v>
      </c>
      <c r="P20" s="150" t="s">
        <v>55</v>
      </c>
      <c r="Q20" s="150" t="s">
        <v>55</v>
      </c>
      <c r="R20" s="150" t="s">
        <v>55</v>
      </c>
      <c r="S20" s="150" t="s">
        <v>36</v>
      </c>
      <c r="T20" s="154">
        <v>7.6600000000000001E-2</v>
      </c>
      <c r="U20" s="154">
        <v>0.39829999999999999</v>
      </c>
      <c r="V20" s="154">
        <v>0.48230000000000001</v>
      </c>
      <c r="W20" s="154">
        <v>0.1148</v>
      </c>
      <c r="X20" s="150" t="s">
        <v>55</v>
      </c>
      <c r="Y20" s="154">
        <v>0.41710000000000003</v>
      </c>
    </row>
  </sheetData>
  <pageMargins left="0.7" right="0.7" top="0.75" bottom="0.75" header="0.3" footer="0.3"/>
  <pageSetup paperSize="9" scale="8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0"/>
  <sheetViews>
    <sheetView workbookViewId="0">
      <selection activeCell="B10" sqref="B10"/>
    </sheetView>
  </sheetViews>
  <sheetFormatPr baseColWidth="10" defaultColWidth="8.81640625" defaultRowHeight="14.5"/>
  <cols>
    <col min="1" max="1" width="33.1796875" bestFit="1" customWidth="1"/>
  </cols>
  <sheetData>
    <row r="4" spans="1:2">
      <c r="A4" t="s">
        <v>60</v>
      </c>
      <c r="B4" t="s">
        <v>61</v>
      </c>
    </row>
    <row r="5" spans="1:2">
      <c r="A5" t="s">
        <v>62</v>
      </c>
      <c r="B5" t="s">
        <v>63</v>
      </c>
    </row>
    <row r="6" spans="1:2">
      <c r="A6" t="s">
        <v>64</v>
      </c>
      <c r="B6" t="s">
        <v>65</v>
      </c>
    </row>
    <row r="7" spans="1:2">
      <c r="A7" t="s">
        <v>66</v>
      </c>
      <c r="B7" t="s">
        <v>67</v>
      </c>
    </row>
    <row r="8" spans="1:2">
      <c r="A8" t="s">
        <v>68</v>
      </c>
      <c r="B8" t="s">
        <v>69</v>
      </c>
    </row>
    <row r="9" spans="1:2">
      <c r="A9" t="s">
        <v>70</v>
      </c>
      <c r="B9" t="s">
        <v>71</v>
      </c>
    </row>
    <row r="10" spans="1:2">
      <c r="A10" t="s">
        <v>72</v>
      </c>
      <c r="B10" t="s">
        <v>73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1</vt:i4>
      </vt:variant>
    </vt:vector>
  </HeadingPairs>
  <TitlesOfParts>
    <vt:vector size="14" baseType="lpstr">
      <vt:lpstr>calculations</vt:lpstr>
      <vt:lpstr>Supplementary Information</vt:lpstr>
      <vt:lpstr>Solids_Metals-PCB</vt:lpstr>
      <vt:lpstr>Solids_PAHs</vt:lpstr>
      <vt:lpstr>LS2_Salts</vt:lpstr>
      <vt:lpstr>LS2_Metals-Herbicides</vt:lpstr>
      <vt:lpstr>LS2_PAH</vt:lpstr>
      <vt:lpstr>LS10_Salts</vt:lpstr>
      <vt:lpstr>RBB3 DOC</vt:lpstr>
      <vt:lpstr>RBB3 iones</vt:lpstr>
      <vt:lpstr>LS10 _Metals-Herbicides</vt:lpstr>
      <vt:lpstr>LS10_PAH</vt:lpstr>
      <vt:lpstr>Metals_herbicides_eluates  (2)</vt:lpstr>
      <vt:lpstr>'Supplementary Information'!OLE_LINK2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Maria Prieto</cp:lastModifiedBy>
  <cp:revision>1</cp:revision>
  <dcterms:created xsi:type="dcterms:W3CDTF">2018-06-07T08:11:55Z</dcterms:created>
  <dcterms:modified xsi:type="dcterms:W3CDTF">2022-01-12T11:57:01Z</dcterms:modified>
</cp:coreProperties>
</file>