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JAZ家族分析\JAZ Additional file\"/>
    </mc:Choice>
  </mc:AlternateContent>
  <bookViews>
    <workbookView xWindow="0" yWindow="0" windowWidth="28800" windowHeight="11550"/>
  </bookViews>
  <sheets>
    <sheet name="Sheet1" sheetId="4" r:id="rId1"/>
    <sheet name="Sheet2" sheetId="2" r:id="rId2"/>
    <sheet name="Sheet3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3" l="1"/>
  <c r="H19" i="3"/>
  <c r="H18" i="3"/>
  <c r="H17" i="3"/>
  <c r="H16" i="3"/>
  <c r="H15" i="3"/>
  <c r="H14" i="3"/>
  <c r="H13" i="3"/>
  <c r="H12" i="3"/>
  <c r="J13" i="3" s="1"/>
  <c r="H11" i="3"/>
  <c r="H10" i="3"/>
  <c r="H9" i="3"/>
  <c r="H8" i="3"/>
  <c r="H7" i="3"/>
  <c r="H6" i="3"/>
  <c r="J7" i="3" s="1"/>
  <c r="H5" i="3"/>
  <c r="H4" i="3"/>
  <c r="H3" i="3"/>
  <c r="J4" i="3" s="1"/>
  <c r="D104" i="2"/>
  <c r="G104" i="2" s="1"/>
  <c r="D103" i="2"/>
  <c r="G103" i="2" s="1"/>
  <c r="D102" i="2"/>
  <c r="G102" i="2" s="1"/>
  <c r="D101" i="2"/>
  <c r="G101" i="2" s="1"/>
  <c r="D100" i="2"/>
  <c r="G100" i="2" s="1"/>
  <c r="D99" i="2"/>
  <c r="G99" i="2" s="1"/>
  <c r="D98" i="2"/>
  <c r="G98" i="2" s="1"/>
  <c r="D97" i="2"/>
  <c r="G97" i="2" s="1"/>
  <c r="D96" i="2"/>
  <c r="G96" i="2" s="1"/>
  <c r="D95" i="2"/>
  <c r="G95" i="2" s="1"/>
  <c r="D94" i="2"/>
  <c r="G94" i="2" s="1"/>
  <c r="D93" i="2"/>
  <c r="G93" i="2" s="1"/>
  <c r="D92" i="2"/>
  <c r="G92" i="2" s="1"/>
  <c r="D91" i="2"/>
  <c r="G91" i="2" s="1"/>
  <c r="D90" i="2"/>
  <c r="G90" i="2" s="1"/>
  <c r="D89" i="2"/>
  <c r="G89" i="2" s="1"/>
  <c r="D88" i="2"/>
  <c r="G88" i="2" s="1"/>
  <c r="D87" i="2"/>
  <c r="G87" i="2" s="1"/>
  <c r="D83" i="2"/>
  <c r="G83" i="2" s="1"/>
  <c r="D82" i="2"/>
  <c r="G82" i="2" s="1"/>
  <c r="D81" i="2"/>
  <c r="G81" i="2" s="1"/>
  <c r="D80" i="2"/>
  <c r="G80" i="2" s="1"/>
  <c r="D79" i="2"/>
  <c r="G79" i="2" s="1"/>
  <c r="D78" i="2"/>
  <c r="G78" i="2" s="1"/>
  <c r="D77" i="2"/>
  <c r="G77" i="2" s="1"/>
  <c r="D76" i="2"/>
  <c r="G76" i="2" s="1"/>
  <c r="D75" i="2"/>
  <c r="G75" i="2" s="1"/>
  <c r="D74" i="2"/>
  <c r="G74" i="2" s="1"/>
  <c r="D73" i="2"/>
  <c r="G73" i="2" s="1"/>
  <c r="D72" i="2"/>
  <c r="G72" i="2" s="1"/>
  <c r="D71" i="2"/>
  <c r="G71" i="2" s="1"/>
  <c r="D70" i="2"/>
  <c r="G70" i="2" s="1"/>
  <c r="D69" i="2"/>
  <c r="G69" i="2" s="1"/>
  <c r="D68" i="2"/>
  <c r="G68" i="2" s="1"/>
  <c r="D67" i="2"/>
  <c r="G67" i="2" s="1"/>
  <c r="D66" i="2"/>
  <c r="G66" i="2" s="1"/>
  <c r="D62" i="2"/>
  <c r="G62" i="2" s="1"/>
  <c r="D61" i="2"/>
  <c r="G61" i="2" s="1"/>
  <c r="D60" i="2"/>
  <c r="G60" i="2" s="1"/>
  <c r="D59" i="2"/>
  <c r="G59" i="2" s="1"/>
  <c r="D58" i="2"/>
  <c r="G58" i="2" s="1"/>
  <c r="D57" i="2"/>
  <c r="G57" i="2" s="1"/>
  <c r="D56" i="2"/>
  <c r="G56" i="2" s="1"/>
  <c r="D55" i="2"/>
  <c r="G55" i="2" s="1"/>
  <c r="D54" i="2"/>
  <c r="G54" i="2" s="1"/>
  <c r="D53" i="2"/>
  <c r="G53" i="2" s="1"/>
  <c r="D52" i="2"/>
  <c r="G52" i="2" s="1"/>
  <c r="D51" i="2"/>
  <c r="G51" i="2" s="1"/>
  <c r="D50" i="2"/>
  <c r="G50" i="2" s="1"/>
  <c r="D49" i="2"/>
  <c r="G49" i="2" s="1"/>
  <c r="D48" i="2"/>
  <c r="G48" i="2" s="1"/>
  <c r="D47" i="2"/>
  <c r="G47" i="2" s="1"/>
  <c r="D46" i="2"/>
  <c r="G46" i="2" s="1"/>
  <c r="D45" i="2"/>
  <c r="G45" i="2" s="1"/>
  <c r="D41" i="2"/>
  <c r="G41" i="2" s="1"/>
  <c r="D40" i="2"/>
  <c r="G40" i="2" s="1"/>
  <c r="D39" i="2"/>
  <c r="G39" i="2" s="1"/>
  <c r="D38" i="2"/>
  <c r="G38" i="2" s="1"/>
  <c r="D37" i="2"/>
  <c r="G37" i="2" s="1"/>
  <c r="D36" i="2"/>
  <c r="G36" i="2" s="1"/>
  <c r="D35" i="2"/>
  <c r="G35" i="2" s="1"/>
  <c r="D34" i="2"/>
  <c r="G34" i="2" s="1"/>
  <c r="D33" i="2"/>
  <c r="G33" i="2" s="1"/>
  <c r="D32" i="2"/>
  <c r="G32" i="2" s="1"/>
  <c r="D31" i="2"/>
  <c r="G31" i="2" s="1"/>
  <c r="D30" i="2"/>
  <c r="G30" i="2" s="1"/>
  <c r="D29" i="2"/>
  <c r="G29" i="2" s="1"/>
  <c r="D28" i="2"/>
  <c r="G28" i="2" s="1"/>
  <c r="D27" i="2"/>
  <c r="G27" i="2" s="1"/>
  <c r="D26" i="2"/>
  <c r="G26" i="2" s="1"/>
  <c r="D25" i="2"/>
  <c r="G25" i="2" s="1"/>
  <c r="D24" i="2"/>
  <c r="G24" i="2" s="1"/>
  <c r="D17" i="2"/>
  <c r="G17" i="2" s="1"/>
  <c r="D16" i="2"/>
  <c r="G16" i="2" s="1"/>
  <c r="D15" i="2"/>
  <c r="G15" i="2" s="1"/>
  <c r="D14" i="2"/>
  <c r="G14" i="2" s="1"/>
  <c r="D13" i="2"/>
  <c r="G13" i="2" s="1"/>
  <c r="D12" i="2"/>
  <c r="G12" i="2" s="1"/>
  <c r="D11" i="2"/>
  <c r="G11" i="2" s="1"/>
  <c r="D10" i="2"/>
  <c r="G10" i="2" s="1"/>
  <c r="D9" i="2"/>
  <c r="G9" i="2" s="1"/>
  <c r="I10" i="3" l="1"/>
  <c r="I19" i="3"/>
  <c r="J10" i="3"/>
  <c r="J19" i="3"/>
  <c r="I13" i="3"/>
  <c r="J16" i="3"/>
  <c r="I16" i="3"/>
  <c r="I7" i="3"/>
  <c r="I4" i="3"/>
</calcChain>
</file>

<file path=xl/sharedStrings.xml><?xml version="1.0" encoding="utf-8"?>
<sst xmlns="http://schemas.openxmlformats.org/spreadsheetml/2006/main" count="288" uniqueCount="63">
  <si>
    <t>JA1-1</t>
  </si>
  <si>
    <t>n.a.</t>
  </si>
  <si>
    <t>JA1-2</t>
  </si>
  <si>
    <t>JA1-3</t>
  </si>
  <si>
    <t>JA2-1</t>
  </si>
  <si>
    <t>JA2-2</t>
  </si>
  <si>
    <t>JA2-3</t>
  </si>
  <si>
    <t>JA3-1</t>
  </si>
  <si>
    <t>JA3-2</t>
  </si>
  <si>
    <t>JA3-3</t>
  </si>
  <si>
    <t>JA4-1</t>
  </si>
  <si>
    <t>JA4-2</t>
  </si>
  <si>
    <t>JA4-3</t>
  </si>
  <si>
    <t>JA5-1</t>
  </si>
  <si>
    <t>JA5-2</t>
  </si>
  <si>
    <t>JA5-3</t>
  </si>
  <si>
    <t>JA6-1</t>
  </si>
  <si>
    <t>JA6-2</t>
  </si>
  <si>
    <t>JA6-3</t>
  </si>
  <si>
    <t>Peak area(mV*min)</t>
    <phoneticPr fontId="2" type="noConversion"/>
  </si>
  <si>
    <t>Quality(g)</t>
    <phoneticPr fontId="1" type="noConversion"/>
  </si>
  <si>
    <t>Volume(ml)</t>
    <phoneticPr fontId="1" type="noConversion"/>
  </si>
  <si>
    <t>Content(mg/g)</t>
    <phoneticPr fontId="1" type="noConversion"/>
  </si>
  <si>
    <t>Sample</t>
    <phoneticPr fontId="1" type="noConversion"/>
  </si>
  <si>
    <r>
      <t>Concentration(mg/ml</t>
    </r>
    <r>
      <rPr>
        <b/>
        <sz val="12"/>
        <rFont val="宋体"/>
        <family val="3"/>
        <charset val="134"/>
      </rPr>
      <t>）</t>
    </r>
    <phoneticPr fontId="2" type="noConversion"/>
  </si>
  <si>
    <t>GC</t>
  </si>
  <si>
    <t>BB</t>
  </si>
  <si>
    <t>GA</t>
  </si>
  <si>
    <t>GB</t>
  </si>
  <si>
    <t>Peak area(mV*min)</t>
    <phoneticPr fontId="2" type="noConversion"/>
  </si>
  <si>
    <t>GJ content(mg/g)</t>
    <phoneticPr fontId="1" type="noConversion"/>
  </si>
  <si>
    <t>GC content(mg/g)</t>
    <phoneticPr fontId="1" type="noConversion"/>
  </si>
  <si>
    <t>BB content(mg/g)</t>
    <phoneticPr fontId="1" type="noConversion"/>
  </si>
  <si>
    <t>GA content(mg/g)</t>
    <phoneticPr fontId="1" type="noConversion"/>
  </si>
  <si>
    <t>GB content(mg/g)</t>
    <phoneticPr fontId="1" type="noConversion"/>
  </si>
  <si>
    <t>total TTLs content(mg/g)</t>
    <phoneticPr fontId="1" type="noConversion"/>
  </si>
  <si>
    <t>AVG total TTLs content(mg/g)</t>
    <phoneticPr fontId="1" type="noConversion"/>
  </si>
  <si>
    <t>SD</t>
    <phoneticPr fontId="1" type="noConversion"/>
  </si>
  <si>
    <t>JA1-1</t>
    <phoneticPr fontId="1" type="noConversion"/>
  </si>
  <si>
    <t>MeJA treatment time</t>
    <phoneticPr fontId="1" type="noConversion"/>
  </si>
  <si>
    <t>MeJA treatment time</t>
    <phoneticPr fontId="1" type="noConversion"/>
  </si>
  <si>
    <t>0h</t>
    <phoneticPr fontId="1" type="noConversion"/>
  </si>
  <si>
    <t>3h</t>
    <phoneticPr fontId="1" type="noConversion"/>
  </si>
  <si>
    <t>6h</t>
    <phoneticPr fontId="1" type="noConversion"/>
  </si>
  <si>
    <t>12h</t>
    <phoneticPr fontId="1" type="noConversion"/>
  </si>
  <si>
    <t>24h</t>
    <phoneticPr fontId="1" type="noConversion"/>
  </si>
  <si>
    <t>48h</t>
    <phoneticPr fontId="1" type="noConversion"/>
  </si>
  <si>
    <t>GJ</t>
    <phoneticPr fontId="7" type="noConversion"/>
  </si>
  <si>
    <t>Quality(g)</t>
    <phoneticPr fontId="1" type="noConversion"/>
  </si>
  <si>
    <r>
      <t>Concentration(mg/ml</t>
    </r>
    <r>
      <rPr>
        <b/>
        <sz val="12"/>
        <rFont val="宋体"/>
        <family val="3"/>
        <charset val="134"/>
      </rPr>
      <t>）</t>
    </r>
    <phoneticPr fontId="2" type="noConversion"/>
  </si>
  <si>
    <t>0.025mg/ml</t>
    <phoneticPr fontId="1" type="noConversion"/>
  </si>
  <si>
    <t>0.05mg/ml</t>
    <phoneticPr fontId="1" type="noConversion"/>
  </si>
  <si>
    <t>0.1mg/ml</t>
    <phoneticPr fontId="1" type="noConversion"/>
  </si>
  <si>
    <t>0.15mg/ml</t>
    <phoneticPr fontId="1" type="noConversion"/>
  </si>
  <si>
    <t>0.2mg/ml</t>
    <phoneticPr fontId="1" type="noConversion"/>
  </si>
  <si>
    <t>0.4mg/ml</t>
    <phoneticPr fontId="1" type="noConversion"/>
  </si>
  <si>
    <t>The standard curve of TTLs content</t>
    <phoneticPr fontId="1" type="noConversion"/>
  </si>
  <si>
    <t>Data analysis of GJ content determination</t>
    <phoneticPr fontId="2" type="noConversion"/>
  </si>
  <si>
    <t>Data analysis of BB content determination</t>
    <phoneticPr fontId="2" type="noConversion"/>
  </si>
  <si>
    <t>Data analysis of GA content determination</t>
    <phoneticPr fontId="2" type="noConversion"/>
  </si>
  <si>
    <t>Data analysis of GB content determination</t>
    <phoneticPr fontId="2" type="noConversion"/>
  </si>
  <si>
    <t>Data analysis of GC content determination</t>
    <phoneticPr fontId="2" type="noConversion"/>
  </si>
  <si>
    <t>Data analysis of TTLs content determination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</si>
</sst>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b/>
      <sz val="10.3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>
      <alignment vertical="center"/>
    </xf>
    <xf numFmtId="0" fontId="5" fillId="0" borderId="2" xfId="0" applyFont="1" applyBorder="1">
      <alignment vertical="center"/>
    </xf>
    <xf numFmtId="0" fontId="3" fillId="0" borderId="1" xfId="0" applyFont="1" applyBorder="1">
      <alignment vertical="center"/>
    </xf>
    <xf numFmtId="0" fontId="8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BB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6666666666701"/>
                  <c:y val="-0.19791666666666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[1]Sheet3!$B$2:$G$2</c:f>
              <c:numCache>
                <c:formatCode>General</c:formatCode>
                <c:ptCount val="6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0.4</c:v>
                </c:pt>
              </c:numCache>
            </c:numRef>
          </c:xVal>
          <c:yVal>
            <c:numRef>
              <c:f>[1]Sheet3!$B$5:$G$5</c:f>
              <c:numCache>
                <c:formatCode>General</c:formatCode>
                <c:ptCount val="6"/>
                <c:pt idx="0">
                  <c:v>0.48709999999999998</c:v>
                </c:pt>
                <c:pt idx="1">
                  <c:v>1.746</c:v>
                </c:pt>
                <c:pt idx="2">
                  <c:v>7.1181999999999999</c:v>
                </c:pt>
                <c:pt idx="4">
                  <c:v>16.065999999999999</c:v>
                </c:pt>
                <c:pt idx="5">
                  <c:v>40.7864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A5D-4E4F-8650-186C6CBCE1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230085"/>
        <c:axId val="691485039"/>
      </c:scatterChart>
      <c:valAx>
        <c:axId val="62223008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1485039"/>
        <c:crosses val="autoZero"/>
        <c:crossBetween val="midCat"/>
      </c:valAx>
      <c:valAx>
        <c:axId val="69148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2223008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GA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6666666666701"/>
                  <c:y val="-0.19791666666666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[1]Sheet3!$B$2:$G$2</c:f>
              <c:numCache>
                <c:formatCode>General</c:formatCode>
                <c:ptCount val="6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0.4</c:v>
                </c:pt>
              </c:numCache>
            </c:numRef>
          </c:xVal>
          <c:yVal>
            <c:numRef>
              <c:f>[1]Sheet3!$B$6:$G$6</c:f>
              <c:numCache>
                <c:formatCode>General</c:formatCode>
                <c:ptCount val="6"/>
                <c:pt idx="0">
                  <c:v>0.46250000000000002</c:v>
                </c:pt>
                <c:pt idx="1">
                  <c:v>1.7549999999999999</c:v>
                </c:pt>
                <c:pt idx="2">
                  <c:v>5.5578000000000003</c:v>
                </c:pt>
                <c:pt idx="3">
                  <c:v>8.5995000000000008</c:v>
                </c:pt>
                <c:pt idx="5">
                  <c:v>32.645400000000002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42C-46C6-8848-B547EBAB63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230085"/>
        <c:axId val="691485039"/>
      </c:scatterChart>
      <c:valAx>
        <c:axId val="62223008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1485039"/>
        <c:crosses val="autoZero"/>
        <c:crossBetween val="midCat"/>
      </c:valAx>
      <c:valAx>
        <c:axId val="69148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2223008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GB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6666666666701"/>
                  <c:y val="-0.19791666666666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[1]Sheet3!$B$2:$G$2</c:f>
              <c:numCache>
                <c:formatCode>General</c:formatCode>
                <c:ptCount val="6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0.4</c:v>
                </c:pt>
              </c:numCache>
            </c:numRef>
          </c:xVal>
          <c:yVal>
            <c:numRef>
              <c:f>[1]Sheet3!$B$7:$G$7</c:f>
              <c:numCache>
                <c:formatCode>General</c:formatCode>
                <c:ptCount val="6"/>
                <c:pt idx="0">
                  <c:v>0.34439999999999998</c:v>
                </c:pt>
                <c:pt idx="1">
                  <c:v>1.2727999999999999</c:v>
                </c:pt>
                <c:pt idx="2">
                  <c:v>3.8847</c:v>
                </c:pt>
                <c:pt idx="4">
                  <c:v>12.5029</c:v>
                </c:pt>
                <c:pt idx="5">
                  <c:v>29.710999999999999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41-40F8-8EA8-0F671CA17B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230085"/>
        <c:axId val="691485039"/>
      </c:scatterChart>
      <c:valAx>
        <c:axId val="62223008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1485039"/>
        <c:crosses val="autoZero"/>
        <c:crossBetween val="midCat"/>
      </c:valAx>
      <c:valAx>
        <c:axId val="69148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2223008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/>
              <a:t>GJ</a:t>
            </a:r>
            <a:endParaRPr lang="zh-CN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6666666666701"/>
                  <c:y val="-0.19791666666666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[1]Sheet3!$B$2:$G$2</c:f>
              <c:numCache>
                <c:formatCode>General</c:formatCode>
                <c:ptCount val="6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0.4</c:v>
                </c:pt>
              </c:numCache>
            </c:numRef>
          </c:xVal>
          <c:yVal>
            <c:numRef>
              <c:f>[1]Sheet3!$B$3:$G$3</c:f>
              <c:numCache>
                <c:formatCode>General</c:formatCode>
                <c:ptCount val="6"/>
                <c:pt idx="0">
                  <c:v>0.4032</c:v>
                </c:pt>
                <c:pt idx="1">
                  <c:v>2.1516999999999999</c:v>
                </c:pt>
                <c:pt idx="2">
                  <c:v>6.3856999999999999</c:v>
                </c:pt>
                <c:pt idx="3">
                  <c:v>11.6555</c:v>
                </c:pt>
                <c:pt idx="4">
                  <c:v>17.497800000000002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89-41D0-8368-A74D1D5807E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230085"/>
        <c:axId val="691485039"/>
      </c:scatterChart>
      <c:valAx>
        <c:axId val="62223008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1485039"/>
        <c:crosses val="autoZero"/>
        <c:crossBetween val="midCat"/>
      </c:valAx>
      <c:valAx>
        <c:axId val="69148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2223008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zh-CN">
                <a:solidFill>
                  <a:schemeClr val="tx1"/>
                </a:solidFill>
              </a:rPr>
              <a:t>GC</a:t>
            </a:r>
            <a:endParaRPr lang="zh-CN" altLang="en-US">
              <a:solidFill>
                <a:schemeClr val="tx1"/>
              </a:solidFill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2916666666666701"/>
                  <c:y val="-0.1979166666666669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0" vertOverflow="ellipsis" vert="horz" wrap="square" anchor="ctr" anchorCtr="1"/>
                <a:lstStyle/>
                <a:p>
                  <a:pPr>
                    <a:defRPr lang="zh-CN"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zh-CN"/>
                </a:p>
              </c:txPr>
            </c:trendlineLbl>
          </c:trendline>
          <c:xVal>
            <c:numRef>
              <c:f>[1]Sheet3!$B$2:$G$2</c:f>
              <c:numCache>
                <c:formatCode>General</c:formatCode>
                <c:ptCount val="6"/>
                <c:pt idx="0">
                  <c:v>2.5000000000000001E-2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0.4</c:v>
                </c:pt>
              </c:numCache>
            </c:numRef>
          </c:xVal>
          <c:yVal>
            <c:numRef>
              <c:f>[1]Sheet3!$B$4:$G$4</c:f>
              <c:numCache>
                <c:formatCode>General</c:formatCode>
                <c:ptCount val="6"/>
                <c:pt idx="0">
                  <c:v>0.39169999999999999</c:v>
                </c:pt>
                <c:pt idx="1">
                  <c:v>1.4514</c:v>
                </c:pt>
                <c:pt idx="2">
                  <c:v>4.9156000000000004</c:v>
                </c:pt>
                <c:pt idx="4">
                  <c:v>15.9413</c:v>
                </c:pt>
                <c:pt idx="5">
                  <c:v>33.071199999999997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8BB-42B9-ACBD-AA840B4C76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22230085"/>
        <c:axId val="691485039"/>
      </c:scatterChart>
      <c:valAx>
        <c:axId val="62223008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91485039"/>
        <c:crosses val="autoZero"/>
        <c:crossBetween val="midCat"/>
      </c:valAx>
      <c:valAx>
        <c:axId val="691485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622230085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180974</xdr:rowOff>
    </xdr:from>
    <xdr:to>
      <xdr:col>23</xdr:col>
      <xdr:colOff>266857</xdr:colOff>
      <xdr:row>17</xdr:row>
      <xdr:rowOff>76199</xdr:rowOff>
    </xdr:to>
    <xdr:graphicFrame macro="">
      <xdr:nvGraphicFramePr>
        <xdr:cNvPr id="2" name="图表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180974</xdr:rowOff>
    </xdr:from>
    <xdr:to>
      <xdr:col>6</xdr:col>
      <xdr:colOff>685799</xdr:colOff>
      <xdr:row>37</xdr:row>
      <xdr:rowOff>123825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676275</xdr:colOff>
      <xdr:row>19</xdr:row>
      <xdr:rowOff>180974</xdr:rowOff>
    </xdr:from>
    <xdr:to>
      <xdr:col>14</xdr:col>
      <xdr:colOff>673267</xdr:colOff>
      <xdr:row>36</xdr:row>
      <xdr:rowOff>142874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0</xdr:row>
      <xdr:rowOff>180974</xdr:rowOff>
    </xdr:from>
    <xdr:to>
      <xdr:col>7</xdr:col>
      <xdr:colOff>9682</xdr:colOff>
      <xdr:row>17</xdr:row>
      <xdr:rowOff>76199</xdr:rowOff>
    </xdr:to>
    <xdr:graphicFrame macro="">
      <xdr:nvGraphicFramePr>
        <xdr:cNvPr id="5" name="图表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9525</xdr:colOff>
      <xdr:row>0</xdr:row>
      <xdr:rowOff>190499</xdr:rowOff>
    </xdr:from>
    <xdr:to>
      <xdr:col>15</xdr:col>
      <xdr:colOff>6517</xdr:colOff>
      <xdr:row>17</xdr:row>
      <xdr:rowOff>85724</xdr:rowOff>
    </xdr:to>
    <xdr:graphicFrame macro="">
      <xdr:nvGraphicFramePr>
        <xdr:cNvPr id="6" name="图表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JAZ&#23478;&#26063;&#20998;&#26512;/GbJAZ&#23450;&#37327;/&#28082;&#30456;22.1.4/&#26631;&#2635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>
        <row r="2">
          <cell r="B2">
            <v>2.5000000000000001E-2</v>
          </cell>
          <cell r="C2">
            <v>0.05</v>
          </cell>
          <cell r="D2">
            <v>0.1</v>
          </cell>
          <cell r="E2">
            <v>0.15</v>
          </cell>
          <cell r="F2">
            <v>0.2</v>
          </cell>
          <cell r="G2">
            <v>0.4</v>
          </cell>
        </row>
        <row r="3">
          <cell r="B3">
            <v>0.4032</v>
          </cell>
          <cell r="C3">
            <v>2.1516999999999999</v>
          </cell>
          <cell r="D3">
            <v>6.3856999999999999</v>
          </cell>
          <cell r="E3">
            <v>11.6555</v>
          </cell>
          <cell r="F3">
            <v>17.497800000000002</v>
          </cell>
        </row>
        <row r="4">
          <cell r="B4">
            <v>0.39169999999999999</v>
          </cell>
          <cell r="C4">
            <v>1.4514</v>
          </cell>
          <cell r="D4">
            <v>4.9156000000000004</v>
          </cell>
          <cell r="F4">
            <v>15.9413</v>
          </cell>
          <cell r="G4">
            <v>33.071199999999997</v>
          </cell>
        </row>
        <row r="5">
          <cell r="B5">
            <v>0.48709999999999998</v>
          </cell>
          <cell r="C5">
            <v>1.746</v>
          </cell>
          <cell r="D5">
            <v>7.1181999999999999</v>
          </cell>
          <cell r="F5">
            <v>16.065999999999999</v>
          </cell>
          <cell r="G5">
            <v>40.7864</v>
          </cell>
        </row>
        <row r="6">
          <cell r="B6">
            <v>0.46250000000000002</v>
          </cell>
          <cell r="C6">
            <v>1.7549999999999999</v>
          </cell>
          <cell r="D6">
            <v>5.5578000000000003</v>
          </cell>
          <cell r="E6">
            <v>8.5995000000000008</v>
          </cell>
          <cell r="G6">
            <v>32.645400000000002</v>
          </cell>
        </row>
        <row r="7">
          <cell r="B7">
            <v>0.34439999999999998</v>
          </cell>
          <cell r="C7">
            <v>1.2727999999999999</v>
          </cell>
          <cell r="D7">
            <v>3.8847</v>
          </cell>
          <cell r="F7">
            <v>12.5029</v>
          </cell>
          <cell r="G7">
            <v>29.710999999999999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S31" sqref="S31"/>
    </sheetView>
  </sheetViews>
  <sheetFormatPr defaultRowHeight="14.25" x14ac:dyDescent="0.2"/>
  <cols>
    <col min="2" max="2" width="10.625" customWidth="1"/>
    <col min="3" max="3" width="9.75" customWidth="1"/>
    <col min="5" max="5" width="10" customWidth="1"/>
  </cols>
  <sheetData>
    <row r="1" spans="1:7" ht="15" x14ac:dyDescent="0.2">
      <c r="A1" s="7" t="s">
        <v>56</v>
      </c>
      <c r="B1" s="2"/>
      <c r="C1" s="2"/>
      <c r="D1" s="1"/>
      <c r="E1" s="1"/>
      <c r="F1" s="1"/>
      <c r="G1" s="1"/>
    </row>
    <row r="2" spans="1:7" ht="15" x14ac:dyDescent="0.2">
      <c r="A2" s="1"/>
      <c r="B2" s="2" t="s">
        <v>50</v>
      </c>
      <c r="C2" s="2" t="s">
        <v>51</v>
      </c>
      <c r="D2" s="2" t="s">
        <v>52</v>
      </c>
      <c r="E2" s="2" t="s">
        <v>53</v>
      </c>
      <c r="F2" s="2" t="s">
        <v>54</v>
      </c>
      <c r="G2" s="2" t="s">
        <v>55</v>
      </c>
    </row>
    <row r="3" spans="1:7" ht="15" x14ac:dyDescent="0.2">
      <c r="A3" s="2" t="s">
        <v>47</v>
      </c>
      <c r="B3" s="1">
        <v>0.4032</v>
      </c>
      <c r="C3" s="1">
        <v>2.1516999999999999</v>
      </c>
      <c r="D3" s="1">
        <v>6.3856999999999999</v>
      </c>
      <c r="E3" s="1">
        <v>11.6555</v>
      </c>
      <c r="F3" s="1">
        <v>17.497800000000002</v>
      </c>
      <c r="G3" s="1"/>
    </row>
    <row r="4" spans="1:7" ht="15" x14ac:dyDescent="0.2">
      <c r="A4" s="2" t="s">
        <v>25</v>
      </c>
      <c r="B4" s="1">
        <v>0.39169999999999999</v>
      </c>
      <c r="C4" s="1">
        <v>1.4514</v>
      </c>
      <c r="D4" s="1">
        <v>4.9156000000000004</v>
      </c>
      <c r="E4" s="1"/>
      <c r="F4" s="1">
        <v>15.9413</v>
      </c>
      <c r="G4" s="1">
        <v>33.071199999999997</v>
      </c>
    </row>
    <row r="5" spans="1:7" ht="15" x14ac:dyDescent="0.2">
      <c r="A5" s="2" t="s">
        <v>26</v>
      </c>
      <c r="B5" s="1">
        <v>0.48709999999999998</v>
      </c>
      <c r="C5" s="1">
        <v>1.746</v>
      </c>
      <c r="D5" s="1">
        <v>7.1181999999999999</v>
      </c>
      <c r="E5" s="1"/>
      <c r="F5" s="1">
        <v>16.065999999999999</v>
      </c>
      <c r="G5" s="1">
        <v>40.7864</v>
      </c>
    </row>
    <row r="6" spans="1:7" ht="15" x14ac:dyDescent="0.2">
      <c r="A6" s="2" t="s">
        <v>27</v>
      </c>
      <c r="B6" s="1">
        <v>0.46250000000000002</v>
      </c>
      <c r="C6" s="1">
        <v>1.7549999999999999</v>
      </c>
      <c r="D6" s="1">
        <v>5.5578000000000003</v>
      </c>
      <c r="E6" s="1">
        <v>8.5995000000000008</v>
      </c>
      <c r="F6" s="1"/>
      <c r="G6" s="1">
        <v>32.645400000000002</v>
      </c>
    </row>
    <row r="7" spans="1:7" ht="15" x14ac:dyDescent="0.2">
      <c r="A7" s="2" t="s">
        <v>28</v>
      </c>
      <c r="B7" s="1">
        <v>0.34439999999999998</v>
      </c>
      <c r="C7" s="1">
        <v>1.2727999999999999</v>
      </c>
      <c r="D7" s="1">
        <v>3.8847</v>
      </c>
      <c r="E7" s="1"/>
      <c r="F7" s="1">
        <v>12.5029</v>
      </c>
      <c r="G7" s="1">
        <v>29.710999999999999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opLeftCell="A7" zoomScale="91" zoomScaleNormal="91" workbookViewId="0">
      <selection activeCell="A22" sqref="A22"/>
    </sheetView>
  </sheetViews>
  <sheetFormatPr defaultRowHeight="14.25" x14ac:dyDescent="0.2"/>
  <cols>
    <col min="1" max="1" width="31.875" customWidth="1"/>
    <col min="3" max="3" width="17.875" customWidth="1"/>
    <col min="4" max="4" width="22.375" customWidth="1"/>
    <col min="5" max="5" width="13.375" customWidth="1"/>
    <col min="6" max="6" width="14.25" customWidth="1"/>
    <col min="7" max="7" width="15" customWidth="1"/>
  </cols>
  <sheetData>
    <row r="1" spans="1:7" ht="16.5" customHeight="1" x14ac:dyDescent="0.2">
      <c r="A1" s="2" t="s">
        <v>57</v>
      </c>
      <c r="C1" s="1"/>
      <c r="D1" s="1"/>
      <c r="E1" s="1"/>
      <c r="F1" s="1"/>
      <c r="G1" s="1"/>
    </row>
    <row r="2" spans="1:7" ht="15.75" x14ac:dyDescent="0.2">
      <c r="A2" s="3" t="s">
        <v>40</v>
      </c>
      <c r="B2" s="4" t="s">
        <v>23</v>
      </c>
      <c r="C2" s="5" t="s">
        <v>29</v>
      </c>
      <c r="D2" s="5" t="s">
        <v>49</v>
      </c>
      <c r="E2" s="5" t="s">
        <v>21</v>
      </c>
      <c r="F2" s="5" t="s">
        <v>48</v>
      </c>
      <c r="G2" s="5" t="s">
        <v>22</v>
      </c>
    </row>
    <row r="3" spans="1:7" ht="15" x14ac:dyDescent="0.2">
      <c r="A3" s="1" t="s">
        <v>41</v>
      </c>
      <c r="B3" s="1" t="s">
        <v>0</v>
      </c>
      <c r="C3" s="1" t="s">
        <v>1</v>
      </c>
      <c r="D3" s="1"/>
      <c r="E3" s="1">
        <v>5</v>
      </c>
      <c r="F3" s="1">
        <v>1.5</v>
      </c>
      <c r="G3" s="1">
        <v>0</v>
      </c>
    </row>
    <row r="4" spans="1:7" ht="15" x14ac:dyDescent="0.2">
      <c r="A4" s="1" t="s">
        <v>41</v>
      </c>
      <c r="B4" s="1" t="s">
        <v>2</v>
      </c>
      <c r="C4" s="1" t="s">
        <v>1</v>
      </c>
      <c r="D4" s="1"/>
      <c r="E4" s="1">
        <v>5</v>
      </c>
      <c r="F4" s="1">
        <v>1.51</v>
      </c>
      <c r="G4" s="1">
        <v>0</v>
      </c>
    </row>
    <row r="5" spans="1:7" ht="15" x14ac:dyDescent="0.2">
      <c r="A5" s="1" t="s">
        <v>41</v>
      </c>
      <c r="B5" s="1" t="s">
        <v>3</v>
      </c>
      <c r="C5" s="1" t="s">
        <v>1</v>
      </c>
      <c r="D5" s="1"/>
      <c r="E5" s="1">
        <v>5</v>
      </c>
      <c r="F5" s="1">
        <v>1.18</v>
      </c>
      <c r="G5" s="1">
        <v>0</v>
      </c>
    </row>
    <row r="6" spans="1:7" ht="15" x14ac:dyDescent="0.2">
      <c r="A6" s="1" t="s">
        <v>42</v>
      </c>
      <c r="B6" s="1" t="s">
        <v>4</v>
      </c>
      <c r="C6" s="1" t="s">
        <v>1</v>
      </c>
      <c r="D6" s="1"/>
      <c r="E6" s="1">
        <v>5</v>
      </c>
      <c r="F6" s="1">
        <v>1.49</v>
      </c>
      <c r="G6" s="1">
        <v>0</v>
      </c>
    </row>
    <row r="7" spans="1:7" ht="15" x14ac:dyDescent="0.2">
      <c r="A7" s="1" t="s">
        <v>42</v>
      </c>
      <c r="B7" s="1" t="s">
        <v>5</v>
      </c>
      <c r="C7" s="1" t="s">
        <v>1</v>
      </c>
      <c r="D7" s="1"/>
      <c r="E7" s="1">
        <v>5</v>
      </c>
      <c r="F7" s="1">
        <v>1.31</v>
      </c>
      <c r="G7" s="1">
        <v>0</v>
      </c>
    </row>
    <row r="8" spans="1:7" ht="15" x14ac:dyDescent="0.2">
      <c r="A8" s="1" t="s">
        <v>42</v>
      </c>
      <c r="B8" s="1" t="s">
        <v>6</v>
      </c>
      <c r="C8" s="1" t="s">
        <v>1</v>
      </c>
      <c r="D8" s="1"/>
      <c r="E8" s="1">
        <v>5</v>
      </c>
      <c r="F8" s="1">
        <v>0.72</v>
      </c>
      <c r="G8" s="1">
        <v>0</v>
      </c>
    </row>
    <row r="9" spans="1:7" ht="15" x14ac:dyDescent="0.2">
      <c r="A9" s="1" t="s">
        <v>43</v>
      </c>
      <c r="B9" s="1" t="s">
        <v>7</v>
      </c>
      <c r="C9" s="1">
        <v>0.32550000000000001</v>
      </c>
      <c r="D9" s="1">
        <f t="shared" ref="D9:D17" si="0">(C9+2.6469)/97.769</f>
        <v>3.0402274749665024E-2</v>
      </c>
      <c r="E9" s="1">
        <v>5</v>
      </c>
      <c r="F9" s="1">
        <v>1.51</v>
      </c>
      <c r="G9" s="1">
        <f>D9*E9/F9</f>
        <v>0.10066978393928816</v>
      </c>
    </row>
    <row r="10" spans="1:7" ht="15" x14ac:dyDescent="0.2">
      <c r="A10" s="1" t="s">
        <v>43</v>
      </c>
      <c r="B10" s="1" t="s">
        <v>8</v>
      </c>
      <c r="C10" s="1">
        <v>0.33029999999999998</v>
      </c>
      <c r="D10" s="1">
        <f t="shared" si="0"/>
        <v>3.0451370066176393E-2</v>
      </c>
      <c r="E10" s="1">
        <v>5</v>
      </c>
      <c r="F10" s="1">
        <v>1.5</v>
      </c>
      <c r="G10" s="1">
        <f t="shared" ref="G10:G17" si="1">D10*E10/F10</f>
        <v>0.10150456688725464</v>
      </c>
    </row>
    <row r="11" spans="1:7" ht="15" x14ac:dyDescent="0.2">
      <c r="A11" s="1" t="s">
        <v>43</v>
      </c>
      <c r="B11" s="1" t="s">
        <v>9</v>
      </c>
      <c r="C11" s="1">
        <v>0.1608</v>
      </c>
      <c r="D11" s="1">
        <f t="shared" si="0"/>
        <v>2.8717691701868688E-2</v>
      </c>
      <c r="E11" s="1">
        <v>5</v>
      </c>
      <c r="F11" s="1">
        <v>1.2</v>
      </c>
      <c r="G11" s="1">
        <f t="shared" si="1"/>
        <v>0.1196570487577862</v>
      </c>
    </row>
    <row r="12" spans="1:7" ht="15" x14ac:dyDescent="0.2">
      <c r="A12" s="1" t="s">
        <v>44</v>
      </c>
      <c r="B12" s="1" t="s">
        <v>10</v>
      </c>
      <c r="C12" s="1">
        <v>0.20100000000000001</v>
      </c>
      <c r="D12" s="1">
        <f t="shared" si="0"/>
        <v>2.9128864977651402E-2</v>
      </c>
      <c r="E12" s="1">
        <v>5</v>
      </c>
      <c r="F12" s="1">
        <v>1.51</v>
      </c>
      <c r="G12" s="1">
        <f t="shared" si="1"/>
        <v>9.6453195290236438E-2</v>
      </c>
    </row>
    <row r="13" spans="1:7" ht="15" x14ac:dyDescent="0.2">
      <c r="A13" s="1" t="s">
        <v>44</v>
      </c>
      <c r="B13" s="1" t="s">
        <v>11</v>
      </c>
      <c r="C13" s="1">
        <v>0.1263</v>
      </c>
      <c r="D13" s="1">
        <f t="shared" si="0"/>
        <v>2.8364819114443229E-2</v>
      </c>
      <c r="E13" s="1">
        <v>5</v>
      </c>
      <c r="F13" s="1">
        <v>1.41</v>
      </c>
      <c r="G13" s="1">
        <f t="shared" si="1"/>
        <v>0.10058446494483415</v>
      </c>
    </row>
    <row r="14" spans="1:7" ht="15" x14ac:dyDescent="0.2">
      <c r="A14" s="1" t="s">
        <v>44</v>
      </c>
      <c r="B14" s="1" t="s">
        <v>12</v>
      </c>
      <c r="C14" s="1">
        <v>7.6600000000000001E-2</v>
      </c>
      <c r="D14" s="1">
        <f t="shared" si="0"/>
        <v>2.7856478024731766E-2</v>
      </c>
      <c r="E14" s="1">
        <v>5</v>
      </c>
      <c r="F14" s="1">
        <v>1.5</v>
      </c>
      <c r="G14" s="1">
        <f t="shared" si="1"/>
        <v>9.2854926749105893E-2</v>
      </c>
    </row>
    <row r="15" spans="1:7" ht="15" x14ac:dyDescent="0.2">
      <c r="A15" s="1" t="s">
        <v>45</v>
      </c>
      <c r="B15" s="1" t="s">
        <v>13</v>
      </c>
      <c r="C15" s="1">
        <v>0.1603</v>
      </c>
      <c r="D15" s="1">
        <f t="shared" si="0"/>
        <v>2.8712577606398754E-2</v>
      </c>
      <c r="E15" s="1">
        <v>5</v>
      </c>
      <c r="F15" s="1">
        <v>1.5</v>
      </c>
      <c r="G15" s="1">
        <f t="shared" si="1"/>
        <v>9.5708592021329184E-2</v>
      </c>
    </row>
    <row r="16" spans="1:7" ht="15" x14ac:dyDescent="0.2">
      <c r="A16" s="1" t="s">
        <v>45</v>
      </c>
      <c r="B16" s="1" t="s">
        <v>14</v>
      </c>
      <c r="C16" s="1">
        <v>0.1865</v>
      </c>
      <c r="D16" s="1">
        <f t="shared" si="0"/>
        <v>2.898055620902331E-2</v>
      </c>
      <c r="E16" s="1">
        <v>5</v>
      </c>
      <c r="F16" s="1">
        <v>1.53</v>
      </c>
      <c r="G16" s="1">
        <f t="shared" si="1"/>
        <v>9.4707700029487946E-2</v>
      </c>
    </row>
    <row r="17" spans="1:7" ht="15" x14ac:dyDescent="0.2">
      <c r="A17" s="1" t="s">
        <v>45</v>
      </c>
      <c r="B17" s="1" t="s">
        <v>15</v>
      </c>
      <c r="C17" s="1">
        <v>0.10249999999999999</v>
      </c>
      <c r="D17" s="1">
        <f t="shared" si="0"/>
        <v>2.8121388170074358E-2</v>
      </c>
      <c r="E17" s="1">
        <v>5</v>
      </c>
      <c r="F17" s="1">
        <v>1.51</v>
      </c>
      <c r="G17" s="1">
        <f t="shared" si="1"/>
        <v>9.3117179371107139E-2</v>
      </c>
    </row>
    <row r="18" spans="1:7" ht="15" x14ac:dyDescent="0.2">
      <c r="A18" s="1" t="s">
        <v>46</v>
      </c>
      <c r="B18" s="1" t="s">
        <v>16</v>
      </c>
      <c r="C18" s="1" t="s">
        <v>1</v>
      </c>
      <c r="D18" s="1"/>
      <c r="E18" s="1">
        <v>5</v>
      </c>
      <c r="F18" s="1">
        <v>1.53</v>
      </c>
      <c r="G18" s="1">
        <v>0</v>
      </c>
    </row>
    <row r="19" spans="1:7" ht="15" x14ac:dyDescent="0.2">
      <c r="A19" s="1" t="s">
        <v>46</v>
      </c>
      <c r="B19" s="1" t="s">
        <v>17</v>
      </c>
      <c r="C19" s="1" t="s">
        <v>1</v>
      </c>
      <c r="D19" s="1"/>
      <c r="E19" s="1">
        <v>5</v>
      </c>
      <c r="F19" s="1">
        <v>1.51</v>
      </c>
      <c r="G19" s="1">
        <v>0</v>
      </c>
    </row>
    <row r="20" spans="1:7" ht="15" x14ac:dyDescent="0.2">
      <c r="A20" s="6" t="s">
        <v>46</v>
      </c>
      <c r="B20" s="6" t="s">
        <v>18</v>
      </c>
      <c r="C20" s="6" t="s">
        <v>1</v>
      </c>
      <c r="D20" s="6"/>
      <c r="E20" s="6">
        <v>5</v>
      </c>
      <c r="F20" s="6">
        <v>1.49</v>
      </c>
      <c r="G20" s="6">
        <v>0</v>
      </c>
    </row>
    <row r="21" spans="1:7" ht="15" x14ac:dyDescent="0.2">
      <c r="B21" s="1"/>
      <c r="C21" s="1"/>
      <c r="D21" s="1"/>
      <c r="E21" s="1"/>
      <c r="F21" s="1"/>
      <c r="G21" s="1"/>
    </row>
    <row r="22" spans="1:7" ht="15" x14ac:dyDescent="0.2">
      <c r="A22" s="2" t="s">
        <v>61</v>
      </c>
      <c r="C22" s="1"/>
      <c r="D22" s="1"/>
      <c r="E22" s="1"/>
      <c r="F22" s="1"/>
      <c r="G22" s="1"/>
    </row>
    <row r="23" spans="1:7" ht="15.75" x14ac:dyDescent="0.2">
      <c r="A23" s="3" t="s">
        <v>40</v>
      </c>
      <c r="B23" s="4" t="s">
        <v>23</v>
      </c>
      <c r="C23" s="5" t="s">
        <v>19</v>
      </c>
      <c r="D23" s="5" t="s">
        <v>24</v>
      </c>
      <c r="E23" s="5" t="s">
        <v>21</v>
      </c>
      <c r="F23" s="5" t="s">
        <v>20</v>
      </c>
      <c r="G23" s="5" t="s">
        <v>22</v>
      </c>
    </row>
    <row r="24" spans="1:7" ht="15" x14ac:dyDescent="0.2">
      <c r="A24" s="1" t="s">
        <v>41</v>
      </c>
      <c r="B24" s="1" t="s">
        <v>0</v>
      </c>
      <c r="C24" s="1">
        <v>0.35880000000000001</v>
      </c>
      <c r="D24" s="1">
        <f t="shared" ref="D24:D41" si="2">(C24+2.756)/89.743</f>
        <v>3.4707999509711061E-2</v>
      </c>
      <c r="E24" s="1">
        <v>5</v>
      </c>
      <c r="F24" s="1">
        <v>1.5</v>
      </c>
      <c r="G24" s="1">
        <f>D24*E24/F24</f>
        <v>0.11569333169903688</v>
      </c>
    </row>
    <row r="25" spans="1:7" ht="15" x14ac:dyDescent="0.2">
      <c r="A25" s="1" t="s">
        <v>41</v>
      </c>
      <c r="B25" s="1" t="s">
        <v>2</v>
      </c>
      <c r="C25" s="1">
        <v>0.25330000000000003</v>
      </c>
      <c r="D25" s="1">
        <f t="shared" si="2"/>
        <v>3.3532420355905194E-2</v>
      </c>
      <c r="E25" s="1">
        <v>5</v>
      </c>
      <c r="F25" s="1">
        <v>1.51</v>
      </c>
      <c r="G25" s="1">
        <f t="shared" ref="G25:G41" si="3">D25*E25/F25</f>
        <v>0.1110345044897523</v>
      </c>
    </row>
    <row r="26" spans="1:7" ht="15" x14ac:dyDescent="0.2">
      <c r="A26" s="1" t="s">
        <v>41</v>
      </c>
      <c r="B26" s="1" t="s">
        <v>3</v>
      </c>
      <c r="C26" s="1">
        <v>5.8400000000000001E-2</v>
      </c>
      <c r="D26" s="1">
        <f t="shared" si="2"/>
        <v>3.1360663227215493E-2</v>
      </c>
      <c r="E26" s="1">
        <v>5</v>
      </c>
      <c r="F26" s="1">
        <v>1.18</v>
      </c>
      <c r="G26" s="1">
        <f t="shared" si="3"/>
        <v>0.13288416621701479</v>
      </c>
    </row>
    <row r="27" spans="1:7" ht="15" x14ac:dyDescent="0.2">
      <c r="A27" s="1" t="s">
        <v>42</v>
      </c>
      <c r="B27" s="1" t="s">
        <v>4</v>
      </c>
      <c r="C27" s="1">
        <v>0.49280000000000002</v>
      </c>
      <c r="D27" s="1">
        <f t="shared" si="2"/>
        <v>3.620115217900003E-2</v>
      </c>
      <c r="E27" s="1">
        <v>5</v>
      </c>
      <c r="F27" s="1">
        <v>1.49</v>
      </c>
      <c r="G27" s="1">
        <f t="shared" si="3"/>
        <v>0.12148037643959742</v>
      </c>
    </row>
    <row r="28" spans="1:7" ht="15" x14ac:dyDescent="0.2">
      <c r="A28" s="1" t="s">
        <v>42</v>
      </c>
      <c r="B28" s="1" t="s">
        <v>5</v>
      </c>
      <c r="C28" s="1">
        <v>0.48830000000000001</v>
      </c>
      <c r="D28" s="1">
        <f t="shared" si="2"/>
        <v>3.6151008992344809E-2</v>
      </c>
      <c r="E28" s="1">
        <v>5</v>
      </c>
      <c r="F28" s="1">
        <v>1.31</v>
      </c>
      <c r="G28" s="1">
        <f t="shared" si="3"/>
        <v>0.13798095035246108</v>
      </c>
    </row>
    <row r="29" spans="1:7" ht="15" x14ac:dyDescent="0.2">
      <c r="A29" s="1" t="s">
        <v>42</v>
      </c>
      <c r="B29" s="1" t="s">
        <v>6</v>
      </c>
      <c r="C29" s="1">
        <v>0.1333</v>
      </c>
      <c r="D29" s="1">
        <f t="shared" si="2"/>
        <v>3.2195268711765819E-2</v>
      </c>
      <c r="E29" s="1">
        <v>5</v>
      </c>
      <c r="F29" s="1">
        <v>0.72</v>
      </c>
      <c r="G29" s="1">
        <f t="shared" si="3"/>
        <v>0.22357825494281819</v>
      </c>
    </row>
    <row r="30" spans="1:7" ht="15" x14ac:dyDescent="0.2">
      <c r="A30" s="1" t="s">
        <v>43</v>
      </c>
      <c r="B30" s="1" t="s">
        <v>7</v>
      </c>
      <c r="C30" s="1">
        <v>0.7802</v>
      </c>
      <c r="D30" s="1">
        <f t="shared" si="2"/>
        <v>3.9403630366713842E-2</v>
      </c>
      <c r="E30" s="1">
        <v>5</v>
      </c>
      <c r="F30" s="1">
        <v>1.51</v>
      </c>
      <c r="G30" s="1">
        <f t="shared" si="3"/>
        <v>0.13047559724077432</v>
      </c>
    </row>
    <row r="31" spans="1:7" ht="15" x14ac:dyDescent="0.2">
      <c r="A31" s="1" t="s">
        <v>43</v>
      </c>
      <c r="B31" s="1" t="s">
        <v>8</v>
      </c>
      <c r="C31" s="1">
        <v>0.75880000000000003</v>
      </c>
      <c r="D31" s="1">
        <f t="shared" si="2"/>
        <v>3.9165171656842315E-2</v>
      </c>
      <c r="E31" s="1">
        <v>5</v>
      </c>
      <c r="F31" s="1">
        <v>1.5</v>
      </c>
      <c r="G31" s="1">
        <f t="shared" si="3"/>
        <v>0.13055057218947438</v>
      </c>
    </row>
    <row r="32" spans="1:7" ht="15" x14ac:dyDescent="0.2">
      <c r="A32" s="1" t="s">
        <v>43</v>
      </c>
      <c r="B32" s="1" t="s">
        <v>9</v>
      </c>
      <c r="C32" s="1">
        <v>0.54420000000000002</v>
      </c>
      <c r="D32" s="1">
        <f t="shared" si="2"/>
        <v>3.6773898799906397E-2</v>
      </c>
      <c r="E32" s="1">
        <v>5</v>
      </c>
      <c r="F32" s="1">
        <v>1.2</v>
      </c>
      <c r="G32" s="1">
        <f t="shared" si="3"/>
        <v>0.15322457833294331</v>
      </c>
    </row>
    <row r="33" spans="1:7" ht="15" x14ac:dyDescent="0.2">
      <c r="A33" s="1" t="s">
        <v>44</v>
      </c>
      <c r="B33" s="1" t="s">
        <v>10</v>
      </c>
      <c r="C33" s="1">
        <v>0.64400000000000002</v>
      </c>
      <c r="D33" s="1">
        <f t="shared" si="2"/>
        <v>3.7885963250615648E-2</v>
      </c>
      <c r="E33" s="1">
        <v>5</v>
      </c>
      <c r="F33" s="1">
        <v>1.51</v>
      </c>
      <c r="G33" s="1">
        <f t="shared" si="3"/>
        <v>0.12545020943912466</v>
      </c>
    </row>
    <row r="34" spans="1:7" ht="15" x14ac:dyDescent="0.2">
      <c r="A34" s="1" t="s">
        <v>44</v>
      </c>
      <c r="B34" s="1" t="s">
        <v>11</v>
      </c>
      <c r="C34" s="1">
        <v>0.58379999999999999</v>
      </c>
      <c r="D34" s="1">
        <f t="shared" si="2"/>
        <v>3.7215158842472396E-2</v>
      </c>
      <c r="E34" s="1">
        <v>5</v>
      </c>
      <c r="F34" s="1">
        <v>1.41</v>
      </c>
      <c r="G34" s="1">
        <f t="shared" si="3"/>
        <v>0.1319686483775617</v>
      </c>
    </row>
    <row r="35" spans="1:7" ht="15" x14ac:dyDescent="0.2">
      <c r="A35" s="1" t="s">
        <v>44</v>
      </c>
      <c r="B35" s="1" t="s">
        <v>12</v>
      </c>
      <c r="C35" s="1">
        <v>0.50449999999999995</v>
      </c>
      <c r="D35" s="1">
        <f t="shared" si="2"/>
        <v>3.633152446430362E-2</v>
      </c>
      <c r="E35" s="1">
        <v>5</v>
      </c>
      <c r="F35" s="1">
        <v>1.5</v>
      </c>
      <c r="G35" s="1">
        <f t="shared" si="3"/>
        <v>0.12110508154767874</v>
      </c>
    </row>
    <row r="36" spans="1:7" ht="15" x14ac:dyDescent="0.2">
      <c r="A36" s="1" t="s">
        <v>45</v>
      </c>
      <c r="B36" s="1" t="s">
        <v>13</v>
      </c>
      <c r="C36" s="1">
        <v>0.53569999999999995</v>
      </c>
      <c r="D36" s="1">
        <f t="shared" si="2"/>
        <v>3.6679183891779855E-2</v>
      </c>
      <c r="E36" s="1">
        <v>5</v>
      </c>
      <c r="F36" s="1">
        <v>1.5</v>
      </c>
      <c r="G36" s="1">
        <f t="shared" si="3"/>
        <v>0.12226394630593285</v>
      </c>
    </row>
    <row r="37" spans="1:7" ht="15" x14ac:dyDescent="0.2">
      <c r="A37" s="1" t="s">
        <v>45</v>
      </c>
      <c r="B37" s="1" t="s">
        <v>14</v>
      </c>
      <c r="C37" s="1">
        <v>0.58140000000000003</v>
      </c>
      <c r="D37" s="1">
        <f t="shared" si="2"/>
        <v>3.7188415809589606E-2</v>
      </c>
      <c r="E37" s="1">
        <v>5</v>
      </c>
      <c r="F37" s="1">
        <v>1.53</v>
      </c>
      <c r="G37" s="1">
        <f t="shared" si="3"/>
        <v>0.12153077061957386</v>
      </c>
    </row>
    <row r="38" spans="1:7" ht="15" x14ac:dyDescent="0.2">
      <c r="A38" s="1" t="s">
        <v>45</v>
      </c>
      <c r="B38" s="1" t="s">
        <v>15</v>
      </c>
      <c r="C38" s="1">
        <v>0.42549999999999999</v>
      </c>
      <c r="D38" s="1">
        <f t="shared" si="2"/>
        <v>3.5451232965245202E-2</v>
      </c>
      <c r="E38" s="1">
        <v>5</v>
      </c>
      <c r="F38" s="1">
        <v>1.51</v>
      </c>
      <c r="G38" s="1">
        <f t="shared" si="3"/>
        <v>0.11738818862663976</v>
      </c>
    </row>
    <row r="39" spans="1:7" ht="15" x14ac:dyDescent="0.2">
      <c r="A39" s="1" t="s">
        <v>46</v>
      </c>
      <c r="B39" s="1" t="s">
        <v>16</v>
      </c>
      <c r="C39" s="1">
        <v>0.3246</v>
      </c>
      <c r="D39" s="1">
        <f t="shared" si="2"/>
        <v>3.4326911291131336E-2</v>
      </c>
      <c r="E39" s="1">
        <v>5</v>
      </c>
      <c r="F39" s="1">
        <v>1.53</v>
      </c>
      <c r="G39" s="1">
        <f t="shared" si="3"/>
        <v>0.11217944866382788</v>
      </c>
    </row>
    <row r="40" spans="1:7" ht="15" x14ac:dyDescent="0.2">
      <c r="A40" s="1" t="s">
        <v>46</v>
      </c>
      <c r="B40" s="1" t="s">
        <v>17</v>
      </c>
      <c r="C40" s="1">
        <v>0.33360000000000001</v>
      </c>
      <c r="D40" s="1">
        <f t="shared" si="2"/>
        <v>3.4427197664441793E-2</v>
      </c>
      <c r="E40" s="1">
        <v>5</v>
      </c>
      <c r="F40" s="1">
        <v>1.51</v>
      </c>
      <c r="G40" s="1">
        <f t="shared" si="3"/>
        <v>0.11399734325974104</v>
      </c>
    </row>
    <row r="41" spans="1:7" ht="15" x14ac:dyDescent="0.2">
      <c r="A41" s="6" t="s">
        <v>46</v>
      </c>
      <c r="B41" s="6" t="s">
        <v>18</v>
      </c>
      <c r="C41" s="6">
        <v>0.60489999999999999</v>
      </c>
      <c r="D41" s="6">
        <f t="shared" si="2"/>
        <v>3.7450274673233572E-2</v>
      </c>
      <c r="E41" s="6">
        <v>5</v>
      </c>
      <c r="F41" s="6">
        <v>1.49</v>
      </c>
      <c r="G41" s="6">
        <f t="shared" si="3"/>
        <v>0.12567206266185763</v>
      </c>
    </row>
    <row r="43" spans="1:7" x14ac:dyDescent="0.2">
      <c r="A43" s="2" t="s">
        <v>58</v>
      </c>
    </row>
    <row r="44" spans="1:7" ht="15.75" x14ac:dyDescent="0.2">
      <c r="A44" s="3" t="s">
        <v>40</v>
      </c>
      <c r="B44" s="4" t="s">
        <v>23</v>
      </c>
      <c r="C44" s="5" t="s">
        <v>19</v>
      </c>
      <c r="D44" s="5" t="s">
        <v>24</v>
      </c>
      <c r="E44" s="5" t="s">
        <v>21</v>
      </c>
      <c r="F44" s="5" t="s">
        <v>20</v>
      </c>
      <c r="G44" s="5" t="s">
        <v>22</v>
      </c>
    </row>
    <row r="45" spans="1:7" ht="15" x14ac:dyDescent="0.2">
      <c r="A45" s="1" t="s">
        <v>41</v>
      </c>
      <c r="B45" s="1" t="s">
        <v>0</v>
      </c>
      <c r="C45" s="1">
        <v>6.4676999999999998</v>
      </c>
      <c r="D45" s="1">
        <f t="shared" ref="D45:D62" si="4">(C45+3.5551)/108.36</f>
        <v>9.2495385751199713E-2</v>
      </c>
      <c r="E45" s="1">
        <v>5</v>
      </c>
      <c r="F45" s="1">
        <v>1.5</v>
      </c>
      <c r="G45" s="1">
        <f t="shared" ref="G45:G62" si="5">D45*E45/F45</f>
        <v>0.30831795250399902</v>
      </c>
    </row>
    <row r="46" spans="1:7" ht="15" x14ac:dyDescent="0.2">
      <c r="A46" s="1" t="s">
        <v>41</v>
      </c>
      <c r="B46" s="1" t="s">
        <v>2</v>
      </c>
      <c r="C46" s="1">
        <v>5.5347999999999997</v>
      </c>
      <c r="D46" s="1">
        <f t="shared" si="4"/>
        <v>8.3886120339608711E-2</v>
      </c>
      <c r="E46" s="1">
        <v>5</v>
      </c>
      <c r="F46" s="1">
        <v>1.51</v>
      </c>
      <c r="G46" s="1">
        <f t="shared" si="5"/>
        <v>0.27776861039605533</v>
      </c>
    </row>
    <row r="47" spans="1:7" ht="15" x14ac:dyDescent="0.2">
      <c r="A47" s="1" t="s">
        <v>41</v>
      </c>
      <c r="B47" s="1" t="s">
        <v>3</v>
      </c>
      <c r="C47" s="1">
        <v>2.6038000000000001</v>
      </c>
      <c r="D47" s="1">
        <f t="shared" si="4"/>
        <v>5.6837393872277597E-2</v>
      </c>
      <c r="E47" s="1">
        <v>5</v>
      </c>
      <c r="F47" s="1">
        <v>1.18</v>
      </c>
      <c r="G47" s="1">
        <f t="shared" si="5"/>
        <v>0.24083641471304068</v>
      </c>
    </row>
    <row r="48" spans="1:7" ht="15" x14ac:dyDescent="0.2">
      <c r="A48" s="1" t="s">
        <v>42</v>
      </c>
      <c r="B48" s="1" t="s">
        <v>4</v>
      </c>
      <c r="C48" s="1">
        <v>8.1583000000000006</v>
      </c>
      <c r="D48" s="1">
        <f t="shared" si="4"/>
        <v>0.10809708379475821</v>
      </c>
      <c r="E48" s="1">
        <v>5</v>
      </c>
      <c r="F48" s="1">
        <v>1.49</v>
      </c>
      <c r="G48" s="1">
        <f t="shared" si="5"/>
        <v>0.36274189192871886</v>
      </c>
    </row>
    <row r="49" spans="1:7" ht="15" x14ac:dyDescent="0.2">
      <c r="A49" s="1" t="s">
        <v>42</v>
      </c>
      <c r="B49" s="1" t="s">
        <v>5</v>
      </c>
      <c r="C49" s="1">
        <v>8.6341000000000001</v>
      </c>
      <c r="D49" s="1">
        <f t="shared" si="4"/>
        <v>0.11248800295311923</v>
      </c>
      <c r="E49" s="1">
        <v>5</v>
      </c>
      <c r="F49" s="1">
        <v>1.31</v>
      </c>
      <c r="G49" s="1">
        <f t="shared" si="5"/>
        <v>0.42934352272182907</v>
      </c>
    </row>
    <row r="50" spans="1:7" ht="15" x14ac:dyDescent="0.2">
      <c r="A50" s="1" t="s">
        <v>42</v>
      </c>
      <c r="B50" s="1" t="s">
        <v>6</v>
      </c>
      <c r="C50" s="1">
        <v>1.1821999999999999</v>
      </c>
      <c r="D50" s="1">
        <f t="shared" si="4"/>
        <v>4.371816168327796E-2</v>
      </c>
      <c r="E50" s="1">
        <v>5</v>
      </c>
      <c r="F50" s="1">
        <v>0.72</v>
      </c>
      <c r="G50" s="1">
        <f t="shared" si="5"/>
        <v>0.30359834502276362</v>
      </c>
    </row>
    <row r="51" spans="1:7" ht="15" x14ac:dyDescent="0.2">
      <c r="A51" s="1" t="s">
        <v>43</v>
      </c>
      <c r="B51" s="1" t="s">
        <v>7</v>
      </c>
      <c r="C51" s="1">
        <v>12.805099999999999</v>
      </c>
      <c r="D51" s="1">
        <f t="shared" si="4"/>
        <v>0.15098006644518272</v>
      </c>
      <c r="E51" s="1">
        <v>5</v>
      </c>
      <c r="F51" s="1">
        <v>1.51</v>
      </c>
      <c r="G51" s="1">
        <f t="shared" si="5"/>
        <v>0.4999339948515984</v>
      </c>
    </row>
    <row r="52" spans="1:7" ht="15" x14ac:dyDescent="0.2">
      <c r="A52" s="1" t="s">
        <v>43</v>
      </c>
      <c r="B52" s="1" t="s">
        <v>8</v>
      </c>
      <c r="C52" s="1">
        <v>12.8416</v>
      </c>
      <c r="D52" s="1">
        <f t="shared" si="4"/>
        <v>0.15131690660760427</v>
      </c>
      <c r="E52" s="1">
        <v>5</v>
      </c>
      <c r="F52" s="1">
        <v>1.5</v>
      </c>
      <c r="G52" s="1">
        <f t="shared" si="5"/>
        <v>0.50438968869201428</v>
      </c>
    </row>
    <row r="53" spans="1:7" ht="15" x14ac:dyDescent="0.2">
      <c r="A53" s="1" t="s">
        <v>43</v>
      </c>
      <c r="B53" s="1" t="s">
        <v>9</v>
      </c>
      <c r="C53" s="1">
        <v>8.9484999999999992</v>
      </c>
      <c r="D53" s="1">
        <f t="shared" si="4"/>
        <v>0.11538944259874491</v>
      </c>
      <c r="E53" s="1">
        <v>5</v>
      </c>
      <c r="F53" s="1">
        <v>1.2</v>
      </c>
      <c r="G53" s="1">
        <f t="shared" si="5"/>
        <v>0.48078934416143715</v>
      </c>
    </row>
    <row r="54" spans="1:7" ht="15" x14ac:dyDescent="0.2">
      <c r="A54" s="1" t="s">
        <v>44</v>
      </c>
      <c r="B54" s="1" t="s">
        <v>10</v>
      </c>
      <c r="C54" s="1">
        <v>16.4877</v>
      </c>
      <c r="D54" s="1">
        <f t="shared" si="4"/>
        <v>0.18496493170911776</v>
      </c>
      <c r="E54" s="1">
        <v>5</v>
      </c>
      <c r="F54" s="1">
        <v>1.51</v>
      </c>
      <c r="G54" s="1">
        <f t="shared" si="5"/>
        <v>0.61246666128846938</v>
      </c>
    </row>
    <row r="55" spans="1:7" ht="15" x14ac:dyDescent="0.2">
      <c r="A55" s="1" t="s">
        <v>44</v>
      </c>
      <c r="B55" s="1" t="s">
        <v>11</v>
      </c>
      <c r="C55" s="1">
        <v>17.285799999999998</v>
      </c>
      <c r="D55" s="1">
        <f t="shared" si="4"/>
        <v>0.1923301956441491</v>
      </c>
      <c r="E55" s="1">
        <v>5</v>
      </c>
      <c r="F55" s="1">
        <v>1.41</v>
      </c>
      <c r="G55" s="1">
        <f t="shared" si="5"/>
        <v>0.68202197036932311</v>
      </c>
    </row>
    <row r="56" spans="1:7" ht="15" x14ac:dyDescent="0.2">
      <c r="A56" s="1" t="s">
        <v>44</v>
      </c>
      <c r="B56" s="1" t="s">
        <v>12</v>
      </c>
      <c r="C56" s="1">
        <v>12.2317</v>
      </c>
      <c r="D56" s="1">
        <f t="shared" si="4"/>
        <v>0.14568844592100405</v>
      </c>
      <c r="E56" s="1">
        <v>5</v>
      </c>
      <c r="F56" s="1">
        <v>1.5</v>
      </c>
      <c r="G56" s="1">
        <f t="shared" si="5"/>
        <v>0.4856281530700135</v>
      </c>
    </row>
    <row r="57" spans="1:7" ht="15" x14ac:dyDescent="0.2">
      <c r="A57" s="1" t="s">
        <v>45</v>
      </c>
      <c r="B57" s="1" t="s">
        <v>13</v>
      </c>
      <c r="C57" s="1">
        <v>6.7760999999999996</v>
      </c>
      <c r="D57" s="1">
        <f t="shared" si="4"/>
        <v>9.534145441122184E-2</v>
      </c>
      <c r="E57" s="1">
        <v>5</v>
      </c>
      <c r="F57" s="1">
        <v>1.5</v>
      </c>
      <c r="G57" s="1">
        <f t="shared" si="5"/>
        <v>0.31780484803740611</v>
      </c>
    </row>
    <row r="58" spans="1:7" ht="15" x14ac:dyDescent="0.2">
      <c r="A58" s="1" t="s">
        <v>45</v>
      </c>
      <c r="B58" s="1" t="s">
        <v>14</v>
      </c>
      <c r="C58" s="1">
        <v>4.9035000000000002</v>
      </c>
      <c r="D58" s="1">
        <f t="shared" si="4"/>
        <v>7.8060169804355858E-2</v>
      </c>
      <c r="E58" s="1">
        <v>5</v>
      </c>
      <c r="F58" s="1">
        <v>1.53</v>
      </c>
      <c r="G58" s="1">
        <f t="shared" si="5"/>
        <v>0.25509859413188191</v>
      </c>
    </row>
    <row r="59" spans="1:7" ht="15" x14ac:dyDescent="0.2">
      <c r="A59" s="1" t="s">
        <v>45</v>
      </c>
      <c r="B59" s="1" t="s">
        <v>15</v>
      </c>
      <c r="C59" s="1">
        <v>8.6010000000000009</v>
      </c>
      <c r="D59" s="1">
        <f t="shared" si="4"/>
        <v>0.11218253968253969</v>
      </c>
      <c r="E59" s="1">
        <v>5</v>
      </c>
      <c r="F59" s="1">
        <v>1.51</v>
      </c>
      <c r="G59" s="1">
        <f t="shared" si="5"/>
        <v>0.37146536318721751</v>
      </c>
    </row>
    <row r="60" spans="1:7" ht="15" x14ac:dyDescent="0.2">
      <c r="A60" s="1" t="s">
        <v>46</v>
      </c>
      <c r="B60" s="1" t="s">
        <v>16</v>
      </c>
      <c r="C60" s="1">
        <v>5.9878</v>
      </c>
      <c r="D60" s="1">
        <f t="shared" si="4"/>
        <v>8.8066629752676262E-2</v>
      </c>
      <c r="E60" s="1">
        <v>5</v>
      </c>
      <c r="F60" s="1">
        <v>1.53</v>
      </c>
      <c r="G60" s="1">
        <f t="shared" si="5"/>
        <v>0.28779944363619692</v>
      </c>
    </row>
    <row r="61" spans="1:7" ht="15" x14ac:dyDescent="0.2">
      <c r="A61" s="1" t="s">
        <v>46</v>
      </c>
      <c r="B61" s="1" t="s">
        <v>17</v>
      </c>
      <c r="C61" s="1">
        <v>4.8110999999999997</v>
      </c>
      <c r="D61" s="1">
        <f t="shared" si="4"/>
        <v>7.7207456626061266E-2</v>
      </c>
      <c r="E61" s="1">
        <v>5</v>
      </c>
      <c r="F61" s="1">
        <v>1.51</v>
      </c>
      <c r="G61" s="1">
        <f t="shared" si="5"/>
        <v>0.25565382988762009</v>
      </c>
    </row>
    <row r="62" spans="1:7" ht="15" x14ac:dyDescent="0.2">
      <c r="A62" s="6" t="s">
        <v>46</v>
      </c>
      <c r="B62" s="6" t="s">
        <v>18</v>
      </c>
      <c r="C62" s="6">
        <v>4.7614000000000001</v>
      </c>
      <c r="D62" s="6">
        <f t="shared" si="4"/>
        <v>7.674880029531192E-2</v>
      </c>
      <c r="E62" s="6">
        <v>5</v>
      </c>
      <c r="F62" s="6">
        <v>1.49</v>
      </c>
      <c r="G62" s="6">
        <f t="shared" si="5"/>
        <v>0.25754630971581183</v>
      </c>
    </row>
    <row r="64" spans="1:7" x14ac:dyDescent="0.2">
      <c r="A64" s="2" t="s">
        <v>59</v>
      </c>
    </row>
    <row r="65" spans="1:7" ht="15.75" x14ac:dyDescent="0.2">
      <c r="A65" s="3" t="s">
        <v>40</v>
      </c>
      <c r="B65" s="4" t="s">
        <v>23</v>
      </c>
      <c r="C65" s="5" t="s">
        <v>19</v>
      </c>
      <c r="D65" s="5" t="s">
        <v>24</v>
      </c>
      <c r="E65" s="5" t="s">
        <v>21</v>
      </c>
      <c r="F65" s="5" t="s">
        <v>20</v>
      </c>
      <c r="G65" s="5" t="s">
        <v>22</v>
      </c>
    </row>
    <row r="66" spans="1:7" ht="15" x14ac:dyDescent="0.2">
      <c r="A66" s="1" t="s">
        <v>41</v>
      </c>
      <c r="B66" s="1" t="s">
        <v>0</v>
      </c>
      <c r="C66" s="1">
        <v>4.6586999999999996</v>
      </c>
      <c r="D66" s="1">
        <f>(C66+2.8458)/87.24</f>
        <v>8.6021320495185696E-2</v>
      </c>
      <c r="E66" s="1">
        <v>5</v>
      </c>
      <c r="F66" s="1">
        <v>1.5</v>
      </c>
      <c r="G66" s="1">
        <f t="shared" ref="G66:G83" si="6">D66*E66/F66</f>
        <v>0.28673773498395233</v>
      </c>
    </row>
    <row r="67" spans="1:7" ht="15" x14ac:dyDescent="0.2">
      <c r="A67" s="1" t="s">
        <v>41</v>
      </c>
      <c r="B67" s="1" t="s">
        <v>2</v>
      </c>
      <c r="C67" s="1">
        <v>2.8153999999999999</v>
      </c>
      <c r="D67" s="1">
        <f t="shared" ref="D67:D83" si="7">(C67+2.8458)/87.24</f>
        <v>6.4892251260889502E-2</v>
      </c>
      <c r="E67" s="1">
        <v>5</v>
      </c>
      <c r="F67" s="1">
        <v>1.51</v>
      </c>
      <c r="G67" s="1">
        <f t="shared" si="6"/>
        <v>0.21487500417513078</v>
      </c>
    </row>
    <row r="68" spans="1:7" ht="15" x14ac:dyDescent="0.2">
      <c r="A68" s="1" t="s">
        <v>41</v>
      </c>
      <c r="B68" s="1" t="s">
        <v>3</v>
      </c>
      <c r="C68" s="1">
        <v>1.4414</v>
      </c>
      <c r="D68" s="1">
        <f t="shared" si="7"/>
        <v>4.9142595139844113E-2</v>
      </c>
      <c r="E68" s="1">
        <v>5</v>
      </c>
      <c r="F68" s="1">
        <v>1.18</v>
      </c>
      <c r="G68" s="1">
        <f t="shared" si="6"/>
        <v>0.20823133533832253</v>
      </c>
    </row>
    <row r="69" spans="1:7" ht="15" x14ac:dyDescent="0.2">
      <c r="A69" s="1" t="s">
        <v>42</v>
      </c>
      <c r="B69" s="1" t="s">
        <v>4</v>
      </c>
      <c r="C69" s="1">
        <v>4.6249000000000002</v>
      </c>
      <c r="D69" s="1">
        <f t="shared" si="7"/>
        <v>8.5633883539660727E-2</v>
      </c>
      <c r="E69" s="1">
        <v>5</v>
      </c>
      <c r="F69" s="1">
        <v>1.49</v>
      </c>
      <c r="G69" s="1">
        <f t="shared" si="6"/>
        <v>0.2873620253008749</v>
      </c>
    </row>
    <row r="70" spans="1:7" ht="15" x14ac:dyDescent="0.2">
      <c r="A70" s="1" t="s">
        <v>42</v>
      </c>
      <c r="B70" s="1" t="s">
        <v>5</v>
      </c>
      <c r="C70" s="1">
        <v>4.2666000000000004</v>
      </c>
      <c r="D70" s="1">
        <f t="shared" si="7"/>
        <v>8.1526822558459444E-2</v>
      </c>
      <c r="E70" s="1">
        <v>5</v>
      </c>
      <c r="F70" s="1">
        <v>1.31</v>
      </c>
      <c r="G70" s="1">
        <f t="shared" si="6"/>
        <v>0.31117107846740244</v>
      </c>
    </row>
    <row r="71" spans="1:7" ht="15" x14ac:dyDescent="0.2">
      <c r="A71" s="1" t="s">
        <v>42</v>
      </c>
      <c r="B71" s="1" t="s">
        <v>6</v>
      </c>
      <c r="C71" s="1">
        <v>1.6544000000000001</v>
      </c>
      <c r="D71" s="1">
        <f t="shared" si="7"/>
        <v>5.1584135717560757E-2</v>
      </c>
      <c r="E71" s="1">
        <v>5</v>
      </c>
      <c r="F71" s="1">
        <v>0.72</v>
      </c>
      <c r="G71" s="1">
        <f t="shared" si="6"/>
        <v>0.35822316470528304</v>
      </c>
    </row>
    <row r="72" spans="1:7" ht="15" x14ac:dyDescent="0.2">
      <c r="A72" s="1" t="s">
        <v>43</v>
      </c>
      <c r="B72" s="1" t="s">
        <v>7</v>
      </c>
      <c r="C72" s="1">
        <v>8.7231000000000005</v>
      </c>
      <c r="D72" s="1">
        <f t="shared" si="7"/>
        <v>0.13261004126547457</v>
      </c>
      <c r="E72" s="1">
        <v>5</v>
      </c>
      <c r="F72" s="1">
        <v>1.51</v>
      </c>
      <c r="G72" s="1">
        <f t="shared" si="6"/>
        <v>0.43910609690554497</v>
      </c>
    </row>
    <row r="73" spans="1:7" ht="15" x14ac:dyDescent="0.2">
      <c r="A73" s="1" t="s">
        <v>43</v>
      </c>
      <c r="B73" s="1" t="s">
        <v>8</v>
      </c>
      <c r="C73" s="1">
        <v>8.6829000000000001</v>
      </c>
      <c r="D73" s="1">
        <f t="shared" si="7"/>
        <v>0.13214924346629989</v>
      </c>
      <c r="E73" s="1">
        <v>5</v>
      </c>
      <c r="F73" s="1">
        <v>1.5</v>
      </c>
      <c r="G73" s="1">
        <f t="shared" si="6"/>
        <v>0.44049747822099961</v>
      </c>
    </row>
    <row r="74" spans="1:7" ht="15" x14ac:dyDescent="0.2">
      <c r="A74" s="1" t="s">
        <v>43</v>
      </c>
      <c r="B74" s="1" t="s">
        <v>9</v>
      </c>
      <c r="C74" s="1">
        <v>7.4893000000000001</v>
      </c>
      <c r="D74" s="1">
        <f t="shared" si="7"/>
        <v>0.11846744612563045</v>
      </c>
      <c r="E74" s="1">
        <v>5</v>
      </c>
      <c r="F74" s="1">
        <v>1.2</v>
      </c>
      <c r="G74" s="1">
        <f t="shared" si="6"/>
        <v>0.49361435885679356</v>
      </c>
    </row>
    <row r="75" spans="1:7" ht="15" x14ac:dyDescent="0.2">
      <c r="A75" s="1" t="s">
        <v>44</v>
      </c>
      <c r="B75" s="1" t="s">
        <v>10</v>
      </c>
      <c r="C75" s="1">
        <v>4.0366999999999997</v>
      </c>
      <c r="D75" s="1">
        <f t="shared" si="7"/>
        <v>7.8891563502980294E-2</v>
      </c>
      <c r="E75" s="1">
        <v>5</v>
      </c>
      <c r="F75" s="1">
        <v>1.51</v>
      </c>
      <c r="G75" s="1">
        <f t="shared" si="6"/>
        <v>0.26123034272510032</v>
      </c>
    </row>
    <row r="76" spans="1:7" ht="15" x14ac:dyDescent="0.2">
      <c r="A76" s="1" t="s">
        <v>44</v>
      </c>
      <c r="B76" s="1" t="s">
        <v>11</v>
      </c>
      <c r="C76" s="1">
        <v>3.1829000000000001</v>
      </c>
      <c r="D76" s="1">
        <f t="shared" si="7"/>
        <v>6.9104768454837248E-2</v>
      </c>
      <c r="E76" s="1">
        <v>5</v>
      </c>
      <c r="F76" s="1">
        <v>1.41</v>
      </c>
      <c r="G76" s="1">
        <f t="shared" si="6"/>
        <v>0.2450523704072243</v>
      </c>
    </row>
    <row r="77" spans="1:7" ht="15" x14ac:dyDescent="0.2">
      <c r="A77" s="1" t="s">
        <v>44</v>
      </c>
      <c r="B77" s="1" t="s">
        <v>12</v>
      </c>
      <c r="C77" s="1">
        <v>4.1618000000000004</v>
      </c>
      <c r="D77" s="1">
        <f t="shared" si="7"/>
        <v>8.0325538743695551E-2</v>
      </c>
      <c r="E77" s="1">
        <v>5</v>
      </c>
      <c r="F77" s="1">
        <v>1.5</v>
      </c>
      <c r="G77" s="1">
        <f t="shared" si="6"/>
        <v>0.2677517958123185</v>
      </c>
    </row>
    <row r="78" spans="1:7" ht="15" x14ac:dyDescent="0.2">
      <c r="A78" s="1" t="s">
        <v>45</v>
      </c>
      <c r="B78" s="1" t="s">
        <v>13</v>
      </c>
      <c r="C78" s="1">
        <v>3.7153</v>
      </c>
      <c r="D78" s="1">
        <f t="shared" si="7"/>
        <v>7.520747363594682E-2</v>
      </c>
      <c r="E78" s="1">
        <v>5</v>
      </c>
      <c r="F78" s="1">
        <v>1.5</v>
      </c>
      <c r="G78" s="1">
        <f t="shared" si="6"/>
        <v>0.2506915787864894</v>
      </c>
    </row>
    <row r="79" spans="1:7" ht="15" x14ac:dyDescent="0.2">
      <c r="A79" s="1" t="s">
        <v>45</v>
      </c>
      <c r="B79" s="1" t="s">
        <v>14</v>
      </c>
      <c r="C79" s="1">
        <v>4.8178000000000001</v>
      </c>
      <c r="D79" s="1">
        <f t="shared" si="7"/>
        <v>8.7845025217790015E-2</v>
      </c>
      <c r="E79" s="1">
        <v>5</v>
      </c>
      <c r="F79" s="1">
        <v>1.53</v>
      </c>
      <c r="G79" s="1">
        <f t="shared" si="6"/>
        <v>0.28707524580977128</v>
      </c>
    </row>
    <row r="80" spans="1:7" ht="15" x14ac:dyDescent="0.2">
      <c r="A80" s="1" t="s">
        <v>45</v>
      </c>
      <c r="B80" s="1" t="s">
        <v>15</v>
      </c>
      <c r="C80" s="1">
        <v>3.3986999999999998</v>
      </c>
      <c r="D80" s="1">
        <f t="shared" si="7"/>
        <v>7.1578404401650628E-2</v>
      </c>
      <c r="E80" s="1">
        <v>5</v>
      </c>
      <c r="F80" s="1">
        <v>1.51</v>
      </c>
      <c r="G80" s="1">
        <f t="shared" si="6"/>
        <v>0.23701458411142592</v>
      </c>
    </row>
    <row r="81" spans="1:7" ht="15" x14ac:dyDescent="0.2">
      <c r="A81" s="1" t="s">
        <v>46</v>
      </c>
      <c r="B81" s="1" t="s">
        <v>16</v>
      </c>
      <c r="C81" s="1">
        <v>4.3665000000000003</v>
      </c>
      <c r="D81" s="1">
        <f t="shared" si="7"/>
        <v>8.2671939477304002E-2</v>
      </c>
      <c r="E81" s="1">
        <v>5</v>
      </c>
      <c r="F81" s="1">
        <v>1.53</v>
      </c>
      <c r="G81" s="1">
        <f t="shared" si="6"/>
        <v>0.27016973685393464</v>
      </c>
    </row>
    <row r="82" spans="1:7" ht="15" x14ac:dyDescent="0.2">
      <c r="A82" s="1" t="s">
        <v>46</v>
      </c>
      <c r="B82" s="1" t="s">
        <v>17</v>
      </c>
      <c r="C82" s="1">
        <v>3.3812000000000002</v>
      </c>
      <c r="D82" s="1">
        <f t="shared" si="7"/>
        <v>7.137780834479597E-2</v>
      </c>
      <c r="E82" s="1">
        <v>5</v>
      </c>
      <c r="F82" s="1">
        <v>1.51</v>
      </c>
      <c r="G82" s="1">
        <f t="shared" si="6"/>
        <v>0.23635035875760255</v>
      </c>
    </row>
    <row r="83" spans="1:7" ht="15" x14ac:dyDescent="0.2">
      <c r="A83" s="6" t="s">
        <v>46</v>
      </c>
      <c r="B83" s="6" t="s">
        <v>18</v>
      </c>
      <c r="C83" s="6">
        <v>3.9222999999999999</v>
      </c>
      <c r="D83" s="6">
        <f t="shared" si="7"/>
        <v>7.7580238422741865E-2</v>
      </c>
      <c r="E83" s="6">
        <v>5</v>
      </c>
      <c r="F83" s="6">
        <v>1.49</v>
      </c>
      <c r="G83" s="6">
        <f t="shared" si="6"/>
        <v>0.26033637054611364</v>
      </c>
    </row>
    <row r="85" spans="1:7" ht="15" x14ac:dyDescent="0.2">
      <c r="A85" s="2" t="s">
        <v>60</v>
      </c>
      <c r="C85" s="1"/>
      <c r="D85" s="1"/>
      <c r="E85" s="1"/>
      <c r="F85" s="1"/>
      <c r="G85" s="1"/>
    </row>
    <row r="86" spans="1:7" ht="15.75" x14ac:dyDescent="0.2">
      <c r="A86" s="3" t="s">
        <v>40</v>
      </c>
      <c r="B86" s="4" t="s">
        <v>23</v>
      </c>
      <c r="C86" s="5" t="s">
        <v>19</v>
      </c>
      <c r="D86" s="5" t="s">
        <v>24</v>
      </c>
      <c r="E86" s="5" t="s">
        <v>21</v>
      </c>
      <c r="F86" s="5" t="s">
        <v>20</v>
      </c>
      <c r="G86" s="5" t="s">
        <v>22</v>
      </c>
    </row>
    <row r="87" spans="1:7" ht="15" x14ac:dyDescent="0.2">
      <c r="A87" s="1" t="s">
        <v>41</v>
      </c>
      <c r="B87" s="1" t="s">
        <v>0</v>
      </c>
      <c r="C87" s="1">
        <v>0.8085</v>
      </c>
      <c r="D87" s="1">
        <f>(C87+2.8731)/80.105</f>
        <v>4.595967792272642E-2</v>
      </c>
      <c r="E87" s="1">
        <v>5</v>
      </c>
      <c r="F87" s="1">
        <v>1.5</v>
      </c>
      <c r="G87" s="1">
        <f t="shared" ref="G87:G104" si="8">D87*E87/F87</f>
        <v>0.15319892640908808</v>
      </c>
    </row>
    <row r="88" spans="1:7" ht="15" x14ac:dyDescent="0.2">
      <c r="A88" s="1" t="s">
        <v>41</v>
      </c>
      <c r="B88" s="1" t="s">
        <v>2</v>
      </c>
      <c r="C88" s="1">
        <v>0.84250000000000003</v>
      </c>
      <c r="D88" s="1">
        <f t="shared" ref="D88:D104" si="9">(C88+2.8731)/80.105</f>
        <v>4.6384120841395669E-2</v>
      </c>
      <c r="E88" s="1">
        <v>5</v>
      </c>
      <c r="F88" s="1">
        <v>1.51</v>
      </c>
      <c r="G88" s="1">
        <f t="shared" si="8"/>
        <v>0.15358980411058168</v>
      </c>
    </row>
    <row r="89" spans="1:7" ht="15" x14ac:dyDescent="0.2">
      <c r="A89" s="1" t="s">
        <v>41</v>
      </c>
      <c r="B89" s="1" t="s">
        <v>3</v>
      </c>
      <c r="C89" s="1">
        <v>0.1168</v>
      </c>
      <c r="D89" s="1">
        <f t="shared" si="9"/>
        <v>3.7324761250858249E-2</v>
      </c>
      <c r="E89" s="1">
        <v>5</v>
      </c>
      <c r="F89" s="1">
        <v>1.18</v>
      </c>
      <c r="G89" s="1">
        <f t="shared" si="8"/>
        <v>0.15815576801211123</v>
      </c>
    </row>
    <row r="90" spans="1:7" ht="15" x14ac:dyDescent="0.2">
      <c r="A90" s="1" t="s">
        <v>42</v>
      </c>
      <c r="B90" s="1" t="s">
        <v>4</v>
      </c>
      <c r="C90" s="1">
        <v>1.0604</v>
      </c>
      <c r="D90" s="1">
        <f t="shared" si="9"/>
        <v>4.9104300605455335E-2</v>
      </c>
      <c r="E90" s="1">
        <v>5</v>
      </c>
      <c r="F90" s="1">
        <v>1.49</v>
      </c>
      <c r="G90" s="1">
        <f t="shared" si="8"/>
        <v>0.1647795322330716</v>
      </c>
    </row>
    <row r="91" spans="1:7" ht="15" x14ac:dyDescent="0.2">
      <c r="A91" s="1" t="s">
        <v>42</v>
      </c>
      <c r="B91" s="1" t="s">
        <v>5</v>
      </c>
      <c r="C91" s="1">
        <v>1.0106999999999999</v>
      </c>
      <c r="D91" s="1">
        <f t="shared" si="9"/>
        <v>4.8483864927282939E-2</v>
      </c>
      <c r="E91" s="1">
        <v>5</v>
      </c>
      <c r="F91" s="1">
        <v>1.31</v>
      </c>
      <c r="G91" s="1">
        <f t="shared" si="8"/>
        <v>0.1850529195697822</v>
      </c>
    </row>
    <row r="92" spans="1:7" ht="15" x14ac:dyDescent="0.2">
      <c r="A92" s="1" t="s">
        <v>42</v>
      </c>
      <c r="B92" s="1" t="s">
        <v>6</v>
      </c>
      <c r="C92" s="1">
        <v>0.63480000000000003</v>
      </c>
      <c r="D92" s="1">
        <f t="shared" si="9"/>
        <v>4.379127395293677E-2</v>
      </c>
      <c r="E92" s="1">
        <v>5</v>
      </c>
      <c r="F92" s="1">
        <v>0.72</v>
      </c>
      <c r="G92" s="1">
        <f t="shared" si="8"/>
        <v>0.30410606911761645</v>
      </c>
    </row>
    <row r="93" spans="1:7" ht="15" x14ac:dyDescent="0.2">
      <c r="A93" s="1" t="s">
        <v>43</v>
      </c>
      <c r="B93" s="1" t="s">
        <v>7</v>
      </c>
      <c r="C93" s="1">
        <v>1.3452</v>
      </c>
      <c r="D93" s="1">
        <f t="shared" si="9"/>
        <v>5.2659634230073027E-2</v>
      </c>
      <c r="E93" s="1">
        <v>5</v>
      </c>
      <c r="F93" s="1">
        <v>1.51</v>
      </c>
      <c r="G93" s="1">
        <f t="shared" si="8"/>
        <v>0.17436964976845373</v>
      </c>
    </row>
    <row r="94" spans="1:7" ht="15" x14ac:dyDescent="0.2">
      <c r="A94" s="1" t="s">
        <v>43</v>
      </c>
      <c r="B94" s="1" t="s">
        <v>8</v>
      </c>
      <c r="C94" s="1">
        <v>1.2413000000000001</v>
      </c>
      <c r="D94" s="1">
        <f t="shared" si="9"/>
        <v>5.1362586605080827E-2</v>
      </c>
      <c r="E94" s="1">
        <v>5</v>
      </c>
      <c r="F94" s="1">
        <v>1.5</v>
      </c>
      <c r="G94" s="1">
        <f t="shared" si="8"/>
        <v>0.1712086220169361</v>
      </c>
    </row>
    <row r="95" spans="1:7" ht="15" x14ac:dyDescent="0.2">
      <c r="A95" s="1" t="s">
        <v>43</v>
      </c>
      <c r="B95" s="1" t="s">
        <v>9</v>
      </c>
      <c r="C95" s="1">
        <v>0.96540000000000004</v>
      </c>
      <c r="D95" s="1">
        <f t="shared" si="9"/>
        <v>4.7918357156232438E-2</v>
      </c>
      <c r="E95" s="1">
        <v>5</v>
      </c>
      <c r="F95" s="1">
        <v>1.2</v>
      </c>
      <c r="G95" s="1">
        <f t="shared" si="8"/>
        <v>0.19965982148430184</v>
      </c>
    </row>
    <row r="96" spans="1:7" ht="15" x14ac:dyDescent="0.2">
      <c r="A96" s="1" t="s">
        <v>44</v>
      </c>
      <c r="B96" s="1" t="s">
        <v>10</v>
      </c>
      <c r="C96" s="1">
        <v>2.0468000000000002</v>
      </c>
      <c r="D96" s="1">
        <f t="shared" si="9"/>
        <v>6.1418138692965481E-2</v>
      </c>
      <c r="E96" s="1">
        <v>5</v>
      </c>
      <c r="F96" s="1">
        <v>1.51</v>
      </c>
      <c r="G96" s="1">
        <f t="shared" si="8"/>
        <v>0.2033713201753824</v>
      </c>
    </row>
    <row r="97" spans="1:7" ht="15" x14ac:dyDescent="0.2">
      <c r="A97" s="1" t="s">
        <v>44</v>
      </c>
      <c r="B97" s="1" t="s">
        <v>11</v>
      </c>
      <c r="C97" s="1">
        <v>1.5682</v>
      </c>
      <c r="D97" s="1">
        <f t="shared" si="9"/>
        <v>5.5443480431933083E-2</v>
      </c>
      <c r="E97" s="1">
        <v>5</v>
      </c>
      <c r="F97" s="1">
        <v>1.41</v>
      </c>
      <c r="G97" s="1">
        <f t="shared" si="8"/>
        <v>0.19660808663806056</v>
      </c>
    </row>
    <row r="98" spans="1:7" ht="15" x14ac:dyDescent="0.2">
      <c r="A98" s="1" t="s">
        <v>44</v>
      </c>
      <c r="B98" s="1" t="s">
        <v>12</v>
      </c>
      <c r="C98" s="1">
        <v>1.2767999999999999</v>
      </c>
      <c r="D98" s="1">
        <f t="shared" si="9"/>
        <v>5.1805754946632539E-2</v>
      </c>
      <c r="E98" s="1">
        <v>5</v>
      </c>
      <c r="F98" s="1">
        <v>1.5</v>
      </c>
      <c r="G98" s="1">
        <f t="shared" si="8"/>
        <v>0.17268584982210847</v>
      </c>
    </row>
    <row r="99" spans="1:7" ht="15" x14ac:dyDescent="0.2">
      <c r="A99" s="1" t="s">
        <v>45</v>
      </c>
      <c r="B99" s="1" t="s">
        <v>13</v>
      </c>
      <c r="C99" s="1">
        <v>0.99539999999999995</v>
      </c>
      <c r="D99" s="1">
        <f t="shared" si="9"/>
        <v>4.8292865613881776E-2</v>
      </c>
      <c r="E99" s="1">
        <v>5</v>
      </c>
      <c r="F99" s="1">
        <v>1.5</v>
      </c>
      <c r="G99" s="1">
        <f t="shared" si="8"/>
        <v>0.16097621871293924</v>
      </c>
    </row>
    <row r="100" spans="1:7" ht="15" x14ac:dyDescent="0.2">
      <c r="A100" s="1" t="s">
        <v>45</v>
      </c>
      <c r="B100" s="1" t="s">
        <v>14</v>
      </c>
      <c r="C100" s="1">
        <v>0.73839999999999995</v>
      </c>
      <c r="D100" s="1">
        <f t="shared" si="9"/>
        <v>4.5084576493352471E-2</v>
      </c>
      <c r="E100" s="1">
        <v>5</v>
      </c>
      <c r="F100" s="1">
        <v>1.53</v>
      </c>
      <c r="G100" s="1">
        <f t="shared" si="8"/>
        <v>0.14733521729853746</v>
      </c>
    </row>
    <row r="101" spans="1:7" ht="15" x14ac:dyDescent="0.2">
      <c r="A101" s="1" t="s">
        <v>45</v>
      </c>
      <c r="B101" s="1" t="s">
        <v>15</v>
      </c>
      <c r="C101" s="1">
        <v>0.74350000000000005</v>
      </c>
      <c r="D101" s="1">
        <f t="shared" si="9"/>
        <v>4.5148242931152861E-2</v>
      </c>
      <c r="E101" s="1">
        <v>5</v>
      </c>
      <c r="F101" s="1">
        <v>1.51</v>
      </c>
      <c r="G101" s="1">
        <f t="shared" si="8"/>
        <v>0.14949749314951277</v>
      </c>
    </row>
    <row r="102" spans="1:7" ht="15" x14ac:dyDescent="0.2">
      <c r="A102" s="1" t="s">
        <v>46</v>
      </c>
      <c r="B102" s="1" t="s">
        <v>16</v>
      </c>
      <c r="C102" s="1">
        <v>0.83479999999999999</v>
      </c>
      <c r="D102" s="1">
        <f t="shared" si="9"/>
        <v>4.6287997003932338E-2</v>
      </c>
      <c r="E102" s="1">
        <v>5</v>
      </c>
      <c r="F102" s="1">
        <v>1.53</v>
      </c>
      <c r="G102" s="1">
        <f t="shared" si="8"/>
        <v>0.15126796406513834</v>
      </c>
    </row>
    <row r="103" spans="1:7" ht="15" x14ac:dyDescent="0.2">
      <c r="A103" s="1" t="s">
        <v>46</v>
      </c>
      <c r="B103" s="1" t="s">
        <v>17</v>
      </c>
      <c r="C103" s="1">
        <v>0.76819999999999999</v>
      </c>
      <c r="D103" s="1">
        <f t="shared" si="9"/>
        <v>4.5456588227950817E-2</v>
      </c>
      <c r="E103" s="1">
        <v>5</v>
      </c>
      <c r="F103" s="1">
        <v>1.51</v>
      </c>
      <c r="G103" s="1">
        <f t="shared" si="8"/>
        <v>0.15051850406606232</v>
      </c>
    </row>
    <row r="104" spans="1:7" ht="15" x14ac:dyDescent="0.2">
      <c r="A104" s="6" t="s">
        <v>46</v>
      </c>
      <c r="B104" s="6" t="s">
        <v>18</v>
      </c>
      <c r="C104" s="6">
        <v>0.8196</v>
      </c>
      <c r="D104" s="6">
        <f t="shared" si="9"/>
        <v>4.6098246052056674E-2</v>
      </c>
      <c r="E104" s="6">
        <v>5</v>
      </c>
      <c r="F104" s="6">
        <v>1.49</v>
      </c>
      <c r="G104" s="6">
        <f t="shared" si="8"/>
        <v>0.15469210084582777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workbookViewId="0"/>
  </sheetViews>
  <sheetFormatPr defaultRowHeight="14.25" x14ac:dyDescent="0.2"/>
  <cols>
    <col min="1" max="1" width="27.625" customWidth="1"/>
    <col min="2" max="2" width="17.25" customWidth="1"/>
    <col min="3" max="3" width="17.875" customWidth="1"/>
    <col min="4" max="5" width="18" customWidth="1"/>
    <col min="6" max="6" width="17.875" customWidth="1"/>
    <col min="7" max="7" width="24.75" customWidth="1"/>
    <col min="8" max="8" width="28.625" customWidth="1"/>
    <col min="9" max="9" width="29.25" customWidth="1"/>
  </cols>
  <sheetData>
    <row r="1" spans="1:10" x14ac:dyDescent="0.2">
      <c r="A1" s="2" t="s">
        <v>62</v>
      </c>
    </row>
    <row r="2" spans="1:10" ht="15.75" x14ac:dyDescent="0.2">
      <c r="A2" s="3" t="s">
        <v>39</v>
      </c>
      <c r="B2" s="4" t="s">
        <v>23</v>
      </c>
      <c r="C2" s="5" t="s">
        <v>30</v>
      </c>
      <c r="D2" s="5" t="s">
        <v>31</v>
      </c>
      <c r="E2" s="5" t="s">
        <v>32</v>
      </c>
      <c r="F2" s="5" t="s">
        <v>33</v>
      </c>
      <c r="G2" s="5" t="s">
        <v>34</v>
      </c>
      <c r="H2" s="5" t="s">
        <v>35</v>
      </c>
      <c r="I2" s="5" t="s">
        <v>36</v>
      </c>
      <c r="J2" s="5" t="s">
        <v>37</v>
      </c>
    </row>
    <row r="3" spans="1:10" ht="15" x14ac:dyDescent="0.2">
      <c r="A3" s="1" t="s">
        <v>41</v>
      </c>
      <c r="B3" s="1" t="s">
        <v>38</v>
      </c>
      <c r="C3" s="1">
        <v>0</v>
      </c>
      <c r="D3" s="1">
        <v>0.11569333169903688</v>
      </c>
      <c r="E3" s="1">
        <v>0.30831795250399902</v>
      </c>
      <c r="F3" s="1">
        <v>0.28673773498395233</v>
      </c>
      <c r="G3" s="1">
        <v>0.15319892640908808</v>
      </c>
      <c r="H3" s="1">
        <f>SUM(C3:G3)</f>
        <v>0.86394794559607635</v>
      </c>
      <c r="I3" s="1"/>
      <c r="J3" s="1"/>
    </row>
    <row r="4" spans="1:10" ht="15" x14ac:dyDescent="0.2">
      <c r="A4" s="1" t="s">
        <v>41</v>
      </c>
      <c r="B4" s="1" t="s">
        <v>2</v>
      </c>
      <c r="C4" s="1">
        <v>0</v>
      </c>
      <c r="D4" s="1">
        <v>0.1110345044897523</v>
      </c>
      <c r="E4" s="1">
        <v>0.27776861039605533</v>
      </c>
      <c r="F4" s="1">
        <v>0.21487500417513078</v>
      </c>
      <c r="G4" s="1">
        <v>0.15358980411058168</v>
      </c>
      <c r="H4" s="1">
        <f t="shared" ref="H4:H20" si="0">SUM(C4:G4)</f>
        <v>0.75726792317152003</v>
      </c>
      <c r="I4" s="1">
        <f>AVERAGE(H3:H5)</f>
        <v>0.78710785101602854</v>
      </c>
      <c r="J4" s="1">
        <f>STDEVP(H3:H5)</f>
        <v>5.4783930435863708E-2</v>
      </c>
    </row>
    <row r="5" spans="1:10" ht="15" x14ac:dyDescent="0.2">
      <c r="A5" s="1" t="s">
        <v>41</v>
      </c>
      <c r="B5" s="1" t="s">
        <v>3</v>
      </c>
      <c r="C5" s="1">
        <v>0</v>
      </c>
      <c r="D5" s="1">
        <v>0.13288416621701479</v>
      </c>
      <c r="E5" s="1">
        <v>0.24083641471304068</v>
      </c>
      <c r="F5" s="1">
        <v>0.20823133533832253</v>
      </c>
      <c r="G5" s="1">
        <v>0.15815576801211123</v>
      </c>
      <c r="H5" s="1">
        <f t="shared" si="0"/>
        <v>0.74010768428048923</v>
      </c>
      <c r="I5" s="1"/>
      <c r="J5" s="1"/>
    </row>
    <row r="6" spans="1:10" ht="15" x14ac:dyDescent="0.2">
      <c r="A6" s="1" t="s">
        <v>42</v>
      </c>
      <c r="B6" s="1" t="s">
        <v>4</v>
      </c>
      <c r="C6" s="1">
        <v>0</v>
      </c>
      <c r="D6" s="1">
        <v>0.12148037643959742</v>
      </c>
      <c r="E6" s="1">
        <v>0.36274189192871886</v>
      </c>
      <c r="F6" s="1">
        <v>0.2873620253008749</v>
      </c>
      <c r="G6" s="1">
        <v>0.1647795322330716</v>
      </c>
      <c r="H6" s="1">
        <f t="shared" si="0"/>
        <v>0.93636382590226286</v>
      </c>
      <c r="I6" s="1"/>
      <c r="J6" s="1"/>
    </row>
    <row r="7" spans="1:10" ht="15" x14ac:dyDescent="0.2">
      <c r="A7" s="1" t="s">
        <v>42</v>
      </c>
      <c r="B7" s="1" t="s">
        <v>5</v>
      </c>
      <c r="C7" s="1">
        <v>0</v>
      </c>
      <c r="D7" s="1">
        <v>0.13798095035246108</v>
      </c>
      <c r="E7" s="1">
        <v>0.42934352272182907</v>
      </c>
      <c r="F7" s="1">
        <v>0.31117107846740244</v>
      </c>
      <c r="G7" s="1">
        <v>0.1850529195697822</v>
      </c>
      <c r="H7" s="1">
        <f t="shared" si="0"/>
        <v>1.0635484711114747</v>
      </c>
      <c r="I7" s="1">
        <f t="shared" ref="I7:I19" si="1">AVERAGE(H6:H8)</f>
        <v>1.0631393769340729</v>
      </c>
      <c r="J7" s="1">
        <f t="shared" ref="J7:J19" si="2">STDEVP(H6:H8)</f>
        <v>0.10334519681694949</v>
      </c>
    </row>
    <row r="8" spans="1:10" ht="15" x14ac:dyDescent="0.2">
      <c r="A8" s="1" t="s">
        <v>42</v>
      </c>
      <c r="B8" s="1" t="s">
        <v>6</v>
      </c>
      <c r="C8" s="1">
        <v>0</v>
      </c>
      <c r="D8" s="1">
        <v>0.22357825494281819</v>
      </c>
      <c r="E8" s="1">
        <v>0.30359834502276362</v>
      </c>
      <c r="F8" s="1">
        <v>0.35822316470528304</v>
      </c>
      <c r="G8" s="1">
        <v>0.30410606911761645</v>
      </c>
      <c r="H8" s="1">
        <f t="shared" si="0"/>
        <v>1.1895058337884812</v>
      </c>
      <c r="I8" s="1"/>
      <c r="J8" s="1"/>
    </row>
    <row r="9" spans="1:10" ht="15" x14ac:dyDescent="0.2">
      <c r="A9" s="1" t="s">
        <v>43</v>
      </c>
      <c r="B9" s="1" t="s">
        <v>7</v>
      </c>
      <c r="C9" s="1">
        <v>0.10066978393928816</v>
      </c>
      <c r="D9" s="1">
        <v>0.13047559724077432</v>
      </c>
      <c r="E9" s="1">
        <v>0.4999339948515984</v>
      </c>
      <c r="F9" s="1">
        <v>0.43910609690554497</v>
      </c>
      <c r="G9" s="1">
        <v>0.17436964976845373</v>
      </c>
      <c r="H9" s="1">
        <f t="shared" si="0"/>
        <v>1.3445551227056596</v>
      </c>
      <c r="I9" s="1"/>
      <c r="J9" s="1"/>
    </row>
    <row r="10" spans="1:10" ht="15" x14ac:dyDescent="0.2">
      <c r="A10" s="1" t="s">
        <v>43</v>
      </c>
      <c r="B10" s="1" t="s">
        <v>8</v>
      </c>
      <c r="C10" s="1">
        <v>0.10150456688725464</v>
      </c>
      <c r="D10" s="1">
        <v>0.13055057218947438</v>
      </c>
      <c r="E10" s="1">
        <v>0.50438968869201428</v>
      </c>
      <c r="F10" s="1">
        <v>0.44049747822099961</v>
      </c>
      <c r="G10" s="1">
        <v>0.1712086220169361</v>
      </c>
      <c r="H10" s="1">
        <f t="shared" si="0"/>
        <v>1.348150928006679</v>
      </c>
      <c r="I10" s="1">
        <f>AVERAGE(H9:H11)</f>
        <v>1.3798837341018668</v>
      </c>
      <c r="J10" s="1">
        <f t="shared" si="2"/>
        <v>4.7442299978725726E-2</v>
      </c>
    </row>
    <row r="11" spans="1:10" ht="15" x14ac:dyDescent="0.2">
      <c r="A11" s="1" t="s">
        <v>43</v>
      </c>
      <c r="B11" s="1" t="s">
        <v>9</v>
      </c>
      <c r="C11" s="1">
        <v>0.1196570487577862</v>
      </c>
      <c r="D11" s="1">
        <v>0.15322457833294331</v>
      </c>
      <c r="E11" s="1">
        <v>0.48078934416143715</v>
      </c>
      <c r="F11" s="1">
        <v>0.49361435885679356</v>
      </c>
      <c r="G11" s="1">
        <v>0.19965982148430184</v>
      </c>
      <c r="H11" s="1">
        <f t="shared" si="0"/>
        <v>1.4469451515932619</v>
      </c>
      <c r="I11" s="1"/>
      <c r="J11" s="1"/>
    </row>
    <row r="12" spans="1:10" ht="15" x14ac:dyDescent="0.2">
      <c r="A12" s="1" t="s">
        <v>44</v>
      </c>
      <c r="B12" s="1" t="s">
        <v>10</v>
      </c>
      <c r="C12" s="1">
        <v>9.6453195290236438E-2</v>
      </c>
      <c r="D12" s="1">
        <v>0.12545020943912466</v>
      </c>
      <c r="E12" s="1">
        <v>0.61246666128846938</v>
      </c>
      <c r="F12" s="1">
        <v>0.26123034272510032</v>
      </c>
      <c r="G12" s="1">
        <v>0.2033713201753824</v>
      </c>
      <c r="H12" s="1">
        <f t="shared" si="0"/>
        <v>1.2989717289183131</v>
      </c>
      <c r="I12" s="1"/>
      <c r="J12" s="1"/>
    </row>
    <row r="13" spans="1:10" ht="15" x14ac:dyDescent="0.2">
      <c r="A13" s="1" t="s">
        <v>44</v>
      </c>
      <c r="B13" s="1" t="s">
        <v>11</v>
      </c>
      <c r="C13" s="1">
        <v>0.10058446494483415</v>
      </c>
      <c r="D13" s="1">
        <v>0.1319686483775617</v>
      </c>
      <c r="E13" s="1">
        <v>0.68202197036932311</v>
      </c>
      <c r="F13" s="1">
        <v>0.2450523704072243</v>
      </c>
      <c r="G13" s="1">
        <v>0.19660808663806056</v>
      </c>
      <c r="H13" s="1">
        <f t="shared" si="0"/>
        <v>1.3562355407370039</v>
      </c>
      <c r="I13" s="1">
        <f t="shared" si="1"/>
        <v>1.2650776922188474</v>
      </c>
      <c r="J13" s="1">
        <f t="shared" si="2"/>
        <v>9.1463167571661147E-2</v>
      </c>
    </row>
    <row r="14" spans="1:10" ht="15" x14ac:dyDescent="0.2">
      <c r="A14" s="1" t="s">
        <v>44</v>
      </c>
      <c r="B14" s="1" t="s">
        <v>12</v>
      </c>
      <c r="C14" s="1">
        <v>9.2854926749105893E-2</v>
      </c>
      <c r="D14" s="1">
        <v>0.12110508154767874</v>
      </c>
      <c r="E14" s="1">
        <v>0.4856281530700135</v>
      </c>
      <c r="F14" s="1">
        <v>0.2677517958123185</v>
      </c>
      <c r="G14" s="1">
        <v>0.17268584982210847</v>
      </c>
      <c r="H14" s="1">
        <f t="shared" si="0"/>
        <v>1.140025807001225</v>
      </c>
      <c r="I14" s="1"/>
      <c r="J14" s="1"/>
    </row>
    <row r="15" spans="1:10" ht="15" x14ac:dyDescent="0.2">
      <c r="A15" s="1" t="s">
        <v>45</v>
      </c>
      <c r="B15" s="1" t="s">
        <v>13</v>
      </c>
      <c r="C15" s="1">
        <v>9.5708592021329184E-2</v>
      </c>
      <c r="D15" s="1">
        <v>0.12226394630593285</v>
      </c>
      <c r="E15" s="1">
        <v>0.31780484803740611</v>
      </c>
      <c r="F15" s="1">
        <v>0.2506915787864894</v>
      </c>
      <c r="G15" s="1">
        <v>0.16097621871293924</v>
      </c>
      <c r="H15" s="1">
        <f t="shared" si="0"/>
        <v>0.94744518386409682</v>
      </c>
      <c r="I15" s="1"/>
      <c r="J15" s="1"/>
    </row>
    <row r="16" spans="1:10" ht="15" x14ac:dyDescent="0.2">
      <c r="A16" s="1" t="s">
        <v>45</v>
      </c>
      <c r="B16" s="1" t="s">
        <v>14</v>
      </c>
      <c r="C16" s="1">
        <v>9.4707700029487946E-2</v>
      </c>
      <c r="D16" s="1">
        <v>0.12153077061957386</v>
      </c>
      <c r="E16" s="1">
        <v>0.25509859413188191</v>
      </c>
      <c r="F16" s="1">
        <v>0.28707524580977128</v>
      </c>
      <c r="G16" s="1">
        <v>0.14733521729853746</v>
      </c>
      <c r="H16" s="1">
        <f t="shared" si="0"/>
        <v>0.9057475278892525</v>
      </c>
      <c r="I16" s="1">
        <f t="shared" si="1"/>
        <v>0.94055850673308417</v>
      </c>
      <c r="J16" s="1">
        <f t="shared" si="2"/>
        <v>2.607039953741315E-2</v>
      </c>
    </row>
    <row r="17" spans="1:10" ht="15" x14ac:dyDescent="0.2">
      <c r="A17" s="1" t="s">
        <v>45</v>
      </c>
      <c r="B17" s="1" t="s">
        <v>15</v>
      </c>
      <c r="C17" s="1">
        <v>9.3117179371107139E-2</v>
      </c>
      <c r="D17" s="1">
        <v>0.11738818862663976</v>
      </c>
      <c r="E17" s="1">
        <v>0.37146536318721751</v>
      </c>
      <c r="F17" s="1">
        <v>0.23701458411142592</v>
      </c>
      <c r="G17" s="1">
        <v>0.14949749314951277</v>
      </c>
      <c r="H17" s="1">
        <f t="shared" si="0"/>
        <v>0.96848280844590318</v>
      </c>
      <c r="I17" s="1"/>
      <c r="J17" s="1"/>
    </row>
    <row r="18" spans="1:10" ht="15" x14ac:dyDescent="0.2">
      <c r="A18" s="1" t="s">
        <v>46</v>
      </c>
      <c r="B18" s="1" t="s">
        <v>16</v>
      </c>
      <c r="C18" s="1">
        <v>0</v>
      </c>
      <c r="D18" s="1">
        <v>0.11217944866382788</v>
      </c>
      <c r="E18" s="1">
        <v>0.28779944363619692</v>
      </c>
      <c r="F18" s="1">
        <v>0.27016973685393464</v>
      </c>
      <c r="G18" s="1">
        <v>0.15126796406513834</v>
      </c>
      <c r="H18" s="1">
        <f t="shared" si="0"/>
        <v>0.82141659321909777</v>
      </c>
      <c r="I18" s="1"/>
      <c r="J18" s="1"/>
    </row>
    <row r="19" spans="1:10" ht="15" x14ac:dyDescent="0.2">
      <c r="A19" s="1" t="s">
        <v>46</v>
      </c>
      <c r="B19" s="1" t="s">
        <v>17</v>
      </c>
      <c r="C19" s="1">
        <v>0</v>
      </c>
      <c r="D19" s="1">
        <v>0.11399734325974104</v>
      </c>
      <c r="E19" s="1">
        <v>0.25565382988762009</v>
      </c>
      <c r="F19" s="1">
        <v>0.23635035875760255</v>
      </c>
      <c r="G19" s="1">
        <v>0.15051850406606232</v>
      </c>
      <c r="H19" s="1">
        <f t="shared" si="0"/>
        <v>0.75652003597102602</v>
      </c>
      <c r="I19" s="1">
        <f t="shared" si="1"/>
        <v>0.79206115765324492</v>
      </c>
      <c r="J19" s="1">
        <f t="shared" si="2"/>
        <v>2.6852533340583414E-2</v>
      </c>
    </row>
    <row r="20" spans="1:10" ht="15" x14ac:dyDescent="0.2">
      <c r="A20" s="6" t="s">
        <v>46</v>
      </c>
      <c r="B20" s="6" t="s">
        <v>18</v>
      </c>
      <c r="C20" s="6">
        <v>0</v>
      </c>
      <c r="D20" s="6">
        <v>0.12567206266185763</v>
      </c>
      <c r="E20" s="6">
        <v>0.25754630971581183</v>
      </c>
      <c r="F20" s="6">
        <v>0.26033637054611364</v>
      </c>
      <c r="G20" s="6">
        <v>0.15469210084582777</v>
      </c>
      <c r="H20" s="6">
        <f t="shared" si="0"/>
        <v>0.79824684376961086</v>
      </c>
      <c r="I20" s="6"/>
      <c r="J20" s="6"/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</dc:creator>
  <cp:lastModifiedBy>hx</cp:lastModifiedBy>
  <dcterms:created xsi:type="dcterms:W3CDTF">2022-02-25T11:28:22Z</dcterms:created>
  <dcterms:modified xsi:type="dcterms:W3CDTF">2022-03-04T01:47:48Z</dcterms:modified>
</cp:coreProperties>
</file>