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lukas_000\OneDrive\moje publikacje\NDV pbs2 przerobienie do viruses\viruses\drugi major\gotowe\"/>
    </mc:Choice>
  </mc:AlternateContent>
  <xr:revisionPtr revIDLastSave="18" documentId="8_{8AF7C671-DBE1-4DD0-B704-1CFB156860B0}" xr6:coauthVersionLast="43" xr6:coauthVersionMax="43" xr10:uidLastSave="{40382763-41F8-442B-B81D-6AB43AF933EC}"/>
  <bookViews>
    <workbookView xWindow="2685" yWindow="270" windowWidth="25050" windowHeight="20730" activeTab="1" xr2:uid="{00000000-000D-0000-FFFF-FFFF00000000}"/>
  </bookViews>
  <sheets>
    <sheet name="genotype VII" sheetId="5" r:id="rId1"/>
    <sheet name="genotype IV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6" l="1"/>
  <c r="C47" i="6"/>
  <c r="C45" i="6"/>
  <c r="F26" i="6"/>
  <c r="E40" i="6" s="1"/>
  <c r="E48" i="6" s="1"/>
  <c r="E26" i="6"/>
  <c r="D40" i="6" s="1"/>
  <c r="D26" i="6"/>
  <c r="C40" i="6" s="1"/>
  <c r="C26" i="6"/>
  <c r="D38" i="6" s="1"/>
  <c r="D46" i="6" s="1"/>
  <c r="A26" i="6"/>
  <c r="B38" i="6" s="1"/>
  <c r="F25" i="6"/>
  <c r="E25" i="6"/>
  <c r="D25" i="6"/>
  <c r="C36" i="6" s="1"/>
  <c r="C25" i="6"/>
  <c r="A25" i="6"/>
  <c r="F24" i="6"/>
  <c r="E24" i="6"/>
  <c r="D32" i="6" s="1"/>
  <c r="D44" i="6" s="1"/>
  <c r="D24" i="6"/>
  <c r="C32" i="6" s="1"/>
  <c r="C24" i="6"/>
  <c r="B24" i="6"/>
  <c r="A24" i="6"/>
  <c r="B30" i="6" s="1"/>
  <c r="B42" i="6" s="1"/>
  <c r="B11" i="6"/>
  <c r="B25" i="6" s="1"/>
  <c r="C44" i="6" l="1"/>
  <c r="C48" i="6"/>
  <c r="C43" i="6"/>
  <c r="B47" i="6"/>
  <c r="D48" i="6"/>
  <c r="B46" i="6"/>
  <c r="B26" i="6"/>
  <c r="C38" i="6" s="1"/>
  <c r="C46" i="6" s="1"/>
  <c r="B43" i="6"/>
  <c r="R22" i="5"/>
  <c r="Q22" i="5"/>
  <c r="P22" i="5"/>
  <c r="O22" i="5"/>
  <c r="N22" i="5"/>
  <c r="M22" i="5"/>
  <c r="L22" i="5"/>
  <c r="K22" i="5"/>
  <c r="H22" i="5"/>
  <c r="G22" i="5"/>
  <c r="C22" i="5"/>
  <c r="B22" i="5"/>
  <c r="D36" i="5" l="1"/>
  <c r="C31" i="5"/>
  <c r="D31" i="5"/>
  <c r="E31" i="5"/>
  <c r="B31" i="5"/>
  <c r="C29" i="5"/>
  <c r="D29" i="5"/>
  <c r="E29" i="5"/>
  <c r="B29" i="5"/>
  <c r="E30" i="5"/>
  <c r="D30" i="5"/>
  <c r="C30" i="5"/>
  <c r="C36" i="5" s="1"/>
  <c r="C28" i="5"/>
  <c r="B28" i="5"/>
  <c r="Q23" i="5"/>
  <c r="R23" i="5"/>
  <c r="P23" i="5"/>
  <c r="O23" i="5"/>
  <c r="N23" i="5"/>
  <c r="M23" i="5"/>
  <c r="L23" i="5"/>
  <c r="K23" i="5"/>
  <c r="I23" i="5"/>
  <c r="I22" i="5"/>
  <c r="H23" i="5"/>
  <c r="G23" i="5"/>
  <c r="F23" i="5"/>
  <c r="F22" i="5"/>
  <c r="B30" i="5" s="1"/>
  <c r="E23" i="5"/>
  <c r="D23" i="5"/>
  <c r="C23" i="5"/>
  <c r="B23" i="5"/>
  <c r="E22" i="5"/>
  <c r="E28" i="5" s="1"/>
  <c r="D22" i="5"/>
  <c r="D28" i="5" s="1"/>
  <c r="E36" i="5" l="1"/>
</calcChain>
</file>

<file path=xl/sharedStrings.xml><?xml version="1.0" encoding="utf-8"?>
<sst xmlns="http://schemas.openxmlformats.org/spreadsheetml/2006/main" count="93" uniqueCount="45">
  <si>
    <t>3 dpi</t>
  </si>
  <si>
    <t>7 dpi</t>
  </si>
  <si>
    <t>10 dpi</t>
  </si>
  <si>
    <t>14 dpi</t>
  </si>
  <si>
    <t>experimental group</t>
  </si>
  <si>
    <t>control group</t>
  </si>
  <si>
    <t>group</t>
  </si>
  <si>
    <t>3 dpi - oropharyngeal swabs</t>
  </si>
  <si>
    <t>7 dpi - oropharyngeal swabs</t>
  </si>
  <si>
    <t>10 dpi - oropharyngeal swabs</t>
  </si>
  <si>
    <t>14 dpi - oropharyngeal swabs</t>
  </si>
  <si>
    <t>3 dpi - cloacal swabs</t>
  </si>
  <si>
    <t>7 dpi - cloacal swabs</t>
  </si>
  <si>
    <t>10 dpi - cloacal swabs</t>
  </si>
  <si>
    <t>14 dpi - cloacal swabs</t>
  </si>
  <si>
    <t>oropharyngeal swabs - experimental group</t>
  </si>
  <si>
    <t>cloacal swabs - control group</t>
  </si>
  <si>
    <t>cloacal swabs - experimental group</t>
  </si>
  <si>
    <t>oropharyngeal swabs - control group</t>
  </si>
  <si>
    <t>oropharyngeal swabs - experimental group (SD)</t>
  </si>
  <si>
    <t>oropharyngeal swabs - control group (SD)</t>
  </si>
  <si>
    <t>cloacal swabs - experimental group (SD)</t>
  </si>
  <si>
    <t>cloacal swabs - control group (SD)</t>
  </si>
  <si>
    <t>oropharyngeal swabs, 3 dpc</t>
  </si>
  <si>
    <t>oropharyngeal swabs, 7 dpc</t>
  </si>
  <si>
    <t>oropharyngeal swabs,10 dpc</t>
  </si>
  <si>
    <t>cloacal swabs, 7 dpc</t>
  </si>
  <si>
    <t>cloacal swabs, 10 dpc</t>
  </si>
  <si>
    <t>cloacal swabs, 14 dpc</t>
  </si>
  <si>
    <t>Me</t>
  </si>
  <si>
    <t>min</t>
  </si>
  <si>
    <t>max</t>
  </si>
  <si>
    <t>3 dpc</t>
  </si>
  <si>
    <t>7 dpc</t>
  </si>
  <si>
    <t>10 dpc</t>
  </si>
  <si>
    <t>14 dcp</t>
  </si>
  <si>
    <t>oropharyngeal swabs - experimental group (MIN)</t>
  </si>
  <si>
    <t>oropharyngeal swabs - control group (MIN)</t>
  </si>
  <si>
    <t>cloacal swabs - experimental group (MIN)</t>
  </si>
  <si>
    <t>cloacal swabs - control group (MIN)</t>
  </si>
  <si>
    <t>oropharyngeal swabs - experimental group (MAX)</t>
  </si>
  <si>
    <t>oropharyngeal swabs - control group (MAX)</t>
  </si>
  <si>
    <t>cloacal swabs - experimental group (MAX)</t>
  </si>
  <si>
    <t>cloacal swabs - control group (MAX)</t>
  </si>
  <si>
    <t>dla słupków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</si>
</sst>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 tint="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3" fillId="2" borderId="5" xfId="0" applyFont="1" applyFill="1" applyBorder="1"/>
    <xf numFmtId="0" fontId="0" fillId="3" borderId="5" xfId="0" applyFill="1" applyBorder="1"/>
    <xf numFmtId="0" fontId="3" fillId="3" borderId="5" xfId="0" applyFont="1" applyFill="1" applyBorder="1"/>
    <xf numFmtId="0" fontId="0" fillId="3" borderId="6" xfId="0" applyFill="1" applyBorder="1"/>
    <xf numFmtId="0" fontId="0" fillId="4" borderId="1" xfId="0" applyFill="1" applyBorder="1"/>
    <xf numFmtId="0" fontId="0" fillId="4" borderId="2" xfId="0" applyFill="1" applyBorder="1"/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2" fillId="0" borderId="0" xfId="1"/>
    <xf numFmtId="0" fontId="2" fillId="0" borderId="7" xfId="1" applyBorder="1"/>
    <xf numFmtId="0" fontId="2" fillId="5" borderId="7" xfId="1" applyFill="1" applyBorder="1" applyAlignment="1">
      <alignment horizontal="center"/>
    </xf>
    <xf numFmtId="0" fontId="5" fillId="0" borderId="0" xfId="1" applyFont="1"/>
    <xf numFmtId="0" fontId="1" fillId="6" borderId="7" xfId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8" borderId="0" xfId="0" applyFont="1" applyFill="1" applyAlignment="1">
      <alignment horizontal="center"/>
    </xf>
    <xf numFmtId="0" fontId="7" fillId="8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7" fillId="0" borderId="0" xfId="0" applyNumberFormat="1" applyFont="1" applyAlignment="1">
      <alignment horizontal="center"/>
    </xf>
    <xf numFmtId="0" fontId="0" fillId="6" borderId="7" xfId="0" applyFill="1" applyBorder="1" applyAlignment="1">
      <alignment horizontal="center"/>
    </xf>
    <xf numFmtId="0" fontId="6" fillId="0" borderId="7" xfId="0" applyFont="1" applyBorder="1"/>
    <xf numFmtId="0" fontId="0" fillId="5" borderId="7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6" fillId="0" borderId="9" xfId="0" applyFont="1" applyBorder="1"/>
    <xf numFmtId="0" fontId="5" fillId="0" borderId="8" xfId="0" applyFont="1" applyBorder="1"/>
    <xf numFmtId="0" fontId="8" fillId="9" borderId="9" xfId="0" applyFont="1" applyFill="1" applyBorder="1"/>
    <xf numFmtId="0" fontId="6" fillId="9" borderId="9" xfId="0" applyFont="1" applyFill="1" applyBorder="1"/>
    <xf numFmtId="0" fontId="0" fillId="9" borderId="0" xfId="0" applyFill="1"/>
    <xf numFmtId="0" fontId="8" fillId="9" borderId="7" xfId="0" applyFont="1" applyFill="1" applyBorder="1"/>
    <xf numFmtId="0" fontId="8" fillId="9" borderId="8" xfId="0" applyFont="1" applyFill="1" applyBorder="1"/>
    <xf numFmtId="0" fontId="0" fillId="9" borderId="9" xfId="0" applyFill="1" applyBorder="1"/>
    <xf numFmtId="0" fontId="0" fillId="9" borderId="7" xfId="0" applyFill="1" applyBorder="1"/>
    <xf numFmtId="0" fontId="5" fillId="9" borderId="7" xfId="0" applyFont="1" applyFill="1" applyBorder="1"/>
    <xf numFmtId="0" fontId="5" fillId="0" borderId="0" xfId="0" applyFont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'genotype VII'!$A$28</c:f>
              <c:strCache>
                <c:ptCount val="1"/>
                <c:pt idx="0">
                  <c:v>oropharyngeal swabs - experimental group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'genotype VII'!$B$27:$E$27</c:f>
              <c:strCache>
                <c:ptCount val="4"/>
                <c:pt idx="0">
                  <c:v>3 dpi</c:v>
                </c:pt>
                <c:pt idx="1">
                  <c:v>7 dpi</c:v>
                </c:pt>
                <c:pt idx="2">
                  <c:v>10 dpi</c:v>
                </c:pt>
                <c:pt idx="3">
                  <c:v>14 dpi</c:v>
                </c:pt>
              </c:strCache>
            </c:strRef>
          </c:cat>
          <c:val>
            <c:numRef>
              <c:f>'genotype VII'!$B$28:$E$28</c:f>
              <c:numCache>
                <c:formatCode>General</c:formatCode>
                <c:ptCount val="4"/>
                <c:pt idx="0">
                  <c:v>17299.398193359375</c:v>
                </c:pt>
                <c:pt idx="1">
                  <c:v>13715.606933437499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67-433C-B053-6C6294D76289}"/>
            </c:ext>
          </c:extLst>
        </c:ser>
        <c:ser>
          <c:idx val="1"/>
          <c:order val="1"/>
          <c:tx>
            <c:strRef>
              <c:f>'genotype VII'!$A$29</c:f>
              <c:strCache>
                <c:ptCount val="1"/>
                <c:pt idx="0">
                  <c:v>oropharyngeal swabs - control group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strRef>
              <c:f>'genotype VII'!$B$27:$E$27</c:f>
              <c:strCache>
                <c:ptCount val="4"/>
                <c:pt idx="0">
                  <c:v>3 dpi</c:v>
                </c:pt>
                <c:pt idx="1">
                  <c:v>7 dpi</c:v>
                </c:pt>
                <c:pt idx="2">
                  <c:v>10 dpi</c:v>
                </c:pt>
                <c:pt idx="3">
                  <c:v>14 dpi</c:v>
                </c:pt>
              </c:strCache>
            </c:strRef>
          </c:cat>
          <c:val>
            <c:numRef>
              <c:f>'genotype VII'!$B$29:$E$29</c:f>
              <c:numCache>
                <c:formatCode>General</c:formatCode>
                <c:ptCount val="4"/>
                <c:pt idx="0">
                  <c:v>105014.6171875</c:v>
                </c:pt>
                <c:pt idx="1">
                  <c:v>76224.3671875</c:v>
                </c:pt>
                <c:pt idx="2">
                  <c:v>25614.500648498535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67-433C-B053-6C6294D76289}"/>
            </c:ext>
          </c:extLst>
        </c:ser>
        <c:ser>
          <c:idx val="2"/>
          <c:order val="2"/>
          <c:tx>
            <c:strRef>
              <c:f>'genotype VII'!$A$30</c:f>
              <c:strCache>
                <c:ptCount val="1"/>
                <c:pt idx="0">
                  <c:v>cloacal swabs - experimental group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'genotype VII'!$B$27:$E$27</c:f>
              <c:strCache>
                <c:ptCount val="4"/>
                <c:pt idx="0">
                  <c:v>3 dpi</c:v>
                </c:pt>
                <c:pt idx="1">
                  <c:v>7 dpi</c:v>
                </c:pt>
                <c:pt idx="2">
                  <c:v>10 dpi</c:v>
                </c:pt>
                <c:pt idx="3">
                  <c:v>14 dpi</c:v>
                </c:pt>
              </c:strCache>
            </c:strRef>
          </c:cat>
          <c:val>
            <c:numRef>
              <c:f>'genotype VII'!$B$30:$E$30</c:f>
              <c:numCache>
                <c:formatCode>General</c:formatCode>
                <c:ptCount val="4"/>
                <c:pt idx="0">
                  <c:v>1</c:v>
                </c:pt>
                <c:pt idx="1">
                  <c:v>37.808494567871094</c:v>
                </c:pt>
                <c:pt idx="2">
                  <c:v>29.321197509765625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67-433C-B053-6C6294D76289}"/>
            </c:ext>
          </c:extLst>
        </c:ser>
        <c:ser>
          <c:idx val="3"/>
          <c:order val="3"/>
          <c:tx>
            <c:strRef>
              <c:f>'genotype VII'!$A$31</c:f>
              <c:strCache>
                <c:ptCount val="1"/>
                <c:pt idx="0">
                  <c:v>cloacal swabs - control group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cat>
            <c:strRef>
              <c:f>'genotype VII'!$B$27:$E$27</c:f>
              <c:strCache>
                <c:ptCount val="4"/>
                <c:pt idx="0">
                  <c:v>3 dpi</c:v>
                </c:pt>
                <c:pt idx="1">
                  <c:v>7 dpi</c:v>
                </c:pt>
                <c:pt idx="2">
                  <c:v>10 dpi</c:v>
                </c:pt>
                <c:pt idx="3">
                  <c:v>14 dpi</c:v>
                </c:pt>
              </c:strCache>
            </c:strRef>
          </c:cat>
          <c:val>
            <c:numRef>
              <c:f>'genotype VII'!$B$31:$E$31</c:f>
              <c:numCache>
                <c:formatCode>General</c:formatCode>
                <c:ptCount val="4"/>
                <c:pt idx="0">
                  <c:v>12776.8759765625</c:v>
                </c:pt>
                <c:pt idx="1">
                  <c:v>9035.5556640625</c:v>
                </c:pt>
                <c:pt idx="2">
                  <c:v>213.62919616699219</c:v>
                </c:pt>
                <c:pt idx="3">
                  <c:v>549.67819976806641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67-433C-B053-6C6294D76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242656"/>
        <c:axId val="739244296"/>
      </c:lineChart>
      <c:catAx>
        <c:axId val="73924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39244296"/>
        <c:crosses val="autoZero"/>
        <c:auto val="1"/>
        <c:lblAlgn val="ctr"/>
        <c:lblOffset val="100"/>
        <c:noMultiLvlLbl val="0"/>
      </c:catAx>
      <c:valAx>
        <c:axId val="7392442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3924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64218009232004"/>
          <c:y val="8.4677557184541133E-2"/>
          <c:w val="0.92096131041912555"/>
          <c:h val="0.70253206982136251"/>
        </c:manualLayout>
      </c:layout>
      <c:lineChart>
        <c:grouping val="standard"/>
        <c:varyColors val="0"/>
        <c:ser>
          <c:idx val="0"/>
          <c:order val="0"/>
          <c:tx>
            <c:v>oropharyngeal swabs - experimental group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Lit>
              <c:ptCount val="4"/>
              <c:pt idx="0">
                <c:v>3 dpc</c:v>
              </c:pt>
              <c:pt idx="1">
                <c:v>7 dpc</c:v>
              </c:pt>
              <c:pt idx="2">
                <c:v>10 dpc</c:v>
              </c:pt>
              <c:pt idx="3">
                <c:v>14 dcp</c:v>
              </c:pt>
            </c:strLit>
          </c:cat>
          <c:val>
            <c:numLit>
              <c:formatCode>General</c:formatCode>
              <c:ptCount val="4"/>
              <c:pt idx="0">
                <c:v>8176.5751953125</c:v>
              </c:pt>
              <c:pt idx="1">
                <c:v>1</c:v>
              </c:pt>
              <c:pt idx="2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FD8-4EF3-80FB-C8B26454A545}"/>
            </c:ext>
          </c:extLst>
        </c:ser>
        <c:ser>
          <c:idx val="1"/>
          <c:order val="1"/>
          <c:tx>
            <c:v>oropharyngeal swabs - control group</c:v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strLit>
              <c:ptCount val="4"/>
              <c:pt idx="0">
                <c:v>3 dpc</c:v>
              </c:pt>
              <c:pt idx="1">
                <c:v>7 dpc</c:v>
              </c:pt>
              <c:pt idx="2">
                <c:v>10 dpc</c:v>
              </c:pt>
              <c:pt idx="3">
                <c:v>14 dcp</c:v>
              </c:pt>
            </c:strLit>
          </c:cat>
          <c:val>
            <c:numLit>
              <c:formatCode>General</c:formatCode>
              <c:ptCount val="4"/>
              <c:pt idx="0">
                <c:v>234102.9765625</c:v>
              </c:pt>
              <c:pt idx="1">
                <c:v>50519.26171875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FD8-4EF3-80FB-C8B26454A545}"/>
            </c:ext>
          </c:extLst>
        </c:ser>
        <c:ser>
          <c:idx val="2"/>
          <c:order val="2"/>
          <c:tx>
            <c:v>cloacal swabs - experimental group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4"/>
              <c:pt idx="0">
                <c:v>3 dpc</c:v>
              </c:pt>
              <c:pt idx="1">
                <c:v>7 dpc</c:v>
              </c:pt>
              <c:pt idx="2">
                <c:v>10 dpc</c:v>
              </c:pt>
              <c:pt idx="3">
                <c:v>14 dcp</c:v>
              </c:pt>
            </c:strLit>
          </c:cat>
          <c:val>
            <c:numLit>
              <c:formatCode>General</c:formatCode>
              <c:ptCount val="4"/>
              <c:pt idx="1">
                <c:v>5336.3320922851544</c:v>
              </c:pt>
              <c:pt idx="2">
                <c:v>1484.51708984375</c:v>
              </c:pt>
              <c:pt idx="3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FD8-4EF3-80FB-C8B26454A545}"/>
            </c:ext>
          </c:extLst>
        </c:ser>
        <c:ser>
          <c:idx val="3"/>
          <c:order val="3"/>
          <c:tx>
            <c:v>cloacal swabs - control group</c:v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cat>
            <c:strLit>
              <c:ptCount val="4"/>
              <c:pt idx="0">
                <c:v>3 dpc</c:v>
              </c:pt>
              <c:pt idx="1">
                <c:v>7 dpc</c:v>
              </c:pt>
              <c:pt idx="2">
                <c:v>10 dpc</c:v>
              </c:pt>
              <c:pt idx="3">
                <c:v>14 dcp</c:v>
              </c:pt>
            </c:strLit>
          </c:cat>
          <c:val>
            <c:numLit>
              <c:formatCode>General</c:formatCode>
              <c:ptCount val="4"/>
              <c:pt idx="1">
                <c:v>1144544.875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FD8-4EF3-80FB-C8B26454A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9242656"/>
        <c:axId val="739244296"/>
      </c:lineChart>
      <c:catAx>
        <c:axId val="73924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39244296"/>
        <c:crosses val="autoZero"/>
        <c:auto val="1"/>
        <c:lblAlgn val="ctr"/>
        <c:lblOffset val="100"/>
        <c:noMultiLvlLbl val="0"/>
      </c:catAx>
      <c:valAx>
        <c:axId val="7392442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E+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39242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7193678898726488E-2"/>
          <c:y val="0.86394658233388666"/>
          <c:w val="0.88140098274245016"/>
          <c:h val="0.1236528532524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36</xdr:row>
      <xdr:rowOff>104774</xdr:rowOff>
    </xdr:from>
    <xdr:to>
      <xdr:col>3</xdr:col>
      <xdr:colOff>1057275</xdr:colOff>
      <xdr:row>61</xdr:row>
      <xdr:rowOff>114299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50</xdr:row>
      <xdr:rowOff>66674</xdr:rowOff>
    </xdr:from>
    <xdr:to>
      <xdr:col>3</xdr:col>
      <xdr:colOff>1066800</xdr:colOff>
      <xdr:row>78</xdr:row>
      <xdr:rowOff>38100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zoomScale="90" zoomScaleNormal="90" workbookViewId="0">
      <selection activeCell="N80" sqref="N80"/>
    </sheetView>
  </sheetViews>
  <sheetFormatPr defaultRowHeight="15" x14ac:dyDescent="0.25"/>
  <cols>
    <col min="1" max="1" width="44.140625" style="11" customWidth="1"/>
    <col min="2" max="2" width="27.28515625" style="11" customWidth="1"/>
    <col min="3" max="3" width="26" style="11" customWidth="1"/>
    <col min="4" max="4" width="33.42578125" style="11" customWidth="1"/>
    <col min="5" max="5" width="24.28515625" style="11" customWidth="1"/>
    <col min="6" max="6" width="27.140625" style="11" customWidth="1"/>
    <col min="7" max="7" width="38.28515625" style="11" bestFit="1" customWidth="1"/>
    <col min="8" max="9" width="9.140625" style="11"/>
    <col min="10" max="10" width="16.28515625" style="11" customWidth="1"/>
    <col min="11" max="16384" width="9.140625" style="11"/>
  </cols>
  <sheetData>
    <row r="1" spans="1:18" ht="51.75" thickBot="1" x14ac:dyDescent="0.3">
      <c r="A1" s="7" t="s">
        <v>6</v>
      </c>
      <c r="B1" s="8" t="s">
        <v>7</v>
      </c>
      <c r="C1" s="8" t="s">
        <v>8</v>
      </c>
      <c r="D1" s="8" t="s">
        <v>9</v>
      </c>
      <c r="E1" s="8" t="s">
        <v>10</v>
      </c>
      <c r="F1" s="9" t="s">
        <v>11</v>
      </c>
      <c r="G1" s="9" t="s">
        <v>12</v>
      </c>
      <c r="H1" s="9" t="s">
        <v>13</v>
      </c>
      <c r="I1" s="9" t="s">
        <v>14</v>
      </c>
      <c r="J1" s="7" t="s">
        <v>6</v>
      </c>
      <c r="K1" s="8" t="s">
        <v>7</v>
      </c>
      <c r="L1" s="8" t="s">
        <v>8</v>
      </c>
      <c r="M1" s="8" t="s">
        <v>9</v>
      </c>
      <c r="N1" s="8" t="s">
        <v>10</v>
      </c>
      <c r="O1" s="9" t="s">
        <v>11</v>
      </c>
      <c r="P1" s="9" t="s">
        <v>12</v>
      </c>
      <c r="Q1" s="9" t="s">
        <v>13</v>
      </c>
      <c r="R1" s="9" t="s">
        <v>14</v>
      </c>
    </row>
    <row r="2" spans="1:18" x14ac:dyDescent="0.25">
      <c r="A2" t="s">
        <v>4</v>
      </c>
      <c r="B2" s="2">
        <v>145516</v>
      </c>
      <c r="C2" s="2">
        <v>9402.2470699999994</v>
      </c>
      <c r="D2" s="1">
        <v>1</v>
      </c>
      <c r="E2" s="1">
        <v>1</v>
      </c>
      <c r="F2" s="1">
        <v>1</v>
      </c>
      <c r="G2" s="5">
        <v>138.45486450195313</v>
      </c>
      <c r="H2" s="5">
        <v>29.321197509765625</v>
      </c>
      <c r="I2" s="1">
        <v>1</v>
      </c>
      <c r="J2" t="s">
        <v>5</v>
      </c>
      <c r="K2" s="2">
        <v>70343.1875</v>
      </c>
      <c r="L2" s="2">
        <v>12115.017578125</v>
      </c>
      <c r="M2" s="2">
        <v>51196.515625</v>
      </c>
      <c r="N2" s="1">
        <v>1</v>
      </c>
      <c r="O2" s="5">
        <v>77100.5078125</v>
      </c>
      <c r="P2" s="5">
        <v>13769.2578125</v>
      </c>
      <c r="Q2" s="5">
        <v>1412137.625</v>
      </c>
      <c r="R2" s="5">
        <v>1863.669189453125</v>
      </c>
    </row>
    <row r="3" spans="1:18" x14ac:dyDescent="0.25">
      <c r="A3" t="s">
        <v>4</v>
      </c>
      <c r="B3" s="2">
        <v>26.696683883666992</v>
      </c>
      <c r="C3" s="2">
        <v>56522.49609375</v>
      </c>
      <c r="D3" s="1">
        <v>1</v>
      </c>
      <c r="E3" s="1">
        <v>1</v>
      </c>
      <c r="F3" s="1">
        <v>1</v>
      </c>
      <c r="G3" s="5">
        <v>37.808494567871094</v>
      </c>
      <c r="H3" s="5">
        <v>0.38721153140068054</v>
      </c>
      <c r="I3" s="1">
        <v>1</v>
      </c>
      <c r="J3" t="s">
        <v>5</v>
      </c>
      <c r="K3" s="2">
        <v>31149.583984375</v>
      </c>
      <c r="L3" s="2">
        <v>16555.333984375</v>
      </c>
      <c r="M3" s="2">
        <v>32.485671997070313</v>
      </c>
      <c r="N3" s="1">
        <v>1</v>
      </c>
      <c r="O3" s="5">
        <v>31382.431640625</v>
      </c>
      <c r="P3" s="5">
        <v>2880.878173828125</v>
      </c>
      <c r="Q3" s="5">
        <v>154.08380126953125</v>
      </c>
      <c r="R3" s="5">
        <v>116.03108215332031</v>
      </c>
    </row>
    <row r="4" spans="1:18" x14ac:dyDescent="0.25">
      <c r="A4" t="s">
        <v>4</v>
      </c>
      <c r="B4" s="2">
        <v>4623.96630859375</v>
      </c>
      <c r="C4" s="2">
        <v>513284.84375</v>
      </c>
      <c r="D4" s="1">
        <v>1</v>
      </c>
      <c r="E4" s="1">
        <v>1</v>
      </c>
      <c r="F4" s="1">
        <v>1</v>
      </c>
      <c r="G4" s="5">
        <v>35.717632293701172</v>
      </c>
      <c r="H4" s="5">
        <v>37.560886383056641</v>
      </c>
      <c r="I4" s="1">
        <v>1</v>
      </c>
      <c r="J4" t="s">
        <v>5</v>
      </c>
      <c r="K4" s="2">
        <v>261319.625</v>
      </c>
      <c r="L4" s="2">
        <v>33966.8046875</v>
      </c>
      <c r="M4" s="2"/>
      <c r="N4" s="1">
        <v>1</v>
      </c>
      <c r="O4" s="5">
        <v>227216.3125</v>
      </c>
      <c r="P4" s="5">
        <v>29966.05078125</v>
      </c>
      <c r="Q4" s="5">
        <v>701.39105224609375</v>
      </c>
      <c r="R4" s="5">
        <v>87.458114624023438</v>
      </c>
    </row>
    <row r="5" spans="1:18" x14ac:dyDescent="0.25">
      <c r="A5" t="s">
        <v>4</v>
      </c>
      <c r="B5" s="2">
        <v>29974.830078125</v>
      </c>
      <c r="C5" s="2">
        <v>272.3211669921875</v>
      </c>
      <c r="D5" s="2"/>
      <c r="E5" s="2"/>
      <c r="F5" s="1">
        <v>1</v>
      </c>
      <c r="G5" s="5"/>
      <c r="H5" s="5"/>
      <c r="I5" s="5"/>
      <c r="J5" t="s">
        <v>5</v>
      </c>
      <c r="K5" s="2">
        <v>105014.6171875</v>
      </c>
      <c r="L5" s="2">
        <v>18218.525390625</v>
      </c>
      <c r="M5" s="2"/>
      <c r="N5" s="1">
        <v>1</v>
      </c>
      <c r="O5" s="5">
        <v>892.93603515625</v>
      </c>
      <c r="P5" s="5">
        <v>20654.0859375</v>
      </c>
      <c r="Q5" s="5">
        <v>198.34605407714844</v>
      </c>
      <c r="R5" s="5">
        <v>983.3253173828125</v>
      </c>
    </row>
    <row r="6" spans="1:18" x14ac:dyDescent="0.25">
      <c r="A6" t="s">
        <v>4</v>
      </c>
      <c r="B6" s="2">
        <v>15336304</v>
      </c>
      <c r="C6" s="2">
        <v>256.05227661132813</v>
      </c>
      <c r="D6" s="2"/>
      <c r="E6" s="2"/>
      <c r="F6" s="1">
        <v>1</v>
      </c>
      <c r="G6" s="5"/>
      <c r="H6" s="5"/>
      <c r="I6" s="5"/>
      <c r="J6" t="s">
        <v>5</v>
      </c>
      <c r="K6" s="2">
        <v>24826.583984375</v>
      </c>
      <c r="L6" s="2">
        <v>155466.65625</v>
      </c>
      <c r="M6" s="2"/>
      <c r="N6" s="2"/>
      <c r="O6" s="5">
        <v>18993.3046875</v>
      </c>
      <c r="P6" s="5">
        <v>131937.390625</v>
      </c>
      <c r="Q6" s="5">
        <v>107.98439025878906</v>
      </c>
      <c r="R6" s="5"/>
    </row>
    <row r="7" spans="1:18" x14ac:dyDescent="0.25">
      <c r="A7" t="s">
        <v>4</v>
      </c>
      <c r="B7" s="2">
        <v>375.16317749023438</v>
      </c>
      <c r="C7" s="2">
        <v>18028.966796875</v>
      </c>
      <c r="D7" s="2"/>
      <c r="E7" s="2"/>
      <c r="F7" s="1">
        <v>1</v>
      </c>
      <c r="G7" s="5"/>
      <c r="H7" s="5"/>
      <c r="I7" s="5"/>
      <c r="J7" t="s">
        <v>5</v>
      </c>
      <c r="K7" s="2">
        <v>177797.203125</v>
      </c>
      <c r="L7" s="2">
        <v>61428.67578125</v>
      </c>
      <c r="M7" s="2"/>
      <c r="N7" s="2"/>
      <c r="O7" s="5">
        <v>98515.8046875</v>
      </c>
      <c r="P7" s="5">
        <v>7896.7763671875</v>
      </c>
      <c r="Q7" s="5">
        <v>228.91233825683594</v>
      </c>
      <c r="R7" s="5"/>
    </row>
    <row r="8" spans="1:18" x14ac:dyDescent="0.25">
      <c r="A8" t="s">
        <v>4</v>
      </c>
      <c r="B8" s="2"/>
      <c r="C8" s="2">
        <v>2214.04736328125</v>
      </c>
      <c r="D8" s="2"/>
      <c r="E8" s="2"/>
      <c r="F8" s="5"/>
      <c r="G8" s="5"/>
      <c r="H8" s="5"/>
      <c r="I8" s="5"/>
      <c r="J8" t="s">
        <v>5</v>
      </c>
      <c r="K8" s="2">
        <v>1190.555419921875</v>
      </c>
      <c r="L8" s="2">
        <v>13902.3408203125</v>
      </c>
      <c r="M8" s="2"/>
      <c r="N8" s="2"/>
      <c r="O8" s="5">
        <v>102930.609375</v>
      </c>
      <c r="P8" s="5">
        <v>9035.5556640625</v>
      </c>
      <c r="Q8" s="5"/>
      <c r="R8" s="5"/>
    </row>
    <row r="9" spans="1:18" x14ac:dyDescent="0.25">
      <c r="A9" t="s">
        <v>4</v>
      </c>
      <c r="B9" s="2"/>
      <c r="C9" s="2">
        <v>6037136.5</v>
      </c>
      <c r="D9" s="2"/>
      <c r="E9" s="2"/>
      <c r="F9" s="5"/>
      <c r="G9" s="5"/>
      <c r="H9" s="5"/>
      <c r="I9" s="5"/>
      <c r="J9" t="s">
        <v>5</v>
      </c>
      <c r="K9" s="2">
        <v>35100.67578125</v>
      </c>
      <c r="L9" s="2">
        <v>76224.3671875</v>
      </c>
      <c r="M9" s="2"/>
      <c r="N9" s="2"/>
      <c r="O9" s="5">
        <v>4580.357421875</v>
      </c>
      <c r="P9" s="5">
        <v>1494.3704833984375</v>
      </c>
      <c r="Q9" s="5"/>
      <c r="R9" s="5"/>
    </row>
    <row r="10" spans="1:18" x14ac:dyDescent="0.25">
      <c r="A10" t="s">
        <v>4</v>
      </c>
      <c r="B10" s="2"/>
      <c r="C10" s="2">
        <v>27033.05859375</v>
      </c>
      <c r="D10" s="2"/>
      <c r="E10" s="2"/>
      <c r="F10" s="5"/>
      <c r="G10" s="5"/>
      <c r="H10" s="5"/>
      <c r="I10" s="5"/>
      <c r="J10" t="s">
        <v>5</v>
      </c>
      <c r="K10" s="2">
        <v>18167.39453125</v>
      </c>
      <c r="L10" s="2">
        <v>76321.3515625</v>
      </c>
      <c r="M10" s="2"/>
      <c r="N10" s="2"/>
      <c r="O10" s="5">
        <v>6560.447265625</v>
      </c>
      <c r="P10" s="5">
        <v>2886.281005859375</v>
      </c>
      <c r="Q10" s="5"/>
      <c r="R10" s="5"/>
    </row>
    <row r="11" spans="1:18" ht="15.75" thickBot="1" x14ac:dyDescent="0.3">
      <c r="A11" t="s">
        <v>4</v>
      </c>
      <c r="B11" s="4"/>
      <c r="C11" s="4">
        <v>35.011966705322266</v>
      </c>
      <c r="D11" s="4"/>
      <c r="E11" s="4"/>
      <c r="F11" s="6"/>
      <c r="G11" s="6"/>
      <c r="H11" s="6"/>
      <c r="I11" s="6"/>
      <c r="J11" t="s">
        <v>5</v>
      </c>
      <c r="K11" s="2">
        <v>74912.421875</v>
      </c>
      <c r="L11" s="2">
        <v>33441.703125</v>
      </c>
      <c r="M11" s="2"/>
      <c r="N11" s="2"/>
      <c r="O11" s="5">
        <v>32.392513275146484</v>
      </c>
      <c r="P11" s="5">
        <v>6197.5908203125</v>
      </c>
      <c r="Q11" s="5"/>
      <c r="R11" s="5"/>
    </row>
    <row r="12" spans="1:18" x14ac:dyDescent="0.25">
      <c r="A12"/>
      <c r="B12" s="2"/>
      <c r="C12" s="2"/>
      <c r="D12" s="2"/>
      <c r="E12" s="3"/>
      <c r="F12" s="5"/>
      <c r="G12" s="5"/>
      <c r="H12" s="5"/>
      <c r="I12" s="5"/>
      <c r="J12" t="s">
        <v>5</v>
      </c>
      <c r="K12" s="2">
        <v>264471.40625</v>
      </c>
      <c r="L12" s="2">
        <v>136236.703125</v>
      </c>
      <c r="M12" s="2"/>
      <c r="N12" s="2"/>
      <c r="O12" s="5">
        <v>31.096099853515625</v>
      </c>
      <c r="P12" s="5">
        <v>52139.30078125</v>
      </c>
      <c r="Q12" s="5"/>
      <c r="R12" s="5"/>
    </row>
    <row r="13" spans="1:18" x14ac:dyDescent="0.25">
      <c r="A13"/>
      <c r="B13" s="2"/>
      <c r="C13" s="2"/>
      <c r="D13" s="2"/>
      <c r="E13" s="3"/>
      <c r="F13" s="5"/>
      <c r="G13" s="5"/>
      <c r="H13" s="5"/>
      <c r="I13" s="5"/>
      <c r="J13" t="s">
        <v>5</v>
      </c>
      <c r="K13" s="2">
        <v>123138.078125</v>
      </c>
      <c r="L13" s="2">
        <v>79170.625</v>
      </c>
      <c r="M13" s="2"/>
      <c r="N13" s="2"/>
      <c r="O13" s="5">
        <v>33.72723388671875</v>
      </c>
      <c r="P13" s="5">
        <v>39144.83984375</v>
      </c>
      <c r="Q13" s="5"/>
      <c r="R13" s="5"/>
    </row>
    <row r="14" spans="1:18" x14ac:dyDescent="0.25">
      <c r="A14"/>
      <c r="B14" s="2"/>
      <c r="C14" s="2"/>
      <c r="D14" s="2"/>
      <c r="E14" s="3"/>
      <c r="F14" s="5"/>
      <c r="G14" s="5"/>
      <c r="H14" s="5"/>
      <c r="I14" s="5"/>
      <c r="J14" t="s">
        <v>5</v>
      </c>
      <c r="K14" s="2">
        <v>226856.734375</v>
      </c>
      <c r="L14" s="2">
        <v>88797.8828125</v>
      </c>
      <c r="M14" s="2"/>
      <c r="N14" s="2"/>
      <c r="O14" s="5"/>
      <c r="P14" s="5">
        <v>19017.1640625</v>
      </c>
      <c r="Q14" s="5"/>
      <c r="R14" s="5"/>
    </row>
    <row r="15" spans="1:18" x14ac:dyDescent="0.25">
      <c r="A15"/>
      <c r="B15" s="2"/>
      <c r="C15" s="2"/>
      <c r="D15" s="2"/>
      <c r="E15" s="3"/>
      <c r="F15" s="5"/>
      <c r="G15" s="5"/>
      <c r="H15" s="5"/>
      <c r="I15" s="5"/>
      <c r="J15" t="s">
        <v>5</v>
      </c>
      <c r="K15" s="2">
        <v>537683.4375</v>
      </c>
      <c r="L15" s="2">
        <v>169108.40625</v>
      </c>
      <c r="M15" s="2"/>
      <c r="N15" s="2"/>
      <c r="O15" s="5"/>
      <c r="P15" s="5">
        <v>32471.73828125</v>
      </c>
      <c r="Q15" s="5"/>
      <c r="R15" s="5"/>
    </row>
    <row r="16" spans="1:18" x14ac:dyDescent="0.25">
      <c r="A16"/>
      <c r="B16" s="2"/>
      <c r="C16" s="2"/>
      <c r="D16" s="2"/>
      <c r="E16" s="2"/>
      <c r="F16" s="5"/>
      <c r="G16" s="5"/>
      <c r="H16" s="5"/>
      <c r="I16" s="5"/>
      <c r="J16" t="s">
        <v>5</v>
      </c>
      <c r="K16" s="2">
        <v>474183.4375</v>
      </c>
      <c r="L16" s="2">
        <v>199411.34375</v>
      </c>
      <c r="M16" s="2"/>
      <c r="N16" s="2"/>
      <c r="O16" s="5"/>
      <c r="P16" s="5">
        <v>6197.47119140625</v>
      </c>
      <c r="Q16" s="5"/>
      <c r="R16" s="5"/>
    </row>
    <row r="17" spans="1:18" x14ac:dyDescent="0.25">
      <c r="A17"/>
      <c r="B17" s="2"/>
      <c r="C17" s="2"/>
      <c r="D17" s="2"/>
      <c r="E17" s="2"/>
      <c r="F17" s="5"/>
      <c r="G17" s="5"/>
      <c r="H17" s="5"/>
      <c r="I17" s="5"/>
      <c r="J17" t="s">
        <v>5</v>
      </c>
      <c r="K17" s="2">
        <v>241532.890625</v>
      </c>
      <c r="L17" s="2">
        <v>109946.4296875</v>
      </c>
      <c r="M17" s="2"/>
      <c r="N17" s="2"/>
      <c r="O17" s="5"/>
      <c r="P17" s="5">
        <v>4306.99951171875</v>
      </c>
      <c r="Q17" s="5"/>
      <c r="R17" s="5"/>
    </row>
    <row r="18" spans="1:18" x14ac:dyDescent="0.25">
      <c r="A18"/>
      <c r="B18" s="2"/>
      <c r="C18" s="2"/>
      <c r="D18" s="2"/>
      <c r="E18" s="2"/>
      <c r="F18" s="5"/>
      <c r="G18" s="5"/>
      <c r="H18" s="5"/>
      <c r="I18" s="5"/>
      <c r="J18" t="s">
        <v>5</v>
      </c>
      <c r="K18" s="2">
        <v>55812.046875</v>
      </c>
      <c r="L18" s="2">
        <v>36160.3203125</v>
      </c>
      <c r="M18" s="2"/>
      <c r="N18" s="2"/>
      <c r="O18" s="5"/>
      <c r="P18" s="5">
        <v>3484.452880859375</v>
      </c>
      <c r="Q18" s="5"/>
      <c r="R18" s="5"/>
    </row>
    <row r="19" spans="1:18" x14ac:dyDescent="0.25">
      <c r="A19"/>
      <c r="B19" s="2"/>
      <c r="C19" s="2"/>
      <c r="D19" s="2"/>
      <c r="E19" s="2"/>
      <c r="F19" s="5"/>
      <c r="G19" s="5"/>
      <c r="H19" s="5"/>
      <c r="I19" s="5"/>
      <c r="J19" t="s">
        <v>5</v>
      </c>
      <c r="K19" s="2">
        <v>30843.05859375</v>
      </c>
      <c r="L19" s="2"/>
      <c r="M19" s="2"/>
      <c r="N19" s="2"/>
      <c r="O19" s="5"/>
      <c r="P19" s="5"/>
      <c r="Q19" s="5"/>
      <c r="R19" s="5"/>
    </row>
    <row r="20" spans="1:18" ht="15.75" thickBot="1" x14ac:dyDescent="0.3">
      <c r="A20"/>
      <c r="B20" s="2"/>
      <c r="C20" s="2"/>
      <c r="D20" s="2"/>
      <c r="E20" s="2"/>
      <c r="F20" s="5"/>
      <c r="G20" s="5"/>
      <c r="H20" s="5"/>
      <c r="I20" s="5"/>
      <c r="J20" t="s">
        <v>5</v>
      </c>
      <c r="K20" s="4">
        <v>183161.921875</v>
      </c>
      <c r="L20" s="4"/>
      <c r="M20" s="4"/>
      <c r="N20" s="4"/>
      <c r="O20" s="6"/>
      <c r="P20" s="6"/>
      <c r="Q20" s="6"/>
      <c r="R20" s="6"/>
    </row>
    <row r="22" spans="1:18" x14ac:dyDescent="0.25">
      <c r="B22" s="11">
        <f>MEDIAN(B2:B7)</f>
        <v>17299.398193359375</v>
      </c>
      <c r="C22" s="11">
        <f>MEDIAN(C2:C11)</f>
        <v>13715.606933437499</v>
      </c>
      <c r="D22" s="11">
        <f>AVERAGE(D2:D4)</f>
        <v>1</v>
      </c>
      <c r="E22" s="11">
        <f>AVERAGE(E2:E4)</f>
        <v>1</v>
      </c>
      <c r="F22" s="11">
        <f>AVERAGE(F2:F7)</f>
        <v>1</v>
      </c>
      <c r="G22" s="11">
        <f>MEDIAN(G2:G4)</f>
        <v>37.808494567871094</v>
      </c>
      <c r="H22" s="11">
        <f>MEDIAN(H2:H4)</f>
        <v>29.321197509765625</v>
      </c>
      <c r="I22" s="11">
        <f>AVERAGE(I2:I4)</f>
        <v>1</v>
      </c>
      <c r="K22" s="11">
        <f>MEDIAN(K2:K20)</f>
        <v>105014.6171875</v>
      </c>
      <c r="L22" s="11">
        <f>MEDIAN(L2:L18)</f>
        <v>76224.3671875</v>
      </c>
      <c r="M22" s="11">
        <f>MEDIAN(M2:M3)</f>
        <v>25614.500648498535</v>
      </c>
      <c r="N22" s="11">
        <f>MEDIAN(N2:N5)</f>
        <v>1</v>
      </c>
      <c r="O22" s="11">
        <f>MEDIAN(O2:O13)</f>
        <v>12776.8759765625</v>
      </c>
      <c r="P22" s="11">
        <f>MEDIAN(P2:P18)</f>
        <v>9035.5556640625</v>
      </c>
      <c r="Q22" s="11">
        <f>MEDIAN(Q2:Q7)</f>
        <v>213.62919616699219</v>
      </c>
      <c r="R22" s="11">
        <f>MEDIAN(R2:R5)</f>
        <v>549.67819976806641</v>
      </c>
    </row>
    <row r="23" spans="1:18" x14ac:dyDescent="0.25">
      <c r="B23" s="11">
        <f>_xlfn.STDEV.P(B2:B7)</f>
        <v>5702275.7847674806</v>
      </c>
      <c r="C23" s="11">
        <f>_xlfn.STDEV.P(C2:C11)</f>
        <v>1796487.8407660204</v>
      </c>
      <c r="D23" s="11">
        <f>_xlfn.STDEV.P(D2:D4)</f>
        <v>0</v>
      </c>
      <c r="E23" s="11">
        <f>_xlfn.STDEV.P(E2:E4)</f>
        <v>0</v>
      </c>
      <c r="F23" s="11">
        <f>_xlfn.STDEV.P(F2:F7)</f>
        <v>0</v>
      </c>
      <c r="G23" s="11">
        <f>_xlfn.STDEV.P(G2:G4)</f>
        <v>47.945573735886448</v>
      </c>
      <c r="H23" s="11">
        <f>_xlfn.STDEV.P(H2:H4)</f>
        <v>15.940689094618119</v>
      </c>
      <c r="I23" s="11">
        <f>_xlfn.STDEV.P(I2:I4)</f>
        <v>0</v>
      </c>
      <c r="K23" s="11">
        <f>_xlfn.STDEV.P(K2:K20)</f>
        <v>148139.66103992448</v>
      </c>
      <c r="L23" s="11">
        <f>_xlfn.STDEV.P(L2:L18)</f>
        <v>57045.578693800075</v>
      </c>
      <c r="M23" s="11">
        <f>_xlfn.STDEV.P(M2:M3)</f>
        <v>25582.014976501465</v>
      </c>
      <c r="N23" s="11">
        <f>_xlfn.STDEV.P(N2:N5)</f>
        <v>0</v>
      </c>
      <c r="O23" s="11">
        <f>_xlfn.STDEV.P(O2:O13)</f>
        <v>66062.68793095804</v>
      </c>
      <c r="P23" s="11">
        <f>_xlfn.STDEV.P(P2:P18)</f>
        <v>30877.816854398334</v>
      </c>
      <c r="Q23" s="11">
        <f>_xlfn.STDEV.P(Q2:Q7)</f>
        <v>526168.99932888814</v>
      </c>
      <c r="R23" s="11">
        <f>_xlfn.STDEV.P(R2:R5)</f>
        <v>730.57185732472362</v>
      </c>
    </row>
    <row r="27" spans="1:18" x14ac:dyDescent="0.25">
      <c r="A27" s="12"/>
      <c r="B27" s="15" t="s">
        <v>0</v>
      </c>
      <c r="C27" s="15" t="s">
        <v>1</v>
      </c>
      <c r="D27" s="15" t="s">
        <v>2</v>
      </c>
      <c r="E27" s="15" t="s">
        <v>3</v>
      </c>
    </row>
    <row r="28" spans="1:18" x14ac:dyDescent="0.25">
      <c r="A28" s="12" t="s">
        <v>15</v>
      </c>
      <c r="B28" s="12">
        <f>B22</f>
        <v>17299.398193359375</v>
      </c>
      <c r="C28" s="12">
        <f>C22</f>
        <v>13715.606933437499</v>
      </c>
      <c r="D28" s="12">
        <f>D22</f>
        <v>1</v>
      </c>
      <c r="E28" s="12">
        <f>E22</f>
        <v>1</v>
      </c>
    </row>
    <row r="29" spans="1:18" x14ac:dyDescent="0.25">
      <c r="A29" s="12" t="s">
        <v>18</v>
      </c>
      <c r="B29" s="12">
        <f>K22</f>
        <v>105014.6171875</v>
      </c>
      <c r="C29" s="12">
        <f t="shared" ref="C29:E29" si="0">L22</f>
        <v>76224.3671875</v>
      </c>
      <c r="D29" s="12">
        <f t="shared" si="0"/>
        <v>25614.500648498535</v>
      </c>
      <c r="E29" s="12">
        <f t="shared" si="0"/>
        <v>1</v>
      </c>
    </row>
    <row r="30" spans="1:18" x14ac:dyDescent="0.25">
      <c r="A30" s="13" t="s">
        <v>17</v>
      </c>
      <c r="B30" s="12">
        <f>F22</f>
        <v>1</v>
      </c>
      <c r="C30" s="12">
        <f>G22</f>
        <v>37.808494567871094</v>
      </c>
      <c r="D30" s="12">
        <f>H22</f>
        <v>29.321197509765625</v>
      </c>
      <c r="E30" s="12">
        <f>I22</f>
        <v>1</v>
      </c>
    </row>
    <row r="31" spans="1:18" x14ac:dyDescent="0.25">
      <c r="A31" s="13" t="s">
        <v>16</v>
      </c>
      <c r="B31" s="12">
        <f>O22</f>
        <v>12776.8759765625</v>
      </c>
      <c r="C31" s="12">
        <f t="shared" ref="C31:E31" si="1">P22</f>
        <v>9035.5556640625</v>
      </c>
      <c r="D31" s="12">
        <f t="shared" si="1"/>
        <v>213.62919616699219</v>
      </c>
      <c r="E31" s="12">
        <f t="shared" si="1"/>
        <v>549.67819976806641</v>
      </c>
    </row>
    <row r="32" spans="1:18" x14ac:dyDescent="0.25">
      <c r="A32" s="12" t="s">
        <v>19</v>
      </c>
      <c r="B32" s="12"/>
      <c r="C32" s="12"/>
      <c r="D32" s="12"/>
      <c r="E32" s="12"/>
    </row>
    <row r="33" spans="1:5" x14ac:dyDescent="0.25">
      <c r="A33" s="12" t="s">
        <v>20</v>
      </c>
      <c r="B33" s="12"/>
      <c r="C33" s="12"/>
      <c r="D33" s="12"/>
      <c r="E33" s="12"/>
    </row>
    <row r="34" spans="1:5" x14ac:dyDescent="0.25">
      <c r="A34" s="13" t="s">
        <v>21</v>
      </c>
      <c r="B34" s="12"/>
      <c r="C34" s="12"/>
      <c r="D34" s="12"/>
      <c r="E34" s="12"/>
    </row>
    <row r="35" spans="1:5" x14ac:dyDescent="0.25">
      <c r="A35" s="13" t="s">
        <v>22</v>
      </c>
      <c r="B35" s="12"/>
      <c r="C35" s="12"/>
      <c r="D35" s="12"/>
      <c r="E35" s="12"/>
    </row>
    <row r="36" spans="1:5" x14ac:dyDescent="0.25">
      <c r="C36" s="14">
        <f>C30</f>
        <v>37.808494567871094</v>
      </c>
      <c r="D36" s="14">
        <f>D34</f>
        <v>0</v>
      </c>
      <c r="E36" s="14">
        <f>E34</f>
        <v>0</v>
      </c>
    </row>
  </sheetData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0"/>
  <sheetViews>
    <sheetView tabSelected="1" zoomScale="60" zoomScaleNormal="60" workbookViewId="0">
      <selection activeCell="E54" sqref="E54"/>
    </sheetView>
  </sheetViews>
  <sheetFormatPr defaultRowHeight="12.75" x14ac:dyDescent="0.2"/>
  <cols>
    <col min="1" max="1" width="26.5703125" customWidth="1"/>
    <col min="2" max="2" width="30.5703125" customWidth="1"/>
    <col min="3" max="3" width="29.42578125" customWidth="1"/>
    <col min="4" max="4" width="39" customWidth="1"/>
    <col min="5" max="5" width="40.42578125" customWidth="1"/>
    <col min="6" max="6" width="37.28515625" customWidth="1"/>
    <col min="7" max="7" width="124.5703125" customWidth="1"/>
  </cols>
  <sheetData>
    <row r="1" spans="1:6" x14ac:dyDescent="0.2">
      <c r="A1" s="16" t="s">
        <v>23</v>
      </c>
      <c r="B1" s="16" t="s">
        <v>24</v>
      </c>
      <c r="C1" s="16" t="s">
        <v>25</v>
      </c>
      <c r="D1" s="17" t="s">
        <v>26</v>
      </c>
      <c r="E1" s="17" t="s">
        <v>27</v>
      </c>
      <c r="F1" s="17" t="s">
        <v>28</v>
      </c>
    </row>
    <row r="2" spans="1:6" x14ac:dyDescent="0.2">
      <c r="A2" s="18">
        <v>1682736.75</v>
      </c>
      <c r="B2" s="18">
        <v>16424.123046875</v>
      </c>
      <c r="C2" s="19">
        <v>2374.377197265625</v>
      </c>
      <c r="D2" s="20">
        <v>4234.2562500000004</v>
      </c>
      <c r="E2" s="21">
        <v>5582.5781999999999</v>
      </c>
      <c r="F2" s="22">
        <v>10876.472167968701</v>
      </c>
    </row>
    <row r="3" spans="1:6" x14ac:dyDescent="0.2">
      <c r="A3" s="18">
        <v>11243.40234375</v>
      </c>
      <c r="B3" s="18">
        <v>13128.578125</v>
      </c>
      <c r="C3" s="22">
        <v>18339.1171875</v>
      </c>
      <c r="D3" s="20">
        <v>6177.1435000000001</v>
      </c>
      <c r="E3" s="21">
        <v>6069.9390800000001</v>
      </c>
      <c r="F3" s="22">
        <v>42379.5654296875</v>
      </c>
    </row>
    <row r="4" spans="1:6" x14ac:dyDescent="0.2">
      <c r="A4" s="18">
        <v>15066.517578125</v>
      </c>
      <c r="B4" s="23">
        <v>0</v>
      </c>
      <c r="C4" s="24">
        <v>6867.6200866699219</v>
      </c>
      <c r="D4" s="21">
        <v>2854.4578124999998</v>
      </c>
      <c r="E4" s="21">
        <v>5826.25864</v>
      </c>
      <c r="F4" s="22">
        <v>19203.117797851599</v>
      </c>
    </row>
    <row r="5" spans="1:6" x14ac:dyDescent="0.2">
      <c r="A5" s="18">
        <v>4118.9013671875</v>
      </c>
      <c r="B5" s="18">
        <v>52920.11328125</v>
      </c>
      <c r="C5" s="19">
        <v>0</v>
      </c>
      <c r="D5" s="21">
        <v>2800.2136718749998</v>
      </c>
      <c r="E5" s="21">
        <v>5221.1242675781205</v>
      </c>
      <c r="F5" s="22">
        <v>3672.461181640625</v>
      </c>
    </row>
    <row r="6" spans="1:6" x14ac:dyDescent="0.2">
      <c r="A6" s="18">
        <v>52362.54296875</v>
      </c>
      <c r="B6" s="18">
        <v>10191.47890625</v>
      </c>
      <c r="C6" s="19">
        <v>0</v>
      </c>
      <c r="D6" s="21">
        <v>765.03574218749998</v>
      </c>
      <c r="E6" s="21">
        <v>3821.599853515625</v>
      </c>
      <c r="F6" s="22">
        <v>5819.6054144965274</v>
      </c>
    </row>
    <row r="7" spans="1:6" x14ac:dyDescent="0.2">
      <c r="A7" s="18">
        <v>533.917724609375</v>
      </c>
      <c r="B7" s="18">
        <v>64756.52734375</v>
      </c>
      <c r="C7" s="19">
        <v>0</v>
      </c>
      <c r="D7" s="21">
        <v>994.92240000000004</v>
      </c>
      <c r="E7" s="21">
        <v>568.95782470703125</v>
      </c>
      <c r="F7" s="21">
        <v>0</v>
      </c>
    </row>
    <row r="8" spans="1:6" x14ac:dyDescent="0.2">
      <c r="A8" s="18">
        <v>1534331.875</v>
      </c>
      <c r="B8" s="18">
        <v>52353.98046875</v>
      </c>
      <c r="C8" s="19">
        <v>0</v>
      </c>
      <c r="D8" s="21">
        <v>9034.8703124999993</v>
      </c>
      <c r="E8" s="21">
        <v>706.69390869140625</v>
      </c>
      <c r="F8" s="22">
        <v>0</v>
      </c>
    </row>
    <row r="9" spans="1:6" x14ac:dyDescent="0.2">
      <c r="A9" s="18">
        <v>18025.416015625</v>
      </c>
      <c r="B9" s="18">
        <v>79818.96875</v>
      </c>
      <c r="C9" s="19">
        <v>0</v>
      </c>
      <c r="D9" s="21">
        <v>6178.82666015625</v>
      </c>
      <c r="E9" s="21">
        <v>10379.1142578125</v>
      </c>
      <c r="F9" s="22">
        <v>0</v>
      </c>
    </row>
    <row r="10" spans="1:6" x14ac:dyDescent="0.2">
      <c r="A10" s="18">
        <v>5109.748046875</v>
      </c>
      <c r="B10" s="18">
        <v>28115.881249999999</v>
      </c>
      <c r="C10" s="19">
        <v>0</v>
      </c>
      <c r="D10" s="21">
        <v>1807.6619140625</v>
      </c>
      <c r="E10" s="21">
        <v>7366.9736328125</v>
      </c>
      <c r="F10" s="22">
        <v>0</v>
      </c>
    </row>
    <row r="11" spans="1:6" x14ac:dyDescent="0.2">
      <c r="A11" s="18">
        <v>73885.7421875</v>
      </c>
      <c r="B11" s="24">
        <f>(AVERAGE(B2:B10))</f>
        <v>35301.07235243055</v>
      </c>
      <c r="C11" s="19">
        <v>0</v>
      </c>
      <c r="D11" s="25">
        <v>5689.5782470703098</v>
      </c>
      <c r="E11" s="26">
        <v>202319.107055664</v>
      </c>
      <c r="F11" s="22">
        <v>0</v>
      </c>
    </row>
    <row r="12" spans="1:6" x14ac:dyDescent="0.2">
      <c r="A12" s="18">
        <v>4686.64599609375</v>
      </c>
      <c r="B12" s="23">
        <v>0</v>
      </c>
      <c r="C12" s="19">
        <v>0</v>
      </c>
      <c r="D12" s="21">
        <v>7066.9390869140598</v>
      </c>
      <c r="E12" s="21">
        <v>1484.51708984375</v>
      </c>
      <c r="F12" s="22">
        <v>0</v>
      </c>
    </row>
    <row r="13" spans="1:6" x14ac:dyDescent="0.2">
      <c r="A13" s="18">
        <v>29795.642578125</v>
      </c>
      <c r="B13" s="23">
        <v>0</v>
      </c>
      <c r="C13" s="19">
        <v>0</v>
      </c>
      <c r="D13" s="21">
        <v>4983.0859375</v>
      </c>
      <c r="E13" s="21">
        <v>360.07650756835938</v>
      </c>
      <c r="F13" s="22">
        <v>0</v>
      </c>
    </row>
    <row r="14" spans="1:6" x14ac:dyDescent="0.2">
      <c r="A14" s="18">
        <v>67310.1484375</v>
      </c>
      <c r="B14" s="23">
        <v>0</v>
      </c>
      <c r="C14" s="19">
        <v>0</v>
      </c>
      <c r="D14" s="21">
        <v>2199.6097656249999</v>
      </c>
      <c r="E14" s="21">
        <v>2353.4715843200684</v>
      </c>
      <c r="F14" s="22">
        <v>0</v>
      </c>
    </row>
    <row r="15" spans="1:6" x14ac:dyDescent="0.2">
      <c r="A15" s="18">
        <v>695.72113037109375</v>
      </c>
      <c r="B15" s="23">
        <v>0</v>
      </c>
      <c r="C15" s="19">
        <v>0</v>
      </c>
      <c r="D15" s="21">
        <v>5726.32568359375</v>
      </c>
      <c r="E15" s="21">
        <v>0</v>
      </c>
      <c r="F15" s="22">
        <v>0</v>
      </c>
    </row>
    <row r="16" spans="1:6" x14ac:dyDescent="0.2">
      <c r="A16" s="18">
        <v>3431.197509765625</v>
      </c>
      <c r="B16" s="23">
        <v>0</v>
      </c>
      <c r="C16" s="19">
        <v>0</v>
      </c>
      <c r="D16" s="21">
        <v>777.53570556640602</v>
      </c>
      <c r="E16" s="21">
        <v>0</v>
      </c>
      <c r="F16" s="22">
        <v>0</v>
      </c>
    </row>
    <row r="17" spans="1:7" x14ac:dyDescent="0.2">
      <c r="A17" s="18">
        <v>1303.570556640625</v>
      </c>
      <c r="B17" s="23">
        <v>0</v>
      </c>
      <c r="C17" s="19">
        <v>0</v>
      </c>
      <c r="D17" s="21">
        <v>6564.7628784179597</v>
      </c>
      <c r="E17" s="21">
        <v>0</v>
      </c>
      <c r="F17" s="22">
        <v>0</v>
      </c>
    </row>
    <row r="18" spans="1:7" x14ac:dyDescent="0.2">
      <c r="A18" s="18">
        <v>70764.2109375</v>
      </c>
      <c r="B18" s="23">
        <v>0</v>
      </c>
      <c r="C18" s="19">
        <v>0</v>
      </c>
      <c r="D18" s="21">
        <v>5762.3614501953098</v>
      </c>
      <c r="E18" s="21">
        <v>0</v>
      </c>
      <c r="F18" s="22">
        <v>0</v>
      </c>
    </row>
    <row r="19" spans="1:7" x14ac:dyDescent="0.2">
      <c r="A19" s="18">
        <v>792.06671142578125</v>
      </c>
      <c r="B19" s="23">
        <v>0</v>
      </c>
      <c r="C19" s="19">
        <v>0</v>
      </c>
      <c r="D19" s="20">
        <v>6194.79150390625</v>
      </c>
      <c r="E19" s="21">
        <v>0</v>
      </c>
      <c r="F19" s="22">
        <v>0</v>
      </c>
    </row>
    <row r="20" spans="1:7" x14ac:dyDescent="0.2">
      <c r="A20" s="18">
        <v>512.98455810546875</v>
      </c>
      <c r="B20" s="23">
        <v>0</v>
      </c>
      <c r="C20" s="19">
        <v>0</v>
      </c>
      <c r="E20" s="21">
        <v>0</v>
      </c>
    </row>
    <row r="21" spans="1:7" x14ac:dyDescent="0.2">
      <c r="A21" s="24">
        <v>0</v>
      </c>
      <c r="C21" s="19">
        <v>0</v>
      </c>
    </row>
    <row r="22" spans="1:7" x14ac:dyDescent="0.2">
      <c r="C22" s="19">
        <v>0</v>
      </c>
    </row>
    <row r="24" spans="1:7" x14ac:dyDescent="0.2">
      <c r="A24">
        <f>MEDIAN(A2:A21)</f>
        <v>8176.5751953125</v>
      </c>
      <c r="B24">
        <f>MEDIAN(B2:B20)</f>
        <v>0</v>
      </c>
      <c r="C24">
        <f>MEDIAN(C2:C22)</f>
        <v>0</v>
      </c>
      <c r="D24">
        <f>MEDIAN(D2:D19)</f>
        <v>5336.3320922851544</v>
      </c>
      <c r="E24">
        <f>MEDIAN(E2:E20)</f>
        <v>1484.51708984375</v>
      </c>
      <c r="F24">
        <f>MEDIAN(F2:F19)</f>
        <v>0</v>
      </c>
      <c r="G24" t="s">
        <v>29</v>
      </c>
    </row>
    <row r="25" spans="1:7" x14ac:dyDescent="0.2">
      <c r="A25">
        <f>MIN(A2:A21)</f>
        <v>0</v>
      </c>
      <c r="B25">
        <f>MIN(B2:B20)</f>
        <v>0</v>
      </c>
      <c r="C25">
        <f>MIN(C2:C22)</f>
        <v>0</v>
      </c>
      <c r="D25">
        <f>MIN(D2:D19)</f>
        <v>765.03574218749998</v>
      </c>
      <c r="E25">
        <f>MIN(E2:E20)</f>
        <v>0</v>
      </c>
      <c r="F25">
        <f>MIN(F2:F19)</f>
        <v>0</v>
      </c>
      <c r="G25" t="s">
        <v>30</v>
      </c>
    </row>
    <row r="26" spans="1:7" x14ac:dyDescent="0.2">
      <c r="A26">
        <f>MAX(A2:A21)</f>
        <v>1682736.75</v>
      </c>
      <c r="B26">
        <f>MAX(B2:B20)</f>
        <v>79818.96875</v>
      </c>
      <c r="C26">
        <f>MAX(C2:C22)</f>
        <v>18339.1171875</v>
      </c>
      <c r="D26">
        <f>MAX(D2:D19)</f>
        <v>9034.8703124999993</v>
      </c>
      <c r="E26">
        <f>MAX(E2:E20)</f>
        <v>202319.107055664</v>
      </c>
      <c r="F26">
        <f>MAX(F2:F19)</f>
        <v>42379.5654296875</v>
      </c>
      <c r="G26" t="s">
        <v>31</v>
      </c>
    </row>
    <row r="29" spans="1:7" x14ac:dyDescent="0.2">
      <c r="A29" s="10"/>
      <c r="B29" s="27" t="s">
        <v>32</v>
      </c>
      <c r="C29" s="27" t="s">
        <v>33</v>
      </c>
      <c r="D29" s="27" t="s">
        <v>34</v>
      </c>
      <c r="E29" s="27" t="s">
        <v>35</v>
      </c>
    </row>
    <row r="30" spans="1:7" ht="15" x14ac:dyDescent="0.25">
      <c r="A30" s="10" t="s">
        <v>15</v>
      </c>
      <c r="B30" s="10">
        <f>A24</f>
        <v>8176.5751953125</v>
      </c>
      <c r="C30" s="28">
        <v>1</v>
      </c>
      <c r="D30" s="28">
        <v>1</v>
      </c>
      <c r="E30" s="10"/>
    </row>
    <row r="31" spans="1:7" x14ac:dyDescent="0.2">
      <c r="A31" s="10" t="s">
        <v>18</v>
      </c>
      <c r="B31" s="10">
        <v>234102.9765625</v>
      </c>
      <c r="C31" s="10">
        <v>50519.26171875</v>
      </c>
      <c r="D31" s="10"/>
      <c r="E31" s="10"/>
    </row>
    <row r="32" spans="1:7" ht="15" x14ac:dyDescent="0.25">
      <c r="A32" s="29" t="s">
        <v>17</v>
      </c>
      <c r="B32" s="10"/>
      <c r="C32" s="10">
        <f>D24</f>
        <v>5336.3320922851544</v>
      </c>
      <c r="D32" s="10">
        <f>E24</f>
        <v>1484.51708984375</v>
      </c>
      <c r="E32" s="28">
        <v>1</v>
      </c>
    </row>
    <row r="33" spans="1:6" ht="13.5" thickBot="1" x14ac:dyDescent="0.25">
      <c r="A33" s="30" t="s">
        <v>16</v>
      </c>
      <c r="B33" s="31"/>
      <c r="C33" s="31">
        <v>1144544.875</v>
      </c>
      <c r="D33" s="31"/>
      <c r="E33" s="31"/>
    </row>
    <row r="34" spans="1:6" ht="15" x14ac:dyDescent="0.25">
      <c r="A34" s="32" t="s">
        <v>36</v>
      </c>
      <c r="B34" s="33">
        <v>1</v>
      </c>
      <c r="C34" s="33">
        <v>0</v>
      </c>
      <c r="D34" s="33">
        <v>0</v>
      </c>
      <c r="E34" s="32"/>
    </row>
    <row r="35" spans="1:6" x14ac:dyDescent="0.2">
      <c r="A35" s="10" t="s">
        <v>37</v>
      </c>
      <c r="B35" s="10">
        <v>17287.658203125</v>
      </c>
      <c r="C35" s="10">
        <v>1473.224609375</v>
      </c>
      <c r="D35" s="10"/>
      <c r="E35" s="10"/>
    </row>
    <row r="36" spans="1:6" ht="15" x14ac:dyDescent="0.25">
      <c r="A36" s="29" t="s">
        <v>38</v>
      </c>
      <c r="B36" s="10"/>
      <c r="C36" s="10">
        <f>D25</f>
        <v>765.03574218749998</v>
      </c>
      <c r="D36" s="28">
        <v>1</v>
      </c>
      <c r="E36" s="28">
        <v>0</v>
      </c>
    </row>
    <row r="37" spans="1:6" ht="15.75" thickBot="1" x14ac:dyDescent="0.3">
      <c r="A37" s="30" t="s">
        <v>39</v>
      </c>
      <c r="B37" s="31"/>
      <c r="C37" s="31">
        <v>432.65328979492188</v>
      </c>
      <c r="D37" s="34"/>
      <c r="E37" s="34"/>
    </row>
    <row r="38" spans="1:6" x14ac:dyDescent="0.2">
      <c r="A38" s="32" t="s">
        <v>40</v>
      </c>
      <c r="B38" s="32">
        <f>A26</f>
        <v>1682736.75</v>
      </c>
      <c r="C38" s="32">
        <f>B26</f>
        <v>79818.96875</v>
      </c>
      <c r="D38" s="32">
        <f>C26</f>
        <v>18339.1171875</v>
      </c>
      <c r="E38" s="32"/>
    </row>
    <row r="39" spans="1:6" x14ac:dyDescent="0.2">
      <c r="A39" s="10" t="s">
        <v>41</v>
      </c>
      <c r="B39" s="10">
        <v>1404344.7265625</v>
      </c>
      <c r="C39" s="10">
        <v>305591.15625</v>
      </c>
      <c r="D39" s="10"/>
      <c r="E39" s="10"/>
    </row>
    <row r="40" spans="1:6" x14ac:dyDescent="0.2">
      <c r="A40" s="29" t="s">
        <v>42</v>
      </c>
      <c r="B40" s="10"/>
      <c r="C40" s="10">
        <f>D26</f>
        <v>9034.8703124999993</v>
      </c>
      <c r="D40" s="10">
        <f>E26</f>
        <v>202319.107055664</v>
      </c>
      <c r="E40" s="10">
        <f>F26</f>
        <v>42379.5654296875</v>
      </c>
    </row>
    <row r="41" spans="1:6" ht="15.75" thickBot="1" x14ac:dyDescent="0.3">
      <c r="A41" s="30" t="s">
        <v>43</v>
      </c>
      <c r="B41" s="31"/>
      <c r="C41" s="31">
        <v>33226036</v>
      </c>
      <c r="D41" s="34"/>
      <c r="E41" s="34"/>
    </row>
    <row r="42" spans="1:6" ht="15" x14ac:dyDescent="0.25">
      <c r="A42" s="32" t="s">
        <v>36</v>
      </c>
      <c r="B42" s="35">
        <f>B30-B34</f>
        <v>8175.5751953125</v>
      </c>
      <c r="C42" s="36">
        <v>0</v>
      </c>
      <c r="D42" s="36">
        <v>0</v>
      </c>
      <c r="E42" s="35"/>
      <c r="F42" s="37" t="s">
        <v>44</v>
      </c>
    </row>
    <row r="43" spans="1:6" ht="15" x14ac:dyDescent="0.25">
      <c r="A43" s="10" t="s">
        <v>37</v>
      </c>
      <c r="B43" s="35">
        <f>B31-B35</f>
        <v>216815.318359375</v>
      </c>
      <c r="C43" s="35">
        <f t="shared" ref="C43:D45" si="0">C31-C35</f>
        <v>49046.037109375</v>
      </c>
      <c r="D43" s="38"/>
      <c r="E43" s="38"/>
    </row>
    <row r="44" spans="1:6" ht="15" x14ac:dyDescent="0.25">
      <c r="A44" s="29" t="s">
        <v>38</v>
      </c>
      <c r="B44" s="38"/>
      <c r="C44" s="35">
        <f t="shared" si="0"/>
        <v>4571.2963500976548</v>
      </c>
      <c r="D44" s="35">
        <f t="shared" si="0"/>
        <v>1483.51708984375</v>
      </c>
      <c r="E44" s="36">
        <v>0</v>
      </c>
    </row>
    <row r="45" spans="1:6" ht="15.75" thickBot="1" x14ac:dyDescent="0.3">
      <c r="A45" s="30" t="s">
        <v>39</v>
      </c>
      <c r="B45" s="39"/>
      <c r="C45" s="39">
        <f t="shared" si="0"/>
        <v>1144112.2217102051</v>
      </c>
      <c r="D45" s="39"/>
      <c r="E45" s="39"/>
    </row>
    <row r="46" spans="1:6" x14ac:dyDescent="0.2">
      <c r="A46" s="32" t="s">
        <v>40</v>
      </c>
      <c r="B46" s="40">
        <f>B38-B30</f>
        <v>1674560.1748046875</v>
      </c>
      <c r="C46" s="40">
        <f>C38-C30</f>
        <v>79817.96875</v>
      </c>
      <c r="D46" s="40">
        <f>D38-D30</f>
        <v>18338.1171875</v>
      </c>
      <c r="E46" s="40"/>
    </row>
    <row r="47" spans="1:6" x14ac:dyDescent="0.2">
      <c r="A47" s="10" t="s">
        <v>41</v>
      </c>
      <c r="B47" s="40">
        <f>B39-B31</f>
        <v>1170241.75</v>
      </c>
      <c r="C47" s="40">
        <f>C39-C31</f>
        <v>255071.89453125</v>
      </c>
      <c r="D47" s="41"/>
      <c r="E47" s="41"/>
    </row>
    <row r="48" spans="1:6" x14ac:dyDescent="0.2">
      <c r="A48" s="29" t="s">
        <v>42</v>
      </c>
      <c r="B48" s="41"/>
      <c r="C48" s="40">
        <f>C40-C32</f>
        <v>3698.5382202148448</v>
      </c>
      <c r="D48" s="40">
        <f t="shared" ref="D48:E48" si="1">D40-D32</f>
        <v>200834.58996582025</v>
      </c>
      <c r="E48" s="40">
        <f t="shared" si="1"/>
        <v>42378.5654296875</v>
      </c>
    </row>
    <row r="49" spans="1:5" ht="15" x14ac:dyDescent="0.25">
      <c r="A49" s="29" t="s">
        <v>43</v>
      </c>
      <c r="B49" s="41"/>
      <c r="C49" s="40">
        <f>C41-C33</f>
        <v>32081491.125</v>
      </c>
      <c r="D49" s="42"/>
      <c r="E49" s="42"/>
    </row>
    <row r="50" spans="1:5" ht="15" x14ac:dyDescent="0.25">
      <c r="C50" s="43"/>
      <c r="D50" s="43"/>
      <c r="E50" s="4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genotype VII</vt:lpstr>
      <vt:lpstr>genotype 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Monika.Olszewska</dc:creator>
  <cp:lastModifiedBy>Łukasz Rąbalski</cp:lastModifiedBy>
  <cp:lastPrinted>2019-08-15T21:50:58Z</cp:lastPrinted>
  <dcterms:created xsi:type="dcterms:W3CDTF">2016-12-30T14:01:48Z</dcterms:created>
  <dcterms:modified xsi:type="dcterms:W3CDTF">2019-08-15T21:52:39Z</dcterms:modified>
  <cp:contentStatus>Wersja ostateczna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