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mtayl121\Dropbox (Jonsson Laboratory)\NewJonssonLabDropBox\MANUSCRIPTS, ASTRACTS, PRESENTATIONS, POSTERS\2021\Ukraine Rodent Ecology NGS Paper\Final_proof\"/>
    </mc:Choice>
  </mc:AlternateContent>
  <xr:revisionPtr revIDLastSave="0" documentId="13_ncr:1_{4818B2CB-B1EB-4B6D-8BFC-D35BBBCF739D}" xr6:coauthVersionLast="47" xr6:coauthVersionMax="47" xr10:uidLastSave="{00000000-0000-0000-0000-000000000000}"/>
  <bookViews>
    <workbookView xWindow="14130" yWindow="465" windowWidth="13095" windowHeight="15585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2" l="1"/>
  <c r="D9" i="2"/>
  <c r="D2" i="2"/>
  <c r="D8" i="2"/>
  <c r="D4" i="2"/>
  <c r="D5" i="2"/>
  <c r="D6" i="2"/>
  <c r="D7" i="2"/>
  <c r="D10" i="2"/>
  <c r="D3" i="2"/>
  <c r="D12" i="2"/>
  <c r="F12" i="2"/>
  <c r="F3" i="2"/>
  <c r="F4" i="2"/>
  <c r="F5" i="2"/>
  <c r="F6" i="2"/>
  <c r="F7" i="2"/>
  <c r="F8" i="2"/>
  <c r="F9" i="2"/>
  <c r="F10" i="2"/>
  <c r="F2" i="2"/>
  <c r="J55" i="1"/>
  <c r="J49" i="1"/>
  <c r="J43" i="1"/>
  <c r="J37" i="1"/>
  <c r="J31" i="1"/>
  <c r="J21" i="1"/>
  <c r="J53" i="1"/>
  <c r="J47" i="1"/>
  <c r="J41" i="1"/>
  <c r="J35" i="1"/>
  <c r="J29" i="1"/>
  <c r="J19" i="1"/>
  <c r="J27" i="1"/>
  <c r="J17" i="1"/>
  <c r="J13" i="1"/>
  <c r="J7" i="1"/>
  <c r="J25" i="1"/>
  <c r="J15" i="1"/>
  <c r="J11" i="1"/>
  <c r="J5" i="1"/>
  <c r="J9" i="1"/>
  <c r="J3" i="1"/>
  <c r="E15" i="1"/>
  <c r="E25" i="1"/>
  <c r="E13" i="1"/>
  <c r="E59" i="1" s="1"/>
  <c r="E27" i="1"/>
  <c r="E19" i="1"/>
  <c r="E29" i="1"/>
  <c r="E35" i="1"/>
  <c r="E41" i="1"/>
  <c r="I41" i="1" s="1"/>
  <c r="E47" i="1"/>
  <c r="I47" i="1" s="1"/>
  <c r="E21" i="1"/>
  <c r="I21" i="1" s="1"/>
  <c r="E31" i="1"/>
  <c r="I31" i="1" s="1"/>
  <c r="E37" i="1"/>
  <c r="I37" i="1" s="1"/>
  <c r="E43" i="1"/>
  <c r="I43" i="1" s="1"/>
  <c r="E49" i="1"/>
  <c r="E55" i="1"/>
  <c r="I55" i="1" s="1"/>
  <c r="E33" i="1"/>
  <c r="G59" i="1"/>
  <c r="I3" i="1"/>
  <c r="I10" i="1"/>
  <c r="I4" i="1"/>
  <c r="I5" i="1"/>
  <c r="I11" i="1"/>
  <c r="I15" i="1"/>
  <c r="I25" i="1"/>
  <c r="I6" i="1"/>
  <c r="I12" i="1"/>
  <c r="I26" i="1"/>
  <c r="I16" i="1"/>
  <c r="I7" i="1"/>
  <c r="I13" i="1"/>
  <c r="I17" i="1"/>
  <c r="I27" i="1"/>
  <c r="I8" i="1"/>
  <c r="I14" i="1"/>
  <c r="I28" i="1"/>
  <c r="I18" i="1"/>
  <c r="I19" i="1"/>
  <c r="I29" i="1"/>
  <c r="I30" i="1"/>
  <c r="I20" i="1"/>
  <c r="I35" i="1"/>
  <c r="I53" i="1"/>
  <c r="I42" i="1"/>
  <c r="I36" i="1"/>
  <c r="I48" i="1"/>
  <c r="I54" i="1"/>
  <c r="I32" i="1"/>
  <c r="I22" i="1"/>
  <c r="I49" i="1"/>
  <c r="I44" i="1"/>
  <c r="I38" i="1"/>
  <c r="I50" i="1"/>
  <c r="I56" i="1"/>
  <c r="I23" i="1"/>
  <c r="I33" i="1"/>
  <c r="I45" i="1"/>
  <c r="I39" i="1"/>
  <c r="I51" i="1"/>
  <c r="I57" i="1"/>
  <c r="I9" i="1"/>
</calcChain>
</file>

<file path=xl/sharedStrings.xml><?xml version="1.0" encoding="utf-8"?>
<sst xmlns="http://schemas.openxmlformats.org/spreadsheetml/2006/main" count="203" uniqueCount="40">
  <si>
    <t>B</t>
  </si>
  <si>
    <t>A</t>
  </si>
  <si>
    <t>afternoon</t>
  </si>
  <si>
    <t>morning</t>
  </si>
  <si>
    <t>C</t>
  </si>
  <si>
    <t>D</t>
  </si>
  <si>
    <t>Line</t>
  </si>
  <si>
    <t>N of traps</t>
  </si>
  <si>
    <t>Date of collection</t>
  </si>
  <si>
    <t>Morning or afternoon collection</t>
  </si>
  <si>
    <t>F</t>
  </si>
  <si>
    <t>E</t>
  </si>
  <si>
    <t>G</t>
  </si>
  <si>
    <t>Day N for a trap</t>
  </si>
  <si>
    <t>N/A</t>
  </si>
  <si>
    <t>total from field: 0 (No. 343)</t>
  </si>
  <si>
    <t>no data</t>
  </si>
  <si>
    <t>Animals caugt (data sheets)</t>
  </si>
  <si>
    <t>Alive (field collection team)</t>
  </si>
  <si>
    <t>Comment</t>
  </si>
  <si>
    <t>total in data sheets: 379</t>
  </si>
  <si>
    <t>Success rate per day</t>
  </si>
  <si>
    <t>Success rate morning / afternoon</t>
  </si>
  <si>
    <t>N traps</t>
  </si>
  <si>
    <t>Comments</t>
  </si>
  <si>
    <t>N days</t>
  </si>
  <si>
    <t>Trap*day</t>
  </si>
  <si>
    <t>Total captures</t>
  </si>
  <si>
    <t>H(a)</t>
  </si>
  <si>
    <t>H(b)</t>
  </si>
  <si>
    <t>Total per day (animals, data sheets)</t>
  </si>
  <si>
    <t>Success rate per line</t>
  </si>
  <si>
    <t>Total</t>
  </si>
  <si>
    <t>forest</t>
  </si>
  <si>
    <t>garbage line</t>
  </si>
  <si>
    <t>forest; near Mashiv Bir</t>
  </si>
  <si>
    <t>forest; near Mashiv Bir; first day: 38 and 49 traps</t>
  </si>
  <si>
    <t>under power line along the road</t>
  </si>
  <si>
    <t>field line (doubt about the number - maybe 1)</t>
  </si>
  <si>
    <t>Table S2. Line and day success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</si>
</sst>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2" fillId="0" borderId="0" xfId="0" applyFont="1" applyFill="1"/>
    <xf numFmtId="16" fontId="0" fillId="0" borderId="0" xfId="0" applyNumberFormat="1" applyFill="1"/>
    <xf numFmtId="164" fontId="0" fillId="0" borderId="0" xfId="0" applyNumberFormat="1" applyFill="1"/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0" fillId="0" borderId="1" xfId="0" applyFill="1" applyBorder="1"/>
    <xf numFmtId="164" fontId="0" fillId="0" borderId="1" xfId="0" applyNumberFormat="1" applyFill="1" applyBorder="1"/>
    <xf numFmtId="0" fontId="1" fillId="0" borderId="1" xfId="0" applyFont="1" applyFill="1" applyBorder="1"/>
    <xf numFmtId="164" fontId="1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tabSelected="1"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4.85546875" style="1" customWidth="1"/>
    <col min="2" max="2" width="5.42578125" style="1" customWidth="1"/>
    <col min="3" max="3" width="10.28515625" style="1" customWidth="1"/>
    <col min="4" max="4" width="12" style="1" customWidth="1"/>
    <col min="5" max="5" width="8.7109375" style="1" customWidth="1"/>
    <col min="6" max="6" width="9.85546875" style="1" customWidth="1"/>
    <col min="7" max="7" width="15.7109375" style="1" customWidth="1"/>
    <col min="8" max="8" width="9.5703125" style="1" customWidth="1"/>
    <col min="9" max="9" width="15" style="1" customWidth="1"/>
    <col min="10" max="10" width="7.28515625" style="1" customWidth="1"/>
    <col min="11" max="11" width="24.28515625" style="1" customWidth="1"/>
    <col min="12" max="16384" width="9.140625" style="1"/>
  </cols>
  <sheetData>
    <row r="1" spans="1:11" x14ac:dyDescent="0.25">
      <c r="A1" s="4" t="s">
        <v>39</v>
      </c>
    </row>
    <row r="2" spans="1:11" s="2" customFormat="1" ht="90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17</v>
      </c>
      <c r="F2" s="2" t="s">
        <v>30</v>
      </c>
      <c r="G2" s="2" t="s">
        <v>18</v>
      </c>
      <c r="H2" s="2" t="s">
        <v>13</v>
      </c>
      <c r="I2" s="2" t="s">
        <v>22</v>
      </c>
      <c r="J2" s="2" t="s">
        <v>21</v>
      </c>
      <c r="K2" s="2" t="s">
        <v>19</v>
      </c>
    </row>
    <row r="3" spans="1:11" x14ac:dyDescent="0.25">
      <c r="A3" s="1" t="s">
        <v>1</v>
      </c>
      <c r="B3" s="1">
        <v>50</v>
      </c>
      <c r="C3" s="5">
        <v>43732</v>
      </c>
      <c r="D3" s="1" t="s">
        <v>3</v>
      </c>
      <c r="E3" s="1">
        <v>8</v>
      </c>
      <c r="F3" s="1">
        <v>9</v>
      </c>
      <c r="G3" s="1" t="s">
        <v>16</v>
      </c>
      <c r="H3" s="1">
        <v>1</v>
      </c>
      <c r="I3" s="6">
        <f t="shared" ref="I3:I23" si="0">E3/B3</f>
        <v>0.16</v>
      </c>
      <c r="J3" s="6">
        <f>F3/B3</f>
        <v>0.18</v>
      </c>
    </row>
    <row r="4" spans="1:11" x14ac:dyDescent="0.25">
      <c r="A4" s="1" t="s">
        <v>1</v>
      </c>
      <c r="B4" s="1">
        <v>42</v>
      </c>
      <c r="C4" s="5">
        <v>43732</v>
      </c>
      <c r="D4" s="1" t="s">
        <v>2</v>
      </c>
      <c r="E4" s="1">
        <v>1</v>
      </c>
      <c r="G4" s="1" t="s">
        <v>16</v>
      </c>
      <c r="H4" s="1">
        <v>1</v>
      </c>
      <c r="I4" s="6">
        <f t="shared" si="0"/>
        <v>2.3809523809523808E-2</v>
      </c>
      <c r="J4" s="6" t="s">
        <v>14</v>
      </c>
    </row>
    <row r="5" spans="1:11" x14ac:dyDescent="0.25">
      <c r="A5" s="1" t="s">
        <v>1</v>
      </c>
      <c r="B5" s="1">
        <v>50</v>
      </c>
      <c r="C5" s="5">
        <v>43733</v>
      </c>
      <c r="D5" s="1" t="s">
        <v>3</v>
      </c>
      <c r="E5" s="1">
        <v>5</v>
      </c>
      <c r="F5" s="1">
        <v>6</v>
      </c>
      <c r="G5" s="1" t="s">
        <v>16</v>
      </c>
      <c r="H5" s="1">
        <v>2</v>
      </c>
      <c r="I5" s="6">
        <f t="shared" si="0"/>
        <v>0.1</v>
      </c>
      <c r="J5" s="6">
        <f>F5/B5</f>
        <v>0.12</v>
      </c>
    </row>
    <row r="6" spans="1:11" x14ac:dyDescent="0.25">
      <c r="A6" s="1" t="s">
        <v>1</v>
      </c>
      <c r="B6" s="1">
        <v>45</v>
      </c>
      <c r="C6" s="5">
        <v>43733</v>
      </c>
      <c r="D6" s="1" t="s">
        <v>2</v>
      </c>
      <c r="E6" s="1">
        <v>1</v>
      </c>
      <c r="G6" s="1" t="s">
        <v>16</v>
      </c>
      <c r="H6" s="1">
        <v>2</v>
      </c>
      <c r="I6" s="6">
        <f t="shared" si="0"/>
        <v>2.2222222222222223E-2</v>
      </c>
      <c r="J6" s="6" t="s">
        <v>14</v>
      </c>
    </row>
    <row r="7" spans="1:11" x14ac:dyDescent="0.25">
      <c r="A7" s="1" t="s">
        <v>1</v>
      </c>
      <c r="B7" s="1">
        <v>50</v>
      </c>
      <c r="C7" s="5">
        <v>43734</v>
      </c>
      <c r="D7" s="1" t="s">
        <v>3</v>
      </c>
      <c r="E7" s="1">
        <v>9</v>
      </c>
      <c r="F7" s="1">
        <v>24</v>
      </c>
      <c r="G7" s="1" t="s">
        <v>16</v>
      </c>
      <c r="H7" s="1">
        <v>3</v>
      </c>
      <c r="I7" s="6">
        <f t="shared" si="0"/>
        <v>0.18</v>
      </c>
      <c r="J7" s="6">
        <f>F7/B7</f>
        <v>0.48</v>
      </c>
    </row>
    <row r="8" spans="1:11" x14ac:dyDescent="0.25">
      <c r="A8" s="1" t="s">
        <v>1</v>
      </c>
      <c r="B8" s="1">
        <v>41</v>
      </c>
      <c r="C8" s="5">
        <v>43734</v>
      </c>
      <c r="D8" s="1" t="s">
        <v>2</v>
      </c>
      <c r="E8" s="1">
        <v>15</v>
      </c>
      <c r="G8" s="1" t="s">
        <v>16</v>
      </c>
      <c r="H8" s="1">
        <v>3</v>
      </c>
      <c r="I8" s="6">
        <f t="shared" si="0"/>
        <v>0.36585365853658536</v>
      </c>
      <c r="J8" s="6" t="s">
        <v>14</v>
      </c>
    </row>
    <row r="9" spans="1:11" x14ac:dyDescent="0.25">
      <c r="A9" s="1" t="s">
        <v>0</v>
      </c>
      <c r="B9" s="1">
        <v>39</v>
      </c>
      <c r="C9" s="5">
        <v>43732</v>
      </c>
      <c r="D9" s="1" t="s">
        <v>3</v>
      </c>
      <c r="E9" s="1">
        <v>12</v>
      </c>
      <c r="F9" s="1">
        <v>14</v>
      </c>
      <c r="G9" s="1" t="s">
        <v>16</v>
      </c>
      <c r="H9" s="1">
        <v>1</v>
      </c>
      <c r="I9" s="6">
        <f t="shared" si="0"/>
        <v>0.30769230769230771</v>
      </c>
      <c r="J9" s="6">
        <f>F9/B9</f>
        <v>0.35897435897435898</v>
      </c>
    </row>
    <row r="10" spans="1:11" x14ac:dyDescent="0.25">
      <c r="A10" s="1" t="s">
        <v>0</v>
      </c>
      <c r="B10" s="1">
        <v>27</v>
      </c>
      <c r="C10" s="5">
        <v>43732</v>
      </c>
      <c r="D10" s="1" t="s">
        <v>2</v>
      </c>
      <c r="E10" s="1">
        <v>2</v>
      </c>
      <c r="G10" s="1" t="s">
        <v>16</v>
      </c>
      <c r="H10" s="1">
        <v>1</v>
      </c>
      <c r="I10" s="6">
        <f t="shared" si="0"/>
        <v>7.407407407407407E-2</v>
      </c>
      <c r="J10" s="6" t="s">
        <v>14</v>
      </c>
    </row>
    <row r="11" spans="1:11" x14ac:dyDescent="0.25">
      <c r="A11" s="1" t="s">
        <v>0</v>
      </c>
      <c r="B11" s="1">
        <v>48</v>
      </c>
      <c r="C11" s="5">
        <v>43733</v>
      </c>
      <c r="D11" s="1" t="s">
        <v>3</v>
      </c>
      <c r="E11" s="1">
        <v>8</v>
      </c>
      <c r="F11" s="1">
        <v>12</v>
      </c>
      <c r="G11" s="1" t="s">
        <v>16</v>
      </c>
      <c r="H11" s="1">
        <v>2</v>
      </c>
      <c r="I11" s="6">
        <f t="shared" si="0"/>
        <v>0.16666666666666666</v>
      </c>
      <c r="J11" s="6">
        <f>F11/B11</f>
        <v>0.25</v>
      </c>
    </row>
    <row r="12" spans="1:11" x14ac:dyDescent="0.25">
      <c r="A12" s="1" t="s">
        <v>0</v>
      </c>
      <c r="B12" s="1">
        <v>40</v>
      </c>
      <c r="C12" s="5">
        <v>43733</v>
      </c>
      <c r="D12" s="1" t="s">
        <v>2</v>
      </c>
      <c r="E12" s="1">
        <v>4</v>
      </c>
      <c r="G12" s="1" t="s">
        <v>16</v>
      </c>
      <c r="H12" s="1">
        <v>2</v>
      </c>
      <c r="I12" s="6">
        <f t="shared" si="0"/>
        <v>0.1</v>
      </c>
      <c r="J12" s="6" t="s">
        <v>14</v>
      </c>
    </row>
    <row r="13" spans="1:11" x14ac:dyDescent="0.25">
      <c r="A13" s="1" t="s">
        <v>0</v>
      </c>
      <c r="B13" s="1">
        <v>50</v>
      </c>
      <c r="C13" s="5">
        <v>43734</v>
      </c>
      <c r="D13" s="1" t="s">
        <v>3</v>
      </c>
      <c r="E13" s="1">
        <f>3+12</f>
        <v>15</v>
      </c>
      <c r="F13" s="1">
        <v>15</v>
      </c>
      <c r="G13" s="1" t="s">
        <v>16</v>
      </c>
      <c r="H13" s="1">
        <v>3</v>
      </c>
      <c r="I13" s="6">
        <f t="shared" si="0"/>
        <v>0.3</v>
      </c>
      <c r="J13" s="6">
        <f>F13/B13</f>
        <v>0.3</v>
      </c>
    </row>
    <row r="14" spans="1:11" x14ac:dyDescent="0.25">
      <c r="A14" s="1" t="s">
        <v>0</v>
      </c>
      <c r="B14" s="1">
        <v>35</v>
      </c>
      <c r="C14" s="5">
        <v>43734</v>
      </c>
      <c r="D14" s="1" t="s">
        <v>2</v>
      </c>
      <c r="E14" s="1">
        <v>0</v>
      </c>
      <c r="G14" s="1" t="s">
        <v>14</v>
      </c>
      <c r="H14" s="1">
        <v>3</v>
      </c>
      <c r="I14" s="6">
        <f t="shared" si="0"/>
        <v>0</v>
      </c>
      <c r="J14" s="6" t="s">
        <v>14</v>
      </c>
    </row>
    <row r="15" spans="1:11" x14ac:dyDescent="0.25">
      <c r="A15" s="1" t="s">
        <v>4</v>
      </c>
      <c r="B15" s="1">
        <v>50</v>
      </c>
      <c r="C15" s="5">
        <v>43733</v>
      </c>
      <c r="D15" s="1" t="s">
        <v>3</v>
      </c>
      <c r="E15" s="1">
        <f>2+17</f>
        <v>19</v>
      </c>
      <c r="F15" s="1">
        <v>25</v>
      </c>
      <c r="G15" s="1" t="s">
        <v>16</v>
      </c>
      <c r="H15" s="1">
        <v>1</v>
      </c>
      <c r="I15" s="6">
        <f t="shared" si="0"/>
        <v>0.38</v>
      </c>
      <c r="J15" s="6">
        <f>F15/B15</f>
        <v>0.5</v>
      </c>
    </row>
    <row r="16" spans="1:11" x14ac:dyDescent="0.25">
      <c r="A16" s="1" t="s">
        <v>4</v>
      </c>
      <c r="B16" s="1">
        <v>31</v>
      </c>
      <c r="C16" s="5">
        <v>43733</v>
      </c>
      <c r="D16" s="1" t="s">
        <v>2</v>
      </c>
      <c r="E16" s="1">
        <v>6</v>
      </c>
      <c r="G16" s="1" t="s">
        <v>16</v>
      </c>
      <c r="H16" s="1">
        <v>1</v>
      </c>
      <c r="I16" s="6">
        <f t="shared" si="0"/>
        <v>0.19354838709677419</v>
      </c>
      <c r="J16" s="6" t="s">
        <v>14</v>
      </c>
    </row>
    <row r="17" spans="1:11" x14ac:dyDescent="0.25">
      <c r="A17" s="1" t="s">
        <v>4</v>
      </c>
      <c r="B17" s="1">
        <v>50</v>
      </c>
      <c r="C17" s="5">
        <v>43734</v>
      </c>
      <c r="D17" s="1" t="s">
        <v>3</v>
      </c>
      <c r="E17" s="1">
        <v>19</v>
      </c>
      <c r="F17" s="1">
        <v>19</v>
      </c>
      <c r="G17" s="1" t="s">
        <v>16</v>
      </c>
      <c r="H17" s="1">
        <v>2</v>
      </c>
      <c r="I17" s="6">
        <f t="shared" si="0"/>
        <v>0.38</v>
      </c>
      <c r="J17" s="6">
        <f>F17/B17</f>
        <v>0.38</v>
      </c>
    </row>
    <row r="18" spans="1:11" x14ac:dyDescent="0.25">
      <c r="A18" s="1" t="s">
        <v>4</v>
      </c>
      <c r="B18" s="1">
        <v>31</v>
      </c>
      <c r="C18" s="5">
        <v>43734</v>
      </c>
      <c r="D18" s="1" t="s">
        <v>2</v>
      </c>
      <c r="E18" s="1">
        <v>0</v>
      </c>
      <c r="G18" s="1" t="s">
        <v>14</v>
      </c>
      <c r="H18" s="1">
        <v>2</v>
      </c>
      <c r="I18" s="6">
        <f t="shared" si="0"/>
        <v>0</v>
      </c>
      <c r="J18" s="6" t="s">
        <v>14</v>
      </c>
    </row>
    <row r="19" spans="1:11" x14ac:dyDescent="0.25">
      <c r="A19" s="1" t="s">
        <v>4</v>
      </c>
      <c r="B19" s="1">
        <v>50</v>
      </c>
      <c r="C19" s="5">
        <v>43737</v>
      </c>
      <c r="D19" s="1" t="s">
        <v>3</v>
      </c>
      <c r="E19" s="1">
        <f>18</f>
        <v>18</v>
      </c>
      <c r="F19" s="1">
        <v>18</v>
      </c>
      <c r="G19" s="1">
        <v>8</v>
      </c>
      <c r="H19" s="1">
        <v>3</v>
      </c>
      <c r="I19" s="6">
        <f t="shared" si="0"/>
        <v>0.36</v>
      </c>
      <c r="J19" s="6">
        <f>F19/B19</f>
        <v>0.36</v>
      </c>
    </row>
    <row r="20" spans="1:11" x14ac:dyDescent="0.25">
      <c r="A20" s="1" t="s">
        <v>4</v>
      </c>
      <c r="B20" s="1">
        <v>32</v>
      </c>
      <c r="C20" s="5">
        <v>43737</v>
      </c>
      <c r="D20" s="1" t="s">
        <v>2</v>
      </c>
      <c r="E20" s="1">
        <v>0</v>
      </c>
      <c r="G20" s="1" t="s">
        <v>14</v>
      </c>
      <c r="H20" s="1">
        <v>3</v>
      </c>
      <c r="I20" s="6">
        <f t="shared" si="0"/>
        <v>0</v>
      </c>
      <c r="J20" s="6" t="s">
        <v>14</v>
      </c>
    </row>
    <row r="21" spans="1:11" x14ac:dyDescent="0.25">
      <c r="A21" s="1" t="s">
        <v>4</v>
      </c>
      <c r="B21" s="1">
        <v>50</v>
      </c>
      <c r="C21" s="5">
        <v>43738</v>
      </c>
      <c r="D21" s="1" t="s">
        <v>3</v>
      </c>
      <c r="E21" s="1">
        <f>7+8</f>
        <v>15</v>
      </c>
      <c r="F21" s="1">
        <v>15</v>
      </c>
      <c r="G21" s="1">
        <v>6</v>
      </c>
      <c r="H21" s="1">
        <v>4</v>
      </c>
      <c r="I21" s="6">
        <f t="shared" si="0"/>
        <v>0.3</v>
      </c>
      <c r="J21" s="6">
        <f>F21/B21</f>
        <v>0.3</v>
      </c>
    </row>
    <row r="22" spans="1:11" x14ac:dyDescent="0.25">
      <c r="A22" s="1" t="s">
        <v>4</v>
      </c>
      <c r="B22" s="1">
        <v>35</v>
      </c>
      <c r="C22" s="5">
        <v>43738</v>
      </c>
      <c r="D22" s="1" t="s">
        <v>2</v>
      </c>
      <c r="E22" s="1">
        <v>0</v>
      </c>
      <c r="G22" s="1" t="s">
        <v>14</v>
      </c>
      <c r="H22" s="1">
        <v>4</v>
      </c>
      <c r="I22" s="6">
        <f t="shared" si="0"/>
        <v>0</v>
      </c>
      <c r="J22" s="6" t="s">
        <v>14</v>
      </c>
    </row>
    <row r="23" spans="1:11" x14ac:dyDescent="0.25">
      <c r="A23" s="1" t="s">
        <v>4</v>
      </c>
      <c r="B23" s="1">
        <v>50</v>
      </c>
      <c r="C23" s="5">
        <v>43739</v>
      </c>
      <c r="D23" s="1" t="s">
        <v>3</v>
      </c>
      <c r="E23" s="1">
        <v>6</v>
      </c>
      <c r="F23" s="1">
        <v>6</v>
      </c>
      <c r="G23" s="1">
        <v>4</v>
      </c>
      <c r="H23" s="1">
        <v>5</v>
      </c>
      <c r="I23" s="6">
        <f t="shared" si="0"/>
        <v>0.12</v>
      </c>
      <c r="J23" s="6"/>
      <c r="K23" s="3"/>
    </row>
    <row r="24" spans="1:11" x14ac:dyDescent="0.25">
      <c r="A24" s="1" t="s">
        <v>4</v>
      </c>
      <c r="B24" s="1">
        <v>44</v>
      </c>
      <c r="C24" s="5">
        <v>43739</v>
      </c>
      <c r="D24" s="1" t="s">
        <v>2</v>
      </c>
      <c r="H24" s="1">
        <v>5</v>
      </c>
      <c r="K24" s="3"/>
    </row>
    <row r="25" spans="1:11" x14ac:dyDescent="0.25">
      <c r="A25" s="1" t="s">
        <v>5</v>
      </c>
      <c r="B25" s="1">
        <v>50</v>
      </c>
      <c r="C25" s="5">
        <v>43733</v>
      </c>
      <c r="D25" s="1" t="s">
        <v>3</v>
      </c>
      <c r="E25" s="1">
        <f>15+11+3</f>
        <v>29</v>
      </c>
      <c r="F25" s="1">
        <v>32</v>
      </c>
      <c r="G25" s="1" t="s">
        <v>16</v>
      </c>
      <c r="H25" s="1">
        <v>1</v>
      </c>
      <c r="I25" s="6">
        <f t="shared" ref="I25:I33" si="1">E25/B25</f>
        <v>0.57999999999999996</v>
      </c>
      <c r="J25" s="6">
        <f>F25/B25</f>
        <v>0.64</v>
      </c>
    </row>
    <row r="26" spans="1:11" x14ac:dyDescent="0.25">
      <c r="A26" s="1" t="s">
        <v>5</v>
      </c>
      <c r="B26" s="1">
        <v>21</v>
      </c>
      <c r="C26" s="5">
        <v>43733</v>
      </c>
      <c r="D26" s="1" t="s">
        <v>2</v>
      </c>
      <c r="E26" s="1">
        <v>3</v>
      </c>
      <c r="G26" s="1" t="s">
        <v>16</v>
      </c>
      <c r="H26" s="1">
        <v>1</v>
      </c>
      <c r="I26" s="6">
        <f t="shared" si="1"/>
        <v>0.14285714285714285</v>
      </c>
      <c r="J26" s="6" t="s">
        <v>14</v>
      </c>
    </row>
    <row r="27" spans="1:11" x14ac:dyDescent="0.25">
      <c r="A27" s="1" t="s">
        <v>5</v>
      </c>
      <c r="B27" s="1">
        <v>50</v>
      </c>
      <c r="C27" s="5">
        <v>43734</v>
      </c>
      <c r="D27" s="1" t="s">
        <v>3</v>
      </c>
      <c r="E27" s="1">
        <f>11+15</f>
        <v>26</v>
      </c>
      <c r="F27" s="1">
        <v>26</v>
      </c>
      <c r="G27" s="1" t="s">
        <v>16</v>
      </c>
      <c r="H27" s="1">
        <v>2</v>
      </c>
      <c r="I27" s="6">
        <f t="shared" si="1"/>
        <v>0.52</v>
      </c>
      <c r="J27" s="6">
        <f>F27/B27</f>
        <v>0.52</v>
      </c>
    </row>
    <row r="28" spans="1:11" x14ac:dyDescent="0.25">
      <c r="A28" s="1" t="s">
        <v>5</v>
      </c>
      <c r="B28" s="1">
        <v>24</v>
      </c>
      <c r="C28" s="5">
        <v>43734</v>
      </c>
      <c r="D28" s="1" t="s">
        <v>2</v>
      </c>
      <c r="E28" s="1">
        <v>0</v>
      </c>
      <c r="G28" s="1" t="s">
        <v>14</v>
      </c>
      <c r="H28" s="1">
        <v>2</v>
      </c>
      <c r="I28" s="6">
        <f t="shared" si="1"/>
        <v>0</v>
      </c>
      <c r="J28" s="6" t="s">
        <v>14</v>
      </c>
    </row>
    <row r="29" spans="1:11" x14ac:dyDescent="0.25">
      <c r="A29" s="1" t="s">
        <v>5</v>
      </c>
      <c r="B29" s="1">
        <v>50</v>
      </c>
      <c r="C29" s="5">
        <v>43737</v>
      </c>
      <c r="D29" s="1" t="s">
        <v>3</v>
      </c>
      <c r="E29" s="1">
        <f>10+10</f>
        <v>20</v>
      </c>
      <c r="F29" s="1">
        <v>20</v>
      </c>
      <c r="G29" s="1">
        <v>15</v>
      </c>
      <c r="H29" s="1">
        <v>3</v>
      </c>
      <c r="I29" s="6">
        <f t="shared" si="1"/>
        <v>0.4</v>
      </c>
      <c r="J29" s="6">
        <f>F29/B29</f>
        <v>0.4</v>
      </c>
    </row>
    <row r="30" spans="1:11" x14ac:dyDescent="0.25">
      <c r="A30" s="1" t="s">
        <v>5</v>
      </c>
      <c r="B30" s="1">
        <v>30</v>
      </c>
      <c r="C30" s="5">
        <v>43737</v>
      </c>
      <c r="D30" s="1" t="s">
        <v>2</v>
      </c>
      <c r="E30" s="1">
        <v>0</v>
      </c>
      <c r="G30" s="1" t="s">
        <v>14</v>
      </c>
      <c r="H30" s="1">
        <v>3</v>
      </c>
      <c r="I30" s="6">
        <f t="shared" si="1"/>
        <v>0</v>
      </c>
      <c r="J30" s="6" t="s">
        <v>14</v>
      </c>
    </row>
    <row r="31" spans="1:11" x14ac:dyDescent="0.25">
      <c r="A31" s="1" t="s">
        <v>5</v>
      </c>
      <c r="B31" s="1">
        <v>50</v>
      </c>
      <c r="C31" s="5">
        <v>43738</v>
      </c>
      <c r="D31" s="1" t="s">
        <v>3</v>
      </c>
      <c r="E31" s="1">
        <f>9+11</f>
        <v>20</v>
      </c>
      <c r="F31" s="1">
        <v>20</v>
      </c>
      <c r="G31" s="1">
        <v>13</v>
      </c>
      <c r="H31" s="1">
        <v>4</v>
      </c>
      <c r="I31" s="6">
        <f t="shared" si="1"/>
        <v>0.4</v>
      </c>
      <c r="J31" s="6">
        <f>F31/B31</f>
        <v>0.4</v>
      </c>
    </row>
    <row r="32" spans="1:11" x14ac:dyDescent="0.25">
      <c r="A32" s="1" t="s">
        <v>5</v>
      </c>
      <c r="B32" s="1">
        <v>30</v>
      </c>
      <c r="C32" s="5">
        <v>43738</v>
      </c>
      <c r="D32" s="1" t="s">
        <v>2</v>
      </c>
      <c r="E32" s="1">
        <v>0</v>
      </c>
      <c r="G32" s="1" t="s">
        <v>14</v>
      </c>
      <c r="H32" s="1">
        <v>4</v>
      </c>
      <c r="I32" s="6">
        <f t="shared" si="1"/>
        <v>0</v>
      </c>
      <c r="J32" s="6" t="s">
        <v>14</v>
      </c>
    </row>
    <row r="33" spans="1:10" x14ac:dyDescent="0.25">
      <c r="A33" s="1" t="s">
        <v>5</v>
      </c>
      <c r="B33" s="1">
        <v>50</v>
      </c>
      <c r="C33" s="5">
        <v>43739</v>
      </c>
      <c r="D33" s="1" t="s">
        <v>3</v>
      </c>
      <c r="E33" s="1">
        <f>11</f>
        <v>11</v>
      </c>
      <c r="G33" s="1">
        <v>4</v>
      </c>
      <c r="H33" s="1">
        <v>5</v>
      </c>
      <c r="I33" s="6">
        <f t="shared" si="1"/>
        <v>0.22</v>
      </c>
      <c r="J33" s="6"/>
    </row>
    <row r="34" spans="1:10" x14ac:dyDescent="0.25">
      <c r="A34" s="1" t="s">
        <v>5</v>
      </c>
      <c r="B34" s="1">
        <v>39</v>
      </c>
      <c r="C34" s="5">
        <v>43739</v>
      </c>
      <c r="D34" s="1" t="s">
        <v>2</v>
      </c>
      <c r="H34" s="1">
        <v>5</v>
      </c>
    </row>
    <row r="35" spans="1:10" x14ac:dyDescent="0.25">
      <c r="A35" s="1" t="s">
        <v>11</v>
      </c>
      <c r="B35" s="1">
        <v>25</v>
      </c>
      <c r="C35" s="5">
        <v>43737</v>
      </c>
      <c r="D35" s="1" t="s">
        <v>3</v>
      </c>
      <c r="E35" s="1">
        <f>11+2</f>
        <v>13</v>
      </c>
      <c r="F35" s="1">
        <v>13</v>
      </c>
      <c r="G35" s="1">
        <v>10</v>
      </c>
      <c r="H35" s="1">
        <v>1</v>
      </c>
      <c r="I35" s="6">
        <f>E35/B35</f>
        <v>0.52</v>
      </c>
      <c r="J35" s="6">
        <f>F35/B35</f>
        <v>0.52</v>
      </c>
    </row>
    <row r="36" spans="1:10" x14ac:dyDescent="0.25">
      <c r="A36" s="1" t="s">
        <v>11</v>
      </c>
      <c r="B36" s="1">
        <v>12</v>
      </c>
      <c r="C36" s="5">
        <v>43737</v>
      </c>
      <c r="D36" s="1" t="s">
        <v>2</v>
      </c>
      <c r="E36" s="1">
        <v>0</v>
      </c>
      <c r="G36" s="1" t="s">
        <v>14</v>
      </c>
      <c r="H36" s="1">
        <v>1</v>
      </c>
      <c r="I36" s="6">
        <f>E36/B36</f>
        <v>0</v>
      </c>
      <c r="J36" s="6" t="s">
        <v>14</v>
      </c>
    </row>
    <row r="37" spans="1:10" x14ac:dyDescent="0.25">
      <c r="A37" s="1" t="s">
        <v>11</v>
      </c>
      <c r="B37" s="1">
        <v>25</v>
      </c>
      <c r="C37" s="5">
        <v>43738</v>
      </c>
      <c r="D37" s="1" t="s">
        <v>3</v>
      </c>
      <c r="E37" s="1">
        <f>4+4</f>
        <v>8</v>
      </c>
      <c r="F37" s="1">
        <v>8</v>
      </c>
      <c r="G37" s="1">
        <v>6</v>
      </c>
      <c r="H37" s="1">
        <v>2</v>
      </c>
      <c r="I37" s="6">
        <f>E37/B37</f>
        <v>0.32</v>
      </c>
      <c r="J37" s="6">
        <f>F37/B37</f>
        <v>0.32</v>
      </c>
    </row>
    <row r="38" spans="1:10" x14ac:dyDescent="0.25">
      <c r="A38" s="1" t="s">
        <v>11</v>
      </c>
      <c r="B38" s="1">
        <v>17</v>
      </c>
      <c r="C38" s="5">
        <v>43738</v>
      </c>
      <c r="D38" s="1" t="s">
        <v>2</v>
      </c>
      <c r="E38" s="1">
        <v>0</v>
      </c>
      <c r="G38" s="1" t="s">
        <v>14</v>
      </c>
      <c r="H38" s="1">
        <v>2</v>
      </c>
      <c r="I38" s="6">
        <f>E38/B38</f>
        <v>0</v>
      </c>
      <c r="J38" s="6" t="s">
        <v>14</v>
      </c>
    </row>
    <row r="39" spans="1:10" x14ac:dyDescent="0.25">
      <c r="A39" s="1" t="s">
        <v>11</v>
      </c>
      <c r="B39" s="1">
        <v>25</v>
      </c>
      <c r="C39" s="5">
        <v>43739</v>
      </c>
      <c r="D39" s="1" t="s">
        <v>3</v>
      </c>
      <c r="E39" s="1">
        <v>9</v>
      </c>
      <c r="G39" s="1">
        <v>5</v>
      </c>
      <c r="H39" s="1">
        <v>3</v>
      </c>
      <c r="I39" s="6">
        <f>E39/B39</f>
        <v>0.36</v>
      </c>
      <c r="J39" s="6"/>
    </row>
    <row r="40" spans="1:10" x14ac:dyDescent="0.25">
      <c r="A40" s="1" t="s">
        <v>11</v>
      </c>
      <c r="B40" s="1">
        <v>16</v>
      </c>
      <c r="C40" s="5">
        <v>43739</v>
      </c>
      <c r="D40" s="1" t="s">
        <v>2</v>
      </c>
      <c r="H40" s="1">
        <v>3</v>
      </c>
    </row>
    <row r="41" spans="1:10" x14ac:dyDescent="0.25">
      <c r="A41" s="1" t="s">
        <v>10</v>
      </c>
      <c r="B41" s="1">
        <v>25</v>
      </c>
      <c r="C41" s="5">
        <v>43737</v>
      </c>
      <c r="D41" s="1" t="s">
        <v>3</v>
      </c>
      <c r="E41" s="1">
        <f>11+3</f>
        <v>14</v>
      </c>
      <c r="F41" s="1">
        <v>15</v>
      </c>
      <c r="G41" s="1">
        <v>12</v>
      </c>
      <c r="H41" s="1">
        <v>1</v>
      </c>
      <c r="I41" s="6">
        <f>E41/B41</f>
        <v>0.56000000000000005</v>
      </c>
      <c r="J41" s="6">
        <f>F41/B41</f>
        <v>0.6</v>
      </c>
    </row>
    <row r="42" spans="1:10" x14ac:dyDescent="0.25">
      <c r="A42" s="1" t="s">
        <v>10</v>
      </c>
      <c r="B42" s="1">
        <v>11</v>
      </c>
      <c r="C42" s="5">
        <v>43737</v>
      </c>
      <c r="D42" s="1" t="s">
        <v>2</v>
      </c>
      <c r="E42" s="1">
        <v>1</v>
      </c>
      <c r="G42" s="1">
        <v>1</v>
      </c>
      <c r="H42" s="1">
        <v>1</v>
      </c>
      <c r="I42" s="6">
        <f>E42/B42</f>
        <v>9.0909090909090912E-2</v>
      </c>
      <c r="J42" s="6" t="s">
        <v>14</v>
      </c>
    </row>
    <row r="43" spans="1:10" x14ac:dyDescent="0.25">
      <c r="A43" s="1" t="s">
        <v>10</v>
      </c>
      <c r="B43" s="1">
        <v>25</v>
      </c>
      <c r="C43" s="5">
        <v>43738</v>
      </c>
      <c r="D43" s="1" t="s">
        <v>3</v>
      </c>
      <c r="E43" s="1">
        <f>3+6</f>
        <v>9</v>
      </c>
      <c r="F43" s="1">
        <v>9</v>
      </c>
      <c r="G43" s="1">
        <v>6</v>
      </c>
      <c r="H43" s="1">
        <v>2</v>
      </c>
      <c r="I43" s="6">
        <f>E43/B43</f>
        <v>0.36</v>
      </c>
      <c r="J43" s="6">
        <f>F43/B43</f>
        <v>0.36</v>
      </c>
    </row>
    <row r="44" spans="1:10" x14ac:dyDescent="0.25">
      <c r="A44" s="1" t="s">
        <v>10</v>
      </c>
      <c r="B44" s="1">
        <v>16</v>
      </c>
      <c r="C44" s="5">
        <v>43738</v>
      </c>
      <c r="D44" s="1" t="s">
        <v>2</v>
      </c>
      <c r="E44" s="1">
        <v>0</v>
      </c>
      <c r="G44" s="1" t="s">
        <v>14</v>
      </c>
      <c r="H44" s="1">
        <v>2</v>
      </c>
      <c r="I44" s="6">
        <f>E44/B44</f>
        <v>0</v>
      </c>
      <c r="J44" s="6" t="s">
        <v>14</v>
      </c>
    </row>
    <row r="45" spans="1:10" x14ac:dyDescent="0.25">
      <c r="A45" s="1" t="s">
        <v>10</v>
      </c>
      <c r="B45" s="1">
        <v>25</v>
      </c>
      <c r="C45" s="5">
        <v>43739</v>
      </c>
      <c r="D45" s="1" t="s">
        <v>3</v>
      </c>
      <c r="E45" s="1">
        <v>8</v>
      </c>
      <c r="G45" s="1">
        <v>5</v>
      </c>
      <c r="H45" s="1">
        <v>3</v>
      </c>
      <c r="I45" s="6">
        <f>E45/B45</f>
        <v>0.32</v>
      </c>
      <c r="J45" s="6"/>
    </row>
    <row r="46" spans="1:10" x14ac:dyDescent="0.25">
      <c r="A46" s="1" t="s">
        <v>10</v>
      </c>
      <c r="B46" s="1">
        <v>17</v>
      </c>
      <c r="C46" s="5">
        <v>43739</v>
      </c>
      <c r="D46" s="1" t="s">
        <v>2</v>
      </c>
      <c r="H46" s="1">
        <v>3</v>
      </c>
    </row>
    <row r="47" spans="1:10" x14ac:dyDescent="0.25">
      <c r="A47" s="1" t="s">
        <v>12</v>
      </c>
      <c r="B47" s="1">
        <v>25</v>
      </c>
      <c r="C47" s="5">
        <v>43737</v>
      </c>
      <c r="D47" s="1" t="s">
        <v>3</v>
      </c>
      <c r="E47" s="1">
        <f>5+1</f>
        <v>6</v>
      </c>
      <c r="F47" s="1">
        <v>7</v>
      </c>
      <c r="G47" s="1">
        <v>3</v>
      </c>
      <c r="H47" s="1">
        <v>1</v>
      </c>
      <c r="I47" s="6">
        <f>E47/B47</f>
        <v>0.24</v>
      </c>
      <c r="J47" s="6">
        <f>F47/B47</f>
        <v>0.28000000000000003</v>
      </c>
    </row>
    <row r="48" spans="1:10" x14ac:dyDescent="0.25">
      <c r="A48" s="1" t="s">
        <v>12</v>
      </c>
      <c r="B48" s="1">
        <v>19</v>
      </c>
      <c r="C48" s="5">
        <v>43737</v>
      </c>
      <c r="D48" s="1" t="s">
        <v>2</v>
      </c>
      <c r="E48" s="1">
        <v>1</v>
      </c>
      <c r="G48" s="1">
        <v>0</v>
      </c>
      <c r="H48" s="1">
        <v>1</v>
      </c>
      <c r="I48" s="6">
        <f>E48/B48</f>
        <v>5.2631578947368418E-2</v>
      </c>
      <c r="J48" s="6" t="s">
        <v>14</v>
      </c>
    </row>
    <row r="49" spans="1:11" x14ac:dyDescent="0.25">
      <c r="A49" s="1" t="s">
        <v>12</v>
      </c>
      <c r="B49" s="1">
        <v>25</v>
      </c>
      <c r="C49" s="5">
        <v>43738</v>
      </c>
      <c r="D49" s="1" t="s">
        <v>3</v>
      </c>
      <c r="E49" s="1">
        <f>3+7</f>
        <v>10</v>
      </c>
      <c r="F49" s="1">
        <v>10</v>
      </c>
      <c r="G49" s="1">
        <v>3</v>
      </c>
      <c r="H49" s="1">
        <v>2</v>
      </c>
      <c r="I49" s="6">
        <f>E49/B49</f>
        <v>0.4</v>
      </c>
      <c r="J49" s="6">
        <f>F49/B49</f>
        <v>0.4</v>
      </c>
    </row>
    <row r="50" spans="1:11" x14ac:dyDescent="0.25">
      <c r="A50" s="1" t="s">
        <v>12</v>
      </c>
      <c r="B50" s="1">
        <v>15</v>
      </c>
      <c r="C50" s="5">
        <v>43738</v>
      </c>
      <c r="D50" s="1" t="s">
        <v>2</v>
      </c>
      <c r="E50" s="1">
        <v>0</v>
      </c>
      <c r="G50" s="1" t="s">
        <v>14</v>
      </c>
      <c r="H50" s="1">
        <v>2</v>
      </c>
      <c r="I50" s="6">
        <f>E50/B50</f>
        <v>0</v>
      </c>
      <c r="J50" s="6" t="s">
        <v>14</v>
      </c>
    </row>
    <row r="51" spans="1:11" x14ac:dyDescent="0.25">
      <c r="A51" s="1" t="s">
        <v>12</v>
      </c>
      <c r="B51" s="1">
        <v>25</v>
      </c>
      <c r="C51" s="5">
        <v>43739</v>
      </c>
      <c r="D51" s="1" t="s">
        <v>3</v>
      </c>
      <c r="E51" s="1">
        <v>5</v>
      </c>
      <c r="G51" s="1">
        <v>2</v>
      </c>
      <c r="H51" s="1">
        <v>3</v>
      </c>
      <c r="I51" s="6">
        <f>E51/B51</f>
        <v>0.2</v>
      </c>
      <c r="J51" s="6"/>
    </row>
    <row r="52" spans="1:11" x14ac:dyDescent="0.25">
      <c r="A52" s="1" t="s">
        <v>12</v>
      </c>
      <c r="B52" s="1">
        <v>20</v>
      </c>
      <c r="C52" s="5">
        <v>43739</v>
      </c>
      <c r="D52" s="1" t="s">
        <v>2</v>
      </c>
      <c r="H52" s="1">
        <v>3</v>
      </c>
    </row>
    <row r="53" spans="1:11" x14ac:dyDescent="0.25">
      <c r="A53" s="1" t="s">
        <v>28</v>
      </c>
      <c r="B53" s="1">
        <v>25</v>
      </c>
      <c r="C53" s="5">
        <v>43737</v>
      </c>
      <c r="D53" s="1" t="s">
        <v>3</v>
      </c>
      <c r="E53" s="1">
        <v>1</v>
      </c>
      <c r="F53" s="1">
        <v>2</v>
      </c>
      <c r="G53" s="1" t="s">
        <v>14</v>
      </c>
      <c r="H53" s="1">
        <v>1</v>
      </c>
      <c r="I53" s="6">
        <f>E53/B53</f>
        <v>0.04</v>
      </c>
      <c r="J53" s="6">
        <f>F53/B53</f>
        <v>0.08</v>
      </c>
      <c r="K53" s="1" t="s">
        <v>15</v>
      </c>
    </row>
    <row r="54" spans="1:11" x14ac:dyDescent="0.25">
      <c r="A54" s="1" t="s">
        <v>28</v>
      </c>
      <c r="B54" s="1">
        <v>24</v>
      </c>
      <c r="C54" s="5">
        <v>43737</v>
      </c>
      <c r="D54" s="1" t="s">
        <v>2</v>
      </c>
      <c r="E54" s="1">
        <v>1</v>
      </c>
      <c r="G54" s="1">
        <v>1</v>
      </c>
      <c r="H54" s="1">
        <v>1</v>
      </c>
      <c r="I54" s="6">
        <f>E54/B54</f>
        <v>4.1666666666666664E-2</v>
      </c>
      <c r="J54" s="6" t="s">
        <v>14</v>
      </c>
    </row>
    <row r="55" spans="1:11" x14ac:dyDescent="0.25">
      <c r="A55" s="1" t="s">
        <v>29</v>
      </c>
      <c r="B55" s="1">
        <v>25</v>
      </c>
      <c r="C55" s="5">
        <v>43738</v>
      </c>
      <c r="D55" s="1" t="s">
        <v>3</v>
      </c>
      <c r="E55" s="1">
        <f>2+10</f>
        <v>12</v>
      </c>
      <c r="F55" s="1">
        <v>12</v>
      </c>
      <c r="G55" s="1">
        <v>11</v>
      </c>
      <c r="H55" s="1">
        <v>1</v>
      </c>
      <c r="I55" s="6">
        <f>E55/B55</f>
        <v>0.48</v>
      </c>
      <c r="J55" s="6">
        <f>F55/B55</f>
        <v>0.48</v>
      </c>
    </row>
    <row r="56" spans="1:11" x14ac:dyDescent="0.25">
      <c r="A56" s="1" t="s">
        <v>29</v>
      </c>
      <c r="B56" s="1">
        <v>13</v>
      </c>
      <c r="C56" s="5">
        <v>43738</v>
      </c>
      <c r="D56" s="1" t="s">
        <v>2</v>
      </c>
      <c r="E56" s="1">
        <v>0</v>
      </c>
      <c r="G56" s="1" t="s">
        <v>14</v>
      </c>
      <c r="H56" s="1">
        <v>1</v>
      </c>
      <c r="I56" s="6">
        <f>E56/B56</f>
        <v>0</v>
      </c>
      <c r="J56" s="6" t="s">
        <v>14</v>
      </c>
    </row>
    <row r="57" spans="1:11" x14ac:dyDescent="0.25">
      <c r="A57" s="1" t="s">
        <v>29</v>
      </c>
      <c r="B57" s="1">
        <v>25</v>
      </c>
      <c r="C57" s="5">
        <v>43739</v>
      </c>
      <c r="D57" s="1" t="s">
        <v>3</v>
      </c>
      <c r="E57" s="1">
        <v>8</v>
      </c>
      <c r="G57" s="1">
        <v>6</v>
      </c>
      <c r="H57" s="1">
        <v>2</v>
      </c>
      <c r="I57" s="6">
        <f>E57/B57</f>
        <v>0.32</v>
      </c>
      <c r="J57" s="6"/>
    </row>
    <row r="58" spans="1:11" x14ac:dyDescent="0.25">
      <c r="A58" s="1" t="s">
        <v>29</v>
      </c>
      <c r="B58" s="1">
        <v>17</v>
      </c>
      <c r="C58" s="5">
        <v>43739</v>
      </c>
      <c r="D58" s="1" t="s">
        <v>2</v>
      </c>
      <c r="H58" s="1">
        <v>2</v>
      </c>
    </row>
    <row r="59" spans="1:11" x14ac:dyDescent="0.25">
      <c r="E59" s="7">
        <f>SUM(E3:E58)</f>
        <v>378</v>
      </c>
      <c r="G59" s="7">
        <f>SUM(G3:G58)</f>
        <v>121</v>
      </c>
      <c r="I59" s="6"/>
      <c r="J59" s="6"/>
      <c r="K59" s="1" t="s">
        <v>20</v>
      </c>
    </row>
  </sheetData>
  <sortState xmlns:xlrd2="http://schemas.microsoft.com/office/spreadsheetml/2017/richdata2" ref="A3:K59">
    <sortCondition ref="A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"/>
  <sheetViews>
    <sheetView workbookViewId="0">
      <selection activeCell="F5" sqref="F5"/>
    </sheetView>
  </sheetViews>
  <sheetFormatPr defaultRowHeight="15" x14ac:dyDescent="0.25"/>
  <cols>
    <col min="1" max="1" width="6" style="1" customWidth="1"/>
    <col min="2" max="2" width="7.42578125" style="1" customWidth="1"/>
    <col min="3" max="3" width="7.5703125" style="1" customWidth="1"/>
    <col min="4" max="4" width="9.140625" style="1"/>
    <col min="5" max="5" width="9.28515625" style="1" customWidth="1"/>
    <col min="6" max="6" width="8.7109375" style="1" customWidth="1"/>
    <col min="7" max="7" width="42.28515625" style="1" customWidth="1"/>
    <col min="8" max="16384" width="9.140625" style="1"/>
  </cols>
  <sheetData>
    <row r="1" spans="1:7" s="9" customFormat="1" ht="45" x14ac:dyDescent="0.25">
      <c r="A1" s="8"/>
      <c r="B1" s="8" t="s">
        <v>23</v>
      </c>
      <c r="C1" s="8" t="s">
        <v>25</v>
      </c>
      <c r="D1" s="8" t="s">
        <v>26</v>
      </c>
      <c r="E1" s="8" t="s">
        <v>27</v>
      </c>
      <c r="F1" s="8" t="s">
        <v>31</v>
      </c>
      <c r="G1" s="8" t="s">
        <v>24</v>
      </c>
    </row>
    <row r="2" spans="1:7" x14ac:dyDescent="0.25">
      <c r="A2" s="10" t="s">
        <v>1</v>
      </c>
      <c r="B2" s="10">
        <v>50</v>
      </c>
      <c r="C2" s="10">
        <v>3</v>
      </c>
      <c r="D2" s="10">
        <f>B2*C2</f>
        <v>150</v>
      </c>
      <c r="E2" s="10">
        <v>39</v>
      </c>
      <c r="F2" s="11">
        <f t="shared" ref="F2:F10" si="0">E2/D2</f>
        <v>0.26</v>
      </c>
      <c r="G2" s="10" t="s">
        <v>35</v>
      </c>
    </row>
    <row r="3" spans="1:7" x14ac:dyDescent="0.25">
      <c r="A3" s="10" t="s">
        <v>0</v>
      </c>
      <c r="B3" s="10">
        <v>50</v>
      </c>
      <c r="C3" s="10">
        <v>3</v>
      </c>
      <c r="D3" s="10">
        <f>44+100</f>
        <v>144</v>
      </c>
      <c r="E3" s="10">
        <v>41</v>
      </c>
      <c r="F3" s="11">
        <f t="shared" si="0"/>
        <v>0.28472222222222221</v>
      </c>
      <c r="G3" s="10" t="s">
        <v>36</v>
      </c>
    </row>
    <row r="4" spans="1:7" x14ac:dyDescent="0.25">
      <c r="A4" s="10" t="s">
        <v>4</v>
      </c>
      <c r="B4" s="10">
        <v>50</v>
      </c>
      <c r="C4" s="10">
        <v>5</v>
      </c>
      <c r="D4" s="10">
        <f t="shared" ref="D4:D10" si="1">B4*C4</f>
        <v>250</v>
      </c>
      <c r="E4" s="10">
        <v>83</v>
      </c>
      <c r="F4" s="11">
        <f t="shared" si="0"/>
        <v>0.33200000000000002</v>
      </c>
      <c r="G4" s="10" t="s">
        <v>33</v>
      </c>
    </row>
    <row r="5" spans="1:7" x14ac:dyDescent="0.25">
      <c r="A5" s="10" t="s">
        <v>5</v>
      </c>
      <c r="B5" s="10">
        <v>50</v>
      </c>
      <c r="C5" s="10">
        <v>5</v>
      </c>
      <c r="D5" s="10">
        <f t="shared" si="1"/>
        <v>250</v>
      </c>
      <c r="E5" s="10">
        <v>109</v>
      </c>
      <c r="F5" s="11">
        <f t="shared" si="0"/>
        <v>0.436</v>
      </c>
      <c r="G5" s="10" t="s">
        <v>37</v>
      </c>
    </row>
    <row r="6" spans="1:7" x14ac:dyDescent="0.25">
      <c r="A6" s="10" t="s">
        <v>11</v>
      </c>
      <c r="B6" s="10">
        <v>25</v>
      </c>
      <c r="C6" s="10">
        <v>3</v>
      </c>
      <c r="D6" s="10">
        <f t="shared" si="1"/>
        <v>75</v>
      </c>
      <c r="E6" s="10">
        <v>30</v>
      </c>
      <c r="F6" s="11">
        <f t="shared" si="0"/>
        <v>0.4</v>
      </c>
      <c r="G6" s="10" t="s">
        <v>33</v>
      </c>
    </row>
    <row r="7" spans="1:7" x14ac:dyDescent="0.25">
      <c r="A7" s="10" t="s">
        <v>10</v>
      </c>
      <c r="B7" s="10">
        <v>25</v>
      </c>
      <c r="C7" s="10">
        <v>3</v>
      </c>
      <c r="D7" s="10">
        <f t="shared" si="1"/>
        <v>75</v>
      </c>
      <c r="E7" s="10">
        <v>32</v>
      </c>
      <c r="F7" s="11">
        <f t="shared" si="0"/>
        <v>0.42666666666666669</v>
      </c>
      <c r="G7" s="10" t="s">
        <v>33</v>
      </c>
    </row>
    <row r="8" spans="1:7" x14ac:dyDescent="0.25">
      <c r="A8" s="10" t="s">
        <v>12</v>
      </c>
      <c r="B8" s="10">
        <v>25</v>
      </c>
      <c r="C8" s="10">
        <v>3</v>
      </c>
      <c r="D8" s="10">
        <f t="shared" si="1"/>
        <v>75</v>
      </c>
      <c r="E8" s="10">
        <v>22</v>
      </c>
      <c r="F8" s="11">
        <f t="shared" si="0"/>
        <v>0.29333333333333333</v>
      </c>
      <c r="G8" s="10" t="s">
        <v>34</v>
      </c>
    </row>
    <row r="9" spans="1:7" x14ac:dyDescent="0.25">
      <c r="A9" s="10" t="s">
        <v>28</v>
      </c>
      <c r="B9" s="10">
        <v>25</v>
      </c>
      <c r="C9" s="10">
        <v>1</v>
      </c>
      <c r="D9" s="10">
        <f t="shared" si="1"/>
        <v>25</v>
      </c>
      <c r="E9" s="10">
        <v>2</v>
      </c>
      <c r="F9" s="11">
        <f t="shared" si="0"/>
        <v>0.08</v>
      </c>
      <c r="G9" s="10" t="s">
        <v>38</v>
      </c>
    </row>
    <row r="10" spans="1:7" x14ac:dyDescent="0.25">
      <c r="A10" s="10" t="s">
        <v>29</v>
      </c>
      <c r="B10" s="10">
        <v>25</v>
      </c>
      <c r="C10" s="10">
        <v>2</v>
      </c>
      <c r="D10" s="10">
        <f t="shared" si="1"/>
        <v>50</v>
      </c>
      <c r="E10" s="10">
        <v>20</v>
      </c>
      <c r="F10" s="11">
        <f t="shared" si="0"/>
        <v>0.4</v>
      </c>
      <c r="G10" s="10" t="s">
        <v>33</v>
      </c>
    </row>
    <row r="12" spans="1:7" x14ac:dyDescent="0.25">
      <c r="A12" s="12" t="s">
        <v>32</v>
      </c>
      <c r="B12" s="10"/>
      <c r="C12" s="10"/>
      <c r="D12" s="12">
        <f>SUM(D2:D10)</f>
        <v>1094</v>
      </c>
      <c r="E12" s="12">
        <f>SUM(E2:E10)</f>
        <v>378</v>
      </c>
      <c r="F12" s="13">
        <f>E12/D12</f>
        <v>0.34552102376599636</v>
      </c>
      <c r="G12" s="10"/>
    </row>
  </sheetData>
  <sortState xmlns:xlrd2="http://schemas.microsoft.com/office/spreadsheetml/2017/richdata2" ref="A2:G10">
    <sortCondition ref="A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Olena Nesterova</dc:creator>
  <cp:lastModifiedBy>Taylor, Mariah Katherine</cp:lastModifiedBy>
  <dcterms:created xsi:type="dcterms:W3CDTF">2019-10-01T09:12:07Z</dcterms:created>
  <dcterms:modified xsi:type="dcterms:W3CDTF">2021-08-17T13:22:15Z</dcterms:modified>
</cp:coreProperties>
</file>