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ABC" sheetId="1" r:id="rId1"/>
    <sheet name="D" sheetId="4" r:id="rId2"/>
    <sheet name="E" sheetId="2" r:id="rId3"/>
    <sheet name="FGH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" l="1"/>
  <c r="F62" i="5" l="1"/>
  <c r="F61" i="5"/>
  <c r="F60" i="5"/>
  <c r="F59" i="5"/>
  <c r="F58" i="5"/>
  <c r="F57" i="5"/>
  <c r="F56" i="5"/>
  <c r="G47" i="5" s="1"/>
  <c r="G36" i="5"/>
  <c r="G22" i="5"/>
  <c r="G4" i="5"/>
  <c r="R11" i="4" l="1"/>
  <c r="S11" i="4"/>
  <c r="S10" i="4"/>
  <c r="R10" i="4"/>
  <c r="T27" i="2"/>
  <c r="U27" i="2"/>
  <c r="U26" i="2"/>
  <c r="T26" i="2"/>
  <c r="D30" i="2"/>
  <c r="D29" i="2"/>
  <c r="D27" i="2"/>
  <c r="D26" i="2"/>
  <c r="D17" i="4"/>
  <c r="E17" i="4" s="1"/>
  <c r="F17" i="4" s="1"/>
  <c r="D16" i="4"/>
  <c r="E16" i="4" s="1"/>
  <c r="F16" i="4" s="1"/>
  <c r="D15" i="4"/>
  <c r="E15" i="4" s="1"/>
  <c r="F15" i="4" s="1"/>
  <c r="D14" i="4"/>
  <c r="E14" i="4" s="1"/>
  <c r="F14" i="4" s="1"/>
  <c r="D13" i="4"/>
  <c r="E13" i="4" s="1"/>
  <c r="F13" i="4" s="1"/>
  <c r="D12" i="4"/>
  <c r="E12" i="4" s="1"/>
  <c r="F12" i="4" s="1"/>
  <c r="D9" i="4"/>
  <c r="D8" i="4"/>
  <c r="D7" i="4"/>
  <c r="D6" i="4"/>
  <c r="D5" i="4"/>
  <c r="D4" i="4"/>
  <c r="D39" i="2"/>
  <c r="E39" i="2" s="1"/>
  <c r="D38" i="2"/>
  <c r="E38" i="2" s="1"/>
  <c r="D37" i="2"/>
  <c r="E37" i="2" s="1"/>
  <c r="D36" i="2"/>
  <c r="E36" i="2" s="1"/>
  <c r="D35" i="2"/>
  <c r="E35" i="2" s="1"/>
  <c r="D34" i="2"/>
  <c r="E34" i="2" s="1"/>
</calcChain>
</file>

<file path=xl/sharedStrings.xml><?xml version="1.0" encoding="utf-8"?>
<sst xmlns="http://schemas.openxmlformats.org/spreadsheetml/2006/main" count="413" uniqueCount="106">
  <si>
    <t>A</t>
  </si>
  <si>
    <t>Group Statistics</t>
  </si>
  <si>
    <t>VAR00001</t>
  </si>
  <si>
    <t>N</t>
  </si>
  <si>
    <t>Mean</t>
  </si>
  <si>
    <t>Std. Deviation</t>
  </si>
  <si>
    <t>Std. Error Mean</t>
  </si>
  <si>
    <t>VAR00002</t>
  </si>
  <si>
    <t>1.00</t>
  </si>
  <si>
    <t>3.00</t>
  </si>
  <si>
    <t>β</t>
  </si>
  <si>
    <t>β/A</t>
  </si>
  <si>
    <t>Independent Samples Test</t>
  </si>
  <si>
    <t/>
  </si>
  <si>
    <t>Levene's Test for Equality of Variances</t>
  </si>
  <si>
    <t>t-test for Equality of Means</t>
  </si>
  <si>
    <t>F</t>
  </si>
  <si>
    <t>Sig.</t>
  </si>
  <si>
    <t>t</t>
  </si>
  <si>
    <t>df</t>
  </si>
  <si>
    <t>Sig. (2-tailed)</t>
  </si>
  <si>
    <t>Mean Difference</t>
  </si>
  <si>
    <t>Std. Error Difference</t>
  </si>
  <si>
    <t>95% Confidence Interval of the Difference</t>
  </si>
  <si>
    <t>Lower</t>
  </si>
  <si>
    <t>Upper</t>
  </si>
  <si>
    <t>Equal variances assumed</t>
  </si>
  <si>
    <t>Equal variances not assumed</t>
  </si>
  <si>
    <t>NS</t>
    <phoneticPr fontId="1" type="noConversion"/>
  </si>
  <si>
    <t>B</t>
    <phoneticPr fontId="1" type="noConversion"/>
  </si>
  <si>
    <t>A</t>
    <phoneticPr fontId="1" type="noConversion"/>
  </si>
  <si>
    <t>NS</t>
    <phoneticPr fontId="1" type="noConversion"/>
  </si>
  <si>
    <t>*</t>
    <phoneticPr fontId="1" type="noConversion"/>
  </si>
  <si>
    <t>β/A</t>
    <phoneticPr fontId="1" type="noConversion"/>
  </si>
  <si>
    <t>6-1</t>
    <phoneticPr fontId="1" type="noConversion"/>
  </si>
  <si>
    <t>6-2</t>
  </si>
  <si>
    <t>6-2</t>
    <phoneticPr fontId="1" type="noConversion"/>
  </si>
  <si>
    <t>6-3</t>
  </si>
  <si>
    <t>6-4</t>
  </si>
  <si>
    <t>18-1</t>
    <phoneticPr fontId="1" type="noConversion"/>
  </si>
  <si>
    <t>18-2</t>
  </si>
  <si>
    <t>18-3</t>
  </si>
  <si>
    <t>18-4</t>
  </si>
  <si>
    <t>11/15</t>
    <phoneticPr fontId="1" type="noConversion"/>
  </si>
  <si>
    <t>12/15</t>
    <phoneticPr fontId="1" type="noConversion"/>
  </si>
  <si>
    <t>2.00</t>
  </si>
  <si>
    <t>14/15</t>
    <phoneticPr fontId="1" type="noConversion"/>
  </si>
  <si>
    <t>SQRT</t>
    <phoneticPr fontId="1" type="noConversion"/>
  </si>
  <si>
    <t>ASIN</t>
    <phoneticPr fontId="1" type="noConversion"/>
  </si>
  <si>
    <t>作图用</t>
    <phoneticPr fontId="1" type="noConversion"/>
  </si>
  <si>
    <t>7/15</t>
    <phoneticPr fontId="1" type="noConversion"/>
  </si>
  <si>
    <t>8/15</t>
    <phoneticPr fontId="1" type="noConversion"/>
  </si>
  <si>
    <t>8/14</t>
    <phoneticPr fontId="1" type="noConversion"/>
  </si>
  <si>
    <t>10/15</t>
    <phoneticPr fontId="1" type="noConversion"/>
  </si>
  <si>
    <t>11/15</t>
    <phoneticPr fontId="1" type="noConversion"/>
  </si>
  <si>
    <t>10/15</t>
    <phoneticPr fontId="1" type="noConversion"/>
  </si>
  <si>
    <t>6 days</t>
    <phoneticPr fontId="1" type="noConversion"/>
  </si>
  <si>
    <t>18 days</t>
    <phoneticPr fontId="1" type="noConversion"/>
  </si>
  <si>
    <t>15/15</t>
    <phoneticPr fontId="1" type="noConversion"/>
  </si>
  <si>
    <t>symptom</t>
    <phoneticPr fontId="1" type="noConversion"/>
  </si>
  <si>
    <t>PCR</t>
    <phoneticPr fontId="1" type="noConversion"/>
  </si>
  <si>
    <t>A</t>
    <phoneticPr fontId="1" type="noConversion"/>
  </si>
  <si>
    <t>BEITA</t>
    <phoneticPr fontId="1" type="noConversion"/>
  </si>
  <si>
    <t>RATIO</t>
    <phoneticPr fontId="1" type="noConversion"/>
  </si>
  <si>
    <t>18 days</t>
    <phoneticPr fontId="1" type="noConversion"/>
  </si>
  <si>
    <t>30 days</t>
    <phoneticPr fontId="1" type="noConversion"/>
  </si>
  <si>
    <t>30 days</t>
    <phoneticPr fontId="1" type="noConversion"/>
  </si>
  <si>
    <t>6-1</t>
    <phoneticPr fontId="1" type="noConversion"/>
  </si>
  <si>
    <t>6-5</t>
  </si>
  <si>
    <t>6-6</t>
  </si>
  <si>
    <t>6-7</t>
  </si>
  <si>
    <t>6-8</t>
  </si>
  <si>
    <t>6-9</t>
  </si>
  <si>
    <t>6-10</t>
  </si>
  <si>
    <t>6-11</t>
  </si>
  <si>
    <t>6-12</t>
  </si>
  <si>
    <t>6-13</t>
  </si>
  <si>
    <t>6-14</t>
  </si>
  <si>
    <t>6-15</t>
  </si>
  <si>
    <t>6-16</t>
  </si>
  <si>
    <t>6-17</t>
  </si>
  <si>
    <t>18-1</t>
    <phoneticPr fontId="1" type="noConversion"/>
  </si>
  <si>
    <t>18-5</t>
  </si>
  <si>
    <t>18-6</t>
  </si>
  <si>
    <t>18-7</t>
  </si>
  <si>
    <t>18-8</t>
  </si>
  <si>
    <t>18-9</t>
  </si>
  <si>
    <t>18-10</t>
  </si>
  <si>
    <t>18-11</t>
  </si>
  <si>
    <t>18-12</t>
  </si>
  <si>
    <t>18-13</t>
  </si>
  <si>
    <t>6-1</t>
    <phoneticPr fontId="1" type="noConversion"/>
  </si>
  <si>
    <t>18-1</t>
    <phoneticPr fontId="1" type="noConversion"/>
  </si>
  <si>
    <t>18-14</t>
  </si>
  <si>
    <t>18-15</t>
  </si>
  <si>
    <t>18-16</t>
  </si>
  <si>
    <t>18 days A</t>
    <phoneticPr fontId="1" type="noConversion"/>
  </si>
  <si>
    <t>30 days A</t>
    <phoneticPr fontId="1" type="noConversion"/>
  </si>
  <si>
    <t>18 days β</t>
    <phoneticPr fontId="1" type="noConversion"/>
  </si>
  <si>
    <t>30 days β</t>
    <phoneticPr fontId="1" type="noConversion"/>
  </si>
  <si>
    <t>18 days β/A</t>
    <phoneticPr fontId="1" type="noConversion"/>
  </si>
  <si>
    <t>30 days β/A</t>
    <phoneticPr fontId="1" type="noConversion"/>
  </si>
  <si>
    <t>VAR00005</t>
  </si>
  <si>
    <t>13/14</t>
    <phoneticPr fontId="1" type="noConversion"/>
  </si>
  <si>
    <t>For Figure</t>
    <phoneticPr fontId="1" type="noConversion"/>
  </si>
  <si>
    <t>Statistical analysis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</si>
</sst>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##0"/>
    <numFmt numFmtId="177" formatCode="###0.0000"/>
    <numFmt numFmtId="178" formatCode="###0.00000"/>
    <numFmt numFmtId="179" formatCode="####.00000"/>
    <numFmt numFmtId="180" formatCode="####.000"/>
    <numFmt numFmtId="181" formatCode="###0.000"/>
    <numFmt numFmtId="182" formatCode="####.0000"/>
  </numFmts>
  <fonts count="6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Arial"/>
      <family val="2"/>
    </font>
    <font>
      <b/>
      <sz val="9"/>
      <color indexed="8"/>
      <name val="PMingLiU"/>
      <family val="1"/>
      <charset val="136"/>
    </font>
    <font>
      <sz val="9"/>
      <color indexed="8"/>
      <name val="MingLiU"/>
      <family val="1"/>
      <charset val="136"/>
    </font>
    <font>
      <sz val="11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67">
    <xf numFmtId="0" fontId="0" fillId="0" borderId="0" xfId="0"/>
    <xf numFmtId="0" fontId="2" fillId="0" borderId="0" xfId="1"/>
    <xf numFmtId="0" fontId="4" fillId="0" borderId="3" xfId="1" applyFont="1" applyBorder="1" applyAlignment="1">
      <alignment horizontal="center" wrapText="1"/>
    </xf>
    <xf numFmtId="0" fontId="4" fillId="0" borderId="4" xfId="1" applyFont="1" applyBorder="1" applyAlignment="1">
      <alignment horizontal="center" wrapText="1"/>
    </xf>
    <xf numFmtId="0" fontId="4" fillId="0" borderId="5" xfId="1" applyFont="1" applyBorder="1" applyAlignment="1">
      <alignment horizontal="center" wrapText="1"/>
    </xf>
    <xf numFmtId="0" fontId="4" fillId="0" borderId="7" xfId="1" applyFont="1" applyBorder="1" applyAlignment="1">
      <alignment horizontal="left" vertical="top"/>
    </xf>
    <xf numFmtId="176" fontId="4" fillId="0" borderId="8" xfId="1" applyNumberFormat="1" applyFont="1" applyBorder="1" applyAlignment="1">
      <alignment horizontal="right" vertical="center"/>
    </xf>
    <xf numFmtId="177" fontId="4" fillId="0" borderId="9" xfId="1" applyNumberFormat="1" applyFont="1" applyBorder="1" applyAlignment="1">
      <alignment horizontal="right" vertical="center"/>
    </xf>
    <xf numFmtId="178" fontId="4" fillId="0" borderId="9" xfId="1" applyNumberFormat="1" applyFont="1" applyBorder="1" applyAlignment="1">
      <alignment horizontal="right" vertical="center"/>
    </xf>
    <xf numFmtId="179" fontId="4" fillId="0" borderId="10" xfId="1" applyNumberFormat="1" applyFont="1" applyBorder="1" applyAlignment="1">
      <alignment horizontal="right" vertical="center"/>
    </xf>
    <xf numFmtId="0" fontId="4" fillId="0" borderId="12" xfId="1" applyFont="1" applyBorder="1" applyAlignment="1">
      <alignment horizontal="left" vertical="top"/>
    </xf>
    <xf numFmtId="176" fontId="4" fillId="0" borderId="13" xfId="1" applyNumberFormat="1" applyFont="1" applyBorder="1" applyAlignment="1">
      <alignment horizontal="right" vertical="center"/>
    </xf>
    <xf numFmtId="177" fontId="4" fillId="0" borderId="14" xfId="1" applyNumberFormat="1" applyFont="1" applyBorder="1" applyAlignment="1">
      <alignment horizontal="right" vertical="center"/>
    </xf>
    <xf numFmtId="178" fontId="4" fillId="0" borderId="14" xfId="1" applyNumberFormat="1" applyFont="1" applyBorder="1" applyAlignment="1">
      <alignment horizontal="right" vertical="center"/>
    </xf>
    <xf numFmtId="178" fontId="4" fillId="0" borderId="15" xfId="1" applyNumberFormat="1" applyFont="1" applyBorder="1" applyAlignment="1">
      <alignment horizontal="right" vertical="center"/>
    </xf>
    <xf numFmtId="0" fontId="4" fillId="0" borderId="25" xfId="1" applyFont="1" applyBorder="1" applyAlignment="1">
      <alignment horizontal="center" wrapText="1"/>
    </xf>
    <xf numFmtId="0" fontId="4" fillId="0" borderId="26" xfId="1" applyFont="1" applyBorder="1" applyAlignment="1">
      <alignment horizontal="center" wrapText="1"/>
    </xf>
    <xf numFmtId="0" fontId="4" fillId="0" borderId="7" xfId="1" applyFont="1" applyBorder="1" applyAlignment="1">
      <alignment horizontal="left" vertical="top" wrapText="1"/>
    </xf>
    <xf numFmtId="180" fontId="4" fillId="0" borderId="8" xfId="1" applyNumberFormat="1" applyFont="1" applyBorder="1" applyAlignment="1">
      <alignment horizontal="right" vertical="center"/>
    </xf>
    <xf numFmtId="180" fontId="4" fillId="0" borderId="9" xfId="1" applyNumberFormat="1" applyFont="1" applyBorder="1" applyAlignment="1">
      <alignment horizontal="right" vertical="center"/>
    </xf>
    <xf numFmtId="176" fontId="4" fillId="0" borderId="9" xfId="1" applyNumberFormat="1" applyFont="1" applyBorder="1" applyAlignment="1">
      <alignment horizontal="right" vertical="center"/>
    </xf>
    <xf numFmtId="179" fontId="4" fillId="0" borderId="9" xfId="1" applyNumberFormat="1" applyFont="1" applyBorder="1" applyAlignment="1">
      <alignment horizontal="right" vertical="center"/>
    </xf>
    <xf numFmtId="178" fontId="4" fillId="0" borderId="10" xfId="1" applyNumberFormat="1" applyFont="1" applyBorder="1" applyAlignment="1">
      <alignment horizontal="right" vertical="center"/>
    </xf>
    <xf numFmtId="0" fontId="4" fillId="0" borderId="12" xfId="1" applyFont="1" applyBorder="1" applyAlignment="1">
      <alignment horizontal="left" vertical="top" wrapText="1"/>
    </xf>
    <xf numFmtId="0" fontId="4" fillId="0" borderId="13" xfId="1" applyFont="1" applyBorder="1" applyAlignment="1">
      <alignment horizontal="left" vertical="center" wrapText="1"/>
    </xf>
    <xf numFmtId="0" fontId="4" fillId="0" borderId="14" xfId="1" applyFont="1" applyBorder="1" applyAlignment="1">
      <alignment horizontal="left" vertical="center" wrapText="1"/>
    </xf>
    <xf numFmtId="180" fontId="4" fillId="0" borderId="14" xfId="1" applyNumberFormat="1" applyFont="1" applyBorder="1" applyAlignment="1">
      <alignment horizontal="right" vertical="center"/>
    </xf>
    <xf numFmtId="181" fontId="4" fillId="0" borderId="14" xfId="1" applyNumberFormat="1" applyFont="1" applyBorder="1" applyAlignment="1">
      <alignment horizontal="right" vertical="center"/>
    </xf>
    <xf numFmtId="179" fontId="4" fillId="0" borderId="14" xfId="1" applyNumberFormat="1" applyFont="1" applyBorder="1" applyAlignment="1">
      <alignment horizontal="right" vertical="center"/>
    </xf>
    <xf numFmtId="181" fontId="4" fillId="0" borderId="8" xfId="1" applyNumberFormat="1" applyFont="1" applyBorder="1" applyAlignment="1">
      <alignment horizontal="right" vertical="center"/>
    </xf>
    <xf numFmtId="181" fontId="4" fillId="0" borderId="9" xfId="1" applyNumberFormat="1" applyFont="1" applyBorder="1" applyAlignment="1">
      <alignment horizontal="right" vertical="center"/>
    </xf>
    <xf numFmtId="179" fontId="4" fillId="0" borderId="15" xfId="1" applyNumberFormat="1" applyFont="1" applyBorder="1" applyAlignment="1">
      <alignment horizontal="right" vertical="center"/>
    </xf>
    <xf numFmtId="180" fontId="4" fillId="2" borderId="9" xfId="1" applyNumberFormat="1" applyFont="1" applyFill="1" applyBorder="1" applyAlignment="1">
      <alignment horizontal="right" vertical="center"/>
    </xf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2" fillId="0" borderId="0" xfId="2"/>
    <xf numFmtId="179" fontId="4" fillId="0" borderId="14" xfId="2" applyNumberFormat="1" applyFont="1" applyBorder="1" applyAlignment="1">
      <alignment horizontal="right" vertical="center"/>
    </xf>
    <xf numFmtId="179" fontId="4" fillId="0" borderId="15" xfId="2" applyNumberFormat="1" applyFont="1" applyBorder="1" applyAlignment="1">
      <alignment horizontal="right" vertical="center"/>
    </xf>
    <xf numFmtId="0" fontId="4" fillId="0" borderId="12" xfId="2" applyFont="1" applyBorder="1" applyAlignment="1">
      <alignment horizontal="left" vertical="top" wrapText="1"/>
    </xf>
    <xf numFmtId="0" fontId="4" fillId="0" borderId="13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181" fontId="4" fillId="0" borderId="14" xfId="2" applyNumberFormat="1" applyFont="1" applyBorder="1" applyAlignment="1">
      <alignment horizontal="right" vertical="center"/>
    </xf>
    <xf numFmtId="180" fontId="4" fillId="0" borderId="14" xfId="2" applyNumberFormat="1" applyFont="1" applyBorder="1" applyAlignment="1">
      <alignment horizontal="right" vertical="center"/>
    </xf>
    <xf numFmtId="0" fontId="2" fillId="0" borderId="0" xfId="3"/>
    <xf numFmtId="0" fontId="2" fillId="0" borderId="0" xfId="4"/>
    <xf numFmtId="0" fontId="4" fillId="0" borderId="3" xfId="4" applyFont="1" applyBorder="1" applyAlignment="1">
      <alignment horizontal="center" wrapText="1"/>
    </xf>
    <xf numFmtId="0" fontId="4" fillId="0" borderId="4" xfId="4" applyFont="1" applyBorder="1" applyAlignment="1">
      <alignment horizontal="center" wrapText="1"/>
    </xf>
    <xf numFmtId="0" fontId="4" fillId="0" borderId="5" xfId="4" applyFont="1" applyBorder="1" applyAlignment="1">
      <alignment horizontal="center" wrapText="1"/>
    </xf>
    <xf numFmtId="0" fontId="4" fillId="0" borderId="7" xfId="4" applyFont="1" applyBorder="1" applyAlignment="1">
      <alignment horizontal="left" vertical="top"/>
    </xf>
    <xf numFmtId="176" fontId="4" fillId="0" borderId="8" xfId="4" applyNumberFormat="1" applyFont="1" applyBorder="1" applyAlignment="1">
      <alignment horizontal="right" vertical="center"/>
    </xf>
    <xf numFmtId="182" fontId="4" fillId="0" borderId="9" xfId="4" applyNumberFormat="1" applyFont="1" applyBorder="1" applyAlignment="1">
      <alignment horizontal="right" vertical="center"/>
    </xf>
    <xf numFmtId="179" fontId="4" fillId="0" borderId="9" xfId="4" applyNumberFormat="1" applyFont="1" applyBorder="1" applyAlignment="1">
      <alignment horizontal="right" vertical="center"/>
    </xf>
    <xf numFmtId="179" fontId="4" fillId="0" borderId="10" xfId="4" applyNumberFormat="1" applyFont="1" applyBorder="1" applyAlignment="1">
      <alignment horizontal="right" vertical="center"/>
    </xf>
    <xf numFmtId="0" fontId="4" fillId="0" borderId="12" xfId="4" applyFont="1" applyBorder="1" applyAlignment="1">
      <alignment horizontal="left" vertical="top"/>
    </xf>
    <xf numFmtId="176" fontId="4" fillId="0" borderId="13" xfId="4" applyNumberFormat="1" applyFont="1" applyBorder="1" applyAlignment="1">
      <alignment horizontal="right" vertical="center"/>
    </xf>
    <xf numFmtId="182" fontId="4" fillId="0" borderId="14" xfId="4" applyNumberFormat="1" applyFont="1" applyBorder="1" applyAlignment="1">
      <alignment horizontal="right" vertical="center"/>
    </xf>
    <xf numFmtId="179" fontId="4" fillId="0" borderId="14" xfId="4" applyNumberFormat="1" applyFont="1" applyBorder="1" applyAlignment="1">
      <alignment horizontal="right" vertical="center"/>
    </xf>
    <xf numFmtId="179" fontId="4" fillId="0" borderId="15" xfId="4" applyNumberFormat="1" applyFont="1" applyBorder="1" applyAlignment="1">
      <alignment horizontal="right" vertical="center"/>
    </xf>
    <xf numFmtId="0" fontId="4" fillId="0" borderId="25" xfId="4" applyFont="1" applyBorder="1" applyAlignment="1">
      <alignment horizontal="center" wrapText="1"/>
    </xf>
    <xf numFmtId="0" fontId="4" fillId="0" borderId="26" xfId="4" applyFont="1" applyBorder="1" applyAlignment="1">
      <alignment horizontal="center" wrapText="1"/>
    </xf>
    <xf numFmtId="0" fontId="4" fillId="0" borderId="7" xfId="4" applyFont="1" applyBorder="1" applyAlignment="1">
      <alignment horizontal="left" vertical="top" wrapText="1"/>
    </xf>
    <xf numFmtId="180" fontId="4" fillId="0" borderId="8" xfId="4" applyNumberFormat="1" applyFont="1" applyBorder="1" applyAlignment="1">
      <alignment horizontal="right" vertical="center"/>
    </xf>
    <xf numFmtId="180" fontId="4" fillId="0" borderId="9" xfId="4" applyNumberFormat="1" applyFont="1" applyBorder="1" applyAlignment="1">
      <alignment horizontal="right" vertical="center"/>
    </xf>
    <xf numFmtId="181" fontId="4" fillId="0" borderId="9" xfId="4" applyNumberFormat="1" applyFont="1" applyBorder="1" applyAlignment="1">
      <alignment horizontal="right" vertical="center"/>
    </xf>
    <xf numFmtId="176" fontId="4" fillId="0" borderId="9" xfId="4" applyNumberFormat="1" applyFont="1" applyBorder="1" applyAlignment="1">
      <alignment horizontal="right" vertical="center"/>
    </xf>
    <xf numFmtId="0" fontId="4" fillId="0" borderId="12" xfId="4" applyFont="1" applyBorder="1" applyAlignment="1">
      <alignment horizontal="left" vertical="top" wrapText="1"/>
    </xf>
    <xf numFmtId="0" fontId="4" fillId="0" borderId="13" xfId="4" applyFont="1" applyBorder="1" applyAlignment="1">
      <alignment horizontal="left" vertical="center" wrapText="1"/>
    </xf>
    <xf numFmtId="0" fontId="4" fillId="0" borderId="14" xfId="4" applyFont="1" applyBorder="1" applyAlignment="1">
      <alignment horizontal="left" vertical="center" wrapText="1"/>
    </xf>
    <xf numFmtId="181" fontId="4" fillId="0" borderId="14" xfId="4" applyNumberFormat="1" applyFont="1" applyBorder="1" applyAlignment="1">
      <alignment horizontal="right" vertical="center"/>
    </xf>
    <xf numFmtId="180" fontId="4" fillId="0" borderId="14" xfId="4" applyNumberFormat="1" applyFont="1" applyBorder="1" applyAlignment="1">
      <alignment horizontal="right" vertical="center"/>
    </xf>
    <xf numFmtId="180" fontId="4" fillId="2" borderId="9" xfId="4" applyNumberFormat="1" applyFont="1" applyFill="1" applyBorder="1" applyAlignment="1">
      <alignment horizontal="right" vertical="center"/>
    </xf>
    <xf numFmtId="0" fontId="4" fillId="0" borderId="11" xfId="2" applyFont="1" applyBorder="1" applyAlignment="1">
      <alignment horizontal="left" vertical="top" wrapText="1"/>
    </xf>
    <xf numFmtId="0" fontId="2" fillId="0" borderId="0" xfId="5"/>
    <xf numFmtId="0" fontId="4" fillId="0" borderId="7" xfId="5" applyFont="1" applyBorder="1" applyAlignment="1">
      <alignment horizontal="left" vertical="top"/>
    </xf>
    <xf numFmtId="176" fontId="4" fillId="0" borderId="8" xfId="5" applyNumberFormat="1" applyFont="1" applyBorder="1" applyAlignment="1">
      <alignment horizontal="right" vertical="center"/>
    </xf>
    <xf numFmtId="182" fontId="4" fillId="0" borderId="9" xfId="5" applyNumberFormat="1" applyFont="1" applyBorder="1" applyAlignment="1">
      <alignment horizontal="right" vertical="center"/>
    </xf>
    <xf numFmtId="179" fontId="4" fillId="0" borderId="9" xfId="5" applyNumberFormat="1" applyFont="1" applyBorder="1" applyAlignment="1">
      <alignment horizontal="right" vertical="center"/>
    </xf>
    <xf numFmtId="179" fontId="4" fillId="0" borderId="10" xfId="5" applyNumberFormat="1" applyFont="1" applyBorder="1" applyAlignment="1">
      <alignment horizontal="right" vertical="center"/>
    </xf>
    <xf numFmtId="0" fontId="4" fillId="0" borderId="12" xfId="5" applyFont="1" applyBorder="1" applyAlignment="1">
      <alignment horizontal="left" vertical="top"/>
    </xf>
    <xf numFmtId="176" fontId="4" fillId="0" borderId="13" xfId="5" applyNumberFormat="1" applyFont="1" applyBorder="1" applyAlignment="1">
      <alignment horizontal="right" vertical="center"/>
    </xf>
    <xf numFmtId="182" fontId="4" fillId="0" borderId="14" xfId="5" applyNumberFormat="1" applyFont="1" applyBorder="1" applyAlignment="1">
      <alignment horizontal="right" vertical="center"/>
    </xf>
    <xf numFmtId="179" fontId="4" fillId="0" borderId="14" xfId="5" applyNumberFormat="1" applyFont="1" applyBorder="1" applyAlignment="1">
      <alignment horizontal="right" vertical="center"/>
    </xf>
    <xf numFmtId="179" fontId="4" fillId="0" borderId="15" xfId="5" applyNumberFormat="1" applyFont="1" applyBorder="1" applyAlignment="1">
      <alignment horizontal="right" vertical="center"/>
    </xf>
    <xf numFmtId="177" fontId="4" fillId="0" borderId="9" xfId="5" applyNumberFormat="1" applyFont="1" applyBorder="1" applyAlignment="1">
      <alignment horizontal="right" vertical="center"/>
    </xf>
    <xf numFmtId="177" fontId="4" fillId="0" borderId="14" xfId="5" applyNumberFormat="1" applyFont="1" applyBorder="1" applyAlignment="1">
      <alignment horizontal="right" vertical="center"/>
    </xf>
    <xf numFmtId="180" fontId="4" fillId="0" borderId="9" xfId="5" applyNumberFormat="1" applyFont="1" applyBorder="1" applyAlignment="1">
      <alignment horizontal="right" vertical="center"/>
    </xf>
    <xf numFmtId="181" fontId="4" fillId="0" borderId="9" xfId="5" applyNumberFormat="1" applyFont="1" applyBorder="1" applyAlignment="1">
      <alignment horizontal="right" vertical="center"/>
    </xf>
    <xf numFmtId="176" fontId="4" fillId="0" borderId="9" xfId="5" applyNumberFormat="1" applyFont="1" applyBorder="1" applyAlignment="1">
      <alignment horizontal="right" vertical="center"/>
    </xf>
    <xf numFmtId="0" fontId="4" fillId="0" borderId="13" xfId="5" applyFont="1" applyBorder="1" applyAlignment="1">
      <alignment horizontal="left" vertical="center" wrapText="1"/>
    </xf>
    <xf numFmtId="0" fontId="4" fillId="0" borderId="14" xfId="5" applyFont="1" applyBorder="1" applyAlignment="1">
      <alignment horizontal="left" vertical="center" wrapText="1"/>
    </xf>
    <xf numFmtId="181" fontId="4" fillId="0" borderId="14" xfId="5" applyNumberFormat="1" applyFont="1" applyBorder="1" applyAlignment="1">
      <alignment horizontal="right" vertical="center"/>
    </xf>
    <xf numFmtId="180" fontId="4" fillId="0" borderId="14" xfId="5" applyNumberFormat="1" applyFont="1" applyBorder="1" applyAlignment="1">
      <alignment horizontal="right" vertical="center"/>
    </xf>
    <xf numFmtId="180" fontId="4" fillId="2" borderId="9" xfId="5" applyNumberFormat="1" applyFont="1" applyFill="1" applyBorder="1" applyAlignment="1">
      <alignment horizontal="right" vertical="center"/>
    </xf>
    <xf numFmtId="0" fontId="2" fillId="0" borderId="0" xfId="6"/>
    <xf numFmtId="0" fontId="4" fillId="0" borderId="7" xfId="6" applyFont="1" applyBorder="1" applyAlignment="1">
      <alignment horizontal="left" vertical="top"/>
    </xf>
    <xf numFmtId="176" fontId="4" fillId="0" borderId="8" xfId="6" applyNumberFormat="1" applyFont="1" applyBorder="1" applyAlignment="1">
      <alignment horizontal="right" vertical="center"/>
    </xf>
    <xf numFmtId="177" fontId="4" fillId="0" borderId="9" xfId="6" applyNumberFormat="1" applyFont="1" applyBorder="1" applyAlignment="1">
      <alignment horizontal="right" vertical="center"/>
    </xf>
    <xf numFmtId="178" fontId="4" fillId="0" borderId="9" xfId="6" applyNumberFormat="1" applyFont="1" applyBorder="1" applyAlignment="1">
      <alignment horizontal="right" vertical="center"/>
    </xf>
    <xf numFmtId="178" fontId="4" fillId="0" borderId="10" xfId="6" applyNumberFormat="1" applyFont="1" applyBorder="1" applyAlignment="1">
      <alignment horizontal="right" vertical="center"/>
    </xf>
    <xf numFmtId="0" fontId="4" fillId="0" borderId="12" xfId="6" applyFont="1" applyBorder="1" applyAlignment="1">
      <alignment horizontal="left" vertical="top"/>
    </xf>
    <xf numFmtId="176" fontId="4" fillId="0" borderId="13" xfId="6" applyNumberFormat="1" applyFont="1" applyBorder="1" applyAlignment="1">
      <alignment horizontal="right" vertical="center"/>
    </xf>
    <xf numFmtId="177" fontId="4" fillId="0" borderId="14" xfId="6" applyNumberFormat="1" applyFont="1" applyBorder="1" applyAlignment="1">
      <alignment horizontal="right" vertical="center"/>
    </xf>
    <xf numFmtId="178" fontId="4" fillId="0" borderId="14" xfId="6" applyNumberFormat="1" applyFont="1" applyBorder="1" applyAlignment="1">
      <alignment horizontal="right" vertical="center"/>
    </xf>
    <xf numFmtId="178" fontId="4" fillId="0" borderId="15" xfId="6" applyNumberFormat="1" applyFont="1" applyBorder="1" applyAlignment="1">
      <alignment horizontal="right" vertical="center"/>
    </xf>
    <xf numFmtId="180" fontId="4" fillId="0" borderId="8" xfId="6" applyNumberFormat="1" applyFont="1" applyBorder="1" applyAlignment="1">
      <alignment horizontal="right" vertical="center"/>
    </xf>
    <xf numFmtId="180" fontId="4" fillId="0" borderId="9" xfId="6" applyNumberFormat="1" applyFont="1" applyBorder="1" applyAlignment="1">
      <alignment horizontal="right" vertical="center"/>
    </xf>
    <xf numFmtId="176" fontId="4" fillId="0" borderId="9" xfId="6" applyNumberFormat="1" applyFont="1" applyBorder="1" applyAlignment="1">
      <alignment horizontal="right" vertical="center"/>
    </xf>
    <xf numFmtId="0" fontId="4" fillId="0" borderId="13" xfId="6" applyFont="1" applyBorder="1" applyAlignment="1">
      <alignment horizontal="left" vertical="center" wrapText="1"/>
    </xf>
    <xf numFmtId="0" fontId="4" fillId="0" borderId="14" xfId="6" applyFont="1" applyBorder="1" applyAlignment="1">
      <alignment horizontal="left" vertical="center" wrapText="1"/>
    </xf>
    <xf numFmtId="180" fontId="4" fillId="0" borderId="14" xfId="6" applyNumberFormat="1" applyFont="1" applyBorder="1" applyAlignment="1">
      <alignment horizontal="right" vertical="center"/>
    </xf>
    <xf numFmtId="181" fontId="4" fillId="0" borderId="14" xfId="6" applyNumberFormat="1" applyFont="1" applyBorder="1" applyAlignment="1">
      <alignment horizontal="right" vertical="center"/>
    </xf>
    <xf numFmtId="181" fontId="4" fillId="0" borderId="9" xfId="6" applyNumberFormat="1" applyFont="1" applyBorder="1" applyAlignment="1">
      <alignment horizontal="right" vertical="center"/>
    </xf>
    <xf numFmtId="179" fontId="4" fillId="0" borderId="9" xfId="6" applyNumberFormat="1" applyFont="1" applyBorder="1" applyAlignment="1">
      <alignment horizontal="right" vertical="center"/>
    </xf>
    <xf numFmtId="179" fontId="4" fillId="0" borderId="10" xfId="6" applyNumberFormat="1" applyFont="1" applyBorder="1" applyAlignment="1">
      <alignment horizontal="right" vertical="center"/>
    </xf>
    <xf numFmtId="179" fontId="4" fillId="0" borderId="14" xfId="6" applyNumberFormat="1" applyFont="1" applyBorder="1" applyAlignment="1">
      <alignment horizontal="right" vertical="center"/>
    </xf>
    <xf numFmtId="179" fontId="4" fillId="0" borderId="15" xfId="6" applyNumberFormat="1" applyFont="1" applyBorder="1" applyAlignment="1">
      <alignment horizontal="right" vertical="center"/>
    </xf>
    <xf numFmtId="181" fontId="4" fillId="0" borderId="8" xfId="6" applyNumberFormat="1" applyFont="1" applyBorder="1" applyAlignment="1">
      <alignment horizontal="right" vertical="center"/>
    </xf>
    <xf numFmtId="180" fontId="4" fillId="2" borderId="14" xfId="6" applyNumberFormat="1" applyFont="1" applyFill="1" applyBorder="1" applyAlignment="1">
      <alignment horizontal="right" vertical="center"/>
    </xf>
    <xf numFmtId="180" fontId="4" fillId="2" borderId="9" xfId="6" applyNumberFormat="1" applyFont="1" applyFill="1" applyBorder="1" applyAlignment="1">
      <alignment horizontal="right" vertical="center"/>
    </xf>
    <xf numFmtId="0" fontId="4" fillId="0" borderId="25" xfId="4" applyFont="1" applyBorder="1" applyAlignment="1">
      <alignment horizontal="center" wrapText="1"/>
    </xf>
    <xf numFmtId="49" fontId="5" fillId="0" borderId="0" xfId="0" applyNumberFormat="1" applyFont="1" applyFill="1"/>
    <xf numFmtId="180" fontId="4" fillId="0" borderId="8" xfId="5" applyNumberFormat="1" applyFont="1" applyBorder="1" applyAlignment="1">
      <alignment horizontal="right" vertical="center"/>
    </xf>
    <xf numFmtId="0" fontId="3" fillId="0" borderId="0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wrapText="1"/>
    </xf>
    <xf numFmtId="0" fontId="4" fillId="0" borderId="2" xfId="1" applyFont="1" applyBorder="1" applyAlignment="1">
      <alignment horizontal="left" wrapText="1"/>
    </xf>
    <xf numFmtId="0" fontId="4" fillId="0" borderId="6" xfId="1" applyFont="1" applyBorder="1" applyAlignment="1">
      <alignment horizontal="left" vertical="top" wrapText="1"/>
    </xf>
    <xf numFmtId="0" fontId="4" fillId="0" borderId="11" xfId="1" applyFont="1" applyBorder="1" applyAlignment="1">
      <alignment horizontal="left" vertical="top" wrapText="1"/>
    </xf>
    <xf numFmtId="0" fontId="4" fillId="0" borderId="6" xfId="1" applyFont="1" applyBorder="1" applyAlignment="1">
      <alignment horizontal="left" wrapText="1"/>
    </xf>
    <xf numFmtId="0" fontId="4" fillId="0" borderId="7" xfId="1" applyFont="1" applyBorder="1" applyAlignment="1">
      <alignment horizontal="left" wrapText="1"/>
    </xf>
    <xf numFmtId="0" fontId="4" fillId="0" borderId="19" xfId="1" applyFont="1" applyBorder="1" applyAlignment="1">
      <alignment horizontal="left" wrapText="1"/>
    </xf>
    <xf numFmtId="0" fontId="4" fillId="0" borderId="20" xfId="1" applyFont="1" applyBorder="1" applyAlignment="1">
      <alignment horizontal="left" wrapText="1"/>
    </xf>
    <xf numFmtId="0" fontId="4" fillId="0" borderId="11" xfId="1" applyFont="1" applyBorder="1" applyAlignment="1">
      <alignment horizontal="left" wrapText="1"/>
    </xf>
    <xf numFmtId="0" fontId="4" fillId="0" borderId="12" xfId="1" applyFont="1" applyBorder="1" applyAlignment="1">
      <alignment horizontal="left" wrapText="1"/>
    </xf>
    <xf numFmtId="0" fontId="4" fillId="0" borderId="16" xfId="1" applyFont="1" applyBorder="1" applyAlignment="1">
      <alignment horizontal="center" wrapText="1"/>
    </xf>
    <xf numFmtId="0" fontId="4" fillId="0" borderId="17" xfId="1" applyFont="1" applyBorder="1" applyAlignment="1">
      <alignment horizontal="center" wrapText="1"/>
    </xf>
    <xf numFmtId="0" fontId="4" fillId="0" borderId="18" xfId="1" applyFont="1" applyBorder="1" applyAlignment="1">
      <alignment horizontal="center" wrapText="1"/>
    </xf>
    <xf numFmtId="0" fontId="4" fillId="0" borderId="21" xfId="1" applyFont="1" applyBorder="1" applyAlignment="1">
      <alignment horizontal="center" wrapText="1"/>
    </xf>
    <xf numFmtId="0" fontId="4" fillId="0" borderId="24" xfId="1" applyFont="1" applyBorder="1" applyAlignment="1">
      <alignment horizontal="center" wrapText="1"/>
    </xf>
    <xf numFmtId="0" fontId="4" fillId="0" borderId="22" xfId="1" applyFont="1" applyBorder="1" applyAlignment="1">
      <alignment horizontal="center" wrapText="1"/>
    </xf>
    <xf numFmtId="0" fontId="4" fillId="0" borderId="25" xfId="1" applyFont="1" applyBorder="1" applyAlignment="1">
      <alignment horizontal="center" wrapText="1"/>
    </xf>
    <xf numFmtId="0" fontId="4" fillId="0" borderId="23" xfId="1" applyFont="1" applyBorder="1" applyAlignment="1">
      <alignment horizontal="center" wrapText="1"/>
    </xf>
    <xf numFmtId="0" fontId="3" fillId="0" borderId="0" xfId="4" applyFont="1" applyBorder="1" applyAlignment="1">
      <alignment horizontal="center" vertical="center" wrapText="1"/>
    </xf>
    <xf numFmtId="0" fontId="4" fillId="0" borderId="1" xfId="4" applyFont="1" applyBorder="1" applyAlignment="1">
      <alignment horizontal="left" wrapText="1"/>
    </xf>
    <xf numFmtId="0" fontId="4" fillId="0" borderId="2" xfId="4" applyFont="1" applyBorder="1" applyAlignment="1">
      <alignment horizontal="left" wrapText="1"/>
    </xf>
    <xf numFmtId="0" fontId="4" fillId="0" borderId="6" xfId="4" applyFont="1" applyBorder="1" applyAlignment="1">
      <alignment horizontal="left" vertical="top" wrapText="1"/>
    </xf>
    <xf numFmtId="0" fontId="4" fillId="0" borderId="11" xfId="4" applyFont="1" applyBorder="1" applyAlignment="1">
      <alignment horizontal="left" vertical="top" wrapText="1"/>
    </xf>
    <xf numFmtId="0" fontId="4" fillId="0" borderId="6" xfId="4" applyFont="1" applyBorder="1" applyAlignment="1">
      <alignment horizontal="left" wrapText="1"/>
    </xf>
    <xf numFmtId="0" fontId="4" fillId="0" borderId="7" xfId="4" applyFont="1" applyBorder="1" applyAlignment="1">
      <alignment horizontal="left" wrapText="1"/>
    </xf>
    <xf numFmtId="0" fontId="4" fillId="0" borderId="19" xfId="4" applyFont="1" applyBorder="1" applyAlignment="1">
      <alignment horizontal="left" wrapText="1"/>
    </xf>
    <xf numFmtId="0" fontId="4" fillId="0" borderId="20" xfId="4" applyFont="1" applyBorder="1" applyAlignment="1">
      <alignment horizontal="left" wrapText="1"/>
    </xf>
    <xf numFmtId="0" fontId="4" fillId="0" borderId="11" xfId="4" applyFont="1" applyBorder="1" applyAlignment="1">
      <alignment horizontal="left" wrapText="1"/>
    </xf>
    <xf numFmtId="0" fontId="4" fillId="0" borderId="12" xfId="4" applyFont="1" applyBorder="1" applyAlignment="1">
      <alignment horizontal="left" wrapText="1"/>
    </xf>
    <xf numFmtId="0" fontId="4" fillId="0" borderId="16" xfId="4" applyFont="1" applyBorder="1" applyAlignment="1">
      <alignment horizontal="center" wrapText="1"/>
    </xf>
    <xf numFmtId="0" fontId="4" fillId="0" borderId="17" xfId="4" applyFont="1" applyBorder="1" applyAlignment="1">
      <alignment horizontal="center" wrapText="1"/>
    </xf>
    <xf numFmtId="0" fontId="4" fillId="0" borderId="18" xfId="4" applyFont="1" applyBorder="1" applyAlignment="1">
      <alignment horizontal="center" wrapText="1"/>
    </xf>
    <xf numFmtId="0" fontId="4" fillId="0" borderId="21" xfId="4" applyFont="1" applyBorder="1" applyAlignment="1">
      <alignment horizontal="center" wrapText="1"/>
    </xf>
    <xf numFmtId="0" fontId="4" fillId="0" borderId="24" xfId="4" applyFont="1" applyBorder="1" applyAlignment="1">
      <alignment horizontal="center" wrapText="1"/>
    </xf>
    <xf numFmtId="0" fontId="4" fillId="0" borderId="22" xfId="4" applyFont="1" applyBorder="1" applyAlignment="1">
      <alignment horizontal="center" wrapText="1"/>
    </xf>
    <xf numFmtId="0" fontId="4" fillId="0" borderId="25" xfId="4" applyFont="1" applyBorder="1" applyAlignment="1">
      <alignment horizontal="center" wrapText="1"/>
    </xf>
    <xf numFmtId="0" fontId="4" fillId="0" borderId="23" xfId="4" applyFont="1" applyBorder="1" applyAlignment="1">
      <alignment horizontal="center" wrapText="1"/>
    </xf>
    <xf numFmtId="0" fontId="4" fillId="0" borderId="6" xfId="5" applyFont="1" applyBorder="1" applyAlignment="1">
      <alignment horizontal="left" vertical="top" wrapText="1"/>
    </xf>
    <xf numFmtId="0" fontId="4" fillId="0" borderId="11" xfId="5" applyFont="1" applyBorder="1" applyAlignment="1">
      <alignment horizontal="left" vertical="top" wrapText="1"/>
    </xf>
    <xf numFmtId="0" fontId="3" fillId="0" borderId="0" xfId="3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4" fillId="0" borderId="6" xfId="6" applyFont="1" applyBorder="1" applyAlignment="1">
      <alignment horizontal="left" vertical="top" wrapText="1"/>
    </xf>
    <xf numFmtId="0" fontId="4" fillId="0" borderId="11" xfId="6" applyFont="1" applyBorder="1" applyAlignment="1">
      <alignment horizontal="left" vertical="top" wrapText="1"/>
    </xf>
  </cellXfs>
  <cellStyles count="7">
    <cellStyle name="常规" xfId="0" builtinId="0"/>
    <cellStyle name="常规_E" xfId="5"/>
    <cellStyle name="常规_FGH" xfId="6"/>
    <cellStyle name="常规_Sheet1" xfId="2"/>
    <cellStyle name="常规_传毒效率" xfId="3"/>
    <cellStyle name="常规_独立样本t11.21重新计算" xfId="1"/>
    <cellStyle name="常规_发病率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306298</xdr:colOff>
      <xdr:row>1</xdr:row>
      <xdr:rowOff>7471</xdr:rowOff>
    </xdr:from>
    <xdr:to>
      <xdr:col>7</xdr:col>
      <xdr:colOff>55860</xdr:colOff>
      <xdr:row>22</xdr:row>
      <xdr:rowOff>7470</xdr:rowOff>
    </xdr:to>
    <xdr:pic>
      <xdr:nvPicPr>
        <xdr:cNvPr id="2" name="图片 1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743" t="18772" r="21123" b="12529"/>
        <a:stretch/>
      </xdr:blipFill>
      <xdr:spPr>
        <a:xfrm>
          <a:off x="963710" y="186765"/>
          <a:ext cx="3694032" cy="3765176"/>
        </a:xfrm>
        <a:prstGeom prst="rect">
          <a:avLst/>
        </a:prstGeom>
      </xdr:spPr>
    </xdr:pic>
    <xdr:clientData/>
  </xdr:twoCellAnchor>
  <xdr:twoCellAnchor editAs="oneCell">
    <xdr:from>
      <xdr:col>10</xdr:col>
      <xdr:colOff>298823</xdr:colOff>
      <xdr:row>0</xdr:row>
      <xdr:rowOff>104589</xdr:rowOff>
    </xdr:from>
    <xdr:to>
      <xdr:col>15</xdr:col>
      <xdr:colOff>560295</xdr:colOff>
      <xdr:row>21</xdr:row>
      <xdr:rowOff>105835</xdr:rowOff>
    </xdr:to>
    <xdr:pic>
      <xdr:nvPicPr>
        <xdr:cNvPr id="3" name="图片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257" t="13372" r="19941" b="14134"/>
        <a:stretch/>
      </xdr:blipFill>
      <xdr:spPr>
        <a:xfrm>
          <a:off x="6872941" y="104589"/>
          <a:ext cx="3548530" cy="37664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U42"/>
  <sheetViews>
    <sheetView tabSelected="1" zoomScale="70" zoomScaleNormal="70" workbookViewId="0">
      <selection activeCell="U17" sqref="U17"/>
    </sheetView>
  </sheetViews>
  <sheetFormatPr defaultRowHeight="14"/>
  <sheetData>
    <row r="3" spans="2:21" ht="14.5" thickBot="1">
      <c r="J3" t="s">
        <v>30</v>
      </c>
      <c r="K3" s="123" t="s">
        <v>1</v>
      </c>
      <c r="L3" s="123"/>
      <c r="M3" s="123"/>
      <c r="N3" s="123"/>
      <c r="O3" s="123"/>
      <c r="P3" s="123"/>
      <c r="Q3" s="1"/>
      <c r="R3" s="1"/>
      <c r="S3" s="1"/>
      <c r="T3" s="1"/>
      <c r="U3" s="1"/>
    </row>
    <row r="4" spans="2:21" ht="26" thickTop="1" thickBot="1">
      <c r="K4" s="124" t="s">
        <v>2</v>
      </c>
      <c r="L4" s="125"/>
      <c r="M4" s="2" t="s">
        <v>3</v>
      </c>
      <c r="N4" s="3" t="s">
        <v>4</v>
      </c>
      <c r="O4" s="3" t="s">
        <v>5</v>
      </c>
      <c r="P4" s="4" t="s">
        <v>6</v>
      </c>
      <c r="Q4" s="1"/>
      <c r="R4" s="1"/>
      <c r="S4" s="1"/>
      <c r="T4" s="1"/>
      <c r="U4" s="1"/>
    </row>
    <row r="5" spans="2:21" ht="14.5" thickTop="1">
      <c r="K5" s="126" t="s">
        <v>7</v>
      </c>
      <c r="L5" s="5" t="s">
        <v>8</v>
      </c>
      <c r="M5" s="6">
        <v>4</v>
      </c>
      <c r="N5" s="7">
        <v>7.596255813</v>
      </c>
      <c r="O5" s="8">
        <v>1.9055964657034659</v>
      </c>
      <c r="P5" s="9">
        <v>0.95279823285173293</v>
      </c>
      <c r="Q5" s="1"/>
      <c r="R5" s="1"/>
      <c r="S5" s="1"/>
      <c r="T5" s="1"/>
      <c r="U5" s="1"/>
    </row>
    <row r="6" spans="2:21" ht="14.5" thickBot="1">
      <c r="K6" s="127"/>
      <c r="L6" s="10" t="s">
        <v>9</v>
      </c>
      <c r="M6" s="11">
        <v>4</v>
      </c>
      <c r="N6" s="12">
        <v>7.4690932597500002</v>
      </c>
      <c r="O6" s="13">
        <v>3.369657958242624</v>
      </c>
      <c r="P6" s="14">
        <v>1.684828979121312</v>
      </c>
      <c r="Q6" s="1"/>
      <c r="R6" s="1"/>
      <c r="S6" s="1"/>
      <c r="T6" s="1"/>
      <c r="U6" s="1"/>
    </row>
    <row r="7" spans="2:21" ht="14.5" thickTop="1"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2:21" ht="14.5" thickBot="1">
      <c r="C8" t="s">
        <v>0</v>
      </c>
      <c r="D8" t="s">
        <v>10</v>
      </c>
      <c r="E8" t="s">
        <v>11</v>
      </c>
      <c r="K8" s="123" t="s">
        <v>12</v>
      </c>
      <c r="L8" s="123"/>
      <c r="M8" s="123"/>
      <c r="N8" s="123"/>
      <c r="O8" s="123"/>
      <c r="P8" s="123"/>
      <c r="Q8" s="123"/>
      <c r="R8" s="123"/>
      <c r="S8" s="123"/>
      <c r="T8" s="123"/>
      <c r="U8" s="123"/>
    </row>
    <row r="9" spans="2:21" ht="14.5" thickTop="1">
      <c r="B9" s="33" t="s">
        <v>34</v>
      </c>
      <c r="C9">
        <v>6.5432164684622682</v>
      </c>
      <c r="D9">
        <v>6.0209869896442676</v>
      </c>
      <c r="E9">
        <v>0.92018765062487218</v>
      </c>
      <c r="K9" s="128" t="s">
        <v>13</v>
      </c>
      <c r="L9" s="129"/>
      <c r="M9" s="134" t="s">
        <v>14</v>
      </c>
      <c r="N9" s="135"/>
      <c r="O9" s="135" t="s">
        <v>15</v>
      </c>
      <c r="P9" s="135"/>
      <c r="Q9" s="135"/>
      <c r="R9" s="135"/>
      <c r="S9" s="135"/>
      <c r="T9" s="135"/>
      <c r="U9" s="136"/>
    </row>
    <row r="10" spans="2:21">
      <c r="B10" s="33" t="s">
        <v>36</v>
      </c>
      <c r="C10">
        <v>7.1107414493325534</v>
      </c>
      <c r="D10">
        <v>10.338822645099947</v>
      </c>
      <c r="E10">
        <v>1.4539725173203135</v>
      </c>
      <c r="K10" s="130"/>
      <c r="L10" s="131"/>
      <c r="M10" s="137" t="s">
        <v>16</v>
      </c>
      <c r="N10" s="139" t="s">
        <v>17</v>
      </c>
      <c r="O10" s="139" t="s">
        <v>18</v>
      </c>
      <c r="P10" s="139" t="s">
        <v>19</v>
      </c>
      <c r="Q10" s="139" t="s">
        <v>20</v>
      </c>
      <c r="R10" s="139" t="s">
        <v>21</v>
      </c>
      <c r="S10" s="139" t="s">
        <v>22</v>
      </c>
      <c r="T10" s="139" t="s">
        <v>23</v>
      </c>
      <c r="U10" s="141"/>
    </row>
    <row r="11" spans="2:21" ht="14.5" thickBot="1">
      <c r="B11" s="33" t="s">
        <v>37</v>
      </c>
      <c r="C11">
        <v>6.3203304949070018</v>
      </c>
      <c r="D11">
        <v>5.8563427837824902</v>
      </c>
      <c r="E11">
        <v>0.92658806189037135</v>
      </c>
      <c r="K11" s="132"/>
      <c r="L11" s="133"/>
      <c r="M11" s="138"/>
      <c r="N11" s="140"/>
      <c r="O11" s="140"/>
      <c r="P11" s="140"/>
      <c r="Q11" s="140"/>
      <c r="R11" s="140"/>
      <c r="S11" s="140"/>
      <c r="T11" s="15" t="s">
        <v>24</v>
      </c>
      <c r="U11" s="16" t="s">
        <v>25</v>
      </c>
    </row>
    <row r="12" spans="2:21" ht="38" thickTop="1">
      <c r="B12" s="33" t="s">
        <v>38</v>
      </c>
      <c r="C12">
        <v>10.410734843535433</v>
      </c>
      <c r="D12">
        <v>9.9176615995118578</v>
      </c>
      <c r="E12">
        <v>0.95263799804393734</v>
      </c>
      <c r="I12" t="s">
        <v>31</v>
      </c>
      <c r="K12" s="126" t="s">
        <v>7</v>
      </c>
      <c r="L12" s="17" t="s">
        <v>26</v>
      </c>
      <c r="M12" s="18">
        <v>0.69364791624226663</v>
      </c>
      <c r="N12" s="19">
        <v>0.43681621463866072</v>
      </c>
      <c r="O12" s="19">
        <v>6.5697361265567036E-2</v>
      </c>
      <c r="P12" s="20">
        <v>6</v>
      </c>
      <c r="Q12" s="32">
        <v>0.94975309773371364</v>
      </c>
      <c r="R12" s="21">
        <v>0.12716255324999981</v>
      </c>
      <c r="S12" s="8">
        <v>1.935580833086634</v>
      </c>
      <c r="T12" s="8">
        <v>-4.6090331260785353</v>
      </c>
      <c r="U12" s="22">
        <v>4.8633582325785349</v>
      </c>
    </row>
    <row r="13" spans="2:21" ht="50.5" thickBot="1">
      <c r="B13" s="33" t="s">
        <v>39</v>
      </c>
      <c r="C13">
        <v>7.6211039843514969</v>
      </c>
      <c r="D13">
        <v>23.263560277124952</v>
      </c>
      <c r="E13">
        <v>3.0525184179211169</v>
      </c>
      <c r="K13" s="127"/>
      <c r="L13" s="23" t="s">
        <v>27</v>
      </c>
      <c r="M13" s="24"/>
      <c r="N13" s="25"/>
      <c r="O13" s="26">
        <v>6.5697361265567036E-2</v>
      </c>
      <c r="P13" s="27">
        <v>4.7408065480812196</v>
      </c>
      <c r="Q13" s="26">
        <v>0.95029847183536831</v>
      </c>
      <c r="R13" s="28">
        <v>0.12716255324999981</v>
      </c>
      <c r="S13" s="13">
        <v>1.935580833086634</v>
      </c>
      <c r="T13" s="13">
        <v>-4.9313504023989783</v>
      </c>
      <c r="U13" s="14">
        <v>5.1856755088989779</v>
      </c>
    </row>
    <row r="14" spans="2:21" ht="14.5" thickTop="1">
      <c r="B14" s="33" t="s">
        <v>40</v>
      </c>
      <c r="C14">
        <v>4</v>
      </c>
      <c r="D14">
        <v>6.9644045063689966</v>
      </c>
      <c r="E14">
        <v>1.7411011265922491</v>
      </c>
    </row>
    <row r="15" spans="2:21">
      <c r="B15" s="33" t="s">
        <v>41</v>
      </c>
      <c r="C15">
        <v>12.000311914286549</v>
      </c>
      <c r="D15">
        <v>19.835323199023815</v>
      </c>
      <c r="E15">
        <v>1.6529006363084253</v>
      </c>
    </row>
    <row r="16" spans="2:21">
      <c r="B16" s="33" t="s">
        <v>42</v>
      </c>
      <c r="C16">
        <v>6.2549571450287615</v>
      </c>
      <c r="D16">
        <v>14.980355958951883</v>
      </c>
      <c r="E16">
        <v>2.3949574092378532</v>
      </c>
    </row>
    <row r="17" spans="9:21" ht="14.5" thickBot="1">
      <c r="J17" t="s">
        <v>29</v>
      </c>
      <c r="K17" s="123" t="s">
        <v>1</v>
      </c>
      <c r="L17" s="123"/>
      <c r="M17" s="123"/>
      <c r="N17" s="123"/>
      <c r="O17" s="123"/>
      <c r="P17" s="123"/>
      <c r="Q17" s="1"/>
      <c r="R17" s="1"/>
      <c r="S17" s="1"/>
      <c r="T17" s="1"/>
      <c r="U17" s="1"/>
    </row>
    <row r="18" spans="9:21" ht="26" thickTop="1" thickBot="1">
      <c r="K18" s="124" t="s">
        <v>2</v>
      </c>
      <c r="L18" s="125"/>
      <c r="M18" s="2" t="s">
        <v>3</v>
      </c>
      <c r="N18" s="3" t="s">
        <v>4</v>
      </c>
      <c r="O18" s="3" t="s">
        <v>5</v>
      </c>
      <c r="P18" s="4" t="s">
        <v>6</v>
      </c>
      <c r="Q18" s="1"/>
      <c r="R18" s="1"/>
      <c r="S18" s="1"/>
      <c r="T18" s="1"/>
      <c r="U18" s="1"/>
    </row>
    <row r="19" spans="9:21" ht="14.5" thickTop="1">
      <c r="K19" s="126" t="s">
        <v>7</v>
      </c>
      <c r="L19" s="5" t="s">
        <v>8</v>
      </c>
      <c r="M19" s="6">
        <v>4</v>
      </c>
      <c r="N19" s="7">
        <v>8.033453505999999</v>
      </c>
      <c r="O19" s="8">
        <v>2.4258881264031218</v>
      </c>
      <c r="P19" s="22">
        <v>1.2129440632015609</v>
      </c>
      <c r="Q19" s="1"/>
      <c r="R19" s="1"/>
      <c r="S19" s="1"/>
      <c r="T19" s="1"/>
      <c r="U19" s="1"/>
    </row>
    <row r="20" spans="9:21" ht="14.5" thickBot="1">
      <c r="K20" s="127"/>
      <c r="L20" s="10" t="s">
        <v>9</v>
      </c>
      <c r="M20" s="11">
        <v>4</v>
      </c>
      <c r="N20" s="12">
        <v>16.260910986500001</v>
      </c>
      <c r="O20" s="13">
        <v>7.0682004715402851</v>
      </c>
      <c r="P20" s="14">
        <v>3.5341002357701425</v>
      </c>
      <c r="Q20" s="1"/>
      <c r="R20" s="1"/>
      <c r="S20" s="1"/>
      <c r="T20" s="1"/>
      <c r="U20" s="1"/>
    </row>
    <row r="21" spans="9:21" ht="14.5" thickTop="1"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9:21" ht="14.5" thickBot="1">
      <c r="K22" s="123" t="s">
        <v>12</v>
      </c>
      <c r="L22" s="123"/>
      <c r="M22" s="123"/>
      <c r="N22" s="123"/>
      <c r="O22" s="123"/>
      <c r="P22" s="123"/>
      <c r="Q22" s="123"/>
      <c r="R22" s="123"/>
      <c r="S22" s="123"/>
      <c r="T22" s="123"/>
      <c r="U22" s="123"/>
    </row>
    <row r="23" spans="9:21" ht="14.5" thickTop="1">
      <c r="K23" s="128" t="s">
        <v>13</v>
      </c>
      <c r="L23" s="129"/>
      <c r="M23" s="134" t="s">
        <v>14</v>
      </c>
      <c r="N23" s="135"/>
      <c r="O23" s="135" t="s">
        <v>15</v>
      </c>
      <c r="P23" s="135"/>
      <c r="Q23" s="135"/>
      <c r="R23" s="135"/>
      <c r="S23" s="135"/>
      <c r="T23" s="135"/>
      <c r="U23" s="136"/>
    </row>
    <row r="24" spans="9:21">
      <c r="K24" s="130"/>
      <c r="L24" s="131"/>
      <c r="M24" s="137" t="s">
        <v>16</v>
      </c>
      <c r="N24" s="139" t="s">
        <v>17</v>
      </c>
      <c r="O24" s="139" t="s">
        <v>18</v>
      </c>
      <c r="P24" s="139" t="s">
        <v>19</v>
      </c>
      <c r="Q24" s="139" t="s">
        <v>20</v>
      </c>
      <c r="R24" s="139" t="s">
        <v>21</v>
      </c>
      <c r="S24" s="139" t="s">
        <v>22</v>
      </c>
      <c r="T24" s="139" t="s">
        <v>23</v>
      </c>
      <c r="U24" s="141"/>
    </row>
    <row r="25" spans="9:21" ht="14.5" thickBot="1">
      <c r="K25" s="132"/>
      <c r="L25" s="133"/>
      <c r="M25" s="138"/>
      <c r="N25" s="140"/>
      <c r="O25" s="140"/>
      <c r="P25" s="140"/>
      <c r="Q25" s="140"/>
      <c r="R25" s="140"/>
      <c r="S25" s="140"/>
      <c r="T25" s="15" t="s">
        <v>24</v>
      </c>
      <c r="U25" s="16" t="s">
        <v>25</v>
      </c>
    </row>
    <row r="26" spans="9:21" ht="38" thickTop="1">
      <c r="I26" t="s">
        <v>28</v>
      </c>
      <c r="K26" s="126" t="s">
        <v>7</v>
      </c>
      <c r="L26" s="17" t="s">
        <v>26</v>
      </c>
      <c r="M26" s="29">
        <v>3.2120565463303321</v>
      </c>
      <c r="N26" s="19">
        <v>0.12327318344353787</v>
      </c>
      <c r="O26" s="30">
        <v>-2.2019419335173787</v>
      </c>
      <c r="P26" s="20">
        <v>6</v>
      </c>
      <c r="Q26" s="32">
        <v>6.9914907836132814E-2</v>
      </c>
      <c r="R26" s="8">
        <v>-8.2274574805000018</v>
      </c>
      <c r="S26" s="8">
        <v>3.736455242194999</v>
      </c>
      <c r="T26" s="8">
        <v>-17.370234093899303</v>
      </c>
      <c r="U26" s="9">
        <v>0.91531913289929767</v>
      </c>
    </row>
    <row r="27" spans="9:21" ht="50.5" thickBot="1">
      <c r="K27" s="127"/>
      <c r="L27" s="23" t="s">
        <v>27</v>
      </c>
      <c r="M27" s="24"/>
      <c r="N27" s="25"/>
      <c r="O27" s="27">
        <v>-2.2019419335173787</v>
      </c>
      <c r="P27" s="27">
        <v>3.6970925732266169</v>
      </c>
      <c r="Q27" s="26">
        <v>9.8005210342837351E-2</v>
      </c>
      <c r="R27" s="13">
        <v>-8.2274574805000018</v>
      </c>
      <c r="S27" s="13">
        <v>3.736455242194999</v>
      </c>
      <c r="T27" s="13">
        <v>-18.945480906542574</v>
      </c>
      <c r="U27" s="14">
        <v>2.4905659455425719</v>
      </c>
    </row>
    <row r="28" spans="9:21" ht="14.5" thickTop="1"/>
    <row r="30" spans="9:21">
      <c r="J30" t="s">
        <v>33</v>
      </c>
    </row>
    <row r="31" spans="9:21" ht="14.5" thickBot="1">
      <c r="K31" s="123" t="s">
        <v>1</v>
      </c>
      <c r="L31" s="123"/>
      <c r="M31" s="123"/>
      <c r="N31" s="123"/>
      <c r="O31" s="123"/>
      <c r="P31" s="123"/>
      <c r="Q31" s="1"/>
      <c r="R31" s="1"/>
      <c r="S31" s="1"/>
      <c r="T31" s="1"/>
      <c r="U31" s="1"/>
    </row>
    <row r="32" spans="9:21" ht="26" thickTop="1" thickBot="1">
      <c r="K32" s="124" t="s">
        <v>2</v>
      </c>
      <c r="L32" s="125"/>
      <c r="M32" s="2" t="s">
        <v>3</v>
      </c>
      <c r="N32" s="3" t="s">
        <v>4</v>
      </c>
      <c r="O32" s="3" t="s">
        <v>5</v>
      </c>
      <c r="P32" s="4" t="s">
        <v>6</v>
      </c>
      <c r="Q32" s="1"/>
      <c r="R32" s="1"/>
      <c r="S32" s="1"/>
      <c r="T32" s="1"/>
      <c r="U32" s="1"/>
    </row>
    <row r="33" spans="9:21" ht="14.5" thickTop="1">
      <c r="K33" s="126" t="s">
        <v>7</v>
      </c>
      <c r="L33" s="5" t="s">
        <v>8</v>
      </c>
      <c r="M33" s="6">
        <v>4</v>
      </c>
      <c r="N33" s="7">
        <v>1.063346557</v>
      </c>
      <c r="O33" s="21">
        <v>0.26079518399410673</v>
      </c>
      <c r="P33" s="9">
        <v>0.13039759199705336</v>
      </c>
      <c r="Q33" s="1"/>
      <c r="R33" s="1"/>
      <c r="S33" s="1"/>
      <c r="T33" s="1"/>
      <c r="U33" s="1"/>
    </row>
    <row r="34" spans="9:21" ht="14.5" thickBot="1">
      <c r="K34" s="127"/>
      <c r="L34" s="10" t="s">
        <v>9</v>
      </c>
      <c r="M34" s="11">
        <v>4</v>
      </c>
      <c r="N34" s="12">
        <v>2.2103693975000001</v>
      </c>
      <c r="O34" s="28">
        <v>0.65173405528764528</v>
      </c>
      <c r="P34" s="31">
        <v>0.32586702764382264</v>
      </c>
      <c r="Q34" s="1"/>
      <c r="R34" s="1"/>
      <c r="S34" s="1"/>
      <c r="T34" s="1"/>
      <c r="U34" s="1"/>
    </row>
    <row r="35" spans="9:21" ht="14.5" thickTop="1"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9:21" ht="14.5" thickBot="1">
      <c r="K36" s="123" t="s">
        <v>12</v>
      </c>
      <c r="L36" s="123"/>
      <c r="M36" s="123"/>
      <c r="N36" s="123"/>
      <c r="O36" s="123"/>
      <c r="P36" s="123"/>
      <c r="Q36" s="123"/>
      <c r="R36" s="123"/>
      <c r="S36" s="123"/>
      <c r="T36" s="123"/>
      <c r="U36" s="123"/>
    </row>
    <row r="37" spans="9:21" ht="14.5" thickTop="1">
      <c r="K37" s="128" t="s">
        <v>13</v>
      </c>
      <c r="L37" s="129"/>
      <c r="M37" s="134" t="s">
        <v>14</v>
      </c>
      <c r="N37" s="135"/>
      <c r="O37" s="135" t="s">
        <v>15</v>
      </c>
      <c r="P37" s="135"/>
      <c r="Q37" s="135"/>
      <c r="R37" s="135"/>
      <c r="S37" s="135"/>
      <c r="T37" s="135"/>
      <c r="U37" s="136"/>
    </row>
    <row r="38" spans="9:21">
      <c r="K38" s="130"/>
      <c r="L38" s="131"/>
      <c r="M38" s="137" t="s">
        <v>16</v>
      </c>
      <c r="N38" s="139" t="s">
        <v>17</v>
      </c>
      <c r="O38" s="139" t="s">
        <v>18</v>
      </c>
      <c r="P38" s="139" t="s">
        <v>19</v>
      </c>
      <c r="Q38" s="139" t="s">
        <v>20</v>
      </c>
      <c r="R38" s="139" t="s">
        <v>21</v>
      </c>
      <c r="S38" s="139" t="s">
        <v>22</v>
      </c>
      <c r="T38" s="139" t="s">
        <v>23</v>
      </c>
      <c r="U38" s="141"/>
    </row>
    <row r="39" spans="9:21" ht="14.5" thickBot="1">
      <c r="I39" t="s">
        <v>32</v>
      </c>
      <c r="K39" s="132"/>
      <c r="L39" s="133"/>
      <c r="M39" s="138"/>
      <c r="N39" s="140"/>
      <c r="O39" s="140"/>
      <c r="P39" s="140"/>
      <c r="Q39" s="140"/>
      <c r="R39" s="140"/>
      <c r="S39" s="140"/>
      <c r="T39" s="15" t="s">
        <v>24</v>
      </c>
      <c r="U39" s="16" t="s">
        <v>25</v>
      </c>
    </row>
    <row r="40" spans="9:21" ht="38" thickTop="1">
      <c r="K40" s="126" t="s">
        <v>7</v>
      </c>
      <c r="L40" s="17" t="s">
        <v>26</v>
      </c>
      <c r="M40" s="29">
        <v>4.4705269120450835</v>
      </c>
      <c r="N40" s="19">
        <v>7.8895725125206553E-2</v>
      </c>
      <c r="O40" s="30">
        <v>-3.267979411428104</v>
      </c>
      <c r="P40" s="20">
        <v>6</v>
      </c>
      <c r="Q40" s="32">
        <v>1.7077350169224396E-2</v>
      </c>
      <c r="R40" s="8">
        <v>-1.1470228405</v>
      </c>
      <c r="S40" s="21">
        <v>0.35098839254888453</v>
      </c>
      <c r="T40" s="8">
        <v>-2.0058604978421517</v>
      </c>
      <c r="U40" s="9">
        <v>-0.28818518315784847</v>
      </c>
    </row>
    <row r="41" spans="9:21" ht="50.5" thickBot="1">
      <c r="K41" s="127"/>
      <c r="L41" s="23" t="s">
        <v>27</v>
      </c>
      <c r="M41" s="24"/>
      <c r="N41" s="25"/>
      <c r="O41" s="27">
        <v>-3.2679794114281044</v>
      </c>
      <c r="P41" s="27">
        <v>3.9367304548380471</v>
      </c>
      <c r="Q41" s="26">
        <v>3.157643679061118E-2</v>
      </c>
      <c r="R41" s="13">
        <v>-1.1470228405</v>
      </c>
      <c r="S41" s="28">
        <v>0.35098839254888448</v>
      </c>
      <c r="T41" s="13">
        <v>-2.1277307214229335</v>
      </c>
      <c r="U41" s="31">
        <v>-0.16631495957706666</v>
      </c>
    </row>
    <row r="42" spans="9:21" ht="14.5" thickTop="1"/>
  </sheetData>
  <mergeCells count="48">
    <mergeCell ref="K40:K41"/>
    <mergeCell ref="N38:N39"/>
    <mergeCell ref="O38:O39"/>
    <mergeCell ref="P38:P39"/>
    <mergeCell ref="Q38:Q39"/>
    <mergeCell ref="K37:L39"/>
    <mergeCell ref="M37:N37"/>
    <mergeCell ref="O37:U37"/>
    <mergeCell ref="M38:M39"/>
    <mergeCell ref="K26:K27"/>
    <mergeCell ref="K31:P31"/>
    <mergeCell ref="K32:L32"/>
    <mergeCell ref="K33:K34"/>
    <mergeCell ref="T38:U38"/>
    <mergeCell ref="R38:R39"/>
    <mergeCell ref="S38:S39"/>
    <mergeCell ref="K12:K13"/>
    <mergeCell ref="K17:P17"/>
    <mergeCell ref="K18:L18"/>
    <mergeCell ref="K19:K20"/>
    <mergeCell ref="K36:U36"/>
    <mergeCell ref="N24:N25"/>
    <mergeCell ref="O24:O25"/>
    <mergeCell ref="P24:P25"/>
    <mergeCell ref="Q24:Q25"/>
    <mergeCell ref="R24:R25"/>
    <mergeCell ref="S24:S25"/>
    <mergeCell ref="K23:L25"/>
    <mergeCell ref="M23:N23"/>
    <mergeCell ref="O23:U23"/>
    <mergeCell ref="M24:M25"/>
    <mergeCell ref="T24:U24"/>
    <mergeCell ref="K22:U22"/>
    <mergeCell ref="K3:P3"/>
    <mergeCell ref="K4:L4"/>
    <mergeCell ref="K5:K6"/>
    <mergeCell ref="K8:U8"/>
    <mergeCell ref="K9:L11"/>
    <mergeCell ref="M9:N9"/>
    <mergeCell ref="O9:U9"/>
    <mergeCell ref="M10:M11"/>
    <mergeCell ref="N10:N11"/>
    <mergeCell ref="O10:O11"/>
    <mergeCell ref="P10:P11"/>
    <mergeCell ref="Q10:Q11"/>
    <mergeCell ref="R10:R11"/>
    <mergeCell ref="S10:S11"/>
    <mergeCell ref="T10:U10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25"/>
  <sheetViews>
    <sheetView zoomScale="70" zoomScaleNormal="70" workbookViewId="0">
      <selection activeCell="V16" sqref="V16"/>
    </sheetView>
  </sheetViews>
  <sheetFormatPr defaultRowHeight="14"/>
  <sheetData>
    <row r="2" spans="2:21">
      <c r="B2" t="s">
        <v>59</v>
      </c>
    </row>
    <row r="3" spans="2:21">
      <c r="I3" t="s">
        <v>49</v>
      </c>
    </row>
    <row r="4" spans="2:21" ht="14.5" thickBot="1">
      <c r="B4" s="34">
        <v>6</v>
      </c>
      <c r="C4" s="35" t="s">
        <v>50</v>
      </c>
      <c r="D4" s="34">
        <f>7/15</f>
        <v>0.46666666666666667</v>
      </c>
      <c r="K4" s="142" t="s">
        <v>1</v>
      </c>
      <c r="L4" s="142"/>
      <c r="M4" s="142"/>
      <c r="N4" s="142"/>
      <c r="O4" s="142"/>
      <c r="P4" s="142"/>
      <c r="Q4" s="45"/>
    </row>
    <row r="5" spans="2:21" ht="26" thickTop="1" thickBot="1">
      <c r="B5" s="34"/>
      <c r="C5" s="35" t="s">
        <v>51</v>
      </c>
      <c r="D5" s="34">
        <f>8/15</f>
        <v>0.53333333333333333</v>
      </c>
      <c r="K5" s="143" t="s">
        <v>2</v>
      </c>
      <c r="L5" s="144"/>
      <c r="M5" s="46" t="s">
        <v>3</v>
      </c>
      <c r="N5" s="47" t="s">
        <v>4</v>
      </c>
      <c r="O5" s="47" t="s">
        <v>5</v>
      </c>
      <c r="P5" s="48" t="s">
        <v>6</v>
      </c>
      <c r="Q5" s="45"/>
      <c r="R5">
        <v>0.52380952366666667</v>
      </c>
      <c r="S5">
        <v>3.0614764088532889E-2</v>
      </c>
    </row>
    <row r="6" spans="2:21" ht="14.5" thickTop="1">
      <c r="B6" s="34"/>
      <c r="C6" s="35" t="s">
        <v>52</v>
      </c>
      <c r="D6" s="34">
        <f>8/14</f>
        <v>0.5714285714285714</v>
      </c>
      <c r="K6" s="145" t="s">
        <v>7</v>
      </c>
      <c r="L6" s="49" t="s">
        <v>8</v>
      </c>
      <c r="M6" s="50">
        <v>3</v>
      </c>
      <c r="N6" s="51">
        <v>0.52380952366666667</v>
      </c>
      <c r="O6" s="52">
        <v>5.3026326863074055E-2</v>
      </c>
      <c r="P6" s="53">
        <v>3.0614764088532889E-2</v>
      </c>
      <c r="Q6" s="45"/>
      <c r="R6">
        <v>0.68888888899999989</v>
      </c>
      <c r="S6">
        <v>2.2222222000000003E-2</v>
      </c>
    </row>
    <row r="7" spans="2:21" ht="14.5" thickBot="1">
      <c r="B7" s="34">
        <v>18</v>
      </c>
      <c r="C7" s="35" t="s">
        <v>53</v>
      </c>
      <c r="D7" s="34">
        <f>10/15</f>
        <v>0.66666666666666663</v>
      </c>
      <c r="K7" s="146"/>
      <c r="L7" s="54" t="s">
        <v>45</v>
      </c>
      <c r="M7" s="55">
        <v>3</v>
      </c>
      <c r="N7" s="56">
        <v>0.68888888899999989</v>
      </c>
      <c r="O7" s="57">
        <v>3.8490017561074882E-2</v>
      </c>
      <c r="P7" s="58">
        <v>2.2222222000000003E-2</v>
      </c>
      <c r="Q7" s="45"/>
    </row>
    <row r="8" spans="2:21" ht="14.5" thickTop="1">
      <c r="B8" s="34"/>
      <c r="C8" s="35" t="s">
        <v>54</v>
      </c>
      <c r="D8" s="34">
        <f>11/15</f>
        <v>0.73333333333333328</v>
      </c>
    </row>
    <row r="9" spans="2:21">
      <c r="B9" s="34"/>
      <c r="C9" s="35" t="s">
        <v>55</v>
      </c>
      <c r="D9" s="34">
        <f>10/15</f>
        <v>0.66666666666666663</v>
      </c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</row>
    <row r="10" spans="2:21">
      <c r="R10">
        <f>R5*100</f>
        <v>52.380952366666669</v>
      </c>
      <c r="S10">
        <f>S5*100</f>
        <v>3.0614764088532889</v>
      </c>
    </row>
    <row r="11" spans="2:21">
      <c r="E11" t="s">
        <v>47</v>
      </c>
      <c r="F11" s="34" t="s">
        <v>48</v>
      </c>
      <c r="R11">
        <f>R6*100</f>
        <v>68.888888899999984</v>
      </c>
      <c r="S11">
        <f>S6*100</f>
        <v>2.2222222000000005</v>
      </c>
    </row>
    <row r="12" spans="2:21">
      <c r="C12">
        <v>6</v>
      </c>
      <c r="D12" s="34">
        <f>7/15</f>
        <v>0.46666666666666667</v>
      </c>
      <c r="E12">
        <f>SQRT(D12)</f>
        <v>0.68313005106397318</v>
      </c>
      <c r="F12">
        <f>ASIN(E12)</f>
        <v>0.75204008919233556</v>
      </c>
    </row>
    <row r="13" spans="2:21">
      <c r="D13" s="34">
        <f>8/15</f>
        <v>0.53333333333333333</v>
      </c>
      <c r="E13">
        <f t="shared" ref="E13:E17" si="0">SQRT(D13)</f>
        <v>0.73029674334022143</v>
      </c>
      <c r="F13">
        <f t="shared" ref="F13:F17" si="1">ASIN(E13)</f>
        <v>0.81875623760256089</v>
      </c>
    </row>
    <row r="14" spans="2:21" ht="14.5" thickBot="1">
      <c r="D14" s="34">
        <f>8/14</f>
        <v>0.5714285714285714</v>
      </c>
      <c r="E14">
        <f t="shared" si="0"/>
        <v>0.7559289460184544</v>
      </c>
      <c r="F14">
        <f t="shared" si="1"/>
        <v>0.85707194785013086</v>
      </c>
      <c r="K14" s="142" t="s">
        <v>1</v>
      </c>
      <c r="L14" s="142"/>
      <c r="M14" s="142"/>
      <c r="N14" s="142"/>
      <c r="O14" s="142"/>
      <c r="P14" s="142"/>
      <c r="Q14" s="45"/>
    </row>
    <row r="15" spans="2:21" ht="26" thickTop="1" thickBot="1">
      <c r="C15">
        <v>18</v>
      </c>
      <c r="D15" s="34">
        <f>10/15</f>
        <v>0.66666666666666663</v>
      </c>
      <c r="E15">
        <f t="shared" si="0"/>
        <v>0.81649658092772603</v>
      </c>
      <c r="F15">
        <f t="shared" si="1"/>
        <v>0.9553166181245093</v>
      </c>
      <c r="K15" s="143" t="s">
        <v>2</v>
      </c>
      <c r="L15" s="144"/>
      <c r="M15" s="46" t="s">
        <v>3</v>
      </c>
      <c r="N15" s="47" t="s">
        <v>4</v>
      </c>
      <c r="O15" s="47" t="s">
        <v>5</v>
      </c>
      <c r="P15" s="48" t="s">
        <v>6</v>
      </c>
      <c r="Q15" s="45"/>
    </row>
    <row r="16" spans="2:21" ht="14.5" thickTop="1">
      <c r="D16" s="34">
        <f>11/15</f>
        <v>0.73333333333333328</v>
      </c>
      <c r="E16">
        <f t="shared" si="0"/>
        <v>0.85634883857767519</v>
      </c>
      <c r="F16">
        <f t="shared" si="1"/>
        <v>1.0281572245452437</v>
      </c>
      <c r="K16" s="145" t="s">
        <v>7</v>
      </c>
      <c r="L16" s="49" t="s">
        <v>8</v>
      </c>
      <c r="M16" s="50">
        <v>3</v>
      </c>
      <c r="N16" s="51">
        <v>0.8092894249999999</v>
      </c>
      <c r="O16" s="52">
        <v>5.3152029712248007E-2</v>
      </c>
      <c r="P16" s="53">
        <v>3.0687338662341374E-2</v>
      </c>
      <c r="Q16" s="45"/>
    </row>
    <row r="17" spans="4:21" ht="14.5" thickBot="1">
      <c r="D17" s="34">
        <f>10/15</f>
        <v>0.66666666666666663</v>
      </c>
      <c r="E17">
        <f t="shared" si="0"/>
        <v>0.81649658092772603</v>
      </c>
      <c r="F17">
        <f t="shared" si="1"/>
        <v>0.9553166181245093</v>
      </c>
      <c r="K17" s="146"/>
      <c r="L17" s="54" t="s">
        <v>45</v>
      </c>
      <c r="M17" s="55">
        <v>3</v>
      </c>
      <c r="N17" s="56">
        <v>0.97959682033333328</v>
      </c>
      <c r="O17" s="57">
        <v>4.2054544059385725E-2</v>
      </c>
      <c r="P17" s="58">
        <v>2.4280202333333323E-2</v>
      </c>
      <c r="Q17" s="45"/>
    </row>
    <row r="18" spans="4:21" ht="14.5" thickTop="1"/>
    <row r="19" spans="4:21" ht="14.5" thickBot="1">
      <c r="K19" s="142" t="s">
        <v>12</v>
      </c>
      <c r="L19" s="142"/>
      <c r="M19" s="142"/>
      <c r="N19" s="142"/>
      <c r="O19" s="142"/>
      <c r="P19" s="142"/>
      <c r="Q19" s="142"/>
      <c r="R19" s="142"/>
      <c r="S19" s="142"/>
      <c r="T19" s="142"/>
      <c r="U19" s="142"/>
    </row>
    <row r="20" spans="4:21" ht="14.5" thickTop="1">
      <c r="K20" s="147" t="s">
        <v>13</v>
      </c>
      <c r="L20" s="148"/>
      <c r="M20" s="153" t="s">
        <v>14</v>
      </c>
      <c r="N20" s="154"/>
      <c r="O20" s="154" t="s">
        <v>15</v>
      </c>
      <c r="P20" s="154"/>
      <c r="Q20" s="154"/>
      <c r="R20" s="154"/>
      <c r="S20" s="154"/>
      <c r="T20" s="154"/>
      <c r="U20" s="155"/>
    </row>
    <row r="21" spans="4:21">
      <c r="K21" s="149"/>
      <c r="L21" s="150"/>
      <c r="M21" s="156" t="s">
        <v>16</v>
      </c>
      <c r="N21" s="158" t="s">
        <v>17</v>
      </c>
      <c r="O21" s="158" t="s">
        <v>18</v>
      </c>
      <c r="P21" s="158" t="s">
        <v>19</v>
      </c>
      <c r="Q21" s="158" t="s">
        <v>20</v>
      </c>
      <c r="R21" s="158" t="s">
        <v>21</v>
      </c>
      <c r="S21" s="158" t="s">
        <v>22</v>
      </c>
      <c r="T21" s="158" t="s">
        <v>23</v>
      </c>
      <c r="U21" s="160"/>
    </row>
    <row r="22" spans="4:21" ht="14.5" thickBot="1">
      <c r="K22" s="151"/>
      <c r="L22" s="152"/>
      <c r="M22" s="157"/>
      <c r="N22" s="159"/>
      <c r="O22" s="159"/>
      <c r="P22" s="159"/>
      <c r="Q22" s="159"/>
      <c r="R22" s="159"/>
      <c r="S22" s="159"/>
      <c r="T22" s="59" t="s">
        <v>24</v>
      </c>
      <c r="U22" s="60" t="s">
        <v>25</v>
      </c>
    </row>
    <row r="23" spans="4:21" ht="38" thickTop="1">
      <c r="K23" s="145" t="s">
        <v>7</v>
      </c>
      <c r="L23" s="61" t="s">
        <v>26</v>
      </c>
      <c r="M23" s="62">
        <v>0.12031621998378507</v>
      </c>
      <c r="N23" s="63">
        <v>0.7461716485129033</v>
      </c>
      <c r="O23" s="64">
        <v>-4.3522289683266511</v>
      </c>
      <c r="P23" s="65">
        <v>4</v>
      </c>
      <c r="Q23" s="71">
        <v>1.2135842335714235E-2</v>
      </c>
      <c r="R23" s="52">
        <v>-0.17030739533333339</v>
      </c>
      <c r="S23" s="52">
        <v>3.9131074346672831E-2</v>
      </c>
      <c r="T23" s="52">
        <v>-0.27895267516428407</v>
      </c>
      <c r="U23" s="53">
        <v>-6.1662115502382681E-2</v>
      </c>
    </row>
    <row r="24" spans="4:21" ht="50.5" thickBot="1">
      <c r="K24" s="146"/>
      <c r="L24" s="66" t="s">
        <v>27</v>
      </c>
      <c r="M24" s="67"/>
      <c r="N24" s="68"/>
      <c r="O24" s="69">
        <v>-4.3522289683266511</v>
      </c>
      <c r="P24" s="69">
        <v>3.7990322187293804</v>
      </c>
      <c r="Q24" s="70">
        <v>1.3587686801387843E-2</v>
      </c>
      <c r="R24" s="57">
        <v>-0.17030739533333339</v>
      </c>
      <c r="S24" s="57">
        <v>3.9131074346672831E-2</v>
      </c>
      <c r="T24" s="57">
        <v>-0.28125727094960551</v>
      </c>
      <c r="U24" s="58">
        <v>-5.935751971706129E-2</v>
      </c>
    </row>
    <row r="25" spans="4:21" ht="14.5" thickTop="1"/>
  </sheetData>
  <mergeCells count="20">
    <mergeCell ref="Q21:Q22"/>
    <mergeCell ref="R21:R22"/>
    <mergeCell ref="S21:S22"/>
    <mergeCell ref="T21:U21"/>
    <mergeCell ref="K4:P4"/>
    <mergeCell ref="K5:L5"/>
    <mergeCell ref="K6:K7"/>
    <mergeCell ref="K9:U9"/>
    <mergeCell ref="K23:K24"/>
    <mergeCell ref="K14:P14"/>
    <mergeCell ref="K15:L15"/>
    <mergeCell ref="K16:K17"/>
    <mergeCell ref="K19:U19"/>
    <mergeCell ref="K20:L22"/>
    <mergeCell ref="M20:N20"/>
    <mergeCell ref="O20:U20"/>
    <mergeCell ref="M21:M22"/>
    <mergeCell ref="N21:N22"/>
    <mergeCell ref="O21:O22"/>
    <mergeCell ref="P21:P22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9"/>
  <sheetViews>
    <sheetView topLeftCell="A37" zoomScale="70" zoomScaleNormal="70" workbookViewId="0">
      <selection activeCell="U38" sqref="U38"/>
    </sheetView>
  </sheetViews>
  <sheetFormatPr defaultRowHeight="14"/>
  <sheetData>
    <row r="2" spans="1:1">
      <c r="A2" t="s">
        <v>60</v>
      </c>
    </row>
    <row r="23" spans="2:21">
      <c r="C23" t="s">
        <v>56</v>
      </c>
      <c r="L23" t="s">
        <v>57</v>
      </c>
    </row>
    <row r="25" spans="2:21">
      <c r="B25" s="34"/>
      <c r="C25" s="34"/>
      <c r="D25" s="34"/>
      <c r="E25" s="34"/>
      <c r="F25" s="34"/>
      <c r="G25" s="34"/>
      <c r="H25" s="34" t="s">
        <v>104</v>
      </c>
      <c r="I25" s="34"/>
    </row>
    <row r="26" spans="2:21" ht="14.5" customHeight="1" thickBot="1">
      <c r="B26" s="34">
        <v>6</v>
      </c>
      <c r="C26" s="35" t="s">
        <v>43</v>
      </c>
      <c r="D26" s="34">
        <f>11/15</f>
        <v>0.73333333333333328</v>
      </c>
      <c r="E26" s="34"/>
      <c r="F26" s="34"/>
      <c r="G26" s="34"/>
      <c r="H26" s="34"/>
      <c r="I26" s="142" t="s">
        <v>1</v>
      </c>
      <c r="J26" s="142"/>
      <c r="K26" s="142"/>
      <c r="L26" s="142"/>
      <c r="M26" s="142"/>
      <c r="N26" s="142"/>
      <c r="O26" s="73"/>
      <c r="P26" s="36"/>
      <c r="Q26" s="36">
        <v>0.82063492066666666</v>
      </c>
      <c r="R26" s="36">
        <v>5.7296970529618817E-2</v>
      </c>
      <c r="T26">
        <f>Q26*100</f>
        <v>82.063492066666669</v>
      </c>
      <c r="U26">
        <f>R26*100</f>
        <v>5.7296970529618818</v>
      </c>
    </row>
    <row r="27" spans="2:21" ht="26" thickTop="1" thickBot="1">
      <c r="B27" s="34"/>
      <c r="C27" s="35" t="s">
        <v>44</v>
      </c>
      <c r="D27" s="34">
        <f>12/15</f>
        <v>0.8</v>
      </c>
      <c r="E27" s="34"/>
      <c r="F27" s="34"/>
      <c r="G27" s="34"/>
      <c r="H27" s="34"/>
      <c r="I27" s="143" t="s">
        <v>2</v>
      </c>
      <c r="J27" s="144"/>
      <c r="K27" s="46" t="s">
        <v>3</v>
      </c>
      <c r="L27" s="47" t="s">
        <v>4</v>
      </c>
      <c r="M27" s="47" t="s">
        <v>5</v>
      </c>
      <c r="N27" s="48" t="s">
        <v>6</v>
      </c>
      <c r="O27" s="73"/>
      <c r="P27" s="36"/>
      <c r="Q27" s="36">
        <v>0.95555555533333336</v>
      </c>
      <c r="R27" s="36">
        <v>2.2222222333333336E-2</v>
      </c>
      <c r="T27">
        <f>Q27*100</f>
        <v>95.555555533333333</v>
      </c>
      <c r="U27">
        <f>R27*100</f>
        <v>2.2222222333333335</v>
      </c>
    </row>
    <row r="28" spans="2:21" ht="14.5" thickTop="1">
      <c r="B28" s="34"/>
      <c r="C28" s="121" t="s">
        <v>103</v>
      </c>
      <c r="D28" s="34">
        <f>13/14</f>
        <v>0.9285714285714286</v>
      </c>
      <c r="E28" s="34"/>
      <c r="F28" s="34"/>
      <c r="G28" s="34"/>
      <c r="H28" s="34"/>
      <c r="I28" s="161" t="s">
        <v>7</v>
      </c>
      <c r="J28" s="74" t="s">
        <v>8</v>
      </c>
      <c r="K28" s="75">
        <v>3</v>
      </c>
      <c r="L28" s="76">
        <v>0.82063492066666666</v>
      </c>
      <c r="M28" s="77">
        <v>9.9241264077076424E-2</v>
      </c>
      <c r="N28" s="78">
        <v>5.7296970529618817E-2</v>
      </c>
      <c r="O28" s="73"/>
      <c r="P28" s="36"/>
      <c r="Q28" s="36"/>
      <c r="R28" s="36"/>
      <c r="S28" s="36"/>
    </row>
    <row r="29" spans="2:21" ht="14.5" thickBot="1">
      <c r="B29" s="34">
        <v>18</v>
      </c>
      <c r="C29" s="35" t="s">
        <v>46</v>
      </c>
      <c r="D29" s="34">
        <f>14/15</f>
        <v>0.93333333333333335</v>
      </c>
      <c r="E29" s="34"/>
      <c r="F29" s="34"/>
      <c r="G29" s="34"/>
      <c r="H29" s="34"/>
      <c r="I29" s="162"/>
      <c r="J29" s="79" t="s">
        <v>45</v>
      </c>
      <c r="K29" s="80">
        <v>3</v>
      </c>
      <c r="L29" s="81">
        <v>0.95555555533333336</v>
      </c>
      <c r="M29" s="82">
        <v>3.8490018138425147E-2</v>
      </c>
      <c r="N29" s="83">
        <v>2.2222222333333336E-2</v>
      </c>
      <c r="O29" s="73"/>
      <c r="P29" s="36"/>
      <c r="Q29" s="36"/>
      <c r="R29" s="36"/>
      <c r="S29" s="36"/>
    </row>
    <row r="30" spans="2:21" ht="14.5" thickTop="1">
      <c r="B30" s="34"/>
      <c r="C30" s="35" t="s">
        <v>46</v>
      </c>
      <c r="D30" s="34">
        <f>14/15</f>
        <v>0.93333333333333335</v>
      </c>
      <c r="E30" s="34"/>
      <c r="F30" s="34"/>
      <c r="G30" s="34"/>
      <c r="H30" s="34"/>
      <c r="J30" s="36"/>
      <c r="K30" s="36"/>
      <c r="L30" s="36"/>
      <c r="M30" s="36"/>
      <c r="N30" s="36"/>
      <c r="O30" s="36"/>
      <c r="P30" s="36"/>
      <c r="Q30" s="36"/>
      <c r="R30" s="36"/>
      <c r="S30" s="36"/>
    </row>
    <row r="31" spans="2:21">
      <c r="B31" s="34"/>
      <c r="C31" s="35" t="s">
        <v>58</v>
      </c>
      <c r="D31" s="34">
        <v>1</v>
      </c>
      <c r="E31" s="34"/>
      <c r="F31" s="34"/>
      <c r="G31" s="34"/>
      <c r="H31" s="3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</row>
    <row r="32" spans="2:21" ht="14.5" thickBot="1">
      <c r="I32" s="72"/>
      <c r="J32" s="39"/>
      <c r="K32" s="40"/>
      <c r="L32" s="41"/>
      <c r="M32" s="42"/>
      <c r="N32" s="42"/>
      <c r="O32" s="43"/>
      <c r="P32" s="37"/>
      <c r="Q32" s="37"/>
      <c r="R32" s="37"/>
      <c r="S32" s="38"/>
    </row>
    <row r="33" spans="2:18" ht="14.5" thickTop="1">
      <c r="D33" t="s">
        <v>47</v>
      </c>
      <c r="E33" s="34" t="s">
        <v>48</v>
      </c>
    </row>
    <row r="34" spans="2:18">
      <c r="B34">
        <v>6</v>
      </c>
      <c r="C34">
        <v>0.73333333333333328</v>
      </c>
      <c r="D34">
        <f>SQRT(C34)</f>
        <v>0.85634883857767519</v>
      </c>
      <c r="E34">
        <f>ASIN(D34)</f>
        <v>1.0281572245452437</v>
      </c>
    </row>
    <row r="35" spans="2:18">
      <c r="C35">
        <v>0.8</v>
      </c>
      <c r="D35">
        <f t="shared" ref="D35:D39" si="0">SQRT(C35)</f>
        <v>0.89442719099991586</v>
      </c>
      <c r="E35">
        <f t="shared" ref="E35:E39" si="1">ASIN(D35)</f>
        <v>1.1071487177940904</v>
      </c>
    </row>
    <row r="36" spans="2:18">
      <c r="C36">
        <v>0.9285714285714286</v>
      </c>
      <c r="D36">
        <f t="shared" si="0"/>
        <v>0.96362411165943151</v>
      </c>
      <c r="E36">
        <f t="shared" si="1"/>
        <v>1.3002465638163236</v>
      </c>
      <c r="H36" t="s">
        <v>105</v>
      </c>
    </row>
    <row r="37" spans="2:18">
      <c r="B37">
        <v>18</v>
      </c>
      <c r="C37">
        <v>0.93333333333333335</v>
      </c>
      <c r="D37">
        <f t="shared" si="0"/>
        <v>0.96609178307929588</v>
      </c>
      <c r="E37">
        <f t="shared" si="1"/>
        <v>1.3096389158918722</v>
      </c>
      <c r="H37" s="163"/>
      <c r="I37" s="163"/>
      <c r="J37" s="163"/>
      <c r="K37" s="163"/>
      <c r="L37" s="163"/>
      <c r="M37" s="163"/>
      <c r="N37" s="44"/>
    </row>
    <row r="38" spans="2:18" ht="14.5" thickBot="1">
      <c r="C38">
        <v>0.93333333333333335</v>
      </c>
      <c r="D38">
        <f t="shared" si="0"/>
        <v>0.96609178307929588</v>
      </c>
      <c r="E38">
        <f t="shared" si="1"/>
        <v>1.3096389158918722</v>
      </c>
      <c r="H38" s="142" t="s">
        <v>1</v>
      </c>
      <c r="I38" s="142"/>
      <c r="J38" s="142"/>
      <c r="K38" s="142"/>
      <c r="L38" s="142"/>
      <c r="M38" s="142"/>
      <c r="N38" s="73"/>
      <c r="O38" s="73"/>
      <c r="P38" s="73"/>
      <c r="Q38" s="73"/>
      <c r="R38" s="73"/>
    </row>
    <row r="39" spans="2:18" ht="26" thickTop="1" thickBot="1">
      <c r="C39">
        <v>1</v>
      </c>
      <c r="D39">
        <f t="shared" si="0"/>
        <v>1</v>
      </c>
      <c r="E39">
        <f t="shared" si="1"/>
        <v>1.5707963267948966</v>
      </c>
      <c r="H39" s="143" t="s">
        <v>2</v>
      </c>
      <c r="I39" s="144"/>
      <c r="J39" s="46" t="s">
        <v>3</v>
      </c>
      <c r="K39" s="47" t="s">
        <v>4</v>
      </c>
      <c r="L39" s="47" t="s">
        <v>5</v>
      </c>
      <c r="M39" s="48" t="s">
        <v>6</v>
      </c>
      <c r="N39" s="73"/>
      <c r="O39" s="73"/>
      <c r="P39" s="73"/>
      <c r="Q39" s="73"/>
      <c r="R39" s="73"/>
    </row>
    <row r="40" spans="2:18" ht="14.5" thickTop="1">
      <c r="H40" s="161" t="s">
        <v>7</v>
      </c>
      <c r="I40" s="74" t="s">
        <v>8</v>
      </c>
      <c r="J40" s="75">
        <v>3</v>
      </c>
      <c r="K40" s="84">
        <v>1.145184169</v>
      </c>
      <c r="L40" s="77">
        <v>0.13997561840886547</v>
      </c>
      <c r="M40" s="78">
        <v>8.0814960968342814E-2</v>
      </c>
      <c r="N40" s="73"/>
      <c r="O40" s="73"/>
      <c r="P40" s="73"/>
      <c r="Q40" s="73"/>
      <c r="R40" s="73"/>
    </row>
    <row r="41" spans="2:18" ht="14.5" thickBot="1">
      <c r="H41" s="162"/>
      <c r="I41" s="79" t="s">
        <v>45</v>
      </c>
      <c r="J41" s="80">
        <v>3</v>
      </c>
      <c r="K41" s="85">
        <v>1.3966913863333332</v>
      </c>
      <c r="L41" s="82">
        <v>0.15077930154171579</v>
      </c>
      <c r="M41" s="83">
        <v>8.7052470333333368E-2</v>
      </c>
      <c r="N41" s="73"/>
      <c r="O41" s="73"/>
      <c r="P41" s="73"/>
      <c r="Q41" s="73"/>
      <c r="R41" s="73"/>
    </row>
    <row r="42" spans="2:18" ht="14.5" customHeight="1" thickTop="1"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</row>
    <row r="43" spans="2:18" ht="14.5" customHeight="1" thickBot="1">
      <c r="H43" s="142" t="s">
        <v>12</v>
      </c>
      <c r="I43" s="142"/>
      <c r="J43" s="142"/>
      <c r="K43" s="142"/>
      <c r="L43" s="142"/>
      <c r="M43" s="142"/>
      <c r="N43" s="142"/>
      <c r="O43" s="142"/>
      <c r="P43" s="142"/>
      <c r="Q43" s="142"/>
      <c r="R43" s="142"/>
    </row>
    <row r="44" spans="2:18" ht="14" customHeight="1" thickTop="1">
      <c r="H44" s="147" t="s">
        <v>13</v>
      </c>
      <c r="I44" s="148"/>
      <c r="J44" s="153" t="s">
        <v>14</v>
      </c>
      <c r="K44" s="154"/>
      <c r="L44" s="154" t="s">
        <v>15</v>
      </c>
      <c r="M44" s="154"/>
      <c r="N44" s="154"/>
      <c r="O44" s="154"/>
      <c r="P44" s="154"/>
      <c r="Q44" s="154"/>
      <c r="R44" s="155"/>
    </row>
    <row r="45" spans="2:18" ht="14" customHeight="1">
      <c r="H45" s="149"/>
      <c r="I45" s="150"/>
      <c r="J45" s="156" t="s">
        <v>16</v>
      </c>
      <c r="K45" s="158" t="s">
        <v>17</v>
      </c>
      <c r="L45" s="158" t="s">
        <v>18</v>
      </c>
      <c r="M45" s="158" t="s">
        <v>19</v>
      </c>
      <c r="N45" s="158" t="s">
        <v>20</v>
      </c>
      <c r="O45" s="158" t="s">
        <v>21</v>
      </c>
      <c r="P45" s="158" t="s">
        <v>22</v>
      </c>
      <c r="Q45" s="158" t="s">
        <v>23</v>
      </c>
      <c r="R45" s="160"/>
    </row>
    <row r="46" spans="2:18" ht="14.5" thickBot="1">
      <c r="H46" s="151"/>
      <c r="I46" s="152"/>
      <c r="J46" s="157"/>
      <c r="K46" s="159"/>
      <c r="L46" s="159"/>
      <c r="M46" s="159"/>
      <c r="N46" s="159"/>
      <c r="O46" s="159"/>
      <c r="P46" s="159"/>
      <c r="Q46" s="120" t="s">
        <v>24</v>
      </c>
      <c r="R46" s="60" t="s">
        <v>25</v>
      </c>
    </row>
    <row r="47" spans="2:18" ht="38" thickTop="1">
      <c r="H47" s="161" t="s">
        <v>7</v>
      </c>
      <c r="I47" s="61" t="s">
        <v>26</v>
      </c>
      <c r="J47" s="122">
        <v>7.9395547991169158E-2</v>
      </c>
      <c r="K47" s="86">
        <v>0.79209508808059859</v>
      </c>
      <c r="L47" s="87">
        <v>-2.1173829101445905</v>
      </c>
      <c r="M47" s="88">
        <v>4</v>
      </c>
      <c r="N47" s="93">
        <v>0.10164122962724623</v>
      </c>
      <c r="O47" s="77">
        <v>-0.25150721733333342</v>
      </c>
      <c r="P47" s="77">
        <v>0.11878211358386691</v>
      </c>
      <c r="Q47" s="77">
        <v>-0.58129923517830895</v>
      </c>
      <c r="R47" s="78">
        <v>7.8284800511642133E-2</v>
      </c>
    </row>
    <row r="48" spans="2:18" ht="50.5" thickBot="1">
      <c r="H48" s="162"/>
      <c r="I48" s="66" t="s">
        <v>27</v>
      </c>
      <c r="J48" s="89"/>
      <c r="K48" s="90"/>
      <c r="L48" s="91">
        <v>-2.1173829101445905</v>
      </c>
      <c r="M48" s="91">
        <v>3.9780908357214479</v>
      </c>
      <c r="N48" s="92">
        <v>0.10202166795673931</v>
      </c>
      <c r="O48" s="82">
        <v>-0.25150721733333342</v>
      </c>
      <c r="P48" s="82">
        <v>0.11878211358386691</v>
      </c>
      <c r="Q48" s="82">
        <v>-0.58201679031594444</v>
      </c>
      <c r="R48" s="83">
        <v>7.9002355649277559E-2</v>
      </c>
    </row>
    <row r="49" ht="14.5" thickTop="1"/>
  </sheetData>
  <mergeCells count="21">
    <mergeCell ref="I31:S31"/>
    <mergeCell ref="N45:N46"/>
    <mergeCell ref="O45:O46"/>
    <mergeCell ref="P45:P46"/>
    <mergeCell ref="Q45:R45"/>
    <mergeCell ref="H47:H48"/>
    <mergeCell ref="I26:N26"/>
    <mergeCell ref="I27:J27"/>
    <mergeCell ref="I28:I29"/>
    <mergeCell ref="H37:M37"/>
    <mergeCell ref="H38:M38"/>
    <mergeCell ref="H39:I39"/>
    <mergeCell ref="H40:H41"/>
    <mergeCell ref="H43:R43"/>
    <mergeCell ref="H44:I46"/>
    <mergeCell ref="J44:K44"/>
    <mergeCell ref="L44:R44"/>
    <mergeCell ref="J45:J46"/>
    <mergeCell ref="K45:K46"/>
    <mergeCell ref="L45:L46"/>
    <mergeCell ref="M45:M46"/>
  </mergeCells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95"/>
  <sheetViews>
    <sheetView topLeftCell="A85" zoomScale="70" zoomScaleNormal="70" workbookViewId="0">
      <selection activeCell="V13" sqref="V13"/>
    </sheetView>
  </sheetViews>
  <sheetFormatPr defaultRowHeight="14"/>
  <cols>
    <col min="13" max="13" width="10.1640625" customWidth="1"/>
    <col min="16" max="16" width="9.6640625" customWidth="1"/>
  </cols>
  <sheetData>
    <row r="3" spans="1:19">
      <c r="D3" t="s">
        <v>61</v>
      </c>
      <c r="E3" t="s">
        <v>62</v>
      </c>
      <c r="F3" t="s">
        <v>63</v>
      </c>
    </row>
    <row r="4" spans="1:19">
      <c r="A4" t="s">
        <v>64</v>
      </c>
      <c r="B4">
        <v>1</v>
      </c>
      <c r="C4" s="33" t="s">
        <v>67</v>
      </c>
      <c r="D4">
        <v>26894.061037502419</v>
      </c>
      <c r="E4">
        <v>34041.335096857823</v>
      </c>
      <c r="F4">
        <v>1.265756593970278</v>
      </c>
      <c r="G4">
        <f>AVERAGE(F4:F20)</f>
        <v>1.0794606188665408</v>
      </c>
      <c r="I4" t="s">
        <v>96</v>
      </c>
    </row>
    <row r="5" spans="1:19">
      <c r="B5">
        <v>1</v>
      </c>
      <c r="C5" s="33" t="s">
        <v>35</v>
      </c>
      <c r="D5">
        <v>0.12413656192962937</v>
      </c>
      <c r="E5">
        <v>9.0873282332519359E-2</v>
      </c>
      <c r="F5">
        <v>0.73204284797281305</v>
      </c>
    </row>
    <row r="6" spans="1:19" ht="14.5" thickBot="1">
      <c r="B6">
        <v>1</v>
      </c>
      <c r="C6" s="33" t="s">
        <v>37</v>
      </c>
      <c r="D6">
        <v>1.6759742693358941</v>
      </c>
      <c r="E6">
        <v>1.6245047927124703</v>
      </c>
      <c r="F6">
        <v>0.96928981693506633</v>
      </c>
      <c r="I6" s="142" t="s">
        <v>1</v>
      </c>
      <c r="J6" s="142"/>
      <c r="K6" s="142"/>
      <c r="L6" s="142"/>
      <c r="M6" s="142"/>
      <c r="N6" s="142"/>
      <c r="O6" s="94"/>
      <c r="P6" s="94"/>
      <c r="Q6" s="94"/>
      <c r="R6" s="94"/>
      <c r="S6" s="94"/>
    </row>
    <row r="7" spans="1:19" ht="26" thickTop="1" thickBot="1">
      <c r="B7">
        <v>1</v>
      </c>
      <c r="C7" s="33" t="s">
        <v>38</v>
      </c>
      <c r="D7">
        <v>30362.437612023652</v>
      </c>
      <c r="E7">
        <v>39786.737971856819</v>
      </c>
      <c r="F7">
        <v>1.3103934038583616</v>
      </c>
      <c r="I7" s="143" t="s">
        <v>2</v>
      </c>
      <c r="J7" s="144"/>
      <c r="K7" s="46" t="s">
        <v>3</v>
      </c>
      <c r="L7" s="47" t="s">
        <v>4</v>
      </c>
      <c r="M7" s="47" t="s">
        <v>5</v>
      </c>
      <c r="N7" s="48" t="s">
        <v>6</v>
      </c>
      <c r="O7" s="94"/>
      <c r="P7" s="94"/>
      <c r="Q7" s="94"/>
      <c r="R7" s="94"/>
      <c r="S7" s="94"/>
    </row>
    <row r="8" spans="1:19" ht="14.5" thickTop="1">
      <c r="B8">
        <v>1</v>
      </c>
      <c r="C8" s="33" t="s">
        <v>68</v>
      </c>
      <c r="D8">
        <v>1.5475649935423887</v>
      </c>
      <c r="E8">
        <v>1.6701758388567409</v>
      </c>
      <c r="F8">
        <v>1.0792282365044295</v>
      </c>
      <c r="I8" s="165" t="s">
        <v>7</v>
      </c>
      <c r="J8" s="95" t="s">
        <v>8</v>
      </c>
      <c r="K8" s="96">
        <v>17</v>
      </c>
      <c r="L8" s="97">
        <v>7758.2603356943528</v>
      </c>
      <c r="M8" s="98">
        <v>12094.982365293659</v>
      </c>
      <c r="N8" s="99">
        <v>2933.4641077699225</v>
      </c>
      <c r="O8" s="94"/>
      <c r="P8" s="94"/>
      <c r="Q8" s="94"/>
      <c r="R8" s="94"/>
      <c r="S8" s="94"/>
    </row>
    <row r="9" spans="1:19" ht="14.5" thickBot="1">
      <c r="B9">
        <v>1</v>
      </c>
      <c r="C9" s="33" t="s">
        <v>69</v>
      </c>
      <c r="D9">
        <v>8.6338258920354338</v>
      </c>
      <c r="E9">
        <v>6.3863870908532174</v>
      </c>
      <c r="F9">
        <v>0.73969375462441944</v>
      </c>
      <c r="I9" s="166"/>
      <c r="J9" s="100" t="s">
        <v>45</v>
      </c>
      <c r="K9" s="101">
        <v>13</v>
      </c>
      <c r="L9" s="102">
        <v>11961.147283929155</v>
      </c>
      <c r="M9" s="103">
        <v>10970.364937379924</v>
      </c>
      <c r="N9" s="104">
        <v>3042.6317917135088</v>
      </c>
      <c r="O9" s="94"/>
      <c r="P9" s="94"/>
      <c r="Q9" s="94"/>
      <c r="R9" s="94"/>
      <c r="S9" s="94"/>
    </row>
    <row r="10" spans="1:19" ht="14.5" thickTop="1">
      <c r="B10">
        <v>1</v>
      </c>
      <c r="C10" s="33" t="s">
        <v>70</v>
      </c>
      <c r="D10">
        <v>1.8531761237807425</v>
      </c>
      <c r="E10">
        <v>2.3949574092378541</v>
      </c>
      <c r="F10">
        <v>1.2923528306374901</v>
      </c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</row>
    <row r="11" spans="1:19" ht="14.5" customHeight="1" thickBot="1">
      <c r="B11">
        <v>1</v>
      </c>
      <c r="C11" s="33" t="s">
        <v>71</v>
      </c>
      <c r="D11">
        <v>2565.4567703022194</v>
      </c>
      <c r="E11">
        <v>3304.0046457738317</v>
      </c>
      <c r="F11">
        <v>1.2878816295098237</v>
      </c>
      <c r="I11" s="142" t="s">
        <v>12</v>
      </c>
      <c r="J11" s="142"/>
      <c r="K11" s="142"/>
      <c r="L11" s="142"/>
      <c r="M11" s="142"/>
      <c r="N11" s="142"/>
      <c r="O11" s="142"/>
      <c r="P11" s="142"/>
      <c r="Q11" s="142"/>
      <c r="R11" s="142"/>
      <c r="S11" s="142"/>
    </row>
    <row r="12" spans="1:19" ht="14.5" customHeight="1" thickTop="1">
      <c r="B12">
        <v>1</v>
      </c>
      <c r="C12" s="33" t="s">
        <v>72</v>
      </c>
      <c r="D12">
        <v>1.2923528306374932</v>
      </c>
      <c r="E12">
        <v>0.98282059854525206</v>
      </c>
      <c r="F12">
        <v>0.76048937662050486</v>
      </c>
      <c r="I12" s="147" t="s">
        <v>13</v>
      </c>
      <c r="J12" s="148"/>
      <c r="K12" s="153" t="s">
        <v>14</v>
      </c>
      <c r="L12" s="154"/>
      <c r="M12" s="154" t="s">
        <v>15</v>
      </c>
      <c r="N12" s="154"/>
      <c r="O12" s="154"/>
      <c r="P12" s="154"/>
      <c r="Q12" s="154"/>
      <c r="R12" s="154"/>
      <c r="S12" s="155"/>
    </row>
    <row r="13" spans="1:19" ht="14" customHeight="1">
      <c r="B13">
        <v>1</v>
      </c>
      <c r="C13" s="33" t="s">
        <v>73</v>
      </c>
      <c r="D13">
        <v>8248.9798660646447</v>
      </c>
      <c r="E13">
        <v>13354.145094084626</v>
      </c>
      <c r="F13">
        <v>1.6188844330948176</v>
      </c>
      <c r="I13" s="149"/>
      <c r="J13" s="150"/>
      <c r="K13" s="156" t="s">
        <v>16</v>
      </c>
      <c r="L13" s="158" t="s">
        <v>17</v>
      </c>
      <c r="M13" s="158" t="s">
        <v>18</v>
      </c>
      <c r="N13" s="158" t="s">
        <v>19</v>
      </c>
      <c r="O13" s="158" t="s">
        <v>20</v>
      </c>
      <c r="P13" s="158" t="s">
        <v>21</v>
      </c>
      <c r="Q13" s="158" t="s">
        <v>22</v>
      </c>
      <c r="R13" s="158" t="s">
        <v>23</v>
      </c>
      <c r="S13" s="160"/>
    </row>
    <row r="14" spans="1:19" ht="14.5" thickBot="1">
      <c r="B14">
        <v>1</v>
      </c>
      <c r="C14" s="33" t="s">
        <v>74</v>
      </c>
      <c r="D14">
        <v>11828.667969720269</v>
      </c>
      <c r="E14">
        <v>14164.57799774804</v>
      </c>
      <c r="F14">
        <v>1.1974787046189286</v>
      </c>
      <c r="I14" s="151"/>
      <c r="J14" s="152"/>
      <c r="K14" s="157"/>
      <c r="L14" s="159"/>
      <c r="M14" s="159"/>
      <c r="N14" s="159"/>
      <c r="O14" s="159"/>
      <c r="P14" s="159"/>
      <c r="Q14" s="159"/>
      <c r="R14" s="120" t="s">
        <v>24</v>
      </c>
      <c r="S14" s="60" t="s">
        <v>25</v>
      </c>
    </row>
    <row r="15" spans="1:19" ht="38" thickTop="1">
      <c r="B15">
        <v>1</v>
      </c>
      <c r="C15" s="33" t="s">
        <v>75</v>
      </c>
      <c r="D15">
        <v>0.56840848661800647</v>
      </c>
      <c r="E15">
        <v>0.71449706987054507</v>
      </c>
      <c r="F15">
        <v>1.257013374521827</v>
      </c>
      <c r="I15" s="165" t="s">
        <v>7</v>
      </c>
      <c r="J15" s="61" t="s">
        <v>26</v>
      </c>
      <c r="K15" s="105">
        <v>0.12986347840246029</v>
      </c>
      <c r="L15" s="106">
        <v>0.72127795155097263</v>
      </c>
      <c r="M15" s="106">
        <v>-0.98116152637381171</v>
      </c>
      <c r="N15" s="107">
        <v>28</v>
      </c>
      <c r="O15" s="119">
        <v>0.33491541698336214</v>
      </c>
      <c r="P15" s="98">
        <v>-4202.8869482348009</v>
      </c>
      <c r="Q15" s="98">
        <v>4283.5831157871426</v>
      </c>
      <c r="R15" s="98">
        <v>-12977.409195085893</v>
      </c>
      <c r="S15" s="99">
        <v>4571.6352986162919</v>
      </c>
    </row>
    <row r="16" spans="1:19" ht="50.5" thickBot="1">
      <c r="B16">
        <v>1</v>
      </c>
      <c r="C16" s="33" t="s">
        <v>76</v>
      </c>
      <c r="D16">
        <v>34877.282138631672</v>
      </c>
      <c r="E16">
        <v>11307.559759025184</v>
      </c>
      <c r="F16">
        <v>0.32420988866275258</v>
      </c>
      <c r="I16" s="166"/>
      <c r="J16" s="66" t="s">
        <v>27</v>
      </c>
      <c r="K16" s="108"/>
      <c r="L16" s="109"/>
      <c r="M16" s="110">
        <v>-0.99442652174606405</v>
      </c>
      <c r="N16" s="111">
        <v>27.10952144084532</v>
      </c>
      <c r="O16" s="110">
        <v>0.32880899755343918</v>
      </c>
      <c r="P16" s="103">
        <v>-4202.8869482348009</v>
      </c>
      <c r="Q16" s="103">
        <v>4226.4429360302665</v>
      </c>
      <c r="R16" s="103">
        <v>-12873.192545216996</v>
      </c>
      <c r="S16" s="104">
        <v>4467.4186487473953</v>
      </c>
    </row>
    <row r="17" spans="1:19" ht="14.5" thickTop="1">
      <c r="B17">
        <v>1</v>
      </c>
      <c r="C17" s="33" t="s">
        <v>77</v>
      </c>
      <c r="D17">
        <v>16961.780512217127</v>
      </c>
      <c r="E17">
        <v>28036.137801567515</v>
      </c>
      <c r="F17">
        <v>1.652900636308424</v>
      </c>
    </row>
    <row r="18" spans="1:19">
      <c r="B18">
        <v>1</v>
      </c>
      <c r="C18" s="33" t="s">
        <v>78</v>
      </c>
      <c r="D18">
        <v>0.19888412093872943</v>
      </c>
      <c r="E18">
        <v>0.22531261565270724</v>
      </c>
      <c r="F18">
        <v>1.1328838852957983</v>
      </c>
      <c r="I18" t="s">
        <v>97</v>
      </c>
    </row>
    <row r="19" spans="1:19">
      <c r="B19">
        <v>1</v>
      </c>
      <c r="C19" s="33" t="s">
        <v>79</v>
      </c>
      <c r="D19">
        <v>134.83021260221929</v>
      </c>
      <c r="E19">
        <v>112.20553232845269</v>
      </c>
      <c r="F19">
        <v>0.83219873471152417</v>
      </c>
    </row>
    <row r="20" spans="1:19" ht="14.5" thickBot="1">
      <c r="B20">
        <v>1</v>
      </c>
      <c r="C20" s="33" t="s">
        <v>80</v>
      </c>
      <c r="D20">
        <v>1.0352649238413754</v>
      </c>
      <c r="E20">
        <v>0.92980494261315938</v>
      </c>
      <c r="F20">
        <v>0.89813237288393377</v>
      </c>
      <c r="I20" s="142" t="s">
        <v>1</v>
      </c>
      <c r="J20" s="142"/>
      <c r="K20" s="142"/>
      <c r="L20" s="142"/>
      <c r="M20" s="142"/>
      <c r="N20" s="142"/>
      <c r="O20" s="94"/>
      <c r="P20" s="94"/>
      <c r="Q20" s="94"/>
      <c r="R20" s="94"/>
      <c r="S20" s="94"/>
    </row>
    <row r="21" spans="1:19" ht="26" thickTop="1" thickBot="1">
      <c r="C21" s="33"/>
      <c r="I21" s="143" t="s">
        <v>2</v>
      </c>
      <c r="J21" s="144"/>
      <c r="K21" s="46" t="s">
        <v>3</v>
      </c>
      <c r="L21" s="47" t="s">
        <v>4</v>
      </c>
      <c r="M21" s="47" t="s">
        <v>5</v>
      </c>
      <c r="N21" s="48" t="s">
        <v>6</v>
      </c>
      <c r="O21" s="94"/>
      <c r="P21" s="94"/>
      <c r="Q21" s="94"/>
      <c r="R21" s="94"/>
      <c r="S21" s="94"/>
    </row>
    <row r="22" spans="1:19" ht="14.5" thickTop="1">
      <c r="A22" t="s">
        <v>64</v>
      </c>
      <c r="B22">
        <v>2</v>
      </c>
      <c r="C22" s="35" t="s">
        <v>81</v>
      </c>
      <c r="D22" s="34">
        <v>31324.416166911717</v>
      </c>
      <c r="E22" s="34">
        <v>43088.044366399721</v>
      </c>
      <c r="F22" s="34">
        <v>1.3755418181397436</v>
      </c>
      <c r="G22">
        <f>AVERAGE(F22:F34)</f>
        <v>1.4771278025568828</v>
      </c>
      <c r="I22" s="165" t="s">
        <v>102</v>
      </c>
      <c r="J22" s="95" t="s">
        <v>8</v>
      </c>
      <c r="K22" s="96">
        <v>10</v>
      </c>
      <c r="L22" s="97">
        <v>1683.4272139606001</v>
      </c>
      <c r="M22" s="98">
        <v>2344.8376997027735</v>
      </c>
      <c r="N22" s="99">
        <v>741.50278744906905</v>
      </c>
      <c r="O22" s="94"/>
      <c r="P22" s="94"/>
      <c r="Q22" s="94"/>
      <c r="R22" s="94"/>
      <c r="S22" s="94"/>
    </row>
    <row r="23" spans="1:19" ht="14.5" thickBot="1">
      <c r="B23">
        <v>2</v>
      </c>
      <c r="C23" s="35" t="s">
        <v>40</v>
      </c>
      <c r="D23" s="34">
        <v>9442.8065529762789</v>
      </c>
      <c r="E23" s="34">
        <v>22458.905476787433</v>
      </c>
      <c r="F23" s="34">
        <v>2.3784142300054434</v>
      </c>
      <c r="I23" s="166"/>
      <c r="J23" s="100" t="s">
        <v>45</v>
      </c>
      <c r="K23" s="101">
        <v>16</v>
      </c>
      <c r="L23" s="102">
        <v>14620.845100423125</v>
      </c>
      <c r="M23" s="103">
        <v>7969.4259282781077</v>
      </c>
      <c r="N23" s="104">
        <v>1992.3564820695269</v>
      </c>
      <c r="O23" s="94"/>
      <c r="P23" s="94"/>
      <c r="Q23" s="94"/>
      <c r="R23" s="94"/>
      <c r="S23" s="94"/>
    </row>
    <row r="24" spans="1:19" ht="14.5" thickTop="1">
      <c r="B24">
        <v>2</v>
      </c>
      <c r="C24" s="35" t="s">
        <v>41</v>
      </c>
      <c r="D24" s="34">
        <v>10697.603375832388</v>
      </c>
      <c r="E24" s="34">
        <v>20594.907128165603</v>
      </c>
      <c r="F24" s="34">
        <v>1.9251888862035043</v>
      </c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</row>
    <row r="25" spans="1:19" ht="14.5" customHeight="1" thickBot="1">
      <c r="B25">
        <v>2</v>
      </c>
      <c r="C25" s="35" t="s">
        <v>42</v>
      </c>
      <c r="D25" s="34">
        <v>32.672388022630209</v>
      </c>
      <c r="E25" s="34">
        <v>30.169105149383714</v>
      </c>
      <c r="F25" s="34">
        <v>0.92338231072939569</v>
      </c>
      <c r="I25" s="142" t="s">
        <v>12</v>
      </c>
      <c r="J25" s="142"/>
      <c r="K25" s="142"/>
      <c r="L25" s="142"/>
      <c r="M25" s="142"/>
      <c r="N25" s="142"/>
      <c r="O25" s="142"/>
      <c r="P25" s="142"/>
      <c r="Q25" s="142"/>
      <c r="R25" s="142"/>
      <c r="S25" s="142"/>
    </row>
    <row r="26" spans="1:19" ht="14.5" customHeight="1" thickTop="1">
      <c r="B26">
        <v>2</v>
      </c>
      <c r="C26" s="35" t="s">
        <v>82</v>
      </c>
      <c r="D26" s="34">
        <v>19082.995080699213</v>
      </c>
      <c r="E26" s="34">
        <v>36611.264940350513</v>
      </c>
      <c r="F26" s="34">
        <v>1.918528238650526</v>
      </c>
      <c r="I26" s="147" t="s">
        <v>13</v>
      </c>
      <c r="J26" s="148"/>
      <c r="K26" s="153" t="s">
        <v>14</v>
      </c>
      <c r="L26" s="154"/>
      <c r="M26" s="154" t="s">
        <v>15</v>
      </c>
      <c r="N26" s="154"/>
      <c r="O26" s="154"/>
      <c r="P26" s="154"/>
      <c r="Q26" s="154"/>
      <c r="R26" s="154"/>
      <c r="S26" s="155"/>
    </row>
    <row r="27" spans="1:19" ht="14" customHeight="1">
      <c r="B27">
        <v>2</v>
      </c>
      <c r="C27" s="35" t="s">
        <v>83</v>
      </c>
      <c r="D27" s="34">
        <v>1020.457229135737</v>
      </c>
      <c r="E27" s="34">
        <v>1884.5443084797466</v>
      </c>
      <c r="F27" s="34">
        <v>1.8467646214587916</v>
      </c>
      <c r="I27" s="149"/>
      <c r="J27" s="150"/>
      <c r="K27" s="156" t="s">
        <v>16</v>
      </c>
      <c r="L27" s="158" t="s">
        <v>17</v>
      </c>
      <c r="M27" s="158" t="s">
        <v>18</v>
      </c>
      <c r="N27" s="158" t="s">
        <v>19</v>
      </c>
      <c r="O27" s="158" t="s">
        <v>20</v>
      </c>
      <c r="P27" s="158" t="s">
        <v>21</v>
      </c>
      <c r="Q27" s="158" t="s">
        <v>22</v>
      </c>
      <c r="R27" s="158" t="s">
        <v>23</v>
      </c>
      <c r="S27" s="160"/>
    </row>
    <row r="28" spans="1:19" ht="14.5" thickBot="1">
      <c r="B28">
        <v>2</v>
      </c>
      <c r="C28" s="35" t="s">
        <v>84</v>
      </c>
      <c r="D28" s="34">
        <v>28824.340919826409</v>
      </c>
      <c r="E28" s="34">
        <v>18885.613105952627</v>
      </c>
      <c r="F28" s="34">
        <v>0.655196701929182</v>
      </c>
      <c r="I28" s="151"/>
      <c r="J28" s="152"/>
      <c r="K28" s="157"/>
      <c r="L28" s="159"/>
      <c r="M28" s="159"/>
      <c r="N28" s="159"/>
      <c r="O28" s="159"/>
      <c r="P28" s="159"/>
      <c r="Q28" s="159"/>
      <c r="R28" s="120" t="s">
        <v>24</v>
      </c>
      <c r="S28" s="60" t="s">
        <v>25</v>
      </c>
    </row>
    <row r="29" spans="1:19" ht="38" thickTop="1">
      <c r="B29">
        <v>2</v>
      </c>
      <c r="C29" s="35" t="s">
        <v>85</v>
      </c>
      <c r="D29" s="34">
        <v>10441.200658999385</v>
      </c>
      <c r="E29" s="34">
        <v>19016.972933262827</v>
      </c>
      <c r="F29" s="34">
        <v>1.8213396671839546</v>
      </c>
      <c r="I29" s="165" t="s">
        <v>102</v>
      </c>
      <c r="J29" s="61" t="s">
        <v>26</v>
      </c>
      <c r="K29" s="117">
        <v>5.8470456929618866</v>
      </c>
      <c r="L29" s="106">
        <v>2.3557920111154752E-2</v>
      </c>
      <c r="M29" s="112">
        <v>-4.9665850649700767</v>
      </c>
      <c r="N29" s="107">
        <v>24</v>
      </c>
      <c r="O29" s="106">
        <v>4.5242993632938351E-5</v>
      </c>
      <c r="P29" s="98">
        <v>-12937.417886462525</v>
      </c>
      <c r="Q29" s="98">
        <v>2604.8920369272828</v>
      </c>
      <c r="R29" s="98">
        <v>-18313.650814672677</v>
      </c>
      <c r="S29" s="99">
        <v>-7561.1849582523728</v>
      </c>
    </row>
    <row r="30" spans="1:19" ht="50.5" thickBot="1">
      <c r="B30">
        <v>2</v>
      </c>
      <c r="C30" s="35" t="s">
        <v>86</v>
      </c>
      <c r="D30" s="34">
        <v>26249.457748856734</v>
      </c>
      <c r="E30" s="34">
        <v>27746.150395495297</v>
      </c>
      <c r="F30" s="34">
        <v>1.0570180405613807</v>
      </c>
      <c r="I30" s="166"/>
      <c r="J30" s="66" t="s">
        <v>27</v>
      </c>
      <c r="K30" s="108"/>
      <c r="L30" s="109"/>
      <c r="M30" s="111">
        <v>-6.085713523886727</v>
      </c>
      <c r="N30" s="111">
        <v>18.840726491726059</v>
      </c>
      <c r="O30" s="118">
        <v>7.7660725896481916E-6</v>
      </c>
      <c r="P30" s="103">
        <v>-12937.417886462525</v>
      </c>
      <c r="Q30" s="103">
        <v>2125.8670549776157</v>
      </c>
      <c r="R30" s="103">
        <v>-17389.455998823541</v>
      </c>
      <c r="S30" s="104">
        <v>-8485.3797741015096</v>
      </c>
    </row>
    <row r="31" spans="1:19" ht="14.5" thickTop="1">
      <c r="B31">
        <v>2</v>
      </c>
      <c r="C31" s="35" t="s">
        <v>87</v>
      </c>
      <c r="D31" s="34">
        <v>8964.4540007279647</v>
      </c>
      <c r="E31" s="34">
        <v>12245.805044817402</v>
      </c>
      <c r="F31" s="34">
        <v>1.3660402567543961</v>
      </c>
    </row>
    <row r="32" spans="1:19">
      <c r="B32">
        <v>2</v>
      </c>
      <c r="C32" s="35" t="s">
        <v>88</v>
      </c>
      <c r="D32" s="34">
        <v>4211.1542339832422</v>
      </c>
      <c r="E32" s="34">
        <v>8933.4393459937874</v>
      </c>
      <c r="F32" s="34">
        <v>2.1213754827364362</v>
      </c>
    </row>
    <row r="33" spans="1:19">
      <c r="B33">
        <v>2</v>
      </c>
      <c r="C33" s="35" t="s">
        <v>89</v>
      </c>
      <c r="D33" s="34">
        <v>5202.538424478892</v>
      </c>
      <c r="E33" s="34">
        <v>6817.372034756826</v>
      </c>
      <c r="F33" s="34">
        <v>1.310393403858364</v>
      </c>
    </row>
    <row r="34" spans="1:19">
      <c r="B34">
        <v>2</v>
      </c>
      <c r="C34" s="35" t="s">
        <v>90</v>
      </c>
      <c r="D34" s="34">
        <v>0.81790205855778164</v>
      </c>
      <c r="E34" s="34">
        <v>0.41179550863378622</v>
      </c>
      <c r="F34" s="34">
        <v>0.50347777502835867</v>
      </c>
      <c r="I34" t="s">
        <v>98</v>
      </c>
    </row>
    <row r="35" spans="1:19">
      <c r="C35" s="35"/>
      <c r="D35" s="34"/>
      <c r="E35" s="34"/>
      <c r="F35" s="34"/>
    </row>
    <row r="36" spans="1:19" ht="14.5" thickBot="1">
      <c r="A36" t="s">
        <v>65</v>
      </c>
      <c r="B36">
        <v>3</v>
      </c>
      <c r="C36" s="35" t="s">
        <v>91</v>
      </c>
      <c r="D36" s="34">
        <v>1.3803173533966324</v>
      </c>
      <c r="E36" s="34">
        <v>0.83219873471152417</v>
      </c>
      <c r="F36" s="34">
        <v>0.60290391384537856</v>
      </c>
      <c r="G36">
        <f>AVERAGE(F36:F45)</f>
        <v>1.3258174731914123</v>
      </c>
      <c r="I36" s="142" t="s">
        <v>1</v>
      </c>
      <c r="J36" s="142"/>
      <c r="K36" s="142"/>
      <c r="L36" s="142"/>
      <c r="M36" s="142"/>
      <c r="N36" s="142"/>
      <c r="O36" s="94"/>
      <c r="P36" s="94"/>
      <c r="Q36" s="94"/>
      <c r="R36" s="94"/>
      <c r="S36" s="94"/>
    </row>
    <row r="37" spans="1:19" ht="26" thickTop="1" thickBot="1">
      <c r="B37">
        <v>3</v>
      </c>
      <c r="C37" s="35" t="s">
        <v>35</v>
      </c>
      <c r="D37" s="34">
        <v>5042.7675170607872</v>
      </c>
      <c r="E37" s="34">
        <v>6864.7906071998477</v>
      </c>
      <c r="F37" s="34">
        <v>1.3613141164994733</v>
      </c>
      <c r="I37" s="143" t="s">
        <v>2</v>
      </c>
      <c r="J37" s="144"/>
      <c r="K37" s="46" t="s">
        <v>3</v>
      </c>
      <c r="L37" s="47" t="s">
        <v>4</v>
      </c>
      <c r="M37" s="47" t="s">
        <v>5</v>
      </c>
      <c r="N37" s="48" t="s">
        <v>6</v>
      </c>
      <c r="O37" s="94"/>
      <c r="P37" s="94"/>
      <c r="Q37" s="94"/>
      <c r="R37" s="94"/>
      <c r="S37" s="94"/>
    </row>
    <row r="38" spans="1:19" ht="14.5" thickTop="1">
      <c r="B38">
        <v>3</v>
      </c>
      <c r="C38" s="35" t="s">
        <v>37</v>
      </c>
      <c r="D38" s="34">
        <v>3902.005239987961</v>
      </c>
      <c r="E38" s="34">
        <v>3915.5520208639632</v>
      </c>
      <c r="F38" s="34">
        <v>1.0034717485095033</v>
      </c>
      <c r="I38" s="165" t="s">
        <v>7</v>
      </c>
      <c r="J38" s="95" t="s">
        <v>8</v>
      </c>
      <c r="K38" s="96">
        <v>17</v>
      </c>
      <c r="L38" s="97">
        <v>8477.7484254083538</v>
      </c>
      <c r="M38" s="98">
        <v>13284.748737013122</v>
      </c>
      <c r="N38" s="99">
        <v>3222.0248383821126</v>
      </c>
      <c r="O38" s="94"/>
      <c r="P38" s="94"/>
      <c r="Q38" s="94"/>
      <c r="R38" s="94"/>
      <c r="S38" s="94"/>
    </row>
    <row r="39" spans="1:19" ht="14.5" thickBot="1">
      <c r="B39">
        <v>3</v>
      </c>
      <c r="C39" s="35" t="s">
        <v>38</v>
      </c>
      <c r="D39" s="34">
        <v>0.92658806189036891</v>
      </c>
      <c r="E39" s="34">
        <v>1.2923528306374901</v>
      </c>
      <c r="F39" s="34">
        <v>1.394743666350406</v>
      </c>
      <c r="I39" s="166"/>
      <c r="J39" s="100" t="s">
        <v>45</v>
      </c>
      <c r="K39" s="101">
        <v>13</v>
      </c>
      <c r="L39" s="102">
        <v>16793.353845358386</v>
      </c>
      <c r="M39" s="103">
        <v>13623.6771589456</v>
      </c>
      <c r="N39" s="104">
        <v>3778.528196688148</v>
      </c>
      <c r="O39" s="94"/>
      <c r="P39" s="94"/>
      <c r="Q39" s="94"/>
      <c r="R39" s="94"/>
      <c r="S39" s="94"/>
    </row>
    <row r="40" spans="1:19" ht="14.5" thickTop="1">
      <c r="B40">
        <v>3</v>
      </c>
      <c r="C40" s="35" t="s">
        <v>68</v>
      </c>
      <c r="D40" s="34">
        <v>1579.2238852177277</v>
      </c>
      <c r="E40" s="34">
        <v>1196.8279025267136</v>
      </c>
      <c r="F40" s="34">
        <v>0.75785828325519966</v>
      </c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</row>
    <row r="41" spans="1:19" ht="14.5" customHeight="1" thickBot="1">
      <c r="B41">
        <v>3</v>
      </c>
      <c r="C41" s="35" t="s">
        <v>69</v>
      </c>
      <c r="D41" s="34">
        <v>0.18620968289033771</v>
      </c>
      <c r="E41" s="34">
        <v>0.20661257953855314</v>
      </c>
      <c r="F41" s="34">
        <v>1.1095694720678466</v>
      </c>
      <c r="I41" s="142" t="s">
        <v>12</v>
      </c>
      <c r="J41" s="142"/>
      <c r="K41" s="142"/>
      <c r="L41" s="142"/>
      <c r="M41" s="142"/>
      <c r="N41" s="142"/>
      <c r="O41" s="142"/>
      <c r="P41" s="142"/>
      <c r="Q41" s="142"/>
      <c r="R41" s="142"/>
      <c r="S41" s="142"/>
    </row>
    <row r="42" spans="1:19" ht="14.5" customHeight="1" thickTop="1">
      <c r="B42">
        <v>3</v>
      </c>
      <c r="C42" s="35" t="s">
        <v>70</v>
      </c>
      <c r="D42" s="34">
        <v>0.43982453796121712</v>
      </c>
      <c r="E42" s="34">
        <v>0.904379377561086</v>
      </c>
      <c r="F42" s="34">
        <v>2.0562276533121318</v>
      </c>
      <c r="I42" s="147" t="s">
        <v>13</v>
      </c>
      <c r="J42" s="148"/>
      <c r="K42" s="153" t="s">
        <v>14</v>
      </c>
      <c r="L42" s="154"/>
      <c r="M42" s="154" t="s">
        <v>15</v>
      </c>
      <c r="N42" s="154"/>
      <c r="O42" s="154"/>
      <c r="P42" s="154"/>
      <c r="Q42" s="154"/>
      <c r="R42" s="154"/>
      <c r="S42" s="155"/>
    </row>
    <row r="43" spans="1:19" ht="14" customHeight="1">
      <c r="B43">
        <v>3</v>
      </c>
      <c r="C43" s="35" t="s">
        <v>71</v>
      </c>
      <c r="D43" s="34">
        <v>420.21970371097507</v>
      </c>
      <c r="E43" s="34">
        <v>602.57624945600855</v>
      </c>
      <c r="F43" s="34">
        <v>1.4339552480158269</v>
      </c>
      <c r="I43" s="149"/>
      <c r="J43" s="150"/>
      <c r="K43" s="156" t="s">
        <v>16</v>
      </c>
      <c r="L43" s="158" t="s">
        <v>17</v>
      </c>
      <c r="M43" s="158" t="s">
        <v>18</v>
      </c>
      <c r="N43" s="158" t="s">
        <v>19</v>
      </c>
      <c r="O43" s="158" t="s">
        <v>20</v>
      </c>
      <c r="P43" s="158" t="s">
        <v>21</v>
      </c>
      <c r="Q43" s="158" t="s">
        <v>22</v>
      </c>
      <c r="R43" s="158" t="s">
        <v>23</v>
      </c>
      <c r="S43" s="160"/>
    </row>
    <row r="44" spans="1:19" ht="14.5" thickBot="1">
      <c r="B44">
        <v>3</v>
      </c>
      <c r="C44" s="35" t="s">
        <v>72</v>
      </c>
      <c r="D44" s="34">
        <v>13.642158268287302</v>
      </c>
      <c r="E44" s="34">
        <v>24.761039896678213</v>
      </c>
      <c r="F44" s="34">
        <v>1.8150383106343206</v>
      </c>
      <c r="I44" s="151"/>
      <c r="J44" s="152"/>
      <c r="K44" s="157"/>
      <c r="L44" s="159"/>
      <c r="M44" s="159"/>
      <c r="N44" s="159"/>
      <c r="O44" s="159"/>
      <c r="P44" s="159"/>
      <c r="Q44" s="159"/>
      <c r="R44" s="120" t="s">
        <v>24</v>
      </c>
      <c r="S44" s="60" t="s">
        <v>25</v>
      </c>
    </row>
    <row r="45" spans="1:19" ht="38" thickTop="1">
      <c r="B45">
        <v>3</v>
      </c>
      <c r="C45" s="35" t="s">
        <v>73</v>
      </c>
      <c r="D45" s="34">
        <v>5873.4806958728232</v>
      </c>
      <c r="E45" s="34">
        <v>10120.549475343794</v>
      </c>
      <c r="F45" s="34">
        <v>1.7230923194240344</v>
      </c>
      <c r="I45" s="165" t="s">
        <v>7</v>
      </c>
      <c r="J45" s="61" t="s">
        <v>26</v>
      </c>
      <c r="K45" s="105">
        <v>1.4156871358963865E-2</v>
      </c>
      <c r="L45" s="106">
        <v>0.90613865130743476</v>
      </c>
      <c r="M45" s="112">
        <v>-1.6804259594318471</v>
      </c>
      <c r="N45" s="107">
        <v>28</v>
      </c>
      <c r="O45" s="119">
        <v>0.10399908835525654</v>
      </c>
      <c r="P45" s="98">
        <v>-8315.6054199500322</v>
      </c>
      <c r="Q45" s="98">
        <v>4948.510449553839</v>
      </c>
      <c r="R45" s="98">
        <v>-18452.169566063571</v>
      </c>
      <c r="S45" s="99">
        <v>1820.9587261635047</v>
      </c>
    </row>
    <row r="46" spans="1:19" ht="50.5" thickBot="1">
      <c r="C46" s="35"/>
      <c r="D46" s="34"/>
      <c r="E46" s="34"/>
      <c r="F46" s="34"/>
      <c r="I46" s="166"/>
      <c r="J46" s="66" t="s">
        <v>27</v>
      </c>
      <c r="K46" s="108"/>
      <c r="L46" s="109"/>
      <c r="M46" s="111">
        <v>-1.6745904663132873</v>
      </c>
      <c r="N46" s="111">
        <v>25.631763173512866</v>
      </c>
      <c r="O46" s="110">
        <v>0.10617504505084246</v>
      </c>
      <c r="P46" s="103">
        <v>-8315.6054199500322</v>
      </c>
      <c r="Q46" s="103">
        <v>4965.7546649344913</v>
      </c>
      <c r="R46" s="103">
        <v>-18530.002100078163</v>
      </c>
      <c r="S46" s="104">
        <v>1898.7912601781004</v>
      </c>
    </row>
    <row r="47" spans="1:19" ht="14.5" thickTop="1">
      <c r="A47" t="s">
        <v>66</v>
      </c>
      <c r="B47">
        <v>4</v>
      </c>
      <c r="C47" s="35" t="s">
        <v>92</v>
      </c>
      <c r="D47" s="34">
        <v>14462.205891226089</v>
      </c>
      <c r="E47" s="34">
        <v>10884.594189078629</v>
      </c>
      <c r="F47" s="34">
        <v>0.752623373705534</v>
      </c>
      <c r="G47">
        <f>AVERAGE(F47:F62)</f>
        <v>1.4838686890142245</v>
      </c>
    </row>
    <row r="48" spans="1:19">
      <c r="B48">
        <v>4</v>
      </c>
      <c r="C48" s="35" t="s">
        <v>40</v>
      </c>
      <c r="D48" s="34">
        <v>15662.208083455884</v>
      </c>
      <c r="E48" s="34">
        <v>25888.073707139127</v>
      </c>
      <c r="F48" s="34">
        <v>1.6529006363084211</v>
      </c>
    </row>
    <row r="49" spans="2:19">
      <c r="B49">
        <v>4</v>
      </c>
      <c r="C49" s="35" t="s">
        <v>41</v>
      </c>
      <c r="D49" s="34">
        <v>18369.185022419071</v>
      </c>
      <c r="E49" s="34">
        <v>24070.858887631806</v>
      </c>
      <c r="F49" s="34">
        <v>1.310393403858364</v>
      </c>
      <c r="I49" t="s">
        <v>99</v>
      </c>
    </row>
    <row r="50" spans="2:19">
      <c r="B50">
        <v>4</v>
      </c>
      <c r="C50" s="35" t="s">
        <v>42</v>
      </c>
      <c r="D50" s="34">
        <v>19962.433760054308</v>
      </c>
      <c r="E50" s="34">
        <v>47643.771447551924</v>
      </c>
      <c r="F50" s="34">
        <v>2.3866714860634461</v>
      </c>
    </row>
    <row r="51" spans="2:19" ht="14.5" thickBot="1">
      <c r="B51">
        <v>4</v>
      </c>
      <c r="C51" s="35" t="s">
        <v>82</v>
      </c>
      <c r="D51" s="34">
        <v>10623.709631701071</v>
      </c>
      <c r="E51" s="34">
        <v>13170.294632335797</v>
      </c>
      <c r="F51" s="34">
        <v>1.2397076999389871</v>
      </c>
      <c r="I51" s="142" t="s">
        <v>1</v>
      </c>
      <c r="J51" s="142"/>
      <c r="K51" s="142"/>
      <c r="L51" s="142"/>
      <c r="M51" s="142"/>
      <c r="N51" s="142"/>
      <c r="O51" s="94"/>
      <c r="P51" s="94"/>
      <c r="Q51" s="94"/>
      <c r="R51" s="94"/>
      <c r="S51" s="94"/>
    </row>
    <row r="52" spans="2:19" ht="26" thickTop="1" thickBot="1">
      <c r="B52">
        <v>4</v>
      </c>
      <c r="C52" s="35" t="s">
        <v>83</v>
      </c>
      <c r="D52" s="34">
        <v>31108.042619306605</v>
      </c>
      <c r="E52" s="34">
        <v>65083.309780961601</v>
      </c>
      <c r="F52" s="34">
        <v>2.0921698795850596</v>
      </c>
      <c r="I52" s="143" t="s">
        <v>2</v>
      </c>
      <c r="J52" s="144"/>
      <c r="K52" s="46" t="s">
        <v>3</v>
      </c>
      <c r="L52" s="47" t="s">
        <v>4</v>
      </c>
      <c r="M52" s="47" t="s">
        <v>5</v>
      </c>
      <c r="N52" s="48" t="s">
        <v>6</v>
      </c>
      <c r="O52" s="94"/>
      <c r="P52" s="94"/>
      <c r="Q52" s="94"/>
      <c r="R52" s="94"/>
      <c r="S52" s="94"/>
    </row>
    <row r="53" spans="2:19" ht="14.5" thickTop="1">
      <c r="B53">
        <v>4</v>
      </c>
      <c r="C53" s="35" t="s">
        <v>84</v>
      </c>
      <c r="D53" s="34">
        <v>21247.419263402146</v>
      </c>
      <c r="E53" s="34">
        <v>17139.055653560765</v>
      </c>
      <c r="F53" s="34">
        <v>0.80664175922212455</v>
      </c>
      <c r="I53" s="165" t="s">
        <v>102</v>
      </c>
      <c r="J53" s="95" t="s">
        <v>8</v>
      </c>
      <c r="K53" s="96">
        <v>10</v>
      </c>
      <c r="L53" s="97">
        <v>2272.8292843924</v>
      </c>
      <c r="M53" s="98">
        <v>3574.9281488133647</v>
      </c>
      <c r="N53" s="99">
        <v>1130.4915421699604</v>
      </c>
      <c r="O53" s="94"/>
      <c r="P53" s="94"/>
      <c r="Q53" s="94"/>
      <c r="R53" s="94"/>
      <c r="S53" s="94"/>
    </row>
    <row r="54" spans="2:19" ht="14.5" thickBot="1">
      <c r="B54">
        <v>4</v>
      </c>
      <c r="C54" s="35" t="s">
        <v>85</v>
      </c>
      <c r="D54" s="34">
        <v>17318.183576557622</v>
      </c>
      <c r="E54" s="34">
        <v>33225.424233759681</v>
      </c>
      <c r="F54" s="34">
        <v>1.9185282386505329</v>
      </c>
      <c r="I54" s="166"/>
      <c r="J54" s="100" t="s">
        <v>45</v>
      </c>
      <c r="K54" s="101">
        <v>16</v>
      </c>
      <c r="L54" s="102">
        <v>23097.673920449753</v>
      </c>
      <c r="M54" s="103">
        <v>16770.921712011168</v>
      </c>
      <c r="N54" s="104">
        <v>4192.730428002792</v>
      </c>
      <c r="O54" s="94"/>
      <c r="P54" s="94"/>
      <c r="Q54" s="94"/>
      <c r="R54" s="94"/>
      <c r="S54" s="94"/>
    </row>
    <row r="55" spans="2:19" ht="14.5" thickTop="1">
      <c r="B55">
        <v>4</v>
      </c>
      <c r="C55" s="35" t="s">
        <v>86</v>
      </c>
      <c r="D55" s="34">
        <v>14018.06890078373</v>
      </c>
      <c r="E55" s="34">
        <v>15608.020959951846</v>
      </c>
      <c r="F55" s="34">
        <v>1.1134216182286865</v>
      </c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</row>
    <row r="56" spans="2:19" ht="14.5" customHeight="1" thickBot="1">
      <c r="B56">
        <v>4</v>
      </c>
      <c r="C56" s="35" t="s">
        <v>87</v>
      </c>
      <c r="D56" s="34">
        <v>20954.899763649384</v>
      </c>
      <c r="E56" s="34">
        <v>35486.926291793454</v>
      </c>
      <c r="F56" s="34">
        <f t="shared" ref="F56:F62" si="0">E56/D56</f>
        <v>1.6934906247250527</v>
      </c>
      <c r="I56" s="142" t="s">
        <v>12</v>
      </c>
      <c r="J56" s="142"/>
      <c r="K56" s="142"/>
      <c r="L56" s="142"/>
      <c r="M56" s="142"/>
      <c r="N56" s="142"/>
      <c r="O56" s="142"/>
      <c r="P56" s="142"/>
      <c r="Q56" s="142"/>
      <c r="R56" s="142"/>
      <c r="S56" s="142"/>
    </row>
    <row r="57" spans="2:19" ht="14.5" customHeight="1" thickTop="1">
      <c r="B57">
        <v>4</v>
      </c>
      <c r="C57" s="35" t="s">
        <v>88</v>
      </c>
      <c r="D57" s="34">
        <v>3.7192197704526548</v>
      </c>
      <c r="E57" s="34">
        <v>1.4439291955224973</v>
      </c>
      <c r="F57" s="34">
        <f t="shared" si="0"/>
        <v>0.38823443750051939</v>
      </c>
      <c r="I57" s="147" t="s">
        <v>13</v>
      </c>
      <c r="J57" s="148"/>
      <c r="K57" s="153" t="s">
        <v>14</v>
      </c>
      <c r="L57" s="154"/>
      <c r="M57" s="154" t="s">
        <v>15</v>
      </c>
      <c r="N57" s="154"/>
      <c r="O57" s="154"/>
      <c r="P57" s="154"/>
      <c r="Q57" s="154"/>
      <c r="R57" s="154"/>
      <c r="S57" s="155"/>
    </row>
    <row r="58" spans="2:19" ht="14" customHeight="1">
      <c r="B58">
        <v>4</v>
      </c>
      <c r="C58" s="35" t="s">
        <v>89</v>
      </c>
      <c r="D58" s="34">
        <v>4269.9397564052297</v>
      </c>
      <c r="E58" s="34">
        <v>7106.8769251497315</v>
      </c>
      <c r="F58" s="34">
        <f t="shared" si="0"/>
        <v>1.6643974694230483</v>
      </c>
      <c r="I58" s="149"/>
      <c r="J58" s="150"/>
      <c r="K58" s="156" t="s">
        <v>16</v>
      </c>
      <c r="L58" s="158" t="s">
        <v>17</v>
      </c>
      <c r="M58" s="158" t="s">
        <v>18</v>
      </c>
      <c r="N58" s="158" t="s">
        <v>19</v>
      </c>
      <c r="O58" s="158" t="s">
        <v>20</v>
      </c>
      <c r="P58" s="158" t="s">
        <v>21</v>
      </c>
      <c r="Q58" s="158" t="s">
        <v>22</v>
      </c>
      <c r="R58" s="158" t="s">
        <v>23</v>
      </c>
      <c r="S58" s="160"/>
    </row>
    <row r="59" spans="2:19" ht="14.5" thickBot="1">
      <c r="B59">
        <v>4</v>
      </c>
      <c r="C59" s="35" t="s">
        <v>90</v>
      </c>
      <c r="D59" s="34">
        <v>2233.3598364984464</v>
      </c>
      <c r="E59" s="34">
        <v>3929.1458327562809</v>
      </c>
      <c r="F59" s="34">
        <f t="shared" si="0"/>
        <v>1.7592981518448714</v>
      </c>
      <c r="I59" s="151"/>
      <c r="J59" s="152"/>
      <c r="K59" s="157"/>
      <c r="L59" s="159"/>
      <c r="M59" s="159"/>
      <c r="N59" s="159"/>
      <c r="O59" s="159"/>
      <c r="P59" s="159"/>
      <c r="Q59" s="159"/>
      <c r="R59" s="120" t="s">
        <v>24</v>
      </c>
      <c r="S59" s="60" t="s">
        <v>25</v>
      </c>
    </row>
    <row r="60" spans="2:19" ht="38" thickTop="1">
      <c r="B60">
        <v>4</v>
      </c>
      <c r="C60" s="35" t="s">
        <v>93</v>
      </c>
      <c r="D60" s="34">
        <v>9312.804644749438</v>
      </c>
      <c r="E60" s="34">
        <v>18116.291023999289</v>
      </c>
      <c r="F60" s="34">
        <f t="shared" si="0"/>
        <v>1.9453098948245693</v>
      </c>
      <c r="I60" s="165" t="s">
        <v>102</v>
      </c>
      <c r="J60" s="61" t="s">
        <v>26</v>
      </c>
      <c r="K60" s="117">
        <v>8.255702363027325</v>
      </c>
      <c r="L60" s="106">
        <v>8.3689622987345672E-3</v>
      </c>
      <c r="M60" s="112">
        <v>-3.8443006549543739</v>
      </c>
      <c r="N60" s="107">
        <v>24</v>
      </c>
      <c r="O60" s="106">
        <v>7.8018926513792489E-4</v>
      </c>
      <c r="P60" s="98">
        <v>-20824.844636057354</v>
      </c>
      <c r="Q60" s="98">
        <v>5417.0697105126692</v>
      </c>
      <c r="R60" s="98">
        <v>-32005.127019822437</v>
      </c>
      <c r="S60" s="99">
        <v>-9644.5622522922695</v>
      </c>
    </row>
    <row r="61" spans="2:19" ht="50.5" thickBot="1">
      <c r="B61">
        <v>4</v>
      </c>
      <c r="C61" s="35" t="s">
        <v>94</v>
      </c>
      <c r="D61" s="34">
        <v>19824.543157768909</v>
      </c>
      <c r="E61" s="34">
        <v>31108.042619306605</v>
      </c>
      <c r="F61" s="34">
        <f t="shared" si="0"/>
        <v>1.5691681957934995</v>
      </c>
      <c r="I61" s="166"/>
      <c r="J61" s="66" t="s">
        <v>27</v>
      </c>
      <c r="K61" s="108"/>
      <c r="L61" s="109"/>
      <c r="M61" s="111">
        <v>-4.7956278590680661</v>
      </c>
      <c r="N61" s="111">
        <v>17.109593844794297</v>
      </c>
      <c r="O61" s="118">
        <v>1.6555455960817997E-4</v>
      </c>
      <c r="P61" s="103">
        <v>-20824.844636057354</v>
      </c>
      <c r="Q61" s="103">
        <v>4342.4646882638308</v>
      </c>
      <c r="R61" s="103">
        <v>-29982.17591785892</v>
      </c>
      <c r="S61" s="104">
        <v>-11667.513354255791</v>
      </c>
    </row>
    <row r="62" spans="2:19" ht="14.5" thickTop="1">
      <c r="B62">
        <v>4</v>
      </c>
      <c r="C62" s="35" t="s">
        <v>95</v>
      </c>
      <c r="D62" s="34">
        <v>14562.798488233077</v>
      </c>
      <c r="E62" s="34">
        <v>21100.652617888958</v>
      </c>
      <c r="F62" s="34">
        <f t="shared" si="0"/>
        <v>1.4489421545548782</v>
      </c>
    </row>
    <row r="66" spans="9:19">
      <c r="I66" t="s">
        <v>100</v>
      </c>
    </row>
    <row r="68" spans="9:19" ht="14.5" thickBot="1">
      <c r="I68" s="142" t="s">
        <v>1</v>
      </c>
      <c r="J68" s="142"/>
      <c r="K68" s="142"/>
      <c r="L68" s="142"/>
      <c r="M68" s="142"/>
      <c r="N68" s="142"/>
      <c r="O68" s="94"/>
      <c r="P68" s="94"/>
      <c r="Q68" s="94"/>
      <c r="R68" s="94"/>
      <c r="S68" s="94"/>
    </row>
    <row r="69" spans="9:19" ht="26" thickTop="1" thickBot="1">
      <c r="I69" s="143" t="s">
        <v>2</v>
      </c>
      <c r="J69" s="144"/>
      <c r="K69" s="46" t="s">
        <v>3</v>
      </c>
      <c r="L69" s="47" t="s">
        <v>4</v>
      </c>
      <c r="M69" s="47" t="s">
        <v>5</v>
      </c>
      <c r="N69" s="48" t="s">
        <v>6</v>
      </c>
      <c r="O69" s="94"/>
      <c r="P69" s="94"/>
      <c r="Q69" s="94"/>
      <c r="R69" s="94"/>
      <c r="S69" s="94"/>
    </row>
    <row r="70" spans="9:19" ht="14.5" thickTop="1">
      <c r="I70" s="165" t="s">
        <v>7</v>
      </c>
      <c r="J70" s="95" t="s">
        <v>8</v>
      </c>
      <c r="K70" s="96">
        <v>17</v>
      </c>
      <c r="L70" s="97">
        <v>1.0794606190588234</v>
      </c>
      <c r="M70" s="113">
        <v>0.3408959089799431</v>
      </c>
      <c r="N70" s="114">
        <v>8.2679402356779369E-2</v>
      </c>
      <c r="O70" s="94"/>
      <c r="P70" s="94"/>
      <c r="Q70" s="94"/>
      <c r="R70" s="94"/>
      <c r="S70" s="94"/>
    </row>
    <row r="71" spans="9:19" ht="14.5" thickBot="1">
      <c r="I71" s="166"/>
      <c r="J71" s="100" t="s">
        <v>45</v>
      </c>
      <c r="K71" s="101">
        <v>13</v>
      </c>
      <c r="L71" s="102">
        <v>1.4771278026153847</v>
      </c>
      <c r="M71" s="115">
        <v>0.57988723538198617</v>
      </c>
      <c r="N71" s="116">
        <v>0.16083178162744668</v>
      </c>
      <c r="O71" s="94"/>
      <c r="P71" s="94"/>
      <c r="Q71" s="94"/>
      <c r="R71" s="94"/>
      <c r="S71" s="94"/>
    </row>
    <row r="72" spans="9:19" ht="14.5" thickTop="1"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</row>
    <row r="73" spans="9:19" ht="14.5" customHeight="1" thickBot="1">
      <c r="I73" s="142" t="s">
        <v>12</v>
      </c>
      <c r="J73" s="142"/>
      <c r="K73" s="142"/>
      <c r="L73" s="142"/>
      <c r="M73" s="142"/>
      <c r="N73" s="142"/>
      <c r="O73" s="142"/>
      <c r="P73" s="142"/>
      <c r="Q73" s="142"/>
      <c r="R73" s="142"/>
      <c r="S73" s="142"/>
    </row>
    <row r="74" spans="9:19" ht="14.5" customHeight="1" thickTop="1">
      <c r="I74" s="147" t="s">
        <v>13</v>
      </c>
      <c r="J74" s="148"/>
      <c r="K74" s="153" t="s">
        <v>14</v>
      </c>
      <c r="L74" s="154"/>
      <c r="M74" s="154" t="s">
        <v>15</v>
      </c>
      <c r="N74" s="154"/>
      <c r="O74" s="154"/>
      <c r="P74" s="154"/>
      <c r="Q74" s="154"/>
      <c r="R74" s="154"/>
      <c r="S74" s="155"/>
    </row>
    <row r="75" spans="9:19" ht="14" customHeight="1">
      <c r="I75" s="149"/>
      <c r="J75" s="150"/>
      <c r="K75" s="156" t="s">
        <v>16</v>
      </c>
      <c r="L75" s="158" t="s">
        <v>17</v>
      </c>
      <c r="M75" s="158" t="s">
        <v>18</v>
      </c>
      <c r="N75" s="158" t="s">
        <v>19</v>
      </c>
      <c r="O75" s="158" t="s">
        <v>20</v>
      </c>
      <c r="P75" s="158" t="s">
        <v>21</v>
      </c>
      <c r="Q75" s="158" t="s">
        <v>22</v>
      </c>
      <c r="R75" s="158" t="s">
        <v>23</v>
      </c>
      <c r="S75" s="160"/>
    </row>
    <row r="76" spans="9:19" ht="14.5" thickBot="1">
      <c r="I76" s="151"/>
      <c r="J76" s="152"/>
      <c r="K76" s="157"/>
      <c r="L76" s="159"/>
      <c r="M76" s="159"/>
      <c r="N76" s="159"/>
      <c r="O76" s="159"/>
      <c r="P76" s="159"/>
      <c r="Q76" s="159"/>
      <c r="R76" s="120" t="s">
        <v>24</v>
      </c>
      <c r="S76" s="60" t="s">
        <v>25</v>
      </c>
    </row>
    <row r="77" spans="9:19" ht="38" thickTop="1">
      <c r="I77" s="165" t="s">
        <v>7</v>
      </c>
      <c r="J77" s="61" t="s">
        <v>26</v>
      </c>
      <c r="K77" s="117">
        <v>5.8980701145058241</v>
      </c>
      <c r="L77" s="106">
        <v>2.1832154734383668E-2</v>
      </c>
      <c r="M77" s="112">
        <v>-2.3523798333096657</v>
      </c>
      <c r="N77" s="107">
        <v>28</v>
      </c>
      <c r="O77" s="106">
        <v>2.5914853410084541E-2</v>
      </c>
      <c r="P77" s="113">
        <v>-0.39766718355656111</v>
      </c>
      <c r="Q77" s="113">
        <v>0.16904888314616512</v>
      </c>
      <c r="R77" s="113">
        <v>-0.74394812310564329</v>
      </c>
      <c r="S77" s="114">
        <v>-5.1386244007478939E-2</v>
      </c>
    </row>
    <row r="78" spans="9:19" ht="50.5" thickBot="1">
      <c r="I78" s="166"/>
      <c r="J78" s="66" t="s">
        <v>27</v>
      </c>
      <c r="K78" s="108"/>
      <c r="L78" s="109"/>
      <c r="M78" s="111">
        <v>-2.1990122352952404</v>
      </c>
      <c r="N78" s="111">
        <v>18.225930883654851</v>
      </c>
      <c r="O78" s="118">
        <v>4.1017888105679134E-2</v>
      </c>
      <c r="P78" s="115">
        <v>-0.39766718355656111</v>
      </c>
      <c r="Q78" s="115">
        <v>0.18083900451930415</v>
      </c>
      <c r="R78" s="115">
        <v>-0.77725853017643998</v>
      </c>
      <c r="S78" s="116">
        <v>-1.807583693668224E-2</v>
      </c>
    </row>
    <row r="82" spans="9:19">
      <c r="I82" t="s">
        <v>101</v>
      </c>
    </row>
    <row r="85" spans="9:19" ht="14.5" thickBot="1">
      <c r="I85" s="142" t="s">
        <v>1</v>
      </c>
      <c r="J85" s="142"/>
      <c r="K85" s="142"/>
      <c r="L85" s="142"/>
      <c r="M85" s="142"/>
      <c r="N85" s="142"/>
      <c r="O85" s="94"/>
      <c r="P85" s="94"/>
      <c r="Q85" s="94"/>
      <c r="R85" s="94"/>
      <c r="S85" s="94"/>
    </row>
    <row r="86" spans="9:19" ht="26" thickTop="1" thickBot="1">
      <c r="I86" s="143" t="s">
        <v>2</v>
      </c>
      <c r="J86" s="144"/>
      <c r="K86" s="46" t="s">
        <v>3</v>
      </c>
      <c r="L86" s="47" t="s">
        <v>4</v>
      </c>
      <c r="M86" s="47" t="s">
        <v>5</v>
      </c>
      <c r="N86" s="48" t="s">
        <v>6</v>
      </c>
      <c r="O86" s="94"/>
      <c r="P86" s="94"/>
      <c r="Q86" s="94"/>
      <c r="R86" s="94"/>
      <c r="S86" s="94"/>
    </row>
    <row r="87" spans="9:19" ht="14.5" thickTop="1">
      <c r="I87" s="165" t="s">
        <v>102</v>
      </c>
      <c r="J87" s="95" t="s">
        <v>8</v>
      </c>
      <c r="K87" s="96">
        <v>10</v>
      </c>
      <c r="L87" s="97">
        <v>1.3258174731000001</v>
      </c>
      <c r="M87" s="113">
        <v>0.46478425004178664</v>
      </c>
      <c r="N87" s="114">
        <v>0.14697768507052561</v>
      </c>
      <c r="O87" s="94"/>
      <c r="P87" s="94"/>
      <c r="Q87" s="94"/>
      <c r="R87" s="94"/>
      <c r="S87" s="94"/>
    </row>
    <row r="88" spans="9:19" ht="14.5" thickBot="1">
      <c r="I88" s="166"/>
      <c r="J88" s="100" t="s">
        <v>45</v>
      </c>
      <c r="K88" s="101">
        <v>16</v>
      </c>
      <c r="L88" s="102">
        <v>1.4838686891250001</v>
      </c>
      <c r="M88" s="115">
        <v>0.52896823637657775</v>
      </c>
      <c r="N88" s="116">
        <v>0.13224205909414444</v>
      </c>
      <c r="O88" s="94"/>
      <c r="P88" s="94"/>
      <c r="Q88" s="94"/>
      <c r="R88" s="94"/>
      <c r="S88" s="94"/>
    </row>
    <row r="89" spans="9:19" ht="14.5" thickTop="1"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</row>
    <row r="90" spans="9:19" ht="14.5" customHeight="1" thickBot="1">
      <c r="I90" s="142" t="s">
        <v>12</v>
      </c>
      <c r="J90" s="142"/>
      <c r="K90" s="142"/>
      <c r="L90" s="142"/>
      <c r="M90" s="142"/>
      <c r="N90" s="142"/>
      <c r="O90" s="142"/>
      <c r="P90" s="142"/>
      <c r="Q90" s="142"/>
      <c r="R90" s="142"/>
      <c r="S90" s="142"/>
    </row>
    <row r="91" spans="9:19" ht="14.5" customHeight="1" thickTop="1">
      <c r="I91" s="147" t="s">
        <v>13</v>
      </c>
      <c r="J91" s="148"/>
      <c r="K91" s="153" t="s">
        <v>14</v>
      </c>
      <c r="L91" s="154"/>
      <c r="M91" s="154" t="s">
        <v>15</v>
      </c>
      <c r="N91" s="154"/>
      <c r="O91" s="154"/>
      <c r="P91" s="154"/>
      <c r="Q91" s="154"/>
      <c r="R91" s="154"/>
      <c r="S91" s="155"/>
    </row>
    <row r="92" spans="9:19" ht="14" customHeight="1">
      <c r="I92" s="149"/>
      <c r="J92" s="150"/>
      <c r="K92" s="156" t="s">
        <v>16</v>
      </c>
      <c r="L92" s="158" t="s">
        <v>17</v>
      </c>
      <c r="M92" s="158" t="s">
        <v>18</v>
      </c>
      <c r="N92" s="158" t="s">
        <v>19</v>
      </c>
      <c r="O92" s="158" t="s">
        <v>20</v>
      </c>
      <c r="P92" s="158" t="s">
        <v>21</v>
      </c>
      <c r="Q92" s="158" t="s">
        <v>22</v>
      </c>
      <c r="R92" s="158" t="s">
        <v>23</v>
      </c>
      <c r="S92" s="160"/>
    </row>
    <row r="93" spans="9:19" ht="14.5" thickBot="1">
      <c r="I93" s="151"/>
      <c r="J93" s="152"/>
      <c r="K93" s="157"/>
      <c r="L93" s="159"/>
      <c r="M93" s="159"/>
      <c r="N93" s="159"/>
      <c r="O93" s="159"/>
      <c r="P93" s="159"/>
      <c r="Q93" s="159"/>
      <c r="R93" s="120" t="s">
        <v>24</v>
      </c>
      <c r="S93" s="60" t="s">
        <v>25</v>
      </c>
    </row>
    <row r="94" spans="9:19" ht="38" thickTop="1">
      <c r="I94" s="165" t="s">
        <v>102</v>
      </c>
      <c r="J94" s="61" t="s">
        <v>26</v>
      </c>
      <c r="K94" s="105">
        <v>0.18140178193443632</v>
      </c>
      <c r="L94" s="106">
        <v>0.6739667377236872</v>
      </c>
      <c r="M94" s="106">
        <v>-0.7750782396211503</v>
      </c>
      <c r="N94" s="107">
        <v>24</v>
      </c>
      <c r="O94" s="106">
        <v>0.44586343275973994</v>
      </c>
      <c r="P94" s="113">
        <v>-0.15805121602500011</v>
      </c>
      <c r="Q94" s="113">
        <v>0.20391646668116215</v>
      </c>
      <c r="R94" s="113">
        <v>-0.57891411830049133</v>
      </c>
      <c r="S94" s="114">
        <v>0.26281168625049112</v>
      </c>
    </row>
    <row r="95" spans="9:19" ht="50.5" thickBot="1">
      <c r="I95" s="166"/>
      <c r="J95" s="66" t="s">
        <v>27</v>
      </c>
      <c r="K95" s="108"/>
      <c r="L95" s="109"/>
      <c r="M95" s="110">
        <v>-0.79939747598579947</v>
      </c>
      <c r="N95" s="111">
        <v>21.152452708781006</v>
      </c>
      <c r="O95" s="110">
        <v>0.43294565308015054</v>
      </c>
      <c r="P95" s="115">
        <v>-0.15805121602500011</v>
      </c>
      <c r="Q95" s="115">
        <v>0.1977129285154357</v>
      </c>
      <c r="R95" s="115">
        <v>-0.5690373924918406</v>
      </c>
      <c r="S95" s="116">
        <v>0.25293496044184044</v>
      </c>
    </row>
  </sheetData>
  <mergeCells count="96">
    <mergeCell ref="N92:N93"/>
    <mergeCell ref="O92:O93"/>
    <mergeCell ref="P92:P93"/>
    <mergeCell ref="Q92:Q93"/>
    <mergeCell ref="R92:S92"/>
    <mergeCell ref="I94:I95"/>
    <mergeCell ref="I60:I61"/>
    <mergeCell ref="I85:N85"/>
    <mergeCell ref="I86:J86"/>
    <mergeCell ref="I87:I88"/>
    <mergeCell ref="I90:S90"/>
    <mergeCell ref="I91:J93"/>
    <mergeCell ref="K91:L91"/>
    <mergeCell ref="M91:S91"/>
    <mergeCell ref="K92:K93"/>
    <mergeCell ref="L92:L93"/>
    <mergeCell ref="P75:P76"/>
    <mergeCell ref="I70:I71"/>
    <mergeCell ref="M92:M93"/>
    <mergeCell ref="I73:S73"/>
    <mergeCell ref="I74:J76"/>
    <mergeCell ref="Q75:Q76"/>
    <mergeCell ref="R75:S75"/>
    <mergeCell ref="I77:I78"/>
    <mergeCell ref="I20:N20"/>
    <mergeCell ref="I21:J21"/>
    <mergeCell ref="I22:I23"/>
    <mergeCell ref="I25:S25"/>
    <mergeCell ref="I26:J28"/>
    <mergeCell ref="K26:L26"/>
    <mergeCell ref="M26:S26"/>
    <mergeCell ref="K75:K76"/>
    <mergeCell ref="L75:L76"/>
    <mergeCell ref="M75:M76"/>
    <mergeCell ref="N75:N76"/>
    <mergeCell ref="O75:O76"/>
    <mergeCell ref="O27:O28"/>
    <mergeCell ref="I42:J44"/>
    <mergeCell ref="K42:L42"/>
    <mergeCell ref="M42:S42"/>
    <mergeCell ref="K43:K44"/>
    <mergeCell ref="L43:L44"/>
    <mergeCell ref="I45:I46"/>
    <mergeCell ref="I68:N68"/>
    <mergeCell ref="I69:J69"/>
    <mergeCell ref="I52:J52"/>
    <mergeCell ref="I53:I54"/>
    <mergeCell ref="I56:S56"/>
    <mergeCell ref="I57:J59"/>
    <mergeCell ref="I51:N51"/>
    <mergeCell ref="K57:L57"/>
    <mergeCell ref="M57:S57"/>
    <mergeCell ref="K58:K59"/>
    <mergeCell ref="L58:L59"/>
    <mergeCell ref="M58:M59"/>
    <mergeCell ref="N58:N59"/>
    <mergeCell ref="O58:O59"/>
    <mergeCell ref="P58:P59"/>
    <mergeCell ref="I15:I16"/>
    <mergeCell ref="I36:N36"/>
    <mergeCell ref="I37:J37"/>
    <mergeCell ref="I38:I39"/>
    <mergeCell ref="I41:S41"/>
    <mergeCell ref="K27:K28"/>
    <mergeCell ref="L27:L28"/>
    <mergeCell ref="M27:M28"/>
    <mergeCell ref="N27:N28"/>
    <mergeCell ref="P27:P28"/>
    <mergeCell ref="Q27:Q28"/>
    <mergeCell ref="R27:S27"/>
    <mergeCell ref="I29:I30"/>
    <mergeCell ref="I6:N6"/>
    <mergeCell ref="I7:J7"/>
    <mergeCell ref="I8:I9"/>
    <mergeCell ref="I11:S11"/>
    <mergeCell ref="I12:J14"/>
    <mergeCell ref="K12:L12"/>
    <mergeCell ref="M12:S12"/>
    <mergeCell ref="K13:K14"/>
    <mergeCell ref="L13:L14"/>
    <mergeCell ref="M13:M14"/>
    <mergeCell ref="N13:N14"/>
    <mergeCell ref="O13:O14"/>
    <mergeCell ref="P13:P14"/>
    <mergeCell ref="Q13:Q14"/>
    <mergeCell ref="R13:S13"/>
    <mergeCell ref="K74:L74"/>
    <mergeCell ref="M74:S74"/>
    <mergeCell ref="M43:M44"/>
    <mergeCell ref="N43:N44"/>
    <mergeCell ref="O43:O44"/>
    <mergeCell ref="P43:P44"/>
    <mergeCell ref="Q43:Q44"/>
    <mergeCell ref="R43:S43"/>
    <mergeCell ref="Q58:Q59"/>
    <mergeCell ref="R58:S58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ABC</vt:lpstr>
      <vt:lpstr>D</vt:lpstr>
      <vt:lpstr>E</vt:lpstr>
      <vt:lpstr>FGH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2023-04-13T14:39:26Z</dcterms:modified>
</cp:coreProperties>
</file>