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ja/Desktop/UW-Madison/qPCR/"/>
    </mc:Choice>
  </mc:AlternateContent>
  <xr:revisionPtr revIDLastSave="0" documentId="13_ncr:1_{2F35C061-021E-3740-B14C-8FFD59632EBF}" xr6:coauthVersionLast="47" xr6:coauthVersionMax="47" xr10:uidLastSave="{00000000-0000-0000-0000-000000000000}"/>
  <bookViews>
    <workbookView xWindow="620" yWindow="840" windowWidth="27240" windowHeight="15020" activeTab="2" xr2:uid="{10D3AA2B-B5A8-6843-9F61-05A982A35207}"/>
  </bookViews>
  <sheets>
    <sheet name="HPV 5" sheetId="1" r:id="rId1"/>
    <sheet name="HPV 9" sheetId="3" r:id="rId2"/>
    <sheet name="HPV 24" sheetId="4" r:id="rId3"/>
    <sheet name="HPV 111" sheetId="2" r:id="rId4"/>
    <sheet name="Human Control DNA_HPV probes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4" l="1"/>
  <c r="G29" i="4" s="1"/>
  <c r="F28" i="4"/>
  <c r="G28" i="4" s="1"/>
  <c r="H28" i="4" s="1"/>
  <c r="F27" i="4"/>
  <c r="G27" i="4" s="1"/>
  <c r="F26" i="4"/>
  <c r="G26" i="4" s="1"/>
  <c r="H26" i="4" s="1"/>
  <c r="F44" i="1"/>
  <c r="G44" i="1" s="1"/>
  <c r="F43" i="1"/>
  <c r="G43" i="1" s="1"/>
  <c r="H43" i="1" s="1"/>
  <c r="F41" i="1"/>
  <c r="G41" i="1" s="1"/>
  <c r="F40" i="1"/>
  <c r="G40" i="1" s="1"/>
  <c r="H40" i="1" s="1"/>
  <c r="F38" i="1"/>
  <c r="G38" i="1" s="1"/>
  <c r="F37" i="1"/>
  <c r="G37" i="1" s="1"/>
  <c r="H37" i="1" s="1"/>
  <c r="F34" i="1"/>
  <c r="G34" i="1" s="1"/>
  <c r="F33" i="1"/>
  <c r="G33" i="1" s="1"/>
  <c r="H33" i="1" s="1"/>
  <c r="I26" i="4" l="1"/>
  <c r="I28" i="4"/>
  <c r="I33" i="1"/>
  <c r="I40" i="1"/>
  <c r="I43" i="1"/>
</calcChain>
</file>

<file path=xl/sharedStrings.xml><?xml version="1.0" encoding="utf-8"?>
<sst xmlns="http://schemas.openxmlformats.org/spreadsheetml/2006/main" count="257" uniqueCount="64">
  <si>
    <t>SDS 2.4</t>
  </si>
  <si>
    <t>AQ Results</t>
  </si>
  <si>
    <t>Filename</t>
  </si>
  <si>
    <t>11-15-22-HPV111</t>
  </si>
  <si>
    <t>PlateID</t>
  </si>
  <si>
    <t>Assay Type</t>
  </si>
  <si>
    <t>Absolute Quantification</t>
  </si>
  <si>
    <t>Run DateTime</t>
  </si>
  <si>
    <t>Operator</t>
  </si>
  <si>
    <t>ThermalCycleParams</t>
  </si>
  <si>
    <t>c</t>
  </si>
  <si>
    <t>log10</t>
  </si>
  <si>
    <t>Copy nr</t>
  </si>
  <si>
    <t>Mean Ct</t>
  </si>
  <si>
    <t>beta globin</t>
  </si>
  <si>
    <t>Y = -3.212*X + 39.78</t>
  </si>
  <si>
    <t>HPV111</t>
  </si>
  <si>
    <t>Y = -2.022*X + 37.55</t>
  </si>
  <si>
    <t>No template control HPV111</t>
  </si>
  <si>
    <t>Sample ID</t>
  </si>
  <si>
    <t>probe type</t>
  </si>
  <si>
    <t>CT average</t>
  </si>
  <si>
    <t>K value</t>
  </si>
  <si>
    <t>N value</t>
  </si>
  <si>
    <t>calculate x</t>
  </si>
  <si>
    <t>10ˆx</t>
  </si>
  <si>
    <t>Cell equivalent</t>
  </si>
  <si>
    <t>Copy number per cell</t>
  </si>
  <si>
    <t>No template control beta globin</t>
  </si>
  <si>
    <t>undetermined</t>
  </si>
  <si>
    <t>k</t>
  </si>
  <si>
    <t>35Pb</t>
  </si>
  <si>
    <t>Beta globin</t>
  </si>
  <si>
    <t>n</t>
  </si>
  <si>
    <t>R squared</t>
  </si>
  <si>
    <t>35Ca</t>
  </si>
  <si>
    <t>Linear regression</t>
  </si>
  <si>
    <t>HPV5</t>
  </si>
  <si>
    <t>No template control HPV5</t>
  </si>
  <si>
    <t>15Pb</t>
  </si>
  <si>
    <t>15Ca</t>
  </si>
  <si>
    <t>UNDETERMINED</t>
  </si>
  <si>
    <t>5Pb</t>
  </si>
  <si>
    <t>5Cb</t>
  </si>
  <si>
    <t>Y = -2.573*X + 38.93</t>
  </si>
  <si>
    <t>Y = -3.115*X + 36.56</t>
  </si>
  <si>
    <t>HPV9</t>
  </si>
  <si>
    <t>Y = -3.152*X + 38.53</t>
  </si>
  <si>
    <t>50PCa</t>
  </si>
  <si>
    <t>45P</t>
  </si>
  <si>
    <t>Undetermined</t>
  </si>
  <si>
    <t>No template control HPV9</t>
  </si>
  <si>
    <t>HPV24</t>
  </si>
  <si>
    <t>Y = -3.025*X + 40.52</t>
  </si>
  <si>
    <t>calculate x (x=(y-n)/k</t>
  </si>
  <si>
    <t>23Pb</t>
  </si>
  <si>
    <t>23Cb</t>
  </si>
  <si>
    <t>No template control HPV24</t>
  </si>
  <si>
    <t>Y = -1.737*X + 32.51</t>
  </si>
  <si>
    <t>Y = -3.167*X + 42.40</t>
  </si>
  <si>
    <t>Y = -1.934*X + 32.70</t>
  </si>
  <si>
    <t>Y = -3.321*X + 39.97</t>
  </si>
  <si>
    <t>Human control for hPV111</t>
  </si>
  <si>
    <t>Y = -2.943*X + 35.53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</si>
</sst>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2" fontId="0" fillId="0" borderId="0" xfId="0" applyNumberFormat="1"/>
    <xf numFmtId="0" fontId="0" fillId="0" borderId="1" xfId="0" applyBorder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1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596900</xdr:colOff>
      <xdr:row>7</xdr:row>
      <xdr:rowOff>76200</xdr:rowOff>
    </xdr:from>
    <xdr:to>
      <xdr:col>13</xdr:col>
      <xdr:colOff>114300</xdr:colOff>
      <xdr:row>21</xdr:row>
      <xdr:rowOff>88900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F8E513-A204-8742-9A0D-E1413D612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1498600"/>
          <a:ext cx="3644900" cy="2857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50800</xdr:colOff>
      <xdr:row>7</xdr:row>
      <xdr:rowOff>25400</xdr:rowOff>
    </xdr:from>
    <xdr:to>
      <xdr:col>13</xdr:col>
      <xdr:colOff>393700</xdr:colOff>
      <xdr:row>21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D4B5CF-2E42-1870-513D-24D329F79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4500" y="1447800"/>
          <a:ext cx="3644900" cy="2857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342900</xdr:colOff>
      <xdr:row>6</xdr:row>
      <xdr:rowOff>177800</xdr:rowOff>
    </xdr:from>
    <xdr:to>
      <xdr:col>13</xdr:col>
      <xdr:colOff>685800</xdr:colOff>
      <xdr:row>20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E48A15-ABF0-D4AC-7664-CC9D7A210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75800" y="1397000"/>
          <a:ext cx="3644900" cy="2857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762000</xdr:colOff>
      <xdr:row>7</xdr:row>
      <xdr:rowOff>50800</xdr:rowOff>
    </xdr:from>
    <xdr:to>
      <xdr:col>13</xdr:col>
      <xdr:colOff>279400</xdr:colOff>
      <xdr:row>21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1C8D62-1660-1C16-0995-131C09EAF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0" y="1473200"/>
          <a:ext cx="3644900" cy="2857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318F1-41BB-2446-8F7A-BD9BE2F93072}">
  <dimension ref="A1:I44"/>
  <sheetViews>
    <sheetView workbookViewId="0">
      <selection activeCell="F9" sqref="F9:H17"/>
    </sheetView>
  </sheetViews>
  <sheetFormatPr baseColWidth="10" defaultRowHeight="16" x14ac:dyDescent="0.2"/>
  <cols>
    <col min="2" max="2" width="16.1640625" customWidth="1"/>
    <col min="6" max="6" width="22" customWidth="1"/>
  </cols>
  <sheetData>
    <row r="1" spans="1:8" x14ac:dyDescent="0.2">
      <c r="A1" t="s">
        <v>0</v>
      </c>
      <c r="B1" t="s">
        <v>1</v>
      </c>
    </row>
    <row r="2" spans="1:8" x14ac:dyDescent="0.2">
      <c r="A2" t="s">
        <v>2</v>
      </c>
      <c r="B2" s="6">
        <v>44879</v>
      </c>
    </row>
    <row r="3" spans="1:8" x14ac:dyDescent="0.2">
      <c r="A3" t="s">
        <v>4</v>
      </c>
    </row>
    <row r="4" spans="1:8" x14ac:dyDescent="0.2">
      <c r="A4" t="s">
        <v>5</v>
      </c>
      <c r="B4" t="s">
        <v>6</v>
      </c>
    </row>
    <row r="5" spans="1:8" x14ac:dyDescent="0.2">
      <c r="A5" t="s">
        <v>7</v>
      </c>
      <c r="B5" s="1">
        <v>44879.834131944444</v>
      </c>
    </row>
    <row r="6" spans="1:8" x14ac:dyDescent="0.2">
      <c r="A6" t="s">
        <v>8</v>
      </c>
    </row>
    <row r="7" spans="1:8" x14ac:dyDescent="0.2">
      <c r="A7" t="s">
        <v>9</v>
      </c>
    </row>
    <row r="9" spans="1:8" x14ac:dyDescent="0.2">
      <c r="A9" s="4" t="s">
        <v>10</v>
      </c>
      <c r="B9" s="4" t="s">
        <v>11</v>
      </c>
      <c r="C9" s="4" t="s">
        <v>12</v>
      </c>
      <c r="D9" s="4" t="s">
        <v>13</v>
      </c>
      <c r="F9" s="4" t="s">
        <v>36</v>
      </c>
      <c r="G9" s="2"/>
      <c r="H9" s="2"/>
    </row>
    <row r="10" spans="1:8" x14ac:dyDescent="0.2">
      <c r="A10" s="2" t="s">
        <v>14</v>
      </c>
      <c r="B10" s="2">
        <v>3.4771212550000001</v>
      </c>
      <c r="C10" s="2">
        <v>3000</v>
      </c>
      <c r="D10" s="2">
        <v>25.800731666666668</v>
      </c>
      <c r="F10" s="5" t="s">
        <v>45</v>
      </c>
      <c r="G10" s="2" t="s">
        <v>30</v>
      </c>
      <c r="H10" s="2">
        <v>-3.157</v>
      </c>
    </row>
    <row r="11" spans="1:8" x14ac:dyDescent="0.2">
      <c r="A11" s="2"/>
      <c r="B11" s="2">
        <v>2.4771212550000001</v>
      </c>
      <c r="C11" s="2">
        <v>300</v>
      </c>
      <c r="D11" s="2">
        <v>28.826578000000001</v>
      </c>
      <c r="F11" s="2"/>
      <c r="G11" s="2" t="s">
        <v>33</v>
      </c>
      <c r="H11" s="2">
        <v>36.74</v>
      </c>
    </row>
    <row r="12" spans="1:8" x14ac:dyDescent="0.2">
      <c r="A12" s="2"/>
      <c r="B12" s="2">
        <v>1.4771212549999999</v>
      </c>
      <c r="C12" s="2">
        <v>30</v>
      </c>
      <c r="D12" s="2">
        <v>32.115544</v>
      </c>
      <c r="F12" s="2"/>
      <c r="G12" s="2" t="s">
        <v>34</v>
      </c>
      <c r="H12" s="2">
        <v>99.9</v>
      </c>
    </row>
    <row r="13" spans="1:8" x14ac:dyDescent="0.2">
      <c r="A13" s="2"/>
      <c r="B13" s="2"/>
      <c r="C13" s="2"/>
      <c r="D13" s="2"/>
      <c r="F13" s="2"/>
      <c r="G13" s="2"/>
      <c r="H13" s="2"/>
    </row>
    <row r="14" spans="1:8" x14ac:dyDescent="0.2">
      <c r="A14" s="2" t="s">
        <v>37</v>
      </c>
      <c r="B14" s="2">
        <v>6</v>
      </c>
      <c r="C14" s="2">
        <v>1000000</v>
      </c>
      <c r="D14" s="2">
        <v>22.476887333333334</v>
      </c>
      <c r="F14" s="2"/>
      <c r="G14" s="2"/>
      <c r="H14" s="2"/>
    </row>
    <row r="15" spans="1:8" x14ac:dyDescent="0.2">
      <c r="A15" s="2"/>
      <c r="B15" s="2">
        <v>5</v>
      </c>
      <c r="C15" s="2">
        <v>100000</v>
      </c>
      <c r="D15" s="2">
        <v>27.241433333333333</v>
      </c>
      <c r="F15" s="5" t="s">
        <v>44</v>
      </c>
      <c r="G15" s="2" t="s">
        <v>30</v>
      </c>
      <c r="H15" s="2">
        <v>-2.573</v>
      </c>
    </row>
    <row r="16" spans="1:8" x14ac:dyDescent="0.2">
      <c r="A16" s="2"/>
      <c r="B16" s="2">
        <v>4</v>
      </c>
      <c r="C16" s="2">
        <v>10000</v>
      </c>
      <c r="D16" s="2">
        <v>30.923916333333334</v>
      </c>
      <c r="F16" s="2"/>
      <c r="G16" s="2" t="s">
        <v>33</v>
      </c>
      <c r="H16" s="2">
        <v>38.93</v>
      </c>
    </row>
    <row r="17" spans="1:9" x14ac:dyDescent="0.2">
      <c r="A17" s="2"/>
      <c r="B17" s="2">
        <v>3</v>
      </c>
      <c r="C17" s="2">
        <v>1000</v>
      </c>
      <c r="D17" s="2">
        <v>27.526539</v>
      </c>
      <c r="F17" s="2"/>
      <c r="G17" s="2" t="s">
        <v>34</v>
      </c>
      <c r="H17" s="2">
        <v>84</v>
      </c>
    </row>
    <row r="18" spans="1:9" x14ac:dyDescent="0.2">
      <c r="A18" s="2"/>
      <c r="B18" s="2">
        <v>2</v>
      </c>
      <c r="C18" s="2">
        <v>100</v>
      </c>
      <c r="D18" s="2">
        <v>34.610861</v>
      </c>
    </row>
    <row r="19" spans="1:9" x14ac:dyDescent="0.2">
      <c r="A19" s="2"/>
      <c r="B19" s="2">
        <v>1</v>
      </c>
      <c r="C19" s="2">
        <v>10</v>
      </c>
      <c r="D19" s="2">
        <v>36.746426666666665</v>
      </c>
    </row>
    <row r="25" spans="1:9" x14ac:dyDescent="0.2">
      <c r="A25" t="s">
        <v>38</v>
      </c>
      <c r="C25">
        <v>37.544013999999997</v>
      </c>
    </row>
    <row r="26" spans="1:9" x14ac:dyDescent="0.2">
      <c r="A26" t="s">
        <v>28</v>
      </c>
      <c r="C26" t="s">
        <v>29</v>
      </c>
    </row>
    <row r="32" spans="1:9" x14ac:dyDescent="0.2">
      <c r="A32" s="4" t="s">
        <v>19</v>
      </c>
      <c r="B32" s="4" t="s">
        <v>20</v>
      </c>
      <c r="C32" s="4" t="s">
        <v>21</v>
      </c>
      <c r="D32" s="4" t="s">
        <v>22</v>
      </c>
      <c r="E32" s="4" t="s">
        <v>23</v>
      </c>
      <c r="F32" s="4" t="s">
        <v>24</v>
      </c>
      <c r="G32" s="4" t="s">
        <v>25</v>
      </c>
      <c r="H32" s="4" t="s">
        <v>26</v>
      </c>
      <c r="I32" s="4" t="s">
        <v>27</v>
      </c>
    </row>
    <row r="33" spans="1:9" x14ac:dyDescent="0.2">
      <c r="A33" s="2" t="s">
        <v>39</v>
      </c>
      <c r="B33" s="2" t="s">
        <v>32</v>
      </c>
      <c r="C33" s="2">
        <v>26.237244499999999</v>
      </c>
      <c r="D33" s="2">
        <v>-3.157</v>
      </c>
      <c r="E33" s="2">
        <v>36.74</v>
      </c>
      <c r="F33" s="2">
        <f>(C33-E33)/D33</f>
        <v>3.3268151726322466</v>
      </c>
      <c r="G33" s="2">
        <f>10^(F33)</f>
        <v>2122.3410422997799</v>
      </c>
      <c r="H33" s="2">
        <f>G33/2</f>
        <v>1061.17052114989</v>
      </c>
      <c r="I33" s="2">
        <f>G34/H33</f>
        <v>4.6008391895756694E-2</v>
      </c>
    </row>
    <row r="34" spans="1:9" x14ac:dyDescent="0.2">
      <c r="A34" s="2"/>
      <c r="B34" s="2" t="s">
        <v>37</v>
      </c>
      <c r="C34" s="2">
        <v>34.585175</v>
      </c>
      <c r="D34" s="2">
        <v>-2.573</v>
      </c>
      <c r="E34" s="2">
        <v>38.93</v>
      </c>
      <c r="F34" s="2">
        <f t="shared" ref="F34:F44" si="0">(C34-E34)/D34</f>
        <v>1.6886222308589196</v>
      </c>
      <c r="G34" s="2">
        <f t="shared" ref="G34:G44" si="1">10^(F34)</f>
        <v>48.822749205288503</v>
      </c>
      <c r="H34" s="2"/>
      <c r="I34" s="2"/>
    </row>
    <row r="35" spans="1:9" x14ac:dyDescent="0.2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2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">
      <c r="A37" s="2" t="s">
        <v>40</v>
      </c>
      <c r="B37" s="2" t="s">
        <v>32</v>
      </c>
      <c r="C37" s="2">
        <v>30.849882000000001</v>
      </c>
      <c r="D37" s="2">
        <v>-3.157</v>
      </c>
      <c r="E37" s="2">
        <v>36.74</v>
      </c>
      <c r="F37" s="2">
        <f t="shared" si="0"/>
        <v>1.8657326575863165</v>
      </c>
      <c r="G37" s="2">
        <f t="shared" si="1"/>
        <v>73.406185623571389</v>
      </c>
      <c r="H37" s="2">
        <f>G37/2</f>
        <v>36.703092811785694</v>
      </c>
      <c r="I37" s="2"/>
    </row>
    <row r="38" spans="1:9" x14ac:dyDescent="0.2">
      <c r="A38" s="2"/>
      <c r="B38" s="2" t="s">
        <v>37</v>
      </c>
      <c r="C38" s="2" t="s">
        <v>41</v>
      </c>
      <c r="D38" s="2">
        <v>-2.573</v>
      </c>
      <c r="E38" s="2">
        <v>38.93</v>
      </c>
      <c r="F38" s="2" t="e">
        <f t="shared" si="0"/>
        <v>#VALUE!</v>
      </c>
      <c r="G38" s="2" t="e">
        <f t="shared" si="1"/>
        <v>#VALUE!</v>
      </c>
      <c r="H38" s="2"/>
      <c r="I38" s="2"/>
    </row>
    <row r="39" spans="1:9" x14ac:dyDescent="0.2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">
      <c r="A40" s="2" t="s">
        <v>42</v>
      </c>
      <c r="B40" s="2" t="s">
        <v>32</v>
      </c>
      <c r="C40" s="2">
        <v>26.539620499999998</v>
      </c>
      <c r="D40" s="2">
        <v>-3.157</v>
      </c>
      <c r="E40" s="2">
        <v>36.74</v>
      </c>
      <c r="F40" s="2">
        <f t="shared" si="0"/>
        <v>3.2310356350966121</v>
      </c>
      <c r="G40" s="2">
        <f t="shared" si="1"/>
        <v>1702.2981810687108</v>
      </c>
      <c r="H40" s="2">
        <f>G40/2</f>
        <v>851.14909053435542</v>
      </c>
      <c r="I40" s="2">
        <f>G41/H40</f>
        <v>1.6364898904199789</v>
      </c>
    </row>
    <row r="41" spans="1:9" x14ac:dyDescent="0.2">
      <c r="A41" s="2"/>
      <c r="B41" s="2" t="s">
        <v>37</v>
      </c>
      <c r="C41" s="2">
        <v>30.8406965</v>
      </c>
      <c r="D41" s="2">
        <v>-2.573</v>
      </c>
      <c r="E41" s="2">
        <v>38.93</v>
      </c>
      <c r="F41" s="2">
        <f t="shared" si="0"/>
        <v>3.1439189661873299</v>
      </c>
      <c r="G41" s="2">
        <f t="shared" si="1"/>
        <v>1392.896881899632</v>
      </c>
      <c r="H41" s="2"/>
      <c r="I41" s="2"/>
    </row>
    <row r="42" spans="1:9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2">
      <c r="A43" s="2" t="s">
        <v>43</v>
      </c>
      <c r="B43" s="2" t="s">
        <v>32</v>
      </c>
      <c r="C43" s="2">
        <v>26.7115115</v>
      </c>
      <c r="D43" s="2">
        <v>-3.157</v>
      </c>
      <c r="E43" s="2">
        <v>36.74</v>
      </c>
      <c r="F43" s="2">
        <f t="shared" si="0"/>
        <v>3.1765880582831807</v>
      </c>
      <c r="G43" s="2">
        <f>10^(F43)</f>
        <v>1501.7168655365133</v>
      </c>
      <c r="H43" s="2">
        <f>G43/2</f>
        <v>750.85843276825665</v>
      </c>
      <c r="I43" s="2">
        <f>G44/H43</f>
        <v>0.25372589322204575</v>
      </c>
    </row>
    <row r="44" spans="1:9" x14ac:dyDescent="0.2">
      <c r="A44" s="2"/>
      <c r="B44" s="2" t="s">
        <v>37</v>
      </c>
      <c r="C44" s="2">
        <v>33.063758499999999</v>
      </c>
      <c r="D44" s="2">
        <v>-2.573</v>
      </c>
      <c r="E44" s="2">
        <v>38.93</v>
      </c>
      <c r="F44" s="2">
        <f t="shared" si="0"/>
        <v>2.2799228527011275</v>
      </c>
      <c r="G44" s="2">
        <f t="shared" si="1"/>
        <v>190.5122265374313</v>
      </c>
      <c r="H44" s="2"/>
      <c r="I44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0FE97-7A0B-4F47-B2CA-851B45D66EBE}">
  <dimension ref="A1:I35"/>
  <sheetViews>
    <sheetView workbookViewId="0">
      <selection activeCell="F10" sqref="F10:H19"/>
    </sheetView>
  </sheetViews>
  <sheetFormatPr baseColWidth="10" defaultRowHeight="16" x14ac:dyDescent="0.2"/>
  <cols>
    <col min="1" max="1" width="13.6640625" customWidth="1"/>
    <col min="2" max="2" width="17.33203125" customWidth="1"/>
    <col min="6" max="6" width="25.83203125" customWidth="1"/>
  </cols>
  <sheetData>
    <row r="1" spans="1:8" x14ac:dyDescent="0.2">
      <c r="A1" t="s">
        <v>0</v>
      </c>
      <c r="B1" t="s">
        <v>1</v>
      </c>
    </row>
    <row r="2" spans="1:8" x14ac:dyDescent="0.2">
      <c r="A2" t="s">
        <v>2</v>
      </c>
      <c r="B2" s="6">
        <v>44880</v>
      </c>
    </row>
    <row r="3" spans="1:8" x14ac:dyDescent="0.2">
      <c r="A3" t="s">
        <v>4</v>
      </c>
    </row>
    <row r="4" spans="1:8" x14ac:dyDescent="0.2">
      <c r="A4" t="s">
        <v>5</v>
      </c>
      <c r="B4" t="s">
        <v>6</v>
      </c>
    </row>
    <row r="5" spans="1:8" x14ac:dyDescent="0.2">
      <c r="A5" t="s">
        <v>7</v>
      </c>
      <c r="B5" s="1">
        <v>44880.504247685189</v>
      </c>
    </row>
    <row r="6" spans="1:8" x14ac:dyDescent="0.2">
      <c r="A6" t="s">
        <v>8</v>
      </c>
    </row>
    <row r="7" spans="1:8" x14ac:dyDescent="0.2">
      <c r="A7" t="s">
        <v>9</v>
      </c>
    </row>
    <row r="10" spans="1:8" x14ac:dyDescent="0.2">
      <c r="A10" s="4">
        <v>0</v>
      </c>
      <c r="B10" s="4" t="s">
        <v>11</v>
      </c>
      <c r="C10" s="4" t="s">
        <v>12</v>
      </c>
      <c r="D10" s="4" t="s">
        <v>13</v>
      </c>
      <c r="F10" s="4" t="s">
        <v>36</v>
      </c>
      <c r="G10" s="2"/>
      <c r="H10" s="2"/>
    </row>
    <row r="11" spans="1:8" x14ac:dyDescent="0.2">
      <c r="A11" s="2" t="s">
        <v>14</v>
      </c>
      <c r="B11" s="2">
        <v>3.4771212550000001</v>
      </c>
      <c r="C11" s="2">
        <v>3000</v>
      </c>
      <c r="D11" s="2">
        <v>25.756966333333335</v>
      </c>
      <c r="F11" s="5" t="s">
        <v>45</v>
      </c>
      <c r="G11" s="2" t="s">
        <v>30</v>
      </c>
      <c r="H11" s="2">
        <v>-3.1150000000000002</v>
      </c>
    </row>
    <row r="12" spans="1:8" x14ac:dyDescent="0.2">
      <c r="A12" s="2"/>
      <c r="B12" s="2">
        <v>2.4771212550000001</v>
      </c>
      <c r="C12" s="2">
        <v>300</v>
      </c>
      <c r="D12" s="2">
        <v>28.784600666666666</v>
      </c>
      <c r="F12" s="2"/>
      <c r="G12" s="2" t="s">
        <v>33</v>
      </c>
      <c r="H12" s="2">
        <v>36.56</v>
      </c>
    </row>
    <row r="13" spans="1:8" x14ac:dyDescent="0.2">
      <c r="A13" s="2"/>
      <c r="B13" s="2">
        <v>1.4771212549999999</v>
      </c>
      <c r="C13" s="2">
        <v>30</v>
      </c>
      <c r="D13" s="2">
        <v>31.987316333333336</v>
      </c>
      <c r="F13" s="2"/>
      <c r="G13" s="2" t="s">
        <v>34</v>
      </c>
      <c r="H13" s="2">
        <v>99.9</v>
      </c>
    </row>
    <row r="14" spans="1:8" x14ac:dyDescent="0.2">
      <c r="A14" s="2"/>
      <c r="B14" s="2"/>
      <c r="C14" s="2"/>
      <c r="D14" s="2"/>
      <c r="F14" s="2"/>
      <c r="G14" s="2"/>
      <c r="H14" s="2"/>
    </row>
    <row r="15" spans="1:8" x14ac:dyDescent="0.2">
      <c r="A15" s="2" t="s">
        <v>46</v>
      </c>
      <c r="B15" s="2">
        <v>6</v>
      </c>
      <c r="C15" s="2">
        <v>1000000</v>
      </c>
      <c r="D15" s="2">
        <v>19.523037666666667</v>
      </c>
      <c r="F15" s="2"/>
      <c r="G15" s="2"/>
      <c r="H15" s="2"/>
    </row>
    <row r="16" spans="1:8" x14ac:dyDescent="0.2">
      <c r="A16" s="2"/>
      <c r="B16" s="2">
        <v>5</v>
      </c>
      <c r="C16" s="2">
        <v>100000</v>
      </c>
      <c r="D16" s="2">
        <v>22.855814333333331</v>
      </c>
      <c r="F16" s="5" t="s">
        <v>47</v>
      </c>
      <c r="G16" s="2" t="s">
        <v>30</v>
      </c>
      <c r="H16" s="2">
        <v>-3.1520000000000001</v>
      </c>
    </row>
    <row r="17" spans="1:9" x14ac:dyDescent="0.2">
      <c r="A17" s="2"/>
      <c r="B17" s="2">
        <v>4</v>
      </c>
      <c r="C17" s="2">
        <v>10000</v>
      </c>
      <c r="D17" s="2">
        <v>25.786815666666666</v>
      </c>
      <c r="F17" s="2"/>
      <c r="G17" s="2" t="s">
        <v>33</v>
      </c>
      <c r="H17" s="2">
        <v>38.53</v>
      </c>
    </row>
    <row r="18" spans="1:9" x14ac:dyDescent="0.2">
      <c r="A18" s="2"/>
      <c r="B18" s="2">
        <v>3</v>
      </c>
      <c r="C18" s="2">
        <v>1000</v>
      </c>
      <c r="D18" s="2">
        <v>29.307873000000001</v>
      </c>
      <c r="F18" s="2"/>
      <c r="G18" s="2" t="s">
        <v>34</v>
      </c>
      <c r="H18" s="2">
        <v>99.9</v>
      </c>
    </row>
    <row r="19" spans="1:9" x14ac:dyDescent="0.2">
      <c r="A19" s="2"/>
      <c r="B19" s="2">
        <v>2</v>
      </c>
      <c r="C19" s="2">
        <v>100</v>
      </c>
      <c r="D19" s="2">
        <v>32.321941333333335</v>
      </c>
      <c r="F19" s="2"/>
      <c r="G19" s="2"/>
      <c r="H19" s="2"/>
    </row>
    <row r="20" spans="1:9" x14ac:dyDescent="0.2">
      <c r="A20" s="2"/>
      <c r="B20" s="2">
        <v>1</v>
      </c>
      <c r="C20" s="2">
        <v>10</v>
      </c>
      <c r="D20" s="2">
        <v>35.203090333333328</v>
      </c>
    </row>
    <row r="24" spans="1:9" x14ac:dyDescent="0.2">
      <c r="F24" s="3"/>
    </row>
    <row r="26" spans="1:9" x14ac:dyDescent="0.2">
      <c r="A26" t="s">
        <v>51</v>
      </c>
      <c r="C26" t="s">
        <v>50</v>
      </c>
    </row>
    <row r="27" spans="1:9" x14ac:dyDescent="0.2">
      <c r="A27" t="s">
        <v>28</v>
      </c>
      <c r="C27">
        <v>37.204037</v>
      </c>
      <c r="F27" s="3"/>
    </row>
    <row r="31" spans="1:9" x14ac:dyDescent="0.2">
      <c r="A31" s="4" t="s">
        <v>19</v>
      </c>
      <c r="B31" s="4" t="s">
        <v>20</v>
      </c>
      <c r="C31" s="4" t="s">
        <v>21</v>
      </c>
      <c r="D31" s="4" t="s">
        <v>22</v>
      </c>
      <c r="E31" s="4" t="s">
        <v>23</v>
      </c>
      <c r="F31" s="4" t="s">
        <v>24</v>
      </c>
      <c r="G31" s="4" t="s">
        <v>25</v>
      </c>
      <c r="H31" s="4" t="s">
        <v>26</v>
      </c>
      <c r="I31" s="4" t="s">
        <v>27</v>
      </c>
    </row>
    <row r="32" spans="1:9" x14ac:dyDescent="0.2">
      <c r="A32" s="2" t="s">
        <v>48</v>
      </c>
      <c r="B32" s="2" t="s">
        <v>32</v>
      </c>
      <c r="C32" s="2">
        <v>27.9045925</v>
      </c>
      <c r="D32" s="2">
        <v>-3.1150000000000002</v>
      </c>
      <c r="E32" s="2">
        <v>36.56</v>
      </c>
      <c r="F32" s="2">
        <v>2.7786219903691798</v>
      </c>
      <c r="G32" s="2">
        <v>600.65070391544589</v>
      </c>
      <c r="H32" s="2">
        <v>300.32535195772294</v>
      </c>
      <c r="I32" s="2">
        <v>0.94070345435002223</v>
      </c>
    </row>
    <row r="33" spans="1:9" x14ac:dyDescent="0.2">
      <c r="A33" s="2"/>
      <c r="B33" s="2" t="s">
        <v>46</v>
      </c>
      <c r="C33" s="2">
        <v>30.804307000000001</v>
      </c>
      <c r="D33" s="2">
        <v>-3.1520000000000001</v>
      </c>
      <c r="E33" s="2">
        <v>38.53</v>
      </c>
      <c r="F33" s="2">
        <v>2.4510447335025378</v>
      </c>
      <c r="G33" s="2">
        <v>282.51709601551619</v>
      </c>
      <c r="H33" s="2"/>
      <c r="I33" s="2"/>
    </row>
    <row r="34" spans="1:9" x14ac:dyDescent="0.2">
      <c r="A34" s="2" t="s">
        <v>49</v>
      </c>
      <c r="B34" s="2" t="s">
        <v>32</v>
      </c>
      <c r="C34" s="2" t="s">
        <v>50</v>
      </c>
      <c r="D34" s="2"/>
      <c r="E34" s="2"/>
      <c r="F34" s="2"/>
      <c r="G34" s="2"/>
      <c r="H34" s="2"/>
      <c r="I34" s="2"/>
    </row>
    <row r="35" spans="1:9" x14ac:dyDescent="0.2">
      <c r="A35" s="2"/>
      <c r="B35" s="2" t="s">
        <v>16</v>
      </c>
      <c r="C35" s="2" t="s">
        <v>50</v>
      </c>
      <c r="D35" s="2"/>
      <c r="E35" s="2"/>
      <c r="F35" s="2"/>
      <c r="G35" s="2"/>
      <c r="H35" s="2"/>
      <c r="I35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1807B-1CC9-3248-BC8E-C71FD0180BAE}">
  <dimension ref="A1:N29"/>
  <sheetViews>
    <sheetView tabSelected="1" workbookViewId="0">
      <selection activeCell="E22" sqref="E22"/>
    </sheetView>
  </sheetViews>
  <sheetFormatPr baseColWidth="10" defaultRowHeight="16" x14ac:dyDescent="0.2"/>
  <cols>
    <col min="1" max="1" width="18.5" customWidth="1"/>
    <col min="2" max="2" width="14.5" customWidth="1"/>
    <col min="6" max="6" width="23.1640625" customWidth="1"/>
  </cols>
  <sheetData>
    <row r="1" spans="1:14" x14ac:dyDescent="0.2">
      <c r="A1" t="s">
        <v>0</v>
      </c>
      <c r="B1" t="s">
        <v>1</v>
      </c>
    </row>
    <row r="2" spans="1:14" x14ac:dyDescent="0.2">
      <c r="A2" t="s">
        <v>2</v>
      </c>
      <c r="B2" s="6">
        <v>44882</v>
      </c>
    </row>
    <row r="3" spans="1:14" x14ac:dyDescent="0.2">
      <c r="A3" t="s">
        <v>4</v>
      </c>
    </row>
    <row r="4" spans="1:14" x14ac:dyDescent="0.2">
      <c r="A4" t="s">
        <v>5</v>
      </c>
      <c r="B4" t="s">
        <v>6</v>
      </c>
    </row>
    <row r="5" spans="1:14" x14ac:dyDescent="0.2">
      <c r="A5" t="s">
        <v>7</v>
      </c>
      <c r="B5" s="1">
        <v>44882.491585648146</v>
      </c>
      <c r="N5" s="3"/>
    </row>
    <row r="6" spans="1:14" x14ac:dyDescent="0.2">
      <c r="A6" t="s">
        <v>8</v>
      </c>
    </row>
    <row r="7" spans="1:14" x14ac:dyDescent="0.2">
      <c r="A7" t="s">
        <v>9</v>
      </c>
    </row>
    <row r="9" spans="1:14" x14ac:dyDescent="0.2">
      <c r="A9" s="4">
        <v>0</v>
      </c>
      <c r="B9" s="4" t="s">
        <v>11</v>
      </c>
      <c r="C9" s="4" t="s">
        <v>12</v>
      </c>
      <c r="D9" s="4" t="s">
        <v>13</v>
      </c>
      <c r="F9" s="4" t="s">
        <v>36</v>
      </c>
      <c r="G9" s="4"/>
      <c r="H9" s="4"/>
    </row>
    <row r="10" spans="1:14" x14ac:dyDescent="0.2">
      <c r="A10" s="2" t="s">
        <v>14</v>
      </c>
      <c r="B10" s="2">
        <v>3.4771212550000001</v>
      </c>
      <c r="C10" s="2">
        <v>3000</v>
      </c>
      <c r="D10" s="2">
        <v>26.113664666666669</v>
      </c>
      <c r="F10" s="2" t="s">
        <v>45</v>
      </c>
      <c r="G10" s="2" t="s">
        <v>30</v>
      </c>
      <c r="H10" s="5">
        <v>-3.1150000000000002</v>
      </c>
      <c r="N10" s="3"/>
    </row>
    <row r="11" spans="1:14" x14ac:dyDescent="0.2">
      <c r="A11" s="2"/>
      <c r="B11" s="2">
        <v>2.4771212550000001</v>
      </c>
      <c r="C11" s="2">
        <v>300</v>
      </c>
      <c r="D11" s="2">
        <v>29.276986000000004</v>
      </c>
      <c r="F11" s="2"/>
      <c r="G11" s="2" t="s">
        <v>33</v>
      </c>
      <c r="H11" s="5">
        <v>36.56</v>
      </c>
    </row>
    <row r="12" spans="1:14" x14ac:dyDescent="0.2">
      <c r="A12" s="2"/>
      <c r="B12" s="2">
        <v>1.4771212549999999</v>
      </c>
      <c r="C12" s="2">
        <v>30</v>
      </c>
      <c r="D12" s="2">
        <v>32.305972000000004</v>
      </c>
      <c r="F12" s="2"/>
      <c r="G12" s="2" t="s">
        <v>34</v>
      </c>
      <c r="H12" s="2">
        <v>99.9</v>
      </c>
    </row>
    <row r="13" spans="1:14" x14ac:dyDescent="0.2">
      <c r="A13" s="2"/>
      <c r="B13" s="2"/>
      <c r="C13" s="2"/>
      <c r="D13" s="2"/>
      <c r="F13" s="2"/>
      <c r="G13" s="2"/>
      <c r="H13" s="2"/>
    </row>
    <row r="14" spans="1:14" x14ac:dyDescent="0.2">
      <c r="A14" s="2" t="s">
        <v>52</v>
      </c>
      <c r="B14" s="2">
        <v>6</v>
      </c>
      <c r="C14" s="2">
        <v>1000000</v>
      </c>
      <c r="D14" s="2">
        <v>21.283936000000001</v>
      </c>
      <c r="F14" s="2"/>
      <c r="G14" s="2"/>
      <c r="H14" s="2"/>
    </row>
    <row r="15" spans="1:14" x14ac:dyDescent="0.2">
      <c r="A15" s="2"/>
      <c r="B15" s="2">
        <v>5</v>
      </c>
      <c r="C15" s="2">
        <v>100000</v>
      </c>
      <c r="D15" s="2">
        <v>25.490709333333331</v>
      </c>
      <c r="F15" s="5" t="s">
        <v>53</v>
      </c>
      <c r="G15" s="2" t="s">
        <v>30</v>
      </c>
      <c r="H15" s="5">
        <v>-3.0249999999999999</v>
      </c>
    </row>
    <row r="16" spans="1:14" x14ac:dyDescent="0.2">
      <c r="A16" s="2"/>
      <c r="B16" s="2">
        <v>4</v>
      </c>
      <c r="C16" s="2">
        <v>10000</v>
      </c>
      <c r="D16" s="2">
        <v>29.265062333333333</v>
      </c>
      <c r="F16" s="2"/>
      <c r="G16" s="2" t="s">
        <v>33</v>
      </c>
      <c r="H16" s="2">
        <v>40.520000000000003</v>
      </c>
    </row>
    <row r="17" spans="1:9" x14ac:dyDescent="0.2">
      <c r="A17" s="2"/>
      <c r="B17" s="2">
        <v>3</v>
      </c>
      <c r="C17" s="2">
        <v>1000</v>
      </c>
      <c r="D17" s="2">
        <v>32.560336999999997</v>
      </c>
      <c r="F17" s="2"/>
      <c r="G17" s="2" t="s">
        <v>34</v>
      </c>
      <c r="H17" s="2">
        <v>97.01</v>
      </c>
    </row>
    <row r="18" spans="1:9" x14ac:dyDescent="0.2">
      <c r="A18" s="2"/>
      <c r="B18" s="2">
        <v>2</v>
      </c>
      <c r="C18" s="2">
        <v>100</v>
      </c>
      <c r="D18" s="2">
        <v>34.813900999999994</v>
      </c>
      <c r="F18" s="2"/>
      <c r="G18" s="2"/>
      <c r="H18" s="2"/>
    </row>
    <row r="19" spans="1:9" x14ac:dyDescent="0.2">
      <c r="A19" s="2"/>
      <c r="B19" s="2">
        <v>1</v>
      </c>
      <c r="C19" s="2">
        <v>10</v>
      </c>
      <c r="D19" s="2">
        <v>36.203552999999999</v>
      </c>
    </row>
    <row r="21" spans="1:9" x14ac:dyDescent="0.2">
      <c r="A21" s="7" t="s">
        <v>57</v>
      </c>
      <c r="B21" s="7"/>
      <c r="C21" s="7">
        <v>37.292729999999999</v>
      </c>
    </row>
    <row r="22" spans="1:9" x14ac:dyDescent="0.2">
      <c r="A22" s="7" t="s">
        <v>28</v>
      </c>
      <c r="B22" s="7"/>
      <c r="C22" s="7" t="s">
        <v>50</v>
      </c>
    </row>
    <row r="25" spans="1:9" x14ac:dyDescent="0.2">
      <c r="A25" s="4" t="s">
        <v>19</v>
      </c>
      <c r="B25" s="4" t="s">
        <v>20</v>
      </c>
      <c r="C25" s="4" t="s">
        <v>21</v>
      </c>
      <c r="D25" s="4" t="s">
        <v>22</v>
      </c>
      <c r="E25" s="4" t="s">
        <v>23</v>
      </c>
      <c r="F25" s="4" t="s">
        <v>54</v>
      </c>
      <c r="G25" s="4" t="s">
        <v>25</v>
      </c>
      <c r="H25" s="4" t="s">
        <v>26</v>
      </c>
      <c r="I25" s="4" t="s">
        <v>27</v>
      </c>
    </row>
    <row r="26" spans="1:9" x14ac:dyDescent="0.2">
      <c r="A26" s="2" t="s">
        <v>55</v>
      </c>
      <c r="B26" s="2" t="s">
        <v>32</v>
      </c>
      <c r="C26" s="2">
        <v>26.371074</v>
      </c>
      <c r="D26" s="5">
        <v>-3.1150000000000002</v>
      </c>
      <c r="E26" s="5">
        <v>36.56</v>
      </c>
      <c r="F26" s="2">
        <f>(C26-E26)/D26</f>
        <v>3.270923274478331</v>
      </c>
      <c r="G26" s="2">
        <f>10^(F26)</f>
        <v>1866.0499921789092</v>
      </c>
      <c r="H26" s="2">
        <f>G26/2</f>
        <v>933.02499608945459</v>
      </c>
      <c r="I26" s="2">
        <f>G27/H26</f>
        <v>0.23282557711214188</v>
      </c>
    </row>
    <row r="27" spans="1:9" x14ac:dyDescent="0.2">
      <c r="A27" s="2"/>
      <c r="B27" s="2" t="s">
        <v>16</v>
      </c>
      <c r="C27" s="2">
        <v>33.450805000000003</v>
      </c>
      <c r="D27" s="5">
        <v>-3.0249999999999999</v>
      </c>
      <c r="E27" s="2">
        <v>40.520000000000003</v>
      </c>
      <c r="F27" s="2">
        <f>(C27-E27)/D27</f>
        <v>2.3369239669421491</v>
      </c>
      <c r="G27" s="2">
        <f t="shared" ref="G27" si="0">10^(F27)</f>
        <v>217.23208317458119</v>
      </c>
      <c r="H27" s="2"/>
      <c r="I27" s="2"/>
    </row>
    <row r="28" spans="1:9" x14ac:dyDescent="0.2">
      <c r="A28" s="2" t="s">
        <v>56</v>
      </c>
      <c r="B28" s="2" t="s">
        <v>32</v>
      </c>
      <c r="C28" s="2">
        <v>25.809742499999999</v>
      </c>
      <c r="D28" s="5">
        <v>-3.1150000000000002</v>
      </c>
      <c r="E28" s="5">
        <v>36.56</v>
      </c>
      <c r="F28" s="2">
        <f>(C28-E28)/D28</f>
        <v>3.4511260032102737</v>
      </c>
      <c r="G28" s="2">
        <f>10^(F28)</f>
        <v>2825.6996850452833</v>
      </c>
      <c r="H28" s="2">
        <f>G28/2</f>
        <v>1412.8498425226417</v>
      </c>
      <c r="I28" s="2">
        <f>G29/H28</f>
        <v>0.16206785530986847</v>
      </c>
    </row>
    <row r="29" spans="1:9" x14ac:dyDescent="0.2">
      <c r="A29" s="2"/>
      <c r="B29" s="2" t="s">
        <v>16</v>
      </c>
      <c r="C29" s="2">
        <v>33.381626500000003</v>
      </c>
      <c r="D29" s="5">
        <v>-3.0249999999999999</v>
      </c>
      <c r="E29" s="2">
        <v>40.520000000000003</v>
      </c>
      <c r="F29" s="2">
        <f>(C29-E29)/D29</f>
        <v>2.3597928925619835</v>
      </c>
      <c r="G29" s="2">
        <f t="shared" ref="G29" si="1">10^(F29)</f>
        <v>228.97754385252995</v>
      </c>
      <c r="H29" s="2"/>
      <c r="I29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B51D2-E5ED-5B4B-9B88-D93B1ED839FC}">
  <dimension ref="A1:I37"/>
  <sheetViews>
    <sheetView workbookViewId="0">
      <selection activeCell="J24" sqref="J24"/>
    </sheetView>
  </sheetViews>
  <sheetFormatPr baseColWidth="10" defaultRowHeight="16" x14ac:dyDescent="0.2"/>
  <cols>
    <col min="2" max="2" width="18.33203125" customWidth="1"/>
    <col min="6" max="6" width="21.6640625" customWidth="1"/>
  </cols>
  <sheetData>
    <row r="1" spans="1:8" x14ac:dyDescent="0.2">
      <c r="A1" t="s">
        <v>0</v>
      </c>
      <c r="B1" t="s">
        <v>1</v>
      </c>
      <c r="C1">
        <v>1</v>
      </c>
    </row>
    <row r="2" spans="1:8" x14ac:dyDescent="0.2">
      <c r="A2" t="s">
        <v>2</v>
      </c>
      <c r="B2" t="s">
        <v>3</v>
      </c>
    </row>
    <row r="3" spans="1:8" x14ac:dyDescent="0.2">
      <c r="A3" t="s">
        <v>4</v>
      </c>
    </row>
    <row r="4" spans="1:8" x14ac:dyDescent="0.2">
      <c r="A4" t="s">
        <v>5</v>
      </c>
      <c r="B4" t="s">
        <v>6</v>
      </c>
    </row>
    <row r="5" spans="1:8" x14ac:dyDescent="0.2">
      <c r="A5" t="s">
        <v>7</v>
      </c>
      <c r="B5" s="1">
        <v>44880.717974537038</v>
      </c>
    </row>
    <row r="6" spans="1:8" x14ac:dyDescent="0.2">
      <c r="A6" t="s">
        <v>8</v>
      </c>
    </row>
    <row r="7" spans="1:8" x14ac:dyDescent="0.2">
      <c r="A7" t="s">
        <v>9</v>
      </c>
    </row>
    <row r="9" spans="1:8" x14ac:dyDescent="0.2">
      <c r="A9" s="4" t="s">
        <v>10</v>
      </c>
      <c r="B9" s="4" t="s">
        <v>11</v>
      </c>
      <c r="C9" s="4" t="s">
        <v>12</v>
      </c>
      <c r="D9" s="4" t="s">
        <v>13</v>
      </c>
      <c r="F9" s="4" t="s">
        <v>36</v>
      </c>
      <c r="G9" s="2"/>
      <c r="H9" s="2"/>
    </row>
    <row r="10" spans="1:8" x14ac:dyDescent="0.2">
      <c r="A10" s="2" t="s">
        <v>14</v>
      </c>
      <c r="B10" s="2">
        <v>3.4771212550000001</v>
      </c>
      <c r="C10" s="2">
        <v>3000</v>
      </c>
      <c r="D10" s="2">
        <v>28.592738333333333</v>
      </c>
      <c r="F10" s="2" t="s">
        <v>15</v>
      </c>
      <c r="G10" s="2" t="s">
        <v>30</v>
      </c>
      <c r="H10" s="2">
        <v>-3.2120000000000002</v>
      </c>
    </row>
    <row r="11" spans="1:8" x14ac:dyDescent="0.2">
      <c r="A11" s="2"/>
      <c r="B11" s="2">
        <v>2.4771212550000001</v>
      </c>
      <c r="C11" s="2">
        <v>300</v>
      </c>
      <c r="D11" s="2">
        <v>31.860853000000002</v>
      </c>
      <c r="F11" s="2"/>
      <c r="G11" s="2" t="s">
        <v>33</v>
      </c>
      <c r="H11" s="2">
        <v>39.78</v>
      </c>
    </row>
    <row r="12" spans="1:8" x14ac:dyDescent="0.2">
      <c r="A12" s="2"/>
      <c r="B12" s="2">
        <v>1.4771212549999999</v>
      </c>
      <c r="C12" s="2">
        <v>30</v>
      </c>
      <c r="D12" s="2">
        <v>35.015981000000004</v>
      </c>
      <c r="F12" s="2"/>
      <c r="G12" s="2" t="s">
        <v>34</v>
      </c>
      <c r="H12" s="2">
        <v>99.9</v>
      </c>
    </row>
    <row r="13" spans="1:8" x14ac:dyDescent="0.2">
      <c r="A13" s="2"/>
      <c r="B13" s="2"/>
      <c r="C13" s="2"/>
      <c r="D13" s="2"/>
      <c r="F13" s="2"/>
      <c r="G13" s="2"/>
      <c r="H13" s="2"/>
    </row>
    <row r="14" spans="1:8" x14ac:dyDescent="0.2">
      <c r="A14" s="2" t="s">
        <v>16</v>
      </c>
      <c r="B14" s="2">
        <v>6</v>
      </c>
      <c r="C14" s="2">
        <v>1000000</v>
      </c>
      <c r="D14" s="2">
        <v>23.495035666666666</v>
      </c>
      <c r="F14" s="2"/>
      <c r="G14" s="2"/>
      <c r="H14" s="2"/>
    </row>
    <row r="15" spans="1:8" x14ac:dyDescent="0.2">
      <c r="A15" s="2"/>
      <c r="B15" s="2">
        <v>5</v>
      </c>
      <c r="C15" s="2">
        <v>100000</v>
      </c>
      <c r="D15" s="2">
        <v>28.333633666666667</v>
      </c>
      <c r="F15" s="2" t="s">
        <v>17</v>
      </c>
      <c r="G15" s="2" t="s">
        <v>30</v>
      </c>
      <c r="H15" s="2">
        <v>-2.0219999999999998</v>
      </c>
    </row>
    <row r="16" spans="1:8" x14ac:dyDescent="0.2">
      <c r="A16" s="2"/>
      <c r="B16" s="2">
        <v>4</v>
      </c>
      <c r="C16" s="2">
        <v>10000</v>
      </c>
      <c r="D16" s="2">
        <v>30.385621333333336</v>
      </c>
      <c r="F16" s="2"/>
      <c r="G16" s="2" t="s">
        <v>33</v>
      </c>
      <c r="H16" s="2">
        <v>37.549999999999997</v>
      </c>
    </row>
    <row r="17" spans="1:9" x14ac:dyDescent="0.2">
      <c r="A17" s="2"/>
      <c r="B17" s="2">
        <v>3</v>
      </c>
      <c r="C17" s="2">
        <v>1000</v>
      </c>
      <c r="D17" s="2">
        <v>33.263196000000001</v>
      </c>
      <c r="F17" s="2"/>
      <c r="G17" s="2" t="s">
        <v>34</v>
      </c>
      <c r="H17" s="2">
        <v>87.2</v>
      </c>
    </row>
    <row r="18" spans="1:9" x14ac:dyDescent="0.2">
      <c r="A18" s="2"/>
      <c r="B18" s="2">
        <v>2</v>
      </c>
      <c r="C18" s="2">
        <v>100</v>
      </c>
      <c r="D18" s="2">
        <v>33.677493999999996</v>
      </c>
    </row>
    <row r="19" spans="1:9" x14ac:dyDescent="0.2">
      <c r="A19" s="2"/>
      <c r="B19" s="2">
        <v>1</v>
      </c>
      <c r="C19" s="2">
        <v>10</v>
      </c>
      <c r="D19" s="2">
        <v>33.907415999999998</v>
      </c>
    </row>
    <row r="25" spans="1:9" x14ac:dyDescent="0.2">
      <c r="A25" t="s">
        <v>18</v>
      </c>
      <c r="C25">
        <v>33.443682500000001</v>
      </c>
    </row>
    <row r="26" spans="1:9" x14ac:dyDescent="0.2">
      <c r="A26" t="s">
        <v>28</v>
      </c>
      <c r="C26" t="s">
        <v>29</v>
      </c>
    </row>
    <row r="32" spans="1:9" x14ac:dyDescent="0.2">
      <c r="A32" s="4" t="s">
        <v>19</v>
      </c>
      <c r="B32" s="4" t="s">
        <v>20</v>
      </c>
      <c r="C32" s="4" t="s">
        <v>21</v>
      </c>
      <c r="D32" s="4" t="s">
        <v>22</v>
      </c>
      <c r="E32" s="4" t="s">
        <v>23</v>
      </c>
      <c r="F32" s="4" t="s">
        <v>24</v>
      </c>
      <c r="G32" s="4" t="s">
        <v>25</v>
      </c>
      <c r="H32" s="4" t="s">
        <v>26</v>
      </c>
      <c r="I32" s="4" t="s">
        <v>27</v>
      </c>
    </row>
    <row r="33" spans="1:9" x14ac:dyDescent="0.2">
      <c r="A33" s="2" t="s">
        <v>31</v>
      </c>
      <c r="B33" s="2" t="s">
        <v>32</v>
      </c>
      <c r="C33" s="2">
        <v>30.259464000000001</v>
      </c>
      <c r="D33" s="2">
        <v>-3.2120000000000002</v>
      </c>
      <c r="E33" s="2">
        <v>39.78</v>
      </c>
      <c r="F33" s="2">
        <v>2.9640523038605227</v>
      </c>
      <c r="G33" s="2">
        <v>920.56043193485675</v>
      </c>
      <c r="H33" s="2">
        <v>460.28021596742838</v>
      </c>
      <c r="I33" s="2">
        <v>153.59516451125819</v>
      </c>
    </row>
    <row r="34" spans="1:9" x14ac:dyDescent="0.2">
      <c r="A34" s="2"/>
      <c r="B34" s="2" t="s">
        <v>16</v>
      </c>
      <c r="C34" s="2">
        <v>27.7445135</v>
      </c>
      <c r="D34" s="2">
        <v>-2.0219999999999998</v>
      </c>
      <c r="E34" s="2">
        <v>37.549999999999997</v>
      </c>
      <c r="F34" s="2">
        <v>4.8493998516320467</v>
      </c>
      <c r="G34" s="2">
        <v>70696.815492794616</v>
      </c>
      <c r="H34" s="2"/>
      <c r="I34" s="2"/>
    </row>
    <row r="35" spans="1:9" x14ac:dyDescent="0.2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2">
      <c r="A36" s="2" t="s">
        <v>35</v>
      </c>
      <c r="B36" s="2" t="s">
        <v>32</v>
      </c>
      <c r="C36" s="2">
        <v>30.729642500000001</v>
      </c>
      <c r="D36" s="2">
        <v>-3.2120000000000002</v>
      </c>
      <c r="E36" s="2">
        <v>39.78</v>
      </c>
      <c r="F36" s="2">
        <v>2.8176704545454547</v>
      </c>
      <c r="G36" s="2">
        <v>657.15899163343113</v>
      </c>
      <c r="H36" s="2">
        <v>328.57949581671556</v>
      </c>
      <c r="I36" s="2">
        <v>105.62081189909408</v>
      </c>
    </row>
    <row r="37" spans="1:9" x14ac:dyDescent="0.2">
      <c r="A37" s="2"/>
      <c r="B37" s="2" t="s">
        <v>16</v>
      </c>
      <c r="C37" s="2">
        <v>28.369331500000001</v>
      </c>
      <c r="D37" s="2">
        <v>-2.0219999999999998</v>
      </c>
      <c r="E37" s="2">
        <v>37.549999999999997</v>
      </c>
      <c r="F37" s="2">
        <v>4.5403899604352107</v>
      </c>
      <c r="G37" s="2">
        <v>34704.833121556483</v>
      </c>
      <c r="H37" s="2"/>
      <c r="I37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9A584-FCAA-6D43-8D6B-C81B07FF7CDB}">
  <dimension ref="A2:AP27"/>
  <sheetViews>
    <sheetView workbookViewId="0">
      <selection activeCell="L24" sqref="L24"/>
    </sheetView>
  </sheetViews>
  <sheetFormatPr baseColWidth="10" defaultRowHeight="16" x14ac:dyDescent="0.2"/>
  <cols>
    <col min="9" max="9" width="17.33203125" customWidth="1"/>
  </cols>
  <sheetData>
    <row r="2" spans="2:37" x14ac:dyDescent="0.2">
      <c r="B2" s="4" t="s">
        <v>37</v>
      </c>
      <c r="C2" s="2">
        <v>6</v>
      </c>
      <c r="D2" s="2">
        <v>1000000</v>
      </c>
      <c r="E2" s="2">
        <v>22.498106333333336</v>
      </c>
      <c r="L2" s="4" t="s">
        <v>46</v>
      </c>
      <c r="M2" s="2">
        <v>6</v>
      </c>
      <c r="N2" s="2">
        <v>1000000</v>
      </c>
      <c r="O2" s="2">
        <v>20.586400999999999</v>
      </c>
      <c r="W2" s="2" t="s">
        <v>52</v>
      </c>
      <c r="X2" s="2">
        <v>6</v>
      </c>
      <c r="Y2" s="2">
        <v>1000000</v>
      </c>
      <c r="Z2" s="2">
        <v>19.111244666666668</v>
      </c>
      <c r="AH2" s="2" t="s">
        <v>16</v>
      </c>
      <c r="AI2" s="2">
        <v>6</v>
      </c>
      <c r="AJ2" s="2">
        <v>1000000</v>
      </c>
      <c r="AK2" s="2">
        <v>20.768170999999999</v>
      </c>
    </row>
    <row r="3" spans="2:37" x14ac:dyDescent="0.2">
      <c r="B3" s="2"/>
      <c r="C3" s="2">
        <v>5</v>
      </c>
      <c r="D3" s="2">
        <v>100000</v>
      </c>
      <c r="E3" s="2">
        <v>25.773589999999999</v>
      </c>
      <c r="L3" s="2"/>
      <c r="M3" s="2">
        <v>5</v>
      </c>
      <c r="N3" s="2">
        <v>100000</v>
      </c>
      <c r="O3" s="2">
        <v>23.5903095</v>
      </c>
      <c r="W3" s="2"/>
      <c r="X3" s="2">
        <v>5</v>
      </c>
      <c r="Y3" s="2">
        <v>100000</v>
      </c>
      <c r="Z3" s="2">
        <v>23.340583666666664</v>
      </c>
      <c r="AH3" s="2"/>
      <c r="AI3" s="2">
        <v>5</v>
      </c>
      <c r="AJ3" s="2">
        <v>100000</v>
      </c>
      <c r="AK3" s="2">
        <v>23.95339633333333</v>
      </c>
    </row>
    <row r="4" spans="2:37" x14ac:dyDescent="0.2">
      <c r="B4" s="2"/>
      <c r="C4" s="2">
        <v>4</v>
      </c>
      <c r="D4" s="2">
        <v>10000</v>
      </c>
      <c r="E4" s="2">
        <v>30.702380999999999</v>
      </c>
      <c r="L4" s="2"/>
      <c r="M4" s="2">
        <v>4</v>
      </c>
      <c r="N4" s="2">
        <v>10000</v>
      </c>
      <c r="O4" s="2"/>
      <c r="W4" s="2"/>
      <c r="X4" s="2">
        <v>4</v>
      </c>
      <c r="Y4" s="2">
        <v>10000</v>
      </c>
      <c r="Z4" s="2">
        <v>27.538514000000003</v>
      </c>
      <c r="AH4" s="2"/>
      <c r="AI4" s="2">
        <v>4</v>
      </c>
      <c r="AJ4" s="2">
        <v>10000</v>
      </c>
      <c r="AK4" s="2">
        <v>26.644479</v>
      </c>
    </row>
    <row r="5" spans="2:37" x14ac:dyDescent="0.2">
      <c r="B5" s="2"/>
      <c r="C5" s="2">
        <v>3</v>
      </c>
      <c r="D5" s="2">
        <v>1000</v>
      </c>
      <c r="E5" s="2">
        <v>35.04937833333333</v>
      </c>
      <c r="L5" s="2"/>
      <c r="M5" s="2">
        <v>3</v>
      </c>
      <c r="N5" s="2">
        <v>1000</v>
      </c>
      <c r="O5" s="2">
        <v>26.70482633333333</v>
      </c>
      <c r="W5" s="2"/>
      <c r="X5" s="2">
        <v>3</v>
      </c>
      <c r="Y5" s="2">
        <v>1000</v>
      </c>
      <c r="Z5" s="2">
        <v>30.9576785</v>
      </c>
      <c r="AH5" s="2"/>
      <c r="AI5" s="2">
        <v>3</v>
      </c>
      <c r="AJ5" s="2">
        <v>1000</v>
      </c>
      <c r="AK5" s="2">
        <v>28.621161666666666</v>
      </c>
    </row>
    <row r="6" spans="2:37" x14ac:dyDescent="0.2">
      <c r="B6" s="2"/>
      <c r="C6" s="2">
        <v>2</v>
      </c>
      <c r="D6" s="2">
        <v>100</v>
      </c>
      <c r="E6" s="2">
        <v>36.47716166666666</v>
      </c>
      <c r="L6" s="2"/>
      <c r="M6" s="2">
        <v>2</v>
      </c>
      <c r="N6" s="2">
        <v>100</v>
      </c>
      <c r="O6" s="2">
        <v>29.486778333333334</v>
      </c>
      <c r="W6" s="2"/>
      <c r="X6" s="2">
        <v>2</v>
      </c>
      <c r="Y6" s="2">
        <v>100</v>
      </c>
      <c r="Z6" s="2">
        <v>33.71407</v>
      </c>
      <c r="AH6" s="2"/>
      <c r="AI6" s="2">
        <v>2</v>
      </c>
      <c r="AJ6" s="2">
        <v>100</v>
      </c>
      <c r="AK6" s="2">
        <v>29.244042666666669</v>
      </c>
    </row>
    <row r="7" spans="2:37" x14ac:dyDescent="0.2">
      <c r="B7" s="2"/>
      <c r="C7" s="2">
        <v>1</v>
      </c>
      <c r="D7" s="2">
        <v>10</v>
      </c>
      <c r="E7" s="2">
        <v>37.377360000000003</v>
      </c>
      <c r="L7" s="2"/>
      <c r="M7" s="2">
        <v>1</v>
      </c>
      <c r="N7" s="2">
        <v>10</v>
      </c>
      <c r="O7" s="2">
        <v>30.236588666666666</v>
      </c>
      <c r="W7" s="2"/>
      <c r="X7" s="2">
        <v>1</v>
      </c>
      <c r="Y7" s="2">
        <v>10</v>
      </c>
      <c r="Z7" s="2">
        <v>35.449005000000007</v>
      </c>
      <c r="AH7" s="2"/>
      <c r="AI7" s="2">
        <v>1</v>
      </c>
      <c r="AJ7" s="2">
        <v>10</v>
      </c>
      <c r="AK7" s="2">
        <v>29.356418000000001</v>
      </c>
    </row>
    <row r="10" spans="2:37" x14ac:dyDescent="0.2">
      <c r="D10" t="s">
        <v>59</v>
      </c>
      <c r="N10" t="s">
        <v>60</v>
      </c>
      <c r="Y10" t="s">
        <v>61</v>
      </c>
      <c r="AI10" t="s">
        <v>58</v>
      </c>
    </row>
    <row r="12" spans="2:37" x14ac:dyDescent="0.2">
      <c r="B12" s="2"/>
      <c r="C12" s="2" t="s">
        <v>14</v>
      </c>
      <c r="D12" s="2" t="s">
        <v>37</v>
      </c>
      <c r="L12" s="2"/>
      <c r="M12" s="2" t="s">
        <v>14</v>
      </c>
      <c r="N12" s="2" t="s">
        <v>46</v>
      </c>
      <c r="W12" s="2"/>
      <c r="X12" s="2" t="s">
        <v>14</v>
      </c>
      <c r="Y12" s="2" t="s">
        <v>52</v>
      </c>
      <c r="AH12" s="2"/>
      <c r="AI12" s="2" t="s">
        <v>14</v>
      </c>
      <c r="AJ12" s="2" t="s">
        <v>16</v>
      </c>
    </row>
    <row r="13" spans="2:37" x14ac:dyDescent="0.2">
      <c r="B13" s="2" t="s">
        <v>30</v>
      </c>
      <c r="C13" s="2">
        <v>-2.9430000000000001</v>
      </c>
      <c r="D13" s="2">
        <v>-3.1669999999999998</v>
      </c>
      <c r="L13" s="2" t="s">
        <v>30</v>
      </c>
      <c r="M13" s="2">
        <v>-2.9430000000000001</v>
      </c>
      <c r="N13" s="2">
        <v>-1.9339999999999999</v>
      </c>
      <c r="W13" s="2" t="s">
        <v>30</v>
      </c>
      <c r="X13" s="2">
        <v>-2.9430000000000001</v>
      </c>
      <c r="Y13" s="2">
        <v>-3.3210000000000002</v>
      </c>
      <c r="AH13" s="2" t="s">
        <v>30</v>
      </c>
      <c r="AI13" s="2">
        <v>-2.9430000000000001</v>
      </c>
      <c r="AJ13" s="2">
        <v>-1.7370000000000001</v>
      </c>
    </row>
    <row r="14" spans="2:37" x14ac:dyDescent="0.2">
      <c r="B14" s="2" t="s">
        <v>33</v>
      </c>
      <c r="C14" s="2">
        <v>35.53</v>
      </c>
      <c r="D14" s="2">
        <v>42.4</v>
      </c>
      <c r="L14" s="2" t="s">
        <v>33</v>
      </c>
      <c r="M14" s="2">
        <v>35.53</v>
      </c>
      <c r="N14" s="2">
        <v>32.700000000000003</v>
      </c>
      <c r="W14" s="2" t="s">
        <v>33</v>
      </c>
      <c r="X14" s="2">
        <v>35.53</v>
      </c>
      <c r="Y14" s="2">
        <v>39.97</v>
      </c>
      <c r="AH14" s="2" t="s">
        <v>33</v>
      </c>
      <c r="AI14" s="2">
        <v>35.53</v>
      </c>
      <c r="AJ14" s="2">
        <v>32.51</v>
      </c>
    </row>
    <row r="15" spans="2:37" x14ac:dyDescent="0.2">
      <c r="B15" s="2" t="s">
        <v>34</v>
      </c>
      <c r="C15" s="2">
        <v>99.9</v>
      </c>
      <c r="D15" s="2">
        <v>94.3</v>
      </c>
      <c r="L15" s="2" t="s">
        <v>34</v>
      </c>
      <c r="M15" s="2">
        <v>99.9</v>
      </c>
      <c r="N15" s="2">
        <v>97.9</v>
      </c>
      <c r="W15" s="2" t="s">
        <v>34</v>
      </c>
      <c r="X15" s="2">
        <v>99.9</v>
      </c>
      <c r="Y15" s="2">
        <v>97.9</v>
      </c>
      <c r="AH15" s="2" t="s">
        <v>34</v>
      </c>
      <c r="AI15" s="2">
        <v>99.9</v>
      </c>
      <c r="AJ15" s="2">
        <v>88.7</v>
      </c>
    </row>
    <row r="18" spans="1:42" x14ac:dyDescent="0.2">
      <c r="B18" s="2" t="s">
        <v>19</v>
      </c>
      <c r="C18" s="2" t="s">
        <v>20</v>
      </c>
      <c r="D18" s="2" t="s">
        <v>21</v>
      </c>
      <c r="E18" s="2" t="s">
        <v>22</v>
      </c>
      <c r="F18" s="2" t="s">
        <v>23</v>
      </c>
      <c r="G18" s="2" t="s">
        <v>24</v>
      </c>
      <c r="H18" s="2" t="s">
        <v>25</v>
      </c>
      <c r="I18" s="2" t="s">
        <v>26</v>
      </c>
      <c r="J18" s="2" t="s">
        <v>27</v>
      </c>
      <c r="L18" s="2" t="s">
        <v>19</v>
      </c>
      <c r="M18" s="2" t="s">
        <v>20</v>
      </c>
      <c r="N18" s="2" t="s">
        <v>21</v>
      </c>
      <c r="O18" s="2" t="s">
        <v>22</v>
      </c>
      <c r="P18" s="2" t="s">
        <v>23</v>
      </c>
      <c r="Q18" s="2" t="s">
        <v>24</v>
      </c>
      <c r="R18" s="2" t="s">
        <v>25</v>
      </c>
      <c r="S18" s="2" t="s">
        <v>26</v>
      </c>
      <c r="T18" s="2" t="s">
        <v>27</v>
      </c>
      <c r="W18" s="2" t="s">
        <v>19</v>
      </c>
      <c r="X18" s="2" t="s">
        <v>20</v>
      </c>
      <c r="Y18" s="2" t="s">
        <v>21</v>
      </c>
      <c r="Z18" s="2" t="s">
        <v>22</v>
      </c>
      <c r="AA18" s="2" t="s">
        <v>23</v>
      </c>
      <c r="AB18" s="2" t="s">
        <v>24</v>
      </c>
      <c r="AC18" s="2" t="s">
        <v>25</v>
      </c>
      <c r="AD18" s="2" t="s">
        <v>26</v>
      </c>
      <c r="AE18" s="2" t="s">
        <v>27</v>
      </c>
      <c r="AH18" s="2" t="s">
        <v>19</v>
      </c>
      <c r="AI18" s="2" t="s">
        <v>20</v>
      </c>
      <c r="AJ18" s="2" t="s">
        <v>21</v>
      </c>
      <c r="AK18" s="2" t="s">
        <v>22</v>
      </c>
      <c r="AL18" s="2" t="s">
        <v>23</v>
      </c>
      <c r="AM18" s="2" t="s">
        <v>24</v>
      </c>
      <c r="AN18" s="2" t="s">
        <v>25</v>
      </c>
      <c r="AO18" s="2" t="s">
        <v>26</v>
      </c>
      <c r="AP18" s="2" t="s">
        <v>27</v>
      </c>
    </row>
    <row r="19" spans="1:42" x14ac:dyDescent="0.2">
      <c r="B19" s="2" t="s">
        <v>62</v>
      </c>
      <c r="C19" s="2" t="s">
        <v>32</v>
      </c>
      <c r="D19" s="2">
        <v>25.459976999999999</v>
      </c>
      <c r="E19" s="2">
        <v>-2.9430000000000001</v>
      </c>
      <c r="F19" s="2">
        <v>35.53</v>
      </c>
      <c r="G19" s="2">
        <v>3.4216863744478432</v>
      </c>
      <c r="H19" s="2">
        <v>2640.5012319452576</v>
      </c>
      <c r="I19" s="2">
        <v>1320.2506159726288</v>
      </c>
      <c r="J19" s="2">
        <v>6.8857281582488564E-2</v>
      </c>
      <c r="L19" s="2" t="s">
        <v>62</v>
      </c>
      <c r="M19" s="2" t="s">
        <v>32</v>
      </c>
      <c r="N19" s="2">
        <v>25.459976999999999</v>
      </c>
      <c r="O19" s="2">
        <v>-2.9430000000000001</v>
      </c>
      <c r="P19" s="2">
        <v>35.53</v>
      </c>
      <c r="Q19" s="2">
        <v>3.4216863744478432</v>
      </c>
      <c r="R19" s="2">
        <v>2640.5012319452576</v>
      </c>
      <c r="S19" s="2">
        <v>1320.2506159726288</v>
      </c>
      <c r="T19" s="2">
        <v>2.7010386460527127E-5</v>
      </c>
      <c r="W19" s="2" t="s">
        <v>62</v>
      </c>
      <c r="X19" s="2" t="s">
        <v>32</v>
      </c>
      <c r="Y19" s="2">
        <v>25.459976999999999</v>
      </c>
      <c r="Z19" s="2">
        <v>-2.9430000000000001</v>
      </c>
      <c r="AA19" s="2">
        <v>35.53</v>
      </c>
      <c r="AB19" s="2">
        <v>3.4216863744478432</v>
      </c>
      <c r="AC19" s="2">
        <v>2640.5012319452576</v>
      </c>
      <c r="AD19" s="2">
        <v>1320.2506159726288</v>
      </c>
      <c r="AE19" s="2">
        <v>2.4195542868149289E-2</v>
      </c>
      <c r="AH19" s="2" t="s">
        <v>62</v>
      </c>
      <c r="AI19" s="2" t="s">
        <v>32</v>
      </c>
      <c r="AJ19" s="2">
        <v>25.459976999999999</v>
      </c>
      <c r="AK19" s="2">
        <v>-2.9430000000000001</v>
      </c>
      <c r="AL19" s="2">
        <v>35.53</v>
      </c>
      <c r="AM19" s="2">
        <v>3.4216863744478432</v>
      </c>
      <c r="AN19" s="2">
        <v>2640.5012319452576</v>
      </c>
      <c r="AO19" s="2">
        <v>1320.2506159726288</v>
      </c>
      <c r="AP19" s="2">
        <v>3.2307069414215878E-2</v>
      </c>
    </row>
    <row r="20" spans="1:42" x14ac:dyDescent="0.2">
      <c r="B20" s="2"/>
      <c r="C20" s="2" t="s">
        <v>37</v>
      </c>
      <c r="D20" s="2">
        <v>36.197094</v>
      </c>
      <c r="E20" s="2">
        <v>-3.1669999999999998</v>
      </c>
      <c r="F20" s="2">
        <v>42.4</v>
      </c>
      <c r="G20" s="2">
        <v>1.9586062519734762</v>
      </c>
      <c r="H20" s="2">
        <v>90.90886842348128</v>
      </c>
      <c r="I20" s="2"/>
      <c r="J20" s="2"/>
      <c r="L20" s="2"/>
      <c r="M20" s="2" t="s">
        <v>46</v>
      </c>
      <c r="N20" s="2">
        <v>35.500070000000001</v>
      </c>
      <c r="O20" s="2">
        <v>-1.9339999999999999</v>
      </c>
      <c r="P20" s="2">
        <v>32.700000000000003</v>
      </c>
      <c r="Q20" s="2">
        <v>-1.4478128231644252</v>
      </c>
      <c r="R20" s="2">
        <v>3.5660479362169692E-2</v>
      </c>
      <c r="S20" s="2"/>
      <c r="T20" s="2"/>
      <c r="W20" s="2"/>
      <c r="X20" s="2" t="s">
        <v>52</v>
      </c>
      <c r="Y20" s="2">
        <v>34.973915000000005</v>
      </c>
      <c r="Z20" s="2">
        <v>-3.3210000000000002</v>
      </c>
      <c r="AA20" s="2">
        <v>39.97</v>
      </c>
      <c r="AB20" s="2">
        <v>1.5043917494730483</v>
      </c>
      <c r="AC20" s="2">
        <v>31.944180375466242</v>
      </c>
      <c r="AD20" s="2"/>
      <c r="AE20" s="2"/>
      <c r="AH20" s="2"/>
      <c r="AI20" s="2" t="s">
        <v>16</v>
      </c>
      <c r="AJ20" s="2">
        <v>29.67877</v>
      </c>
      <c r="AK20" s="2">
        <v>-1.7370000000000001</v>
      </c>
      <c r="AL20" s="2">
        <v>32.51</v>
      </c>
      <c r="AM20" s="2">
        <v>1.6299539435808852</v>
      </c>
      <c r="AN20" s="2">
        <v>42.653428294388988</v>
      </c>
      <c r="AO20" s="2"/>
      <c r="AP20" s="2"/>
    </row>
    <row r="24" spans="1:42" x14ac:dyDescent="0.2">
      <c r="B24" s="4">
        <v>0</v>
      </c>
      <c r="C24" s="4" t="s">
        <v>11</v>
      </c>
      <c r="D24" s="4" t="s">
        <v>12</v>
      </c>
      <c r="E24" s="4" t="s">
        <v>13</v>
      </c>
    </row>
    <row r="25" spans="1:42" x14ac:dyDescent="0.2">
      <c r="A25" s="3"/>
      <c r="B25" s="2" t="s">
        <v>14</v>
      </c>
      <c r="C25" s="2">
        <v>3.4771212550000001</v>
      </c>
      <c r="D25" s="2">
        <v>3000</v>
      </c>
      <c r="E25" s="2">
        <v>25.459976999999999</v>
      </c>
    </row>
    <row r="26" spans="1:42" x14ac:dyDescent="0.2">
      <c r="B26" s="2"/>
      <c r="C26" s="2">
        <v>2.4771212550000001</v>
      </c>
      <c r="D26" s="2">
        <v>300</v>
      </c>
      <c r="E26" s="2">
        <v>27.927328666666664</v>
      </c>
    </row>
    <row r="27" spans="1:42" x14ac:dyDescent="0.2">
      <c r="B27" s="2"/>
      <c r="C27" s="2">
        <v>1.4771212549999999</v>
      </c>
      <c r="D27" s="2">
        <v>30</v>
      </c>
      <c r="E27" s="2">
        <v>31.345031666666671</v>
      </c>
      <c r="G27" s="3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HPV 5</vt:lpstr>
      <vt:lpstr>HPV 9</vt:lpstr>
      <vt:lpstr>HPV 24</vt:lpstr>
      <vt:lpstr>HPV 111</vt:lpstr>
      <vt:lpstr>Human Control DNA_HPV probes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Taja Lozar</dc:creator>
  <cp:lastModifiedBy>Taja Lozar</cp:lastModifiedBy>
  <dcterms:created xsi:type="dcterms:W3CDTF">2022-11-18T19:09:39Z</dcterms:created>
  <dcterms:modified xsi:type="dcterms:W3CDTF">2022-11-23T15:15:41Z</dcterms:modified>
</cp:coreProperties>
</file>