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U:\ChrisW\Chris\publications\HBV_publications\2024_HBV RNA in chimps and humans\Revision\Revised supplementary materials\"/>
    </mc:Choice>
  </mc:AlternateContent>
  <xr:revisionPtr revIDLastSave="0" documentId="8_{4B49D2FE-DEAB-457C-9A46-74FF71B41D84}" xr6:coauthVersionLast="47" xr6:coauthVersionMax="47" xr10:uidLastSave="{00000000-0000-0000-0000-000000000000}"/>
  <bookViews>
    <workbookView xWindow="3120" yWindow="630" windowWidth="21345" windowHeight="15570" activeTab="1" xr2:uid="{607E526D-8667-4E57-9DA2-D4C317A254A6}"/>
  </bookViews>
  <sheets>
    <sheet name="All chimp transcripts together" sheetId="16" r:id="rId1"/>
    <sheet name="HBeAg+ vs. HBeAg-" sheetId="17" r:id="rId2"/>
    <sheet name="Gene groups summarized" sheetId="6" r:id="rId3"/>
    <sheet name="88A010_d57" sheetId="1" r:id="rId4"/>
    <sheet name="95A010_d57" sheetId="2" r:id="rId5"/>
    <sheet name="89A008_HC" sheetId="3" r:id="rId6"/>
    <sheet name="89A008_d141" sheetId="4" r:id="rId7"/>
    <sheet name="89A008_d379" sheetId="5" r:id="rId8"/>
    <sheet name="A2A004_HC" sheetId="7" r:id="rId9"/>
    <sheet name="A2A004_d85" sheetId="8" r:id="rId10"/>
    <sheet name="A2A004_d323" sheetId="9" r:id="rId11"/>
    <sheet name="A2A004_d351" sheetId="10" r:id="rId12"/>
    <sheet name="A3A006_HC" sheetId="11" r:id="rId13"/>
    <sheet name="A3A006_d141" sheetId="12" r:id="rId14"/>
    <sheet name="A3A006_Day_351" sheetId="13" r:id="rId15"/>
    <sheet name="A4A014_HC" sheetId="14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7" l="1"/>
  <c r="D43" i="17"/>
  <c r="C45" i="17"/>
  <c r="C46" i="17"/>
  <c r="C47" i="17"/>
  <c r="C44" i="17"/>
  <c r="B43" i="17"/>
  <c r="T5" i="7"/>
  <c r="I45" i="16"/>
  <c r="I44" i="16"/>
  <c r="I43" i="16"/>
  <c r="I42" i="16"/>
  <c r="H40" i="16"/>
  <c r="C54" i="16"/>
  <c r="F5" i="1"/>
  <c r="N28" i="16"/>
  <c r="L5" i="10" l="1"/>
  <c r="C52" i="16"/>
  <c r="I38" i="16"/>
  <c r="U18" i="6"/>
  <c r="S18" i="6"/>
  <c r="Q18" i="6"/>
  <c r="O18" i="6"/>
  <c r="M18" i="6"/>
  <c r="K18" i="6"/>
  <c r="I18" i="6"/>
  <c r="G18" i="6"/>
  <c r="E18" i="6"/>
  <c r="C18" i="6"/>
  <c r="B18" i="6"/>
  <c r="I40" i="16"/>
  <c r="B52" i="16" l="1"/>
  <c r="H38" i="16"/>
  <c r="D5" i="8"/>
  <c r="B55" i="12"/>
  <c r="C47" i="12" s="1"/>
  <c r="V5" i="14"/>
  <c r="T5" i="14"/>
  <c r="R5" i="14"/>
  <c r="P5" i="14"/>
  <c r="N5" i="14"/>
  <c r="L5" i="14"/>
  <c r="J5" i="14"/>
  <c r="H5" i="14"/>
  <c r="F5" i="14"/>
  <c r="D5" i="14"/>
  <c r="B55" i="14"/>
  <c r="C55" i="14" s="1"/>
  <c r="D5" i="13"/>
  <c r="V5" i="13"/>
  <c r="T5" i="13"/>
  <c r="R5" i="13"/>
  <c r="P5" i="13"/>
  <c r="N5" i="13"/>
  <c r="L5" i="13"/>
  <c r="J5" i="13"/>
  <c r="H5" i="13"/>
  <c r="F5" i="13"/>
  <c r="C43" i="13"/>
  <c r="C41" i="13"/>
  <c r="C33" i="13"/>
  <c r="C31" i="13"/>
  <c r="C23" i="13"/>
  <c r="C19" i="13"/>
  <c r="C11" i="13"/>
  <c r="C9" i="13"/>
  <c r="B55" i="13"/>
  <c r="C55" i="13" s="1"/>
  <c r="V5" i="12"/>
  <c r="T5" i="12"/>
  <c r="R5" i="12"/>
  <c r="P5" i="12"/>
  <c r="N5" i="12"/>
  <c r="L5" i="12"/>
  <c r="J5" i="12"/>
  <c r="H5" i="12"/>
  <c r="F5" i="12"/>
  <c r="D5" i="12"/>
  <c r="C53" i="12"/>
  <c r="C48" i="12"/>
  <c r="C46" i="12"/>
  <c r="C45" i="12"/>
  <c r="C44" i="12"/>
  <c r="C43" i="12"/>
  <c r="C42" i="12"/>
  <c r="C40" i="12"/>
  <c r="C39" i="12"/>
  <c r="C38" i="12"/>
  <c r="C37" i="12"/>
  <c r="C36" i="12"/>
  <c r="C35" i="12"/>
  <c r="C34" i="12"/>
  <c r="C32" i="12"/>
  <c r="C31" i="12"/>
  <c r="C30" i="12"/>
  <c r="C29" i="12"/>
  <c r="C28" i="12"/>
  <c r="C27" i="12"/>
  <c r="C26" i="12"/>
  <c r="C24" i="12"/>
  <c r="C23" i="12"/>
  <c r="C22" i="12"/>
  <c r="C21" i="12"/>
  <c r="C20" i="12"/>
  <c r="C19" i="12"/>
  <c r="C18" i="12"/>
  <c r="W5" i="12" s="1"/>
  <c r="C16" i="12"/>
  <c r="C15" i="12"/>
  <c r="C14" i="12"/>
  <c r="C13" i="12"/>
  <c r="C12" i="12"/>
  <c r="C11" i="12"/>
  <c r="C10" i="12"/>
  <c r="S5" i="12" s="1"/>
  <c r="C8" i="12"/>
  <c r="C7" i="12"/>
  <c r="C6" i="12"/>
  <c r="C55" i="12"/>
  <c r="V5" i="11"/>
  <c r="T5" i="11"/>
  <c r="R5" i="11"/>
  <c r="P5" i="11"/>
  <c r="N5" i="11"/>
  <c r="L5" i="11"/>
  <c r="J5" i="11"/>
  <c r="H5" i="11"/>
  <c r="F5" i="11"/>
  <c r="D5" i="11"/>
  <c r="C36" i="11"/>
  <c r="C35" i="11"/>
  <c r="C26" i="11"/>
  <c r="C25" i="11"/>
  <c r="C16" i="11"/>
  <c r="C13" i="11"/>
  <c r="B55" i="11"/>
  <c r="C55" i="11" s="1"/>
  <c r="D5" i="10"/>
  <c r="V5" i="10"/>
  <c r="T5" i="10"/>
  <c r="R5" i="10"/>
  <c r="P5" i="10"/>
  <c r="N5" i="10"/>
  <c r="J5" i="10"/>
  <c r="H5" i="10"/>
  <c r="F5" i="10"/>
  <c r="C47" i="10"/>
  <c r="C45" i="10"/>
  <c r="C37" i="10"/>
  <c r="C36" i="10"/>
  <c r="C28" i="10"/>
  <c r="C27" i="10"/>
  <c r="C19" i="10"/>
  <c r="C18" i="10"/>
  <c r="W5" i="10" s="1"/>
  <c r="C10" i="10"/>
  <c r="S5" i="10" s="1"/>
  <c r="C9" i="10"/>
  <c r="B55" i="10"/>
  <c r="C55" i="10" s="1"/>
  <c r="D5" i="9"/>
  <c r="V5" i="9"/>
  <c r="T5" i="9"/>
  <c r="R5" i="9"/>
  <c r="P5" i="9"/>
  <c r="N5" i="9"/>
  <c r="L5" i="9"/>
  <c r="J5" i="9"/>
  <c r="H5" i="9"/>
  <c r="F5" i="9"/>
  <c r="C46" i="9"/>
  <c r="C30" i="9"/>
  <c r="C17" i="9"/>
  <c r="C7" i="9"/>
  <c r="B55" i="9"/>
  <c r="C55" i="9" s="1"/>
  <c r="V5" i="8"/>
  <c r="T5" i="8"/>
  <c r="R5" i="8"/>
  <c r="P5" i="8"/>
  <c r="N5" i="8"/>
  <c r="L5" i="8"/>
  <c r="J5" i="8"/>
  <c r="H5" i="8"/>
  <c r="F5" i="8"/>
  <c r="C42" i="8"/>
  <c r="C31" i="8"/>
  <c r="C19" i="8"/>
  <c r="C15" i="8"/>
  <c r="C9" i="8"/>
  <c r="B55" i="8"/>
  <c r="C55" i="8" s="1"/>
  <c r="V5" i="5"/>
  <c r="T5" i="5"/>
  <c r="R5" i="5"/>
  <c r="P5" i="5"/>
  <c r="V5" i="4"/>
  <c r="T5" i="4"/>
  <c r="R5" i="4"/>
  <c r="P5" i="4"/>
  <c r="T5" i="3"/>
  <c r="P5" i="3"/>
  <c r="V5" i="3"/>
  <c r="R5" i="3"/>
  <c r="V5" i="2"/>
  <c r="T5" i="2"/>
  <c r="R5" i="2"/>
  <c r="P5" i="2"/>
  <c r="T5" i="1"/>
  <c r="R5" i="1"/>
  <c r="P5" i="1"/>
  <c r="V5" i="1"/>
  <c r="V5" i="7"/>
  <c r="R5" i="7"/>
  <c r="P5" i="7"/>
  <c r="N5" i="7"/>
  <c r="L5" i="7"/>
  <c r="J5" i="7"/>
  <c r="H5" i="7"/>
  <c r="F5" i="7"/>
  <c r="D5" i="7"/>
  <c r="B55" i="7"/>
  <c r="C6" i="7" s="1"/>
  <c r="D5" i="5"/>
  <c r="N5" i="5"/>
  <c r="L5" i="5"/>
  <c r="J5" i="5"/>
  <c r="H5" i="5"/>
  <c r="F5" i="5"/>
  <c r="B55" i="5"/>
  <c r="C49" i="5" s="1"/>
  <c r="N5" i="4"/>
  <c r="L5" i="4"/>
  <c r="J5" i="4"/>
  <c r="H5" i="4"/>
  <c r="F5" i="4"/>
  <c r="D5" i="4"/>
  <c r="B55" i="4"/>
  <c r="C50" i="4" s="1"/>
  <c r="D5" i="3"/>
  <c r="N5" i="3"/>
  <c r="L5" i="3"/>
  <c r="J5" i="3"/>
  <c r="H5" i="3"/>
  <c r="F5" i="3"/>
  <c r="B55" i="3"/>
  <c r="C53" i="3" s="1"/>
  <c r="N5" i="2"/>
  <c r="L5" i="2"/>
  <c r="J5" i="2"/>
  <c r="H5" i="2"/>
  <c r="F5" i="2"/>
  <c r="D5" i="2"/>
  <c r="N5" i="1"/>
  <c r="L5" i="1"/>
  <c r="B55" i="2"/>
  <c r="C11" i="2" s="1"/>
  <c r="J5" i="1"/>
  <c r="B55" i="1"/>
  <c r="C8" i="1" s="1"/>
  <c r="H5" i="1"/>
  <c r="D5" i="1"/>
  <c r="C7" i="14" l="1"/>
  <c r="C40" i="14"/>
  <c r="C8" i="14"/>
  <c r="C18" i="14"/>
  <c r="W5" i="14" s="1"/>
  <c r="C28" i="14"/>
  <c r="C41" i="14"/>
  <c r="C16" i="14"/>
  <c r="C17" i="14"/>
  <c r="C9" i="14"/>
  <c r="C19" i="14"/>
  <c r="C31" i="14"/>
  <c r="C42" i="14"/>
  <c r="C50" i="14"/>
  <c r="C10" i="14"/>
  <c r="S5" i="14" s="1"/>
  <c r="C20" i="14"/>
  <c r="C32" i="14"/>
  <c r="C43" i="14"/>
  <c r="C26" i="14"/>
  <c r="C11" i="14"/>
  <c r="C23" i="14"/>
  <c r="G5" i="14" s="1"/>
  <c r="C33" i="14"/>
  <c r="C47" i="14"/>
  <c r="C39" i="14"/>
  <c r="C27" i="14"/>
  <c r="C12" i="14"/>
  <c r="C24" i="14"/>
  <c r="C34" i="14"/>
  <c r="C48" i="14"/>
  <c r="C15" i="14"/>
  <c r="C25" i="14"/>
  <c r="C35" i="14"/>
  <c r="C49" i="14"/>
  <c r="C36" i="14"/>
  <c r="C44" i="14"/>
  <c r="C51" i="14"/>
  <c r="C13" i="14"/>
  <c r="C21" i="14"/>
  <c r="C29" i="14"/>
  <c r="C37" i="14"/>
  <c r="C45" i="14"/>
  <c r="C52" i="14"/>
  <c r="C6" i="14"/>
  <c r="Q5" i="14" s="1"/>
  <c r="C14" i="14"/>
  <c r="C22" i="14"/>
  <c r="C30" i="14"/>
  <c r="C38" i="14"/>
  <c r="C46" i="14"/>
  <c r="C53" i="14"/>
  <c r="C10" i="13"/>
  <c r="S5" i="13" s="1"/>
  <c r="C22" i="13"/>
  <c r="C32" i="13"/>
  <c r="C42" i="13"/>
  <c r="C14" i="13"/>
  <c r="C24" i="13"/>
  <c r="C34" i="13"/>
  <c r="C46" i="13"/>
  <c r="C15" i="13"/>
  <c r="C25" i="13"/>
  <c r="C35" i="13"/>
  <c r="C47" i="13"/>
  <c r="C6" i="13"/>
  <c r="C16" i="13"/>
  <c r="C26" i="13"/>
  <c r="I5" i="13" s="1"/>
  <c r="C38" i="13"/>
  <c r="C48" i="13"/>
  <c r="C7" i="13"/>
  <c r="C17" i="13"/>
  <c r="C27" i="13"/>
  <c r="C39" i="13"/>
  <c r="C49" i="13"/>
  <c r="C8" i="13"/>
  <c r="C18" i="13"/>
  <c r="W5" i="13" s="1"/>
  <c r="C30" i="13"/>
  <c r="C40" i="13"/>
  <c r="C53" i="13"/>
  <c r="C50" i="13"/>
  <c r="O5" i="13" s="1"/>
  <c r="C12" i="13"/>
  <c r="C20" i="13"/>
  <c r="C28" i="13"/>
  <c r="E5" i="13" s="1"/>
  <c r="C36" i="13"/>
  <c r="C44" i="13"/>
  <c r="C51" i="13"/>
  <c r="C13" i="13"/>
  <c r="C21" i="13"/>
  <c r="C29" i="13"/>
  <c r="G5" i="13" s="1"/>
  <c r="C37" i="13"/>
  <c r="C45" i="13"/>
  <c r="C52" i="13"/>
  <c r="C49" i="12"/>
  <c r="C50" i="12"/>
  <c r="C51" i="12"/>
  <c r="I5" i="12"/>
  <c r="K5" i="12"/>
  <c r="C52" i="12"/>
  <c r="M5" i="12" s="1"/>
  <c r="C8" i="11"/>
  <c r="C41" i="11"/>
  <c r="C9" i="11"/>
  <c r="C19" i="11"/>
  <c r="C29" i="11"/>
  <c r="C42" i="11"/>
  <c r="C40" i="11"/>
  <c r="C18" i="11"/>
  <c r="W5" i="11" s="1"/>
  <c r="C10" i="11"/>
  <c r="S5" i="11" s="1"/>
  <c r="C20" i="11"/>
  <c r="C32" i="11"/>
  <c r="C43" i="11"/>
  <c r="C17" i="11"/>
  <c r="C27" i="11"/>
  <c r="C28" i="11"/>
  <c r="C11" i="11"/>
  <c r="C21" i="11"/>
  <c r="C33" i="11"/>
  <c r="C49" i="11"/>
  <c r="C12" i="11"/>
  <c r="C24" i="11"/>
  <c r="C34" i="11"/>
  <c r="C50" i="11"/>
  <c r="C44" i="11"/>
  <c r="C51" i="11"/>
  <c r="C37" i="11"/>
  <c r="C45" i="11"/>
  <c r="C52" i="11"/>
  <c r="C14" i="11"/>
  <c r="C22" i="11"/>
  <c r="C30" i="11"/>
  <c r="C38" i="11"/>
  <c r="C46" i="11"/>
  <c r="C53" i="11"/>
  <c r="C7" i="11"/>
  <c r="C15" i="11"/>
  <c r="C23" i="11"/>
  <c r="C31" i="11"/>
  <c r="C39" i="11"/>
  <c r="C47" i="11"/>
  <c r="C6" i="11"/>
  <c r="C48" i="11"/>
  <c r="C7" i="10"/>
  <c r="C16" i="10"/>
  <c r="C25" i="10"/>
  <c r="C34" i="10"/>
  <c r="K5" i="10" s="1"/>
  <c r="C43" i="10"/>
  <c r="C53" i="10"/>
  <c r="C8" i="10"/>
  <c r="C17" i="10"/>
  <c r="C26" i="10"/>
  <c r="C35" i="10"/>
  <c r="C44" i="10"/>
  <c r="C6" i="10"/>
  <c r="C11" i="10"/>
  <c r="C20" i="10"/>
  <c r="C29" i="10"/>
  <c r="C39" i="10"/>
  <c r="C48" i="10"/>
  <c r="C12" i="10"/>
  <c r="C21" i="10"/>
  <c r="C31" i="10"/>
  <c r="C40" i="10"/>
  <c r="C49" i="10"/>
  <c r="C13" i="10"/>
  <c r="C23" i="10"/>
  <c r="G5" i="10" s="1"/>
  <c r="C32" i="10"/>
  <c r="C41" i="10"/>
  <c r="C50" i="10"/>
  <c r="C15" i="10"/>
  <c r="C24" i="10"/>
  <c r="C33" i="10"/>
  <c r="C42" i="10"/>
  <c r="C51" i="10"/>
  <c r="C8" i="9"/>
  <c r="C18" i="9"/>
  <c r="W5" i="9" s="1"/>
  <c r="C32" i="9"/>
  <c r="C50" i="9"/>
  <c r="C9" i="9"/>
  <c r="C19" i="9"/>
  <c r="C33" i="9"/>
  <c r="C53" i="9"/>
  <c r="C10" i="9"/>
  <c r="S5" i="9" s="1"/>
  <c r="C22" i="9"/>
  <c r="I5" i="9" s="1"/>
  <c r="C34" i="9"/>
  <c r="C11" i="9"/>
  <c r="C24" i="9"/>
  <c r="C35" i="9"/>
  <c r="C14" i="9"/>
  <c r="C25" i="9"/>
  <c r="C38" i="9"/>
  <c r="C15" i="9"/>
  <c r="C26" i="9"/>
  <c r="C40" i="9"/>
  <c r="C6" i="9"/>
  <c r="Q5" i="9" s="1"/>
  <c r="C16" i="9"/>
  <c r="C27" i="9"/>
  <c r="C43" i="9"/>
  <c r="C23" i="9"/>
  <c r="C31" i="9"/>
  <c r="C39" i="9"/>
  <c r="C47" i="9"/>
  <c r="C48" i="9"/>
  <c r="C41" i="9"/>
  <c r="C49" i="9"/>
  <c r="C42" i="9"/>
  <c r="C12" i="9"/>
  <c r="C20" i="9"/>
  <c r="C28" i="9"/>
  <c r="C36" i="9"/>
  <c r="C44" i="9"/>
  <c r="C51" i="9"/>
  <c r="O5" i="9" s="1"/>
  <c r="C13" i="9"/>
  <c r="C21" i="9"/>
  <c r="C29" i="9"/>
  <c r="C37" i="9"/>
  <c r="C45" i="9"/>
  <c r="C52" i="9"/>
  <c r="C10" i="8"/>
  <c r="S5" i="8" s="1"/>
  <c r="C20" i="8"/>
  <c r="C32" i="8"/>
  <c r="C47" i="8"/>
  <c r="C11" i="8"/>
  <c r="C23" i="8"/>
  <c r="C33" i="8"/>
  <c r="C48" i="8"/>
  <c r="C12" i="8"/>
  <c r="C24" i="8"/>
  <c r="C34" i="8"/>
  <c r="C49" i="8"/>
  <c r="C25" i="8"/>
  <c r="C36" i="8"/>
  <c r="C16" i="8"/>
  <c r="C26" i="8"/>
  <c r="C39" i="8"/>
  <c r="C7" i="8"/>
  <c r="C17" i="8"/>
  <c r="C27" i="8"/>
  <c r="C40" i="8"/>
  <c r="C8" i="8"/>
  <c r="C18" i="8"/>
  <c r="W5" i="8" s="1"/>
  <c r="C28" i="8"/>
  <c r="C41" i="8"/>
  <c r="C14" i="8"/>
  <c r="C22" i="8"/>
  <c r="C30" i="8"/>
  <c r="C38" i="8"/>
  <c r="C46" i="8"/>
  <c r="C53" i="8"/>
  <c r="C6" i="8"/>
  <c r="Q5" i="8" s="1"/>
  <c r="C35" i="8"/>
  <c r="C43" i="8"/>
  <c r="C50" i="8"/>
  <c r="C44" i="8"/>
  <c r="C51" i="8"/>
  <c r="C13" i="8"/>
  <c r="C21" i="8"/>
  <c r="C29" i="8"/>
  <c r="G5" i="8" s="1"/>
  <c r="C37" i="8"/>
  <c r="C45" i="8"/>
  <c r="C52" i="8"/>
  <c r="C36" i="7"/>
  <c r="C23" i="2"/>
  <c r="C44" i="2"/>
  <c r="C7" i="2"/>
  <c r="C28" i="2"/>
  <c r="C31" i="2"/>
  <c r="C49" i="2"/>
  <c r="C14" i="10"/>
  <c r="C22" i="10"/>
  <c r="C30" i="10"/>
  <c r="C38" i="10"/>
  <c r="C46" i="10"/>
  <c r="C52" i="10"/>
  <c r="C9" i="12"/>
  <c r="Q5" i="12" s="1"/>
  <c r="C17" i="12"/>
  <c r="U5" i="12" s="1"/>
  <c r="C25" i="12"/>
  <c r="C33" i="12"/>
  <c r="C41" i="12"/>
  <c r="O5" i="12" s="1"/>
  <c r="E5" i="12"/>
  <c r="C44" i="7"/>
  <c r="C12" i="7"/>
  <c r="C13" i="7"/>
  <c r="C20" i="7"/>
  <c r="C21" i="7"/>
  <c r="C28" i="7"/>
  <c r="C29" i="7"/>
  <c r="C37" i="7"/>
  <c r="C14" i="7"/>
  <c r="C30" i="7"/>
  <c r="C23" i="7"/>
  <c r="C39" i="7"/>
  <c r="C52" i="7"/>
  <c r="C8" i="7"/>
  <c r="C16" i="7"/>
  <c r="C24" i="7"/>
  <c r="C32" i="7"/>
  <c r="C40" i="7"/>
  <c r="C53" i="7"/>
  <c r="C22" i="7"/>
  <c r="C38" i="7"/>
  <c r="C46" i="7"/>
  <c r="C51" i="7"/>
  <c r="C15" i="7"/>
  <c r="C10" i="7"/>
  <c r="S5" i="7" s="1"/>
  <c r="C18" i="7"/>
  <c r="W5" i="7" s="1"/>
  <c r="C26" i="7"/>
  <c r="C34" i="7"/>
  <c r="C42" i="7"/>
  <c r="C48" i="7"/>
  <c r="C55" i="7"/>
  <c r="C45" i="7"/>
  <c r="C50" i="7"/>
  <c r="C7" i="7"/>
  <c r="C31" i="7"/>
  <c r="C9" i="7"/>
  <c r="C17" i="7"/>
  <c r="C25" i="7"/>
  <c r="C33" i="7"/>
  <c r="C41" i="7"/>
  <c r="C47" i="7"/>
  <c r="C11" i="7"/>
  <c r="C19" i="7"/>
  <c r="C27" i="7"/>
  <c r="C35" i="7"/>
  <c r="C43" i="7"/>
  <c r="C49" i="7"/>
  <c r="C14" i="4"/>
  <c r="C32" i="4"/>
  <c r="C48" i="4"/>
  <c r="C15" i="4"/>
  <c r="C33" i="4"/>
  <c r="C49" i="4"/>
  <c r="C7" i="4"/>
  <c r="C16" i="4"/>
  <c r="C25" i="4"/>
  <c r="C34" i="4"/>
  <c r="C43" i="4"/>
  <c r="C51" i="4"/>
  <c r="C8" i="4"/>
  <c r="C17" i="4"/>
  <c r="C26" i="4"/>
  <c r="C35" i="4"/>
  <c r="C44" i="4"/>
  <c r="C52" i="4"/>
  <c r="C6" i="4"/>
  <c r="C24" i="4"/>
  <c r="C42" i="4"/>
  <c r="C9" i="4"/>
  <c r="C18" i="4"/>
  <c r="W5" i="4" s="1"/>
  <c r="C27" i="4"/>
  <c r="C36" i="4"/>
  <c r="C46" i="4"/>
  <c r="C53" i="4"/>
  <c r="C10" i="4"/>
  <c r="S5" i="4" s="1"/>
  <c r="C19" i="4"/>
  <c r="C28" i="4"/>
  <c r="C38" i="4"/>
  <c r="C11" i="4"/>
  <c r="C20" i="4"/>
  <c r="C30" i="4"/>
  <c r="C39" i="4"/>
  <c r="C55" i="4"/>
  <c r="C23" i="4"/>
  <c r="C41" i="4"/>
  <c r="C12" i="4"/>
  <c r="C22" i="4"/>
  <c r="C31" i="4"/>
  <c r="C40" i="4"/>
  <c r="C47" i="4"/>
  <c r="C27" i="2"/>
  <c r="C12" i="2"/>
  <c r="C35" i="2"/>
  <c r="C52" i="2"/>
  <c r="C15" i="2"/>
  <c r="C36" i="2"/>
  <c r="C19" i="2"/>
  <c r="C39" i="2"/>
  <c r="C20" i="2"/>
  <c r="C43" i="2"/>
  <c r="C22" i="3"/>
  <c r="C46" i="3"/>
  <c r="C10" i="2"/>
  <c r="S5" i="2" s="1"/>
  <c r="C18" i="2"/>
  <c r="W5" i="2" s="1"/>
  <c r="C26" i="2"/>
  <c r="C34" i="2"/>
  <c r="C42" i="2"/>
  <c r="C48" i="2"/>
  <c r="C55" i="2"/>
  <c r="C9" i="3"/>
  <c r="C17" i="3"/>
  <c r="C25" i="3"/>
  <c r="C33" i="3"/>
  <c r="C41" i="3"/>
  <c r="C47" i="3"/>
  <c r="C12" i="5"/>
  <c r="C20" i="5"/>
  <c r="C28" i="5"/>
  <c r="C36" i="5"/>
  <c r="C44" i="5"/>
  <c r="C38" i="3"/>
  <c r="C10" i="3"/>
  <c r="S5" i="3" s="1"/>
  <c r="C18" i="3"/>
  <c r="W5" i="3" s="1"/>
  <c r="C26" i="3"/>
  <c r="C34" i="3"/>
  <c r="C42" i="3"/>
  <c r="C48" i="3"/>
  <c r="C55" i="3"/>
  <c r="C13" i="5"/>
  <c r="C21" i="5"/>
  <c r="C29" i="5"/>
  <c r="C37" i="5"/>
  <c r="C45" i="5"/>
  <c r="C50" i="5"/>
  <c r="C6" i="5"/>
  <c r="C14" i="5"/>
  <c r="C22" i="5"/>
  <c r="C30" i="5"/>
  <c r="C38" i="5"/>
  <c r="C46" i="5"/>
  <c r="C51" i="5"/>
  <c r="C6" i="3"/>
  <c r="C13" i="2"/>
  <c r="C21" i="2"/>
  <c r="C29" i="2"/>
  <c r="C37" i="2"/>
  <c r="C45" i="2"/>
  <c r="C50" i="2"/>
  <c r="C12" i="3"/>
  <c r="C20" i="3"/>
  <c r="C28" i="3"/>
  <c r="C36" i="3"/>
  <c r="C44" i="3"/>
  <c r="C7" i="5"/>
  <c r="C15" i="5"/>
  <c r="C23" i="5"/>
  <c r="C31" i="5"/>
  <c r="C39" i="5"/>
  <c r="C52" i="5"/>
  <c r="C11" i="3"/>
  <c r="C19" i="3"/>
  <c r="C27" i="3"/>
  <c r="C35" i="3"/>
  <c r="C43" i="3"/>
  <c r="C49" i="3"/>
  <c r="C6" i="2"/>
  <c r="C14" i="2"/>
  <c r="C22" i="2"/>
  <c r="C30" i="2"/>
  <c r="C38" i="2"/>
  <c r="C46" i="2"/>
  <c r="C51" i="2"/>
  <c r="C13" i="3"/>
  <c r="C21" i="3"/>
  <c r="C29" i="3"/>
  <c r="C37" i="3"/>
  <c r="C45" i="3"/>
  <c r="C50" i="3"/>
  <c r="C13" i="4"/>
  <c r="C21" i="4"/>
  <c r="C29" i="4"/>
  <c r="C37" i="4"/>
  <c r="C45" i="4"/>
  <c r="C8" i="5"/>
  <c r="C16" i="5"/>
  <c r="C24" i="5"/>
  <c r="C32" i="5"/>
  <c r="C40" i="5"/>
  <c r="C53" i="5"/>
  <c r="C9" i="5"/>
  <c r="C17" i="5"/>
  <c r="C25" i="5"/>
  <c r="C33" i="5"/>
  <c r="C41" i="5"/>
  <c r="C47" i="5"/>
  <c r="C14" i="3"/>
  <c r="C30" i="3"/>
  <c r="C51" i="3"/>
  <c r="C8" i="2"/>
  <c r="C16" i="2"/>
  <c r="C24" i="2"/>
  <c r="C32" i="2"/>
  <c r="C40" i="2"/>
  <c r="C53" i="2"/>
  <c r="C7" i="3"/>
  <c r="C15" i="3"/>
  <c r="C23" i="3"/>
  <c r="C31" i="3"/>
  <c r="C39" i="3"/>
  <c r="C52" i="3"/>
  <c r="C10" i="5"/>
  <c r="S5" i="5" s="1"/>
  <c r="C18" i="5"/>
  <c r="W5" i="5" s="1"/>
  <c r="C26" i="5"/>
  <c r="C34" i="5"/>
  <c r="C42" i="5"/>
  <c r="C48" i="5"/>
  <c r="C55" i="5"/>
  <c r="C9" i="2"/>
  <c r="C17" i="2"/>
  <c r="C25" i="2"/>
  <c r="C33" i="2"/>
  <c r="C41" i="2"/>
  <c r="C47" i="2"/>
  <c r="C8" i="3"/>
  <c r="C16" i="3"/>
  <c r="C24" i="3"/>
  <c r="C32" i="3"/>
  <c r="C40" i="3"/>
  <c r="C11" i="5"/>
  <c r="C19" i="5"/>
  <c r="C27" i="5"/>
  <c r="C35" i="5"/>
  <c r="C43" i="5"/>
  <c r="C29" i="1"/>
  <c r="C38" i="1"/>
  <c r="C37" i="1"/>
  <c r="C33" i="1"/>
  <c r="C51" i="1"/>
  <c r="C47" i="1"/>
  <c r="C17" i="1"/>
  <c r="C30" i="1"/>
  <c r="C22" i="1"/>
  <c r="C50" i="1"/>
  <c r="C21" i="1"/>
  <c r="C46" i="1"/>
  <c r="C14" i="1"/>
  <c r="C31" i="1"/>
  <c r="C15" i="1"/>
  <c r="C45" i="1"/>
  <c r="C13" i="1"/>
  <c r="C41" i="1"/>
  <c r="C25" i="1"/>
  <c r="C9" i="1"/>
  <c r="C52" i="1"/>
  <c r="C39" i="1"/>
  <c r="C23" i="1"/>
  <c r="C7" i="1"/>
  <c r="C44" i="1"/>
  <c r="C36" i="1"/>
  <c r="C28" i="1"/>
  <c r="C20" i="1"/>
  <c r="C12" i="1"/>
  <c r="C6" i="1"/>
  <c r="C49" i="1"/>
  <c r="C43" i="1"/>
  <c r="C35" i="1"/>
  <c r="C27" i="1"/>
  <c r="C19" i="1"/>
  <c r="C11" i="1"/>
  <c r="C55" i="1"/>
  <c r="C48" i="1"/>
  <c r="C42" i="1"/>
  <c r="C34" i="1"/>
  <c r="C26" i="1"/>
  <c r="C18" i="1"/>
  <c r="W5" i="1" s="1"/>
  <c r="C10" i="1"/>
  <c r="S5" i="1" s="1"/>
  <c r="C53" i="1"/>
  <c r="C40" i="1"/>
  <c r="C32" i="1"/>
  <c r="C24" i="1"/>
  <c r="C16" i="1"/>
  <c r="U5" i="14" l="1"/>
  <c r="O5" i="14"/>
  <c r="K5" i="14"/>
  <c r="I5" i="14"/>
  <c r="E5" i="14"/>
  <c r="M5" i="14"/>
  <c r="Q5" i="13"/>
  <c r="U5" i="13"/>
  <c r="M5" i="13"/>
  <c r="K5" i="13"/>
  <c r="K5" i="11"/>
  <c r="Q5" i="11"/>
  <c r="O5" i="11"/>
  <c r="M5" i="11"/>
  <c r="I5" i="11"/>
  <c r="E5" i="11"/>
  <c r="G5" i="11"/>
  <c r="U5" i="11"/>
  <c r="U5" i="10"/>
  <c r="Q5" i="10"/>
  <c r="O5" i="10"/>
  <c r="U5" i="9"/>
  <c r="K5" i="9"/>
  <c r="M5" i="9"/>
  <c r="G5" i="9"/>
  <c r="E5" i="9"/>
  <c r="O5" i="8"/>
  <c r="U5" i="8"/>
  <c r="K5" i="8"/>
  <c r="M5" i="8"/>
  <c r="I5" i="8"/>
  <c r="E5" i="8"/>
  <c r="K5" i="7"/>
  <c r="O5" i="7"/>
  <c r="U5" i="5"/>
  <c r="I5" i="5"/>
  <c r="Q5" i="5"/>
  <c r="O5" i="4"/>
  <c r="Q5" i="4"/>
  <c r="G5" i="4"/>
  <c r="U5" i="4"/>
  <c r="I5" i="4"/>
  <c r="U5" i="3"/>
  <c r="Q5" i="3"/>
  <c r="I5" i="3"/>
  <c r="G5" i="2"/>
  <c r="U5" i="2"/>
  <c r="Q5" i="2"/>
  <c r="Q5" i="1"/>
  <c r="U5" i="1"/>
  <c r="M5" i="10"/>
  <c r="I5" i="10"/>
  <c r="E5" i="10"/>
  <c r="G5" i="12"/>
  <c r="Q5" i="7"/>
  <c r="G5" i="7"/>
  <c r="U5" i="7"/>
  <c r="E5" i="7"/>
  <c r="I5" i="7"/>
  <c r="M5" i="7"/>
  <c r="K5" i="5"/>
  <c r="M5" i="4"/>
  <c r="K5" i="4"/>
  <c r="G5" i="5"/>
  <c r="G5" i="3"/>
  <c r="M5" i="2"/>
  <c r="M5" i="1"/>
  <c r="K5" i="3"/>
  <c r="E5" i="2"/>
  <c r="I5" i="2"/>
  <c r="E5" i="4"/>
  <c r="M5" i="5"/>
  <c r="E5" i="3"/>
  <c r="O5" i="1"/>
  <c r="O5" i="3"/>
  <c r="O5" i="2"/>
  <c r="E5" i="5"/>
  <c r="M5" i="3"/>
  <c r="O5" i="5"/>
  <c r="K5" i="2"/>
  <c r="K5" i="1"/>
  <c r="G5" i="1"/>
  <c r="E5" i="1"/>
  <c r="I5" i="1"/>
</calcChain>
</file>

<file path=xl/sharedStrings.xml><?xml version="1.0" encoding="utf-8"?>
<sst xmlns="http://schemas.openxmlformats.org/spreadsheetml/2006/main" count="1431" uniqueCount="148">
  <si>
    <t>Transcript_name</t>
  </si>
  <si>
    <t>normalized_count</t>
  </si>
  <si>
    <t>HBeAg_wt</t>
  </si>
  <si>
    <t>HBeAg_ORF</t>
  </si>
  <si>
    <t>HBeAg_sp6</t>
  </si>
  <si>
    <t>HBeAg_sp11</t>
  </si>
  <si>
    <t>HBeAg_sp1_Cys-</t>
  </si>
  <si>
    <t>HBeAg-S_sp5</t>
  </si>
  <si>
    <t>HBeAg-S_sp9</t>
  </si>
  <si>
    <t>POL</t>
  </si>
  <si>
    <t>Core_wt</t>
  </si>
  <si>
    <t>Core_ORF</t>
  </si>
  <si>
    <t>Core_sp6</t>
  </si>
  <si>
    <t>Core_sp11</t>
  </si>
  <si>
    <t>Core-sp1_Cys-</t>
  </si>
  <si>
    <t>Core-S_sp5</t>
  </si>
  <si>
    <t>Core-S_sp9</t>
  </si>
  <si>
    <t>S-Core</t>
  </si>
  <si>
    <t>HBsAg_L1</t>
  </si>
  <si>
    <t>HBsAg_L1_iDNA</t>
  </si>
  <si>
    <t>HBsAg_L2</t>
  </si>
  <si>
    <t>HBsAg_L2_iDNA</t>
  </si>
  <si>
    <t>HBsAg_M1</t>
  </si>
  <si>
    <t>HBsAg_M1_iDNA</t>
  </si>
  <si>
    <t>HBsAg_M2</t>
  </si>
  <si>
    <t>HBsAg_M2_iDNA</t>
  </si>
  <si>
    <t>HBsAg_S1</t>
  </si>
  <si>
    <t>HBsAg_S1_iDNA</t>
  </si>
  <si>
    <t>HBsAg_S2</t>
  </si>
  <si>
    <t>HBsAg_S2_iDNA</t>
  </si>
  <si>
    <t>HBsAg_2X_1</t>
  </si>
  <si>
    <t>HBsAg_2X_2</t>
  </si>
  <si>
    <t>HBsAg_2X_3</t>
  </si>
  <si>
    <t>HBsAg_2X_4</t>
  </si>
  <si>
    <t>X1_canonical</t>
  </si>
  <si>
    <t>X1_long</t>
  </si>
  <si>
    <t>X_trunc1</t>
  </si>
  <si>
    <t>X_trunc2</t>
  </si>
  <si>
    <t>X_trunc3</t>
  </si>
  <si>
    <t>X_2X</t>
  </si>
  <si>
    <t>X2_canonical</t>
  </si>
  <si>
    <t>X2_long</t>
  </si>
  <si>
    <t>X1_trunc1</t>
  </si>
  <si>
    <t>X1_trunc2</t>
  </si>
  <si>
    <t>X1_trunc3</t>
  </si>
  <si>
    <t>Other</t>
  </si>
  <si>
    <t>Total</t>
  </si>
  <si>
    <t>% Each</t>
  </si>
  <si>
    <t>HBsAg transcripts</t>
  </si>
  <si>
    <t>Total HBsAg</t>
  </si>
  <si>
    <t>Counts</t>
  </si>
  <si>
    <t>%</t>
  </si>
  <si>
    <t>HBsAg_iDNA</t>
  </si>
  <si>
    <t>HBsAg_cccDNA</t>
  </si>
  <si>
    <t>HBsAg_gap</t>
  </si>
  <si>
    <t>Total HBx_Full length</t>
  </si>
  <si>
    <t>Truncated HBx</t>
  </si>
  <si>
    <t>Total HBeAg</t>
  </si>
  <si>
    <t>Total Core</t>
  </si>
  <si>
    <t>HBx transcripts</t>
  </si>
  <si>
    <t>HBeAg</t>
  </si>
  <si>
    <t>HBeAg_Cys-</t>
  </si>
  <si>
    <t>Core_Cys-</t>
  </si>
  <si>
    <t>Chimpanzee A2A004_HC</t>
  </si>
  <si>
    <t>Chimpanzee 88A010_d57</t>
  </si>
  <si>
    <t>Chimpanzee 95A010_d57</t>
  </si>
  <si>
    <t>Chimpanzee 89A008_HC</t>
  </si>
  <si>
    <t>Chimpanzee 89A008_d141</t>
  </si>
  <si>
    <t>Chimpanzee 89A008_379</t>
  </si>
  <si>
    <t>Chimpanzee A2A004_d85</t>
  </si>
  <si>
    <t>Chimpanzee A2A004_d323</t>
  </si>
  <si>
    <t>Chimpanzee A2A004_d351</t>
  </si>
  <si>
    <t>Chimpanzee A3A006_HC</t>
  </si>
  <si>
    <t>Chimpanzee A3A006_d141</t>
  </si>
  <si>
    <t>Chimpanzee A3A006_d351</t>
  </si>
  <si>
    <t>Chimpanzee A4A014_HC</t>
  </si>
  <si>
    <t>HBsAg_L</t>
  </si>
  <si>
    <t>HBsAg_M</t>
  </si>
  <si>
    <t>HBsAg_S</t>
  </si>
  <si>
    <t>count</t>
  </si>
  <si>
    <t>percent</t>
  </si>
  <si>
    <t>HBsAg_L_iDNA</t>
  </si>
  <si>
    <t>HBsAg_M_iDNA</t>
  </si>
  <si>
    <t>HBsAg_S_iDNA</t>
  </si>
  <si>
    <t>X_canonical</t>
  </si>
  <si>
    <t>X_long</t>
  </si>
  <si>
    <t>X_splice1_sp9</t>
  </si>
  <si>
    <t>X_splice2_sp1</t>
  </si>
  <si>
    <t>X_splice3_sp11</t>
  </si>
  <si>
    <t>X_splice4_sp6</t>
  </si>
  <si>
    <t>Full-length X</t>
  </si>
  <si>
    <t>Percent each</t>
  </si>
  <si>
    <t>Total normalized transcript counts</t>
  </si>
  <si>
    <t>All chimpanzee samples combined</t>
  </si>
  <si>
    <t>Count</t>
  </si>
  <si>
    <t>Percent</t>
  </si>
  <si>
    <t>Post-core splice products in all chimpanzee samples</t>
  </si>
  <si>
    <t>All chimpanzee samples combined, normalized category, summary of HBV transcripts</t>
  </si>
  <si>
    <t>Chimpanzee 89A008_d379</t>
  </si>
  <si>
    <t>Description</t>
  </si>
  <si>
    <t>wild-type pre-core</t>
  </si>
  <si>
    <t>Splice site positions are relative to Kremsdorf et al. 2021</t>
  </si>
  <si>
    <t>HBeAg ORF lacking terminal cyteine</t>
  </si>
  <si>
    <t>Entire HBeAg ORF followed by 2471/489 splice</t>
  </si>
  <si>
    <t>Entire Core ORF followed by 2471/489 splice</t>
  </si>
  <si>
    <t>Entire HBeAg ORF followed by 2471/282 splice</t>
  </si>
  <si>
    <t>Fusion of HBeAg and HBsAg due to 2087/489 splice</t>
  </si>
  <si>
    <t>Fusion of HBeAg and HBsAg due to 2447/282 splice</t>
  </si>
  <si>
    <t>HBeAg ORF encoded but terminates prior to PAS</t>
  </si>
  <si>
    <t>HBV polymerase ORF encoded but terminates prior to PAS</t>
  </si>
  <si>
    <t>pgRNA encoding core and polymerase</t>
  </si>
  <si>
    <t>Core ORF encoded but terminates prior to PAS</t>
  </si>
  <si>
    <t>Entire Core ORF followed by 2471/282 splice</t>
  </si>
  <si>
    <t>Core ORF lacking terminal cyteine</t>
  </si>
  <si>
    <t>Fusion of core and HBsAg due to 2087/489 splice</t>
  </si>
  <si>
    <t>Fusion of core and HBsAg due to 2447/282 splice</t>
  </si>
  <si>
    <t>Fusion of HBsAg and core due to 458 splice in 2X genome</t>
  </si>
  <si>
    <t>L-HBsAg with HBV PAS terminus</t>
  </si>
  <si>
    <t>M-HBsAg with HBV PAS terminus</t>
  </si>
  <si>
    <t>S-HBsAg with HBV PAS terminus</t>
  </si>
  <si>
    <t>L-HBsAg from iDNA</t>
  </si>
  <si>
    <t>M-HBsAg from iDNA</t>
  </si>
  <si>
    <t>S-HBsAg from iDNA</t>
  </si>
  <si>
    <t>L-, M-, or S-HBsAg ORF followed by deletion, terminating after HBV PAS</t>
  </si>
  <si>
    <t>L-, M-, or S-HBsAg ORF followed by large deletion, terminating 294-1194 bases after HBV PAS</t>
  </si>
  <si>
    <t>L-, M-, or S-HBsAg ORF followed by deletion, terminating after second HBV PAS on 2X genome</t>
  </si>
  <si>
    <t>L-, M-, or S-HBsAg ORF followed by deletion, terminating between second S gene and HBV PAS on 2X genome</t>
  </si>
  <si>
    <t>Greater than 1600-2100</t>
  </si>
  <si>
    <t>Canonical HBx gene product</t>
  </si>
  <si>
    <t>Long HBx transcript with start site after that of S-HBsAg, with HBV PAS terminus</t>
  </si>
  <si>
    <t>HBx transcript that is truncated at the 3' terminus just after DR2</t>
  </si>
  <si>
    <t xml:space="preserve">HBx transcript with 66 or less amino acid residues truncated at the 3' terminus </t>
  </si>
  <si>
    <t>HBx transcript with complete ORF but terminates prior to HBV PAS</t>
  </si>
  <si>
    <t>Long HBx transcript that starts after S stop codon and terminates after passing the HBV PAS twice</t>
  </si>
  <si>
    <t>Transcripts that do not meet any of the predefined criteria</t>
  </si>
  <si>
    <t>X_splice combined</t>
  </si>
  <si>
    <t>HBsAg_2X</t>
  </si>
  <si>
    <t>Total full-length Core</t>
  </si>
  <si>
    <t>category</t>
  </si>
  <si>
    <t>% total</t>
  </si>
  <si>
    <t>totals</t>
  </si>
  <si>
    <t>HBeAg+ samples</t>
  </si>
  <si>
    <t>Normalized transcript counts combined for HBeAg+ chimpanzee samples vs. HBeAg- chimpanzee samples</t>
  </si>
  <si>
    <t>HBeAg- samples</t>
  </si>
  <si>
    <t xml:space="preserve">Full-length X in HBeAg+ </t>
  </si>
  <si>
    <t>Percent of fl X</t>
  </si>
  <si>
    <t>fl X as % total in HBeAg+</t>
  </si>
  <si>
    <t>alternate HBeAg sources: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</si>
</sst>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3">
    <xf numFmtId="0" fontId="0" fillId="0" borderId="0" xfId="0"/>
    <xf numFmtId="10" fontId="0" fillId="0" borderId="0" xfId="1" applyNumberFormat="1" applyFont="1"/>
    <xf numFmtId="10" fontId="0" fillId="0" borderId="0" xfId="0" applyNumberFormat="1"/>
    <xf numFmtId="0" fontId="0" fillId="0" borderId="10" xfId="0" applyBorder="1"/>
    <xf numFmtId="10" fontId="0" fillId="0" borderId="10" xfId="0" applyNumberFormat="1" applyBorder="1"/>
    <xf numFmtId="0" fontId="0" fillId="0" borderId="11" xfId="0" applyBorder="1"/>
    <xf numFmtId="10" fontId="0" fillId="0" borderId="10" xfId="1" applyNumberFormat="1" applyFont="1" applyBorder="1"/>
    <xf numFmtId="1" fontId="0" fillId="0" borderId="0" xfId="1" applyNumberFormat="1" applyFont="1"/>
    <xf numFmtId="1" fontId="0" fillId="0" borderId="10" xfId="1" applyNumberFormat="1" applyFont="1" applyBorder="1"/>
    <xf numFmtId="10" fontId="0" fillId="33" borderId="10" xfId="0" applyNumberFormat="1" applyFill="1" applyBorder="1"/>
    <xf numFmtId="10" fontId="0" fillId="34" borderId="10" xfId="0" applyNumberFormat="1" applyFill="1" applyBorder="1"/>
    <xf numFmtId="10" fontId="0" fillId="35" borderId="10" xfId="0" applyNumberFormat="1" applyFill="1" applyBorder="1"/>
    <xf numFmtId="0" fontId="0" fillId="0" borderId="12" xfId="0" applyBorder="1"/>
    <xf numFmtId="10" fontId="0" fillId="0" borderId="12" xfId="0" applyNumberFormat="1" applyBorder="1"/>
    <xf numFmtId="10" fontId="0" fillId="35" borderId="12" xfId="0" applyNumberFormat="1" applyFill="1" applyBorder="1"/>
    <xf numFmtId="10" fontId="0" fillId="0" borderId="12" xfId="1" applyNumberFormat="1" applyFont="1" applyBorder="1"/>
    <xf numFmtId="1" fontId="0" fillId="0" borderId="12" xfId="1" applyNumberFormat="1" applyFont="1" applyBorder="1"/>
    <xf numFmtId="0" fontId="0" fillId="0" borderId="13" xfId="0" applyBorder="1"/>
    <xf numFmtId="10" fontId="0" fillId="0" borderId="13" xfId="0" applyNumberFormat="1" applyBorder="1"/>
    <xf numFmtId="10" fontId="0" fillId="0" borderId="13" xfId="1" applyNumberFormat="1" applyFont="1" applyBorder="1"/>
    <xf numFmtId="1" fontId="0" fillId="0" borderId="13" xfId="1" applyNumberFormat="1" applyFont="1" applyBorder="1"/>
    <xf numFmtId="0" fontId="0" fillId="0" borderId="14" xfId="0" applyBorder="1"/>
    <xf numFmtId="0" fontId="0" fillId="0" borderId="15" xfId="0" applyBorder="1"/>
    <xf numFmtId="10" fontId="0" fillId="0" borderId="15" xfId="0" applyNumberFormat="1" applyBorder="1"/>
    <xf numFmtId="10" fontId="0" fillId="0" borderId="15" xfId="1" applyNumberFormat="1" applyFont="1" applyBorder="1"/>
    <xf numFmtId="1" fontId="0" fillId="0" borderId="15" xfId="1" applyNumberFormat="1" applyFont="1" applyBorder="1"/>
    <xf numFmtId="10" fontId="0" fillId="0" borderId="16" xfId="1" applyNumberFormat="1" applyFont="1" applyBorder="1"/>
    <xf numFmtId="0" fontId="0" fillId="0" borderId="17" xfId="0" applyBorder="1"/>
    <xf numFmtId="10" fontId="0" fillId="0" borderId="18" xfId="1" applyNumberFormat="1" applyFont="1" applyBorder="1"/>
    <xf numFmtId="0" fontId="0" fillId="0" borderId="19" xfId="0" applyBorder="1"/>
    <xf numFmtId="0" fontId="0" fillId="0" borderId="20" xfId="0" applyBorder="1"/>
    <xf numFmtId="10" fontId="0" fillId="0" borderId="20" xfId="0" applyNumberFormat="1" applyBorder="1"/>
    <xf numFmtId="10" fontId="0" fillId="0" borderId="20" xfId="1" applyNumberFormat="1" applyFont="1" applyBorder="1"/>
    <xf numFmtId="1" fontId="0" fillId="0" borderId="20" xfId="1" applyNumberFormat="1" applyFont="1" applyBorder="1"/>
    <xf numFmtId="10" fontId="0" fillId="0" borderId="21" xfId="1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10" xfId="0" applyBorder="1" applyAlignment="1">
      <alignment wrapText="1"/>
    </xf>
    <xf numFmtId="164" fontId="0" fillId="0" borderId="25" xfId="0" applyNumberFormat="1" applyBorder="1"/>
    <xf numFmtId="164" fontId="0" fillId="0" borderId="27" xfId="0" applyNumberFormat="1" applyBorder="1"/>
    <xf numFmtId="164" fontId="0" fillId="0" borderId="0" xfId="0" applyNumberFormat="1"/>
    <xf numFmtId="0" fontId="0" fillId="0" borderId="28" xfId="0" applyBorder="1"/>
    <xf numFmtId="0" fontId="0" fillId="0" borderId="29" xfId="0" applyBorder="1"/>
    <xf numFmtId="0" fontId="0" fillId="0" borderId="24" xfId="0" applyBorder="1" applyAlignment="1">
      <alignment wrapText="1"/>
    </xf>
    <xf numFmtId="10" fontId="0" fillId="0" borderId="10" xfId="1" applyNumberFormat="1" applyFont="1" applyFill="1" applyBorder="1"/>
    <xf numFmtId="10" fontId="0" fillId="0" borderId="12" xfId="1" applyNumberFormat="1" applyFont="1" applyFill="1" applyBorder="1"/>
    <xf numFmtId="10" fontId="0" fillId="0" borderId="15" xfId="1" applyNumberFormat="1" applyFont="1" applyFill="1" applyBorder="1"/>
    <xf numFmtId="10" fontId="0" fillId="0" borderId="20" xfId="1" applyNumberFormat="1" applyFont="1" applyFill="1" applyBorder="1"/>
    <xf numFmtId="10" fontId="0" fillId="0" borderId="13" xfId="1" applyNumberFormat="1" applyFont="1" applyFill="1" applyBorder="1"/>
    <xf numFmtId="0" fontId="0" fillId="0" borderId="30" xfId="0" applyBorder="1"/>
    <xf numFmtId="164" fontId="0" fillId="0" borderId="30" xfId="0" applyNumberFormat="1" applyBorder="1"/>
    <xf numFmtId="0" fontId="0" fillId="0" borderId="31" xfId="0" applyBorder="1"/>
    <xf numFmtId="164" fontId="0" fillId="0" borderId="11" xfId="0" applyNumberFormat="1" applyBorder="1"/>
    <xf numFmtId="0" fontId="0" fillId="0" borderId="2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3" xfId="0" applyBorder="1" applyAlignment="1">
      <alignment horizont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09F-74FA-4A91-8B8D-819BD44DC809}">
  <dimension ref="A1:N54"/>
  <sheetViews>
    <sheetView topLeftCell="A4" workbookViewId="0">
      <selection activeCell="F40" sqref="F40:I45"/>
    </sheetView>
  </sheetViews>
  <sheetFormatPr defaultRowHeight="15" x14ac:dyDescent="0.25"/>
  <cols>
    <col min="1" max="1" width="16.42578125" customWidth="1"/>
    <col min="2" max="2" width="7.42578125" customWidth="1"/>
    <col min="4" max="4" width="4.28515625" customWidth="1"/>
    <col min="5" max="5" width="4.42578125" customWidth="1"/>
    <col min="6" max="6" width="17.7109375" customWidth="1"/>
    <col min="7" max="7" width="70.140625" customWidth="1"/>
    <col min="8" max="8" width="7.85546875" customWidth="1"/>
    <col min="9" max="9" width="8.5703125" customWidth="1"/>
    <col min="10" max="10" width="5" customWidth="1"/>
    <col min="11" max="11" width="18" customWidth="1"/>
    <col min="13" max="13" width="12.42578125" customWidth="1"/>
  </cols>
  <sheetData>
    <row r="1" spans="1:9" x14ac:dyDescent="0.25">
      <c r="A1" t="s">
        <v>97</v>
      </c>
    </row>
    <row r="2" spans="1:9" x14ac:dyDescent="0.25">
      <c r="A2" t="s">
        <v>101</v>
      </c>
    </row>
    <row r="4" spans="1:9" x14ac:dyDescent="0.25">
      <c r="A4" s="3" t="s">
        <v>0</v>
      </c>
      <c r="B4" s="3" t="s">
        <v>79</v>
      </c>
      <c r="C4" s="3" t="s">
        <v>80</v>
      </c>
      <c r="F4" s="3" t="s">
        <v>0</v>
      </c>
      <c r="G4" s="3" t="s">
        <v>99</v>
      </c>
      <c r="H4" s="3" t="s">
        <v>79</v>
      </c>
      <c r="I4" s="3" t="s">
        <v>80</v>
      </c>
    </row>
    <row r="5" spans="1:9" x14ac:dyDescent="0.25">
      <c r="A5" s="35" t="s">
        <v>2</v>
      </c>
      <c r="B5" s="12">
        <v>2166</v>
      </c>
      <c r="C5" s="36">
        <v>17.472999999999999</v>
      </c>
      <c r="F5" s="37" t="s">
        <v>2</v>
      </c>
      <c r="G5" s="37" t="s">
        <v>100</v>
      </c>
      <c r="H5" s="12">
        <v>2166</v>
      </c>
      <c r="I5" s="38">
        <v>17.472999999999999</v>
      </c>
    </row>
    <row r="6" spans="1:9" x14ac:dyDescent="0.25">
      <c r="A6" s="37" t="s">
        <v>3</v>
      </c>
      <c r="B6" s="45">
        <v>11</v>
      </c>
      <c r="C6" s="38">
        <v>8.8999999999999996E-2</v>
      </c>
      <c r="F6" s="37" t="s">
        <v>3</v>
      </c>
      <c r="G6" s="37" t="s">
        <v>108</v>
      </c>
      <c r="H6" s="45">
        <v>11</v>
      </c>
      <c r="I6" s="38">
        <v>8.8999999999999996E-2</v>
      </c>
    </row>
    <row r="7" spans="1:9" x14ac:dyDescent="0.25">
      <c r="A7" s="37" t="s">
        <v>4</v>
      </c>
      <c r="B7" s="45">
        <v>17</v>
      </c>
      <c r="C7" s="38">
        <v>0.13700000000000001</v>
      </c>
      <c r="F7" s="37" t="s">
        <v>4</v>
      </c>
      <c r="G7" s="37" t="s">
        <v>103</v>
      </c>
      <c r="H7" s="45">
        <v>17</v>
      </c>
      <c r="I7" s="38">
        <v>0.13700000000000001</v>
      </c>
    </row>
    <row r="8" spans="1:9" x14ac:dyDescent="0.25">
      <c r="A8" s="37" t="s">
        <v>5</v>
      </c>
      <c r="B8" s="45">
        <v>12</v>
      </c>
      <c r="C8" s="38">
        <v>9.7000000000000003E-2</v>
      </c>
      <c r="F8" s="37" t="s">
        <v>5</v>
      </c>
      <c r="G8" s="37" t="s">
        <v>105</v>
      </c>
      <c r="H8" s="45">
        <v>12</v>
      </c>
      <c r="I8" s="38">
        <v>9.7000000000000003E-2</v>
      </c>
    </row>
    <row r="9" spans="1:9" x14ac:dyDescent="0.25">
      <c r="A9" s="37" t="s">
        <v>6</v>
      </c>
      <c r="B9" s="45">
        <v>83</v>
      </c>
      <c r="C9" s="38">
        <v>0.67</v>
      </c>
      <c r="F9" s="37" t="s">
        <v>6</v>
      </c>
      <c r="G9" s="37" t="s">
        <v>102</v>
      </c>
      <c r="H9" s="45">
        <v>83</v>
      </c>
      <c r="I9" s="38">
        <v>0.67</v>
      </c>
    </row>
    <row r="10" spans="1:9" x14ac:dyDescent="0.25">
      <c r="A10" s="37" t="s">
        <v>7</v>
      </c>
      <c r="B10" s="45">
        <v>12</v>
      </c>
      <c r="C10" s="38">
        <v>9.7000000000000003E-2</v>
      </c>
      <c r="F10" s="37" t="s">
        <v>7</v>
      </c>
      <c r="G10" s="37" t="s">
        <v>106</v>
      </c>
      <c r="H10" s="45">
        <v>12</v>
      </c>
      <c r="I10" s="38">
        <v>9.7000000000000003E-2</v>
      </c>
    </row>
    <row r="11" spans="1:9" x14ac:dyDescent="0.25">
      <c r="A11" s="37" t="s">
        <v>8</v>
      </c>
      <c r="B11" s="45">
        <v>80</v>
      </c>
      <c r="C11" s="38">
        <v>0.64500000000000002</v>
      </c>
      <c r="F11" s="37" t="s">
        <v>8</v>
      </c>
      <c r="G11" s="37" t="s">
        <v>107</v>
      </c>
      <c r="H11" s="45">
        <v>80</v>
      </c>
      <c r="I11" s="38">
        <v>0.64500000000000002</v>
      </c>
    </row>
    <row r="12" spans="1:9" x14ac:dyDescent="0.25">
      <c r="A12" s="37" t="s">
        <v>9</v>
      </c>
      <c r="B12" s="45">
        <v>85</v>
      </c>
      <c r="C12" s="38">
        <v>0.68600000000000005</v>
      </c>
      <c r="F12" s="37" t="s">
        <v>9</v>
      </c>
      <c r="G12" s="37" t="s">
        <v>109</v>
      </c>
      <c r="H12" s="45">
        <v>85</v>
      </c>
      <c r="I12" s="38">
        <v>0.68600000000000005</v>
      </c>
    </row>
    <row r="13" spans="1:9" x14ac:dyDescent="0.25">
      <c r="A13" s="37" t="s">
        <v>10</v>
      </c>
      <c r="B13" s="45">
        <v>1690</v>
      </c>
      <c r="C13" s="38">
        <v>13.632999999999999</v>
      </c>
      <c r="F13" s="37" t="s">
        <v>10</v>
      </c>
      <c r="G13" s="37" t="s">
        <v>110</v>
      </c>
      <c r="H13" s="45">
        <v>1690</v>
      </c>
      <c r="I13" s="38">
        <v>13.632999999999999</v>
      </c>
    </row>
    <row r="14" spans="1:9" x14ac:dyDescent="0.25">
      <c r="A14" s="37" t="s">
        <v>11</v>
      </c>
      <c r="B14" s="45">
        <v>13</v>
      </c>
      <c r="C14" s="38">
        <v>0.105</v>
      </c>
      <c r="F14" s="37" t="s">
        <v>11</v>
      </c>
      <c r="G14" s="37" t="s">
        <v>111</v>
      </c>
      <c r="H14" s="45">
        <v>13</v>
      </c>
      <c r="I14" s="38">
        <v>0.105</v>
      </c>
    </row>
    <row r="15" spans="1:9" x14ac:dyDescent="0.25">
      <c r="A15" s="37" t="s">
        <v>12</v>
      </c>
      <c r="B15" s="45">
        <v>18</v>
      </c>
      <c r="C15" s="38">
        <v>0.14499999999999999</v>
      </c>
      <c r="F15" s="37" t="s">
        <v>12</v>
      </c>
      <c r="G15" s="37" t="s">
        <v>104</v>
      </c>
      <c r="H15" s="45">
        <v>18</v>
      </c>
      <c r="I15" s="38">
        <v>0.14499999999999999</v>
      </c>
    </row>
    <row r="16" spans="1:9" x14ac:dyDescent="0.25">
      <c r="A16" s="37" t="s">
        <v>13</v>
      </c>
      <c r="B16" s="45">
        <v>9</v>
      </c>
      <c r="C16" s="38">
        <v>7.2999999999999995E-2</v>
      </c>
      <c r="F16" s="37" t="s">
        <v>13</v>
      </c>
      <c r="G16" s="37" t="s">
        <v>112</v>
      </c>
      <c r="H16" s="45">
        <v>9</v>
      </c>
      <c r="I16" s="38">
        <v>7.2999999999999995E-2</v>
      </c>
    </row>
    <row r="17" spans="1:14" x14ac:dyDescent="0.25">
      <c r="A17" s="37" t="s">
        <v>14</v>
      </c>
      <c r="B17" s="45">
        <v>89</v>
      </c>
      <c r="C17" s="38">
        <v>0.71799999999999997</v>
      </c>
      <c r="F17" s="37" t="s">
        <v>14</v>
      </c>
      <c r="G17" s="37" t="s">
        <v>113</v>
      </c>
      <c r="H17" s="45">
        <v>89</v>
      </c>
      <c r="I17" s="38">
        <v>0.71799999999999997</v>
      </c>
    </row>
    <row r="18" spans="1:14" x14ac:dyDescent="0.25">
      <c r="A18" s="37" t="s">
        <v>15</v>
      </c>
      <c r="B18" s="45">
        <v>6</v>
      </c>
      <c r="C18" s="38">
        <v>4.8000000000000001E-2</v>
      </c>
      <c r="F18" s="37" t="s">
        <v>15</v>
      </c>
      <c r="G18" s="37" t="s">
        <v>114</v>
      </c>
      <c r="H18" s="45">
        <v>6</v>
      </c>
      <c r="I18" s="38">
        <v>4.8000000000000001E-2</v>
      </c>
    </row>
    <row r="19" spans="1:14" x14ac:dyDescent="0.25">
      <c r="A19" s="37" t="s">
        <v>16</v>
      </c>
      <c r="B19" s="45">
        <v>106</v>
      </c>
      <c r="C19" s="38">
        <v>0.85499999999999998</v>
      </c>
      <c r="F19" s="37" t="s">
        <v>16</v>
      </c>
      <c r="G19" s="37" t="s">
        <v>115</v>
      </c>
      <c r="H19" s="45">
        <v>106</v>
      </c>
      <c r="I19" s="38">
        <v>0.85499999999999998</v>
      </c>
    </row>
    <row r="20" spans="1:14" x14ac:dyDescent="0.25">
      <c r="A20" s="37" t="s">
        <v>17</v>
      </c>
      <c r="B20" s="45">
        <v>4</v>
      </c>
      <c r="C20" s="38">
        <v>3.2000000000000001E-2</v>
      </c>
      <c r="F20" s="37" t="s">
        <v>17</v>
      </c>
      <c r="G20" s="37" t="s">
        <v>116</v>
      </c>
      <c r="H20" s="45">
        <v>4</v>
      </c>
      <c r="I20" s="38">
        <v>3.2000000000000001E-2</v>
      </c>
    </row>
    <row r="21" spans="1:14" x14ac:dyDescent="0.25">
      <c r="A21" s="37" t="s">
        <v>18</v>
      </c>
      <c r="B21" s="45">
        <v>260</v>
      </c>
      <c r="C21" s="38">
        <v>2.097</v>
      </c>
      <c r="F21" s="37" t="s">
        <v>76</v>
      </c>
      <c r="G21" s="37" t="s">
        <v>117</v>
      </c>
      <c r="H21" s="45">
        <v>631</v>
      </c>
      <c r="I21" s="38">
        <v>5.09</v>
      </c>
    </row>
    <row r="22" spans="1:14" x14ac:dyDescent="0.25">
      <c r="A22" s="37" t="s">
        <v>19</v>
      </c>
      <c r="B22" s="45">
        <v>19</v>
      </c>
      <c r="C22" s="38">
        <v>0.153</v>
      </c>
      <c r="F22" s="37" t="s">
        <v>81</v>
      </c>
      <c r="G22" s="37" t="s">
        <v>120</v>
      </c>
      <c r="H22" s="45">
        <v>41</v>
      </c>
      <c r="I22" s="38">
        <v>0.32999999999999996</v>
      </c>
    </row>
    <row r="23" spans="1:14" x14ac:dyDescent="0.25">
      <c r="A23" s="37" t="s">
        <v>20</v>
      </c>
      <c r="B23" s="45">
        <v>371</v>
      </c>
      <c r="C23" s="38">
        <v>2.9929999999999999</v>
      </c>
      <c r="F23" s="37" t="s">
        <v>77</v>
      </c>
      <c r="G23" s="37" t="s">
        <v>118</v>
      </c>
      <c r="H23" s="45">
        <v>497</v>
      </c>
      <c r="I23" s="38">
        <v>4.0090000000000003</v>
      </c>
    </row>
    <row r="24" spans="1:14" x14ac:dyDescent="0.25">
      <c r="A24" s="37" t="s">
        <v>21</v>
      </c>
      <c r="B24" s="45">
        <v>22</v>
      </c>
      <c r="C24" s="38">
        <v>0.17699999999999999</v>
      </c>
      <c r="F24" s="37" t="s">
        <v>82</v>
      </c>
      <c r="G24" s="37" t="s">
        <v>121</v>
      </c>
      <c r="H24" s="45">
        <v>18</v>
      </c>
      <c r="I24" s="38">
        <v>0.14600000000000002</v>
      </c>
    </row>
    <row r="25" spans="1:14" x14ac:dyDescent="0.25">
      <c r="A25" s="37" t="s">
        <v>22</v>
      </c>
      <c r="B25" s="45">
        <v>227</v>
      </c>
      <c r="C25" s="38">
        <v>1.831</v>
      </c>
      <c r="F25" s="37" t="s">
        <v>78</v>
      </c>
      <c r="G25" s="37" t="s">
        <v>119</v>
      </c>
      <c r="H25" s="45">
        <v>4990</v>
      </c>
      <c r="I25" s="38">
        <v>40.254999999999995</v>
      </c>
    </row>
    <row r="26" spans="1:14" x14ac:dyDescent="0.25">
      <c r="A26" s="37" t="s">
        <v>23</v>
      </c>
      <c r="B26" s="45">
        <v>8</v>
      </c>
      <c r="C26" s="38">
        <v>6.5000000000000002E-2</v>
      </c>
      <c r="F26" s="37" t="s">
        <v>83</v>
      </c>
      <c r="G26" s="37" t="s">
        <v>122</v>
      </c>
      <c r="H26" s="45">
        <v>931</v>
      </c>
      <c r="I26" s="38">
        <v>7.51</v>
      </c>
    </row>
    <row r="27" spans="1:14" x14ac:dyDescent="0.25">
      <c r="A27" s="37" t="s">
        <v>24</v>
      </c>
      <c r="B27" s="45">
        <v>270</v>
      </c>
      <c r="C27" s="38">
        <v>2.1779999999999999</v>
      </c>
      <c r="F27" s="37" t="s">
        <v>30</v>
      </c>
      <c r="G27" s="37" t="s">
        <v>123</v>
      </c>
      <c r="H27" s="45">
        <v>0</v>
      </c>
      <c r="I27" s="38">
        <v>0</v>
      </c>
    </row>
    <row r="28" spans="1:14" ht="30" x14ac:dyDescent="0.25">
      <c r="A28" s="37" t="s">
        <v>25</v>
      </c>
      <c r="B28" s="45">
        <v>10</v>
      </c>
      <c r="C28" s="38">
        <v>8.1000000000000003E-2</v>
      </c>
      <c r="F28" s="37" t="s">
        <v>31</v>
      </c>
      <c r="G28" s="47" t="s">
        <v>124</v>
      </c>
      <c r="H28" s="45">
        <v>24</v>
      </c>
      <c r="I28" s="38">
        <v>0.19400000000000001</v>
      </c>
      <c r="L28" t="s">
        <v>127</v>
      </c>
      <c r="N28">
        <f>H28+H29+H30+H36</f>
        <v>129</v>
      </c>
    </row>
    <row r="29" spans="1:14" ht="30" x14ac:dyDescent="0.25">
      <c r="A29" s="37" t="s">
        <v>26</v>
      </c>
      <c r="B29" s="45">
        <v>2566</v>
      </c>
      <c r="C29" s="38">
        <v>20.7</v>
      </c>
      <c r="F29" s="37" t="s">
        <v>32</v>
      </c>
      <c r="G29" s="47" t="s">
        <v>126</v>
      </c>
      <c r="H29" s="45">
        <v>54</v>
      </c>
      <c r="I29" s="38">
        <v>0.436</v>
      </c>
    </row>
    <row r="30" spans="1:14" ht="30" x14ac:dyDescent="0.25">
      <c r="A30" s="37" t="s">
        <v>27</v>
      </c>
      <c r="B30" s="45">
        <v>466</v>
      </c>
      <c r="C30" s="38">
        <v>3.7589999999999999</v>
      </c>
      <c r="F30" s="37" t="s">
        <v>33</v>
      </c>
      <c r="G30" s="47" t="s">
        <v>125</v>
      </c>
      <c r="H30" s="45">
        <v>20</v>
      </c>
      <c r="I30" s="38">
        <v>0.161</v>
      </c>
    </row>
    <row r="31" spans="1:14" x14ac:dyDescent="0.25">
      <c r="A31" s="37" t="s">
        <v>28</v>
      </c>
      <c r="B31" s="45">
        <v>2424</v>
      </c>
      <c r="C31" s="38">
        <v>19.555</v>
      </c>
      <c r="F31" s="37" t="s">
        <v>84</v>
      </c>
      <c r="G31" s="37" t="s">
        <v>128</v>
      </c>
      <c r="H31" s="45">
        <v>1</v>
      </c>
      <c r="I31" s="38">
        <v>8.0000000000000002E-3</v>
      </c>
    </row>
    <row r="32" spans="1:14" x14ac:dyDescent="0.25">
      <c r="A32" s="37" t="s">
        <v>29</v>
      </c>
      <c r="B32" s="45">
        <v>465</v>
      </c>
      <c r="C32" s="38">
        <v>3.7509999999999999</v>
      </c>
      <c r="F32" s="37" t="s">
        <v>85</v>
      </c>
      <c r="G32" s="37" t="s">
        <v>129</v>
      </c>
      <c r="H32" s="45">
        <v>345</v>
      </c>
      <c r="I32" s="38">
        <v>2.7829999999999999</v>
      </c>
    </row>
    <row r="33" spans="1:9" x14ac:dyDescent="0.25">
      <c r="A33" s="37" t="s">
        <v>30</v>
      </c>
      <c r="B33" s="45">
        <v>0</v>
      </c>
      <c r="C33" s="38">
        <v>0</v>
      </c>
      <c r="F33" s="37" t="s">
        <v>36</v>
      </c>
      <c r="G33" s="37" t="s">
        <v>130</v>
      </c>
      <c r="H33" s="45">
        <v>4</v>
      </c>
      <c r="I33" s="38">
        <v>3.2000000000000001E-2</v>
      </c>
    </row>
    <row r="34" spans="1:9" x14ac:dyDescent="0.25">
      <c r="A34" s="37" t="s">
        <v>31</v>
      </c>
      <c r="B34" s="45">
        <v>24</v>
      </c>
      <c r="C34" s="38">
        <v>0.19400000000000001</v>
      </c>
      <c r="F34" s="37" t="s">
        <v>37</v>
      </c>
      <c r="G34" s="37" t="s">
        <v>131</v>
      </c>
      <c r="H34" s="45">
        <v>18</v>
      </c>
      <c r="I34" s="38">
        <v>0.14599999999999999</v>
      </c>
    </row>
    <row r="35" spans="1:9" x14ac:dyDescent="0.25">
      <c r="A35" s="37" t="s">
        <v>32</v>
      </c>
      <c r="B35" s="45">
        <v>54</v>
      </c>
      <c r="C35" s="38">
        <v>0.436</v>
      </c>
      <c r="F35" s="37" t="s">
        <v>38</v>
      </c>
      <c r="G35" s="37" t="s">
        <v>132</v>
      </c>
      <c r="H35" s="45">
        <v>3</v>
      </c>
      <c r="I35" s="38">
        <v>2.4E-2</v>
      </c>
    </row>
    <row r="36" spans="1:9" ht="30" x14ac:dyDescent="0.25">
      <c r="A36" s="37" t="s">
        <v>33</v>
      </c>
      <c r="B36" s="45">
        <v>20</v>
      </c>
      <c r="C36" s="38">
        <v>0.161</v>
      </c>
      <c r="F36" s="37" t="s">
        <v>39</v>
      </c>
      <c r="G36" s="47" t="s">
        <v>133</v>
      </c>
      <c r="H36" s="45">
        <v>31</v>
      </c>
      <c r="I36" s="38">
        <v>0.25</v>
      </c>
    </row>
    <row r="37" spans="1:9" x14ac:dyDescent="0.25">
      <c r="A37" s="37" t="s">
        <v>84</v>
      </c>
      <c r="B37" s="45">
        <v>1</v>
      </c>
      <c r="C37" s="38">
        <v>8.0000000000000002E-3</v>
      </c>
      <c r="F37" s="37" t="s">
        <v>45</v>
      </c>
      <c r="G37" s="37" t="s">
        <v>134</v>
      </c>
      <c r="H37" s="45">
        <v>359</v>
      </c>
      <c r="I37" s="38">
        <v>2.8959999999999999</v>
      </c>
    </row>
    <row r="38" spans="1:9" x14ac:dyDescent="0.25">
      <c r="A38" s="37" t="s">
        <v>35</v>
      </c>
      <c r="B38" s="45">
        <v>180</v>
      </c>
      <c r="C38" s="38">
        <v>1.452</v>
      </c>
      <c r="F38" s="46" t="s">
        <v>46</v>
      </c>
      <c r="G38" s="46"/>
      <c r="H38" s="3">
        <f>SUM(H5:H37)</f>
        <v>12368</v>
      </c>
      <c r="I38" s="5">
        <f>SUM(I5:I37)</f>
        <v>99.772999999999996</v>
      </c>
    </row>
    <row r="39" spans="1:9" x14ac:dyDescent="0.25">
      <c r="A39" s="37" t="s">
        <v>36</v>
      </c>
      <c r="B39" s="45">
        <v>1</v>
      </c>
      <c r="C39" s="38">
        <v>8.0000000000000002E-3</v>
      </c>
    </row>
    <row r="40" spans="1:9" x14ac:dyDescent="0.25">
      <c r="A40" s="37" t="s">
        <v>37</v>
      </c>
      <c r="B40" s="45">
        <v>9</v>
      </c>
      <c r="C40" s="38">
        <v>7.2999999999999995E-2</v>
      </c>
      <c r="F40" s="3" t="s">
        <v>90</v>
      </c>
      <c r="G40" s="3"/>
      <c r="H40" s="3">
        <f>SUM(H31:H32,H35:H36)</f>
        <v>380</v>
      </c>
      <c r="I40" s="3">
        <f>SUM(I31:I32,I35:I36)</f>
        <v>3.0649999999999999</v>
      </c>
    </row>
    <row r="41" spans="1:9" x14ac:dyDescent="0.25">
      <c r="A41" s="37" t="s">
        <v>38</v>
      </c>
      <c r="B41" s="45">
        <v>2</v>
      </c>
      <c r="C41" s="38">
        <v>1.6E-2</v>
      </c>
      <c r="F41" s="37"/>
      <c r="G41" s="37"/>
      <c r="H41" s="3" t="s">
        <v>94</v>
      </c>
      <c r="I41" s="3" t="s">
        <v>91</v>
      </c>
    </row>
    <row r="42" spans="1:9" x14ac:dyDescent="0.25">
      <c r="A42" s="37" t="s">
        <v>86</v>
      </c>
      <c r="B42" s="45">
        <v>7</v>
      </c>
      <c r="C42" s="38">
        <v>5.6000000000000001E-2</v>
      </c>
      <c r="F42" s="37" t="s">
        <v>84</v>
      </c>
      <c r="G42" s="37"/>
      <c r="H42" s="45">
        <v>1</v>
      </c>
      <c r="I42" s="42">
        <f>(H42/$H$40)*100</f>
        <v>0.26315789473684209</v>
      </c>
    </row>
    <row r="43" spans="1:9" x14ac:dyDescent="0.25">
      <c r="A43" s="37" t="s">
        <v>87</v>
      </c>
      <c r="B43" s="45">
        <v>17</v>
      </c>
      <c r="C43" s="38">
        <v>0.13700000000000001</v>
      </c>
      <c r="F43" s="37" t="s">
        <v>85</v>
      </c>
      <c r="G43" s="37"/>
      <c r="H43" s="45">
        <v>345</v>
      </c>
      <c r="I43" s="42">
        <f>(H43/$H$40)*100</f>
        <v>90.789473684210535</v>
      </c>
    </row>
    <row r="44" spans="1:9" x14ac:dyDescent="0.25">
      <c r="A44" s="37" t="s">
        <v>88</v>
      </c>
      <c r="B44" s="45">
        <v>1</v>
      </c>
      <c r="C44" s="38">
        <v>8.0000000000000002E-3</v>
      </c>
      <c r="F44" s="37" t="s">
        <v>38</v>
      </c>
      <c r="G44" s="37"/>
      <c r="H44" s="45">
        <v>3</v>
      </c>
      <c r="I44" s="42">
        <f>(H44/$H$40)*100</f>
        <v>0.78947368421052633</v>
      </c>
    </row>
    <row r="45" spans="1:9" x14ac:dyDescent="0.25">
      <c r="A45" s="37" t="s">
        <v>89</v>
      </c>
      <c r="B45" s="45">
        <v>3</v>
      </c>
      <c r="C45" s="38">
        <v>2.4E-2</v>
      </c>
      <c r="F45" s="39" t="s">
        <v>39</v>
      </c>
      <c r="G45" s="39"/>
      <c r="H45" s="17">
        <v>31</v>
      </c>
      <c r="I45" s="43">
        <f>(H45/$H$40)*100</f>
        <v>8.1578947368421062</v>
      </c>
    </row>
    <row r="46" spans="1:9" x14ac:dyDescent="0.25">
      <c r="A46" s="37" t="s">
        <v>39</v>
      </c>
      <c r="B46" s="45">
        <v>31</v>
      </c>
      <c r="C46" s="38">
        <v>0.25</v>
      </c>
      <c r="I46" s="44"/>
    </row>
    <row r="47" spans="1:9" x14ac:dyDescent="0.25">
      <c r="A47" s="37" t="s">
        <v>41</v>
      </c>
      <c r="B47" s="45">
        <v>165</v>
      </c>
      <c r="C47" s="38">
        <v>1.331</v>
      </c>
      <c r="I47" s="44"/>
    </row>
    <row r="48" spans="1:9" ht="60" x14ac:dyDescent="0.25">
      <c r="A48" s="37" t="s">
        <v>42</v>
      </c>
      <c r="B48" s="45">
        <v>3</v>
      </c>
      <c r="C48" s="38">
        <v>2.4E-2</v>
      </c>
      <c r="F48" s="41" t="s">
        <v>96</v>
      </c>
      <c r="G48" s="41"/>
      <c r="H48" s="3" t="s">
        <v>94</v>
      </c>
      <c r="I48" s="3" t="s">
        <v>95</v>
      </c>
    </row>
    <row r="49" spans="1:9" x14ac:dyDescent="0.25">
      <c r="A49" s="37" t="s">
        <v>43</v>
      </c>
      <c r="B49" s="45">
        <v>9</v>
      </c>
      <c r="C49" s="38">
        <v>7.2999999999999995E-2</v>
      </c>
      <c r="F49" s="35" t="s">
        <v>86</v>
      </c>
      <c r="G49" s="35"/>
      <c r="H49" s="12">
        <v>7</v>
      </c>
      <c r="I49" s="36">
        <v>5.6000000000000001E-2</v>
      </c>
    </row>
    <row r="50" spans="1:9" x14ac:dyDescent="0.25">
      <c r="A50" s="37" t="s">
        <v>44</v>
      </c>
      <c r="B50" s="45">
        <v>1</v>
      </c>
      <c r="C50" s="38">
        <v>8.0000000000000002E-3</v>
      </c>
      <c r="F50" s="37" t="s">
        <v>87</v>
      </c>
      <c r="G50" s="37"/>
      <c r="H50" s="45">
        <v>17</v>
      </c>
      <c r="I50" s="38">
        <v>0.13700000000000001</v>
      </c>
    </row>
    <row r="51" spans="1:9" x14ac:dyDescent="0.25">
      <c r="A51" s="39" t="s">
        <v>45</v>
      </c>
      <c r="B51" s="17">
        <v>359</v>
      </c>
      <c r="C51" s="40">
        <v>2.8959999999999999</v>
      </c>
      <c r="F51" s="37" t="s">
        <v>88</v>
      </c>
      <c r="G51" s="37"/>
      <c r="H51" s="45">
        <v>1</v>
      </c>
      <c r="I51" s="38">
        <v>8.0000000000000002E-3</v>
      </c>
    </row>
    <row r="52" spans="1:9" x14ac:dyDescent="0.25">
      <c r="A52" s="3" t="s">
        <v>46</v>
      </c>
      <c r="B52" s="3">
        <f>SUM(B5:B51)</f>
        <v>12396</v>
      </c>
      <c r="C52" s="3">
        <f>SUM(C5:C51)</f>
        <v>99.997999999999976</v>
      </c>
      <c r="F52" s="39" t="s">
        <v>89</v>
      </c>
      <c r="G52" s="39"/>
      <c r="H52" s="17">
        <v>3</v>
      </c>
      <c r="I52" s="40">
        <v>2.4E-2</v>
      </c>
    </row>
    <row r="54" spans="1:9" x14ac:dyDescent="0.25">
      <c r="A54" t="s">
        <v>135</v>
      </c>
      <c r="C54">
        <f>SUM(C42:C45)</f>
        <v>0.22500000000000001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85E4-1C39-45BD-A08E-ED54ECF3EFB5}">
  <dimension ref="A1:W55"/>
  <sheetViews>
    <sheetView topLeftCell="C1" workbookViewId="0">
      <selection activeCell="T3" sqref="T3:U3"/>
    </sheetView>
  </sheetViews>
  <sheetFormatPr defaultRowHeight="15" x14ac:dyDescent="0.25"/>
  <cols>
    <col min="1" max="1" width="16.42578125" customWidth="1"/>
    <col min="2" max="2" width="18.140625" customWidth="1"/>
    <col min="4" max="4" width="8.140625" customWidth="1"/>
    <col min="5" max="5" width="8" customWidth="1"/>
    <col min="6" max="6" width="7.7109375" customWidth="1"/>
    <col min="7" max="8" width="7.85546875" customWidth="1"/>
    <col min="9" max="9" width="8.5703125" customWidth="1"/>
    <col min="10" max="10" width="7.42578125" customWidth="1"/>
    <col min="11" max="11" width="7.140625" customWidth="1"/>
    <col min="13" max="13" width="9.85546875" customWidth="1"/>
    <col min="14" max="15" width="7.85546875" customWidth="1"/>
  </cols>
  <sheetData>
    <row r="1" spans="1:23" x14ac:dyDescent="0.25">
      <c r="A1" t="s">
        <v>69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1662</v>
      </c>
      <c r="E5" s="4">
        <f>SUM(C22:C37)</f>
        <v>0.64998044583496284</v>
      </c>
      <c r="F5" s="3">
        <f>SUM(B23,B25,B27,B29,B31,B33)</f>
        <v>18</v>
      </c>
      <c r="G5" s="4">
        <f>SUM(C23,C25,C27,C29,C31,C33)</f>
        <v>7.0394994133750489E-3</v>
      </c>
      <c r="H5" s="3">
        <f>SUM(B22,B24,B26,B28,B30,B32)</f>
        <v>1640</v>
      </c>
      <c r="I5" s="4">
        <f>SUM(C22,C24,C26,C28,C30,C32)</f>
        <v>0.64137661321861561</v>
      </c>
      <c r="J5" s="3">
        <f>SUM(B34:B37)</f>
        <v>4</v>
      </c>
      <c r="K5" s="4">
        <f>SUM(C34:C37)</f>
        <v>1.564333202972233E-3</v>
      </c>
      <c r="L5" s="3">
        <f>SUM(B38:B39,B42:B49,B52)</f>
        <v>88</v>
      </c>
      <c r="M5" s="6">
        <f>SUM(C38:C39,C42:C49,C52)</f>
        <v>3.4415330465389124E-2</v>
      </c>
      <c r="N5" s="3">
        <f>SUM(B40:B41,B50:B51)</f>
        <v>0</v>
      </c>
      <c r="O5" s="6">
        <f>SUM(C40:C41,C50:C51)</f>
        <v>0</v>
      </c>
      <c r="P5" s="3">
        <f>SUM(B6:B9)</f>
        <v>394</v>
      </c>
      <c r="Q5" s="6">
        <f>SUM(C6:C9)</f>
        <v>0.15408682049276493</v>
      </c>
      <c r="R5" s="8">
        <f>B10</f>
        <v>19</v>
      </c>
      <c r="S5" s="6">
        <f>(C10)</f>
        <v>7.4305827141181073E-3</v>
      </c>
      <c r="T5" s="3">
        <f>SUM(B14:B17)</f>
        <v>250</v>
      </c>
      <c r="U5" s="4">
        <f>SUM(C14:C17)</f>
        <v>9.7770825185764576E-2</v>
      </c>
      <c r="V5" s="8">
        <f>B18</f>
        <v>19</v>
      </c>
      <c r="W5" s="6">
        <f>(C18)</f>
        <v>7.4305827141181073E-3</v>
      </c>
    </row>
    <row r="6" spans="1:23" x14ac:dyDescent="0.25">
      <c r="A6" t="s">
        <v>2</v>
      </c>
      <c r="B6">
        <v>383</v>
      </c>
      <c r="C6" s="1">
        <f t="shared" ref="C6:C53" si="0">B6/$B$55</f>
        <v>0.14978490418459131</v>
      </c>
    </row>
    <row r="7" spans="1:23" x14ac:dyDescent="0.25">
      <c r="A7" t="s">
        <v>3</v>
      </c>
      <c r="B7">
        <v>3</v>
      </c>
      <c r="C7" s="1">
        <f t="shared" si="0"/>
        <v>1.1732499022291747E-3</v>
      </c>
    </row>
    <row r="8" spans="1:23" x14ac:dyDescent="0.25">
      <c r="A8" t="s">
        <v>4</v>
      </c>
      <c r="B8">
        <v>3</v>
      </c>
      <c r="C8" s="1">
        <f t="shared" si="0"/>
        <v>1.1732499022291747E-3</v>
      </c>
    </row>
    <row r="9" spans="1:23" x14ac:dyDescent="0.25">
      <c r="A9" t="s">
        <v>5</v>
      </c>
      <c r="B9">
        <v>5</v>
      </c>
      <c r="C9" s="1">
        <f t="shared" si="0"/>
        <v>1.9554165037152915E-3</v>
      </c>
    </row>
    <row r="10" spans="1:23" x14ac:dyDescent="0.25">
      <c r="A10" t="s">
        <v>6</v>
      </c>
      <c r="B10">
        <v>19</v>
      </c>
      <c r="C10" s="1">
        <f t="shared" si="0"/>
        <v>7.4305827141181073E-3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26</v>
      </c>
      <c r="C12" s="1">
        <f t="shared" si="0"/>
        <v>1.0168165819319515E-2</v>
      </c>
    </row>
    <row r="13" spans="1:23" x14ac:dyDescent="0.25">
      <c r="A13" t="s">
        <v>9</v>
      </c>
      <c r="B13">
        <v>11</v>
      </c>
      <c r="C13" s="1">
        <f t="shared" si="0"/>
        <v>4.3019163081736414E-3</v>
      </c>
    </row>
    <row r="14" spans="1:23" x14ac:dyDescent="0.25">
      <c r="A14" t="s">
        <v>10</v>
      </c>
      <c r="B14">
        <v>245</v>
      </c>
      <c r="C14" s="1">
        <f t="shared" si="0"/>
        <v>9.5815408682049283E-2</v>
      </c>
    </row>
    <row r="15" spans="1:23" x14ac:dyDescent="0.25">
      <c r="A15" t="s">
        <v>11</v>
      </c>
      <c r="B15">
        <v>0</v>
      </c>
      <c r="C15" s="1">
        <f t="shared" si="0"/>
        <v>0</v>
      </c>
    </row>
    <row r="16" spans="1:23" x14ac:dyDescent="0.25">
      <c r="A16" t="s">
        <v>12</v>
      </c>
      <c r="B16">
        <v>3</v>
      </c>
      <c r="C16" s="1">
        <f t="shared" si="0"/>
        <v>1.1732499022291747E-3</v>
      </c>
    </row>
    <row r="17" spans="1:3" x14ac:dyDescent="0.25">
      <c r="A17" t="s">
        <v>13</v>
      </c>
      <c r="B17">
        <v>2</v>
      </c>
      <c r="C17" s="1">
        <f t="shared" si="0"/>
        <v>7.8216660148611649E-4</v>
      </c>
    </row>
    <row r="18" spans="1:3" x14ac:dyDescent="0.25">
      <c r="A18" t="s">
        <v>14</v>
      </c>
      <c r="B18">
        <v>19</v>
      </c>
      <c r="C18" s="1">
        <f t="shared" si="0"/>
        <v>7.4305827141181073E-3</v>
      </c>
    </row>
    <row r="19" spans="1:3" x14ac:dyDescent="0.25">
      <c r="A19" t="s">
        <v>15</v>
      </c>
      <c r="B19">
        <v>3</v>
      </c>
      <c r="C19" s="1">
        <f t="shared" si="0"/>
        <v>1.1732499022291747E-3</v>
      </c>
    </row>
    <row r="20" spans="1:3" x14ac:dyDescent="0.25">
      <c r="A20" t="s">
        <v>16</v>
      </c>
      <c r="B20">
        <v>40</v>
      </c>
      <c r="C20" s="1">
        <f t="shared" si="0"/>
        <v>1.5643332029722332E-2</v>
      </c>
    </row>
    <row r="21" spans="1:3" x14ac:dyDescent="0.25">
      <c r="A21" t="s">
        <v>17</v>
      </c>
      <c r="B21">
        <v>2</v>
      </c>
      <c r="C21" s="1">
        <f t="shared" si="0"/>
        <v>7.8216660148611649E-4</v>
      </c>
    </row>
    <row r="22" spans="1:3" x14ac:dyDescent="0.25">
      <c r="A22" t="s">
        <v>18</v>
      </c>
      <c r="B22">
        <v>76</v>
      </c>
      <c r="C22" s="1">
        <f t="shared" si="0"/>
        <v>2.9722330856472429E-2</v>
      </c>
    </row>
    <row r="23" spans="1:3" x14ac:dyDescent="0.25">
      <c r="A23" t="s">
        <v>19</v>
      </c>
      <c r="B23">
        <v>1</v>
      </c>
      <c r="C23" s="1">
        <f t="shared" si="0"/>
        <v>3.9108330074305825E-4</v>
      </c>
    </row>
    <row r="24" spans="1:3" x14ac:dyDescent="0.25">
      <c r="A24" t="s">
        <v>20</v>
      </c>
      <c r="B24">
        <v>118</v>
      </c>
      <c r="C24" s="1">
        <f t="shared" si="0"/>
        <v>4.6147829487680876E-2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69</v>
      </c>
      <c r="C26" s="1">
        <f t="shared" si="0"/>
        <v>2.6984747751271021E-2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72</v>
      </c>
      <c r="C28" s="1">
        <f t="shared" si="0"/>
        <v>2.8157997653500196E-2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682</v>
      </c>
      <c r="C30" s="1">
        <f t="shared" si="0"/>
        <v>0.26671881110676576</v>
      </c>
    </row>
    <row r="31" spans="1:3" x14ac:dyDescent="0.25">
      <c r="A31" t="s">
        <v>27</v>
      </c>
      <c r="B31">
        <v>3</v>
      </c>
      <c r="C31" s="1">
        <f t="shared" si="0"/>
        <v>1.1732499022291747E-3</v>
      </c>
    </row>
    <row r="32" spans="1:3" x14ac:dyDescent="0.25">
      <c r="A32" t="s">
        <v>28</v>
      </c>
      <c r="B32">
        <v>623</v>
      </c>
      <c r="C32" s="1">
        <f t="shared" si="0"/>
        <v>0.2436448963629253</v>
      </c>
    </row>
    <row r="33" spans="1:3" x14ac:dyDescent="0.25">
      <c r="A33" t="s">
        <v>29</v>
      </c>
      <c r="B33">
        <v>14</v>
      </c>
      <c r="C33" s="1">
        <f t="shared" si="0"/>
        <v>5.4751662104028159E-3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t="s">
        <v>33</v>
      </c>
      <c r="B37">
        <v>4</v>
      </c>
      <c r="C37" s="1">
        <f t="shared" si="0"/>
        <v>1.564333202972233E-3</v>
      </c>
    </row>
    <row r="38" spans="1:3" x14ac:dyDescent="0.25">
      <c r="A38" t="s">
        <v>34</v>
      </c>
      <c r="B38">
        <v>1</v>
      </c>
      <c r="C38" s="1">
        <f t="shared" si="0"/>
        <v>3.9108330074305825E-4</v>
      </c>
    </row>
    <row r="39" spans="1:3" x14ac:dyDescent="0.25">
      <c r="A39" t="s">
        <v>35</v>
      </c>
      <c r="B39">
        <v>45</v>
      </c>
      <c r="C39" s="1">
        <f t="shared" si="0"/>
        <v>1.7598748533437621E-2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2</v>
      </c>
      <c r="C43" s="1">
        <f t="shared" si="0"/>
        <v>7.8216660148611649E-4</v>
      </c>
    </row>
    <row r="44" spans="1:3" x14ac:dyDescent="0.25">
      <c r="A44" s="37" t="s">
        <v>87</v>
      </c>
      <c r="B44">
        <v>8</v>
      </c>
      <c r="C44" s="1">
        <f t="shared" si="0"/>
        <v>3.128666405944466E-3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1</v>
      </c>
      <c r="C46" s="1">
        <f t="shared" si="0"/>
        <v>3.9108330074305825E-4</v>
      </c>
    </row>
    <row r="47" spans="1:3" x14ac:dyDescent="0.25">
      <c r="A47" t="s">
        <v>39</v>
      </c>
      <c r="B47">
        <v>7</v>
      </c>
      <c r="C47" s="1">
        <f t="shared" si="0"/>
        <v>2.7375831052014079E-3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23</v>
      </c>
      <c r="C49" s="1">
        <f t="shared" si="0"/>
        <v>8.9949159170903403E-3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1</v>
      </c>
      <c r="C52" s="1">
        <f t="shared" si="0"/>
        <v>3.9108330074305825E-4</v>
      </c>
    </row>
    <row r="53" spans="1:3" x14ac:dyDescent="0.25">
      <c r="A53" t="s">
        <v>45</v>
      </c>
      <c r="B53">
        <v>43</v>
      </c>
      <c r="C53" s="1">
        <f t="shared" si="0"/>
        <v>1.6816581931951506E-2</v>
      </c>
    </row>
    <row r="55" spans="1:3" x14ac:dyDescent="0.25">
      <c r="A55" t="s">
        <v>46</v>
      </c>
      <c r="B55">
        <f>SUM(B6:B53)</f>
        <v>2557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4A6E5-A176-471D-A082-08114F3D3695}">
  <dimension ref="A1:W55"/>
  <sheetViews>
    <sheetView topLeftCell="B1" workbookViewId="0">
      <selection activeCell="T3" sqref="T3:U3"/>
    </sheetView>
  </sheetViews>
  <sheetFormatPr defaultRowHeight="15" x14ac:dyDescent="0.25"/>
  <cols>
    <col min="1" max="1" width="16.42578125" customWidth="1"/>
    <col min="2" max="2" width="17.5703125" customWidth="1"/>
    <col min="4" max="4" width="7.5703125" customWidth="1"/>
    <col min="5" max="5" width="8.42578125" customWidth="1"/>
    <col min="6" max="7" width="7.5703125" customWidth="1"/>
    <col min="8" max="8" width="7.85546875" customWidth="1"/>
    <col min="10" max="10" width="7.42578125" customWidth="1"/>
    <col min="11" max="11" width="8.42578125" customWidth="1"/>
    <col min="13" max="13" width="10.140625" customWidth="1"/>
    <col min="14" max="14" width="7.85546875" customWidth="1"/>
    <col min="15" max="15" width="8" customWidth="1"/>
    <col min="16" max="16" width="7.85546875" customWidth="1"/>
    <col min="17" max="17" width="8.5703125" customWidth="1"/>
    <col min="18" max="18" width="7.85546875" customWidth="1"/>
    <col min="19" max="19" width="7.28515625" customWidth="1"/>
    <col min="20" max="20" width="8" customWidth="1"/>
    <col min="21" max="21" width="11.42578125" customWidth="1"/>
    <col min="22" max="22" width="7.7109375" customWidth="1"/>
    <col min="23" max="23" width="7.5703125" customWidth="1"/>
  </cols>
  <sheetData>
    <row r="1" spans="1:23" x14ac:dyDescent="0.25">
      <c r="A1" t="s">
        <v>70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28</v>
      </c>
      <c r="E5" s="4">
        <f>SUM(C22:C37)</f>
        <v>0.41176470588235292</v>
      </c>
      <c r="F5" s="3">
        <f>SUM(B23,B25,B27,B29,B31,B33)</f>
        <v>2</v>
      </c>
      <c r="G5" s="4">
        <f>SUM(C23,C25,C27,C29,C31,C33)</f>
        <v>2.9411764705882353E-2</v>
      </c>
      <c r="H5" s="3">
        <f>SUM(B22,B24,B26,B28,B30,B32)</f>
        <v>26</v>
      </c>
      <c r="I5" s="4">
        <f>SUM(C22,C24,C26,C28,C30,C32)</f>
        <v>0.38235294117647056</v>
      </c>
      <c r="J5" s="3">
        <f>SUM(B34:B37)</f>
        <v>0</v>
      </c>
      <c r="K5" s="4">
        <f>SUM(C34:C37)</f>
        <v>0</v>
      </c>
      <c r="L5" s="3">
        <f>SUM(B38:B39,B42:B49,B52)</f>
        <v>2</v>
      </c>
      <c r="M5" s="6">
        <f>SUM(C38:C39,C42:C49,C52)</f>
        <v>2.9411764705882353E-2</v>
      </c>
      <c r="N5" s="3">
        <f>SUM(B40:B41,B50:B51)</f>
        <v>0</v>
      </c>
      <c r="O5" s="6">
        <f>SUM(C40:C41,C50:C51)</f>
        <v>0</v>
      </c>
      <c r="P5" s="3">
        <f>SUM(B6:B9)</f>
        <v>9</v>
      </c>
      <c r="Q5" s="6">
        <f>SUM(C6:C9)</f>
        <v>0.13235294117647059</v>
      </c>
      <c r="R5" s="8">
        <f>B10</f>
        <v>0</v>
      </c>
      <c r="S5" s="6">
        <f>(C10)</f>
        <v>0</v>
      </c>
      <c r="T5" s="3">
        <f>SUM(B14:B17)</f>
        <v>12</v>
      </c>
      <c r="U5" s="4">
        <f>SUM(C14:C17)</f>
        <v>0.17647058823529413</v>
      </c>
      <c r="V5" s="8">
        <f>B18</f>
        <v>1</v>
      </c>
      <c r="W5" s="6">
        <f>(C18)</f>
        <v>1.4705882352941176E-2</v>
      </c>
    </row>
    <row r="6" spans="1:23" x14ac:dyDescent="0.25">
      <c r="A6" t="s">
        <v>2</v>
      </c>
      <c r="B6">
        <v>9</v>
      </c>
      <c r="C6" s="1">
        <f t="shared" ref="C6:C53" si="0">B6/$B$55</f>
        <v>0.13235294117647059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1</v>
      </c>
      <c r="C12" s="1">
        <f t="shared" si="0"/>
        <v>1.4705882352941176E-2</v>
      </c>
    </row>
    <row r="13" spans="1:23" x14ac:dyDescent="0.25">
      <c r="A13" t="s">
        <v>9</v>
      </c>
      <c r="B13">
        <v>4</v>
      </c>
      <c r="C13" s="1">
        <f t="shared" si="0"/>
        <v>5.8823529411764705E-2</v>
      </c>
    </row>
    <row r="14" spans="1:23" x14ac:dyDescent="0.25">
      <c r="A14" t="s">
        <v>10</v>
      </c>
      <c r="B14">
        <v>12</v>
      </c>
      <c r="C14" s="1">
        <f t="shared" si="0"/>
        <v>0.17647058823529413</v>
      </c>
    </row>
    <row r="15" spans="1:23" x14ac:dyDescent="0.25">
      <c r="A15" t="s">
        <v>11</v>
      </c>
      <c r="B15">
        <v>0</v>
      </c>
      <c r="C15" s="1">
        <f t="shared" si="0"/>
        <v>0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1</v>
      </c>
      <c r="C18" s="1">
        <f t="shared" si="0"/>
        <v>1.4705882352941176E-2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1</v>
      </c>
      <c r="C22" s="1">
        <f t="shared" si="0"/>
        <v>1.4705882352941176E-2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3</v>
      </c>
      <c r="C24" s="1">
        <f t="shared" si="0"/>
        <v>4.4117647058823532E-2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3</v>
      </c>
      <c r="C26" s="1">
        <f t="shared" si="0"/>
        <v>4.4117647058823532E-2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4</v>
      </c>
      <c r="C28" s="1">
        <f t="shared" si="0"/>
        <v>5.8823529411764705E-2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11</v>
      </c>
      <c r="C30" s="1">
        <f t="shared" si="0"/>
        <v>0.16176470588235295</v>
      </c>
    </row>
    <row r="31" spans="1:3" x14ac:dyDescent="0.25">
      <c r="A31" t="s">
        <v>27</v>
      </c>
      <c r="B31">
        <v>0</v>
      </c>
      <c r="C31" s="1">
        <f t="shared" si="0"/>
        <v>0</v>
      </c>
    </row>
    <row r="32" spans="1:3" x14ac:dyDescent="0.25">
      <c r="A32" t="s">
        <v>28</v>
      </c>
      <c r="B32">
        <v>4</v>
      </c>
      <c r="C32" s="1">
        <f t="shared" si="0"/>
        <v>5.8823529411764705E-2</v>
      </c>
    </row>
    <row r="33" spans="1:3" x14ac:dyDescent="0.25">
      <c r="A33" t="s">
        <v>29</v>
      </c>
      <c r="B33">
        <v>2</v>
      </c>
      <c r="C33" s="1">
        <f t="shared" si="0"/>
        <v>2.9411764705882353E-2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0</v>
      </c>
      <c r="C39" s="1">
        <f t="shared" si="0"/>
        <v>0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1</v>
      </c>
      <c r="C47" s="1">
        <f t="shared" si="0"/>
        <v>1.4705882352941176E-2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1</v>
      </c>
      <c r="C49" s="1">
        <f t="shared" si="0"/>
        <v>1.4705882352941176E-2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11</v>
      </c>
      <c r="C53" s="1">
        <f t="shared" si="0"/>
        <v>0.16176470588235295</v>
      </c>
    </row>
    <row r="55" spans="1:3" x14ac:dyDescent="0.25">
      <c r="A55" t="s">
        <v>46</v>
      </c>
      <c r="B55">
        <f>SUM(B6:B53)</f>
        <v>68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BC197-EC22-4BD3-8589-285E8F4664F0}">
  <dimension ref="A1:W55"/>
  <sheetViews>
    <sheetView topLeftCell="B1" workbookViewId="0">
      <selection activeCell="T3" sqref="T3:U3"/>
    </sheetView>
  </sheetViews>
  <sheetFormatPr defaultRowHeight="15" x14ac:dyDescent="0.25"/>
  <cols>
    <col min="1" max="1" width="16" customWidth="1"/>
    <col min="2" max="2" width="17.28515625" customWidth="1"/>
    <col min="4" max="4" width="7.28515625" customWidth="1"/>
    <col min="5" max="5" width="8.28515625" customWidth="1"/>
    <col min="6" max="6" width="7.42578125" customWidth="1"/>
    <col min="7" max="8" width="8" customWidth="1"/>
    <col min="9" max="9" width="8.5703125" customWidth="1"/>
    <col min="10" max="10" width="7.28515625" customWidth="1"/>
    <col min="11" max="11" width="7.140625" customWidth="1"/>
    <col min="13" max="13" width="10.42578125" customWidth="1"/>
    <col min="14" max="14" width="7.85546875" customWidth="1"/>
    <col min="15" max="15" width="8" customWidth="1"/>
    <col min="16" max="16" width="7.85546875" customWidth="1"/>
    <col min="17" max="17" width="8.28515625" customWidth="1"/>
    <col min="18" max="19" width="7.5703125" customWidth="1"/>
    <col min="20" max="20" width="7.85546875" customWidth="1"/>
    <col min="21" max="21" width="11" customWidth="1"/>
    <col min="22" max="22" width="7.7109375" customWidth="1"/>
    <col min="23" max="23" width="8.28515625" customWidth="1"/>
  </cols>
  <sheetData>
    <row r="1" spans="1:23" x14ac:dyDescent="0.25">
      <c r="A1" t="s">
        <v>71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180</v>
      </c>
      <c r="E5" s="4">
        <f>SUM(C22:C37)</f>
        <v>0.4285714285714286</v>
      </c>
      <c r="F5" s="3">
        <f>SUM(B23,B25,B27,B29,B31,B33)</f>
        <v>8</v>
      </c>
      <c r="G5" s="4">
        <f>SUM(C23,C25,C27,C29,C31,C33)</f>
        <v>1.9047619047619049E-2</v>
      </c>
      <c r="H5" s="3">
        <f>SUM(B22,B24,B26,B28,B30,B32)</f>
        <v>172</v>
      </c>
      <c r="I5" s="4">
        <f>SUM(C22,C24,C26,C28,C30,C32)</f>
        <v>0.40952380952380951</v>
      </c>
      <c r="J5" s="3">
        <f>SUM(B34:B37)</f>
        <v>0</v>
      </c>
      <c r="K5" s="4">
        <f>SUM(C34:C37)</f>
        <v>0</v>
      </c>
      <c r="L5" s="3">
        <f>SUM(B38:B39,B42, B47:B49,B52)</f>
        <v>14</v>
      </c>
      <c r="M5" s="6">
        <f>SUM(C38:C39,C42:C49,C52)</f>
        <v>3.5714285714285712E-2</v>
      </c>
      <c r="N5" s="3">
        <f>SUM(B40:B41,B50:B51)</f>
        <v>0</v>
      </c>
      <c r="O5" s="6">
        <f>SUM(C40:C41,C50:C51)</f>
        <v>0</v>
      </c>
      <c r="P5" s="3">
        <f>SUM(B6:B9)</f>
        <v>76</v>
      </c>
      <c r="Q5" s="6">
        <f>SUM(C6:C9)</f>
        <v>0.18095238095238095</v>
      </c>
      <c r="R5" s="8">
        <f>B10</f>
        <v>5</v>
      </c>
      <c r="S5" s="6">
        <f>(C10)</f>
        <v>1.1904761904761904E-2</v>
      </c>
      <c r="T5" s="3">
        <f>SUM(B14:B17)</f>
        <v>108</v>
      </c>
      <c r="U5" s="4">
        <f>SUM(C14:C17)</f>
        <v>0.25714285714285712</v>
      </c>
      <c r="V5" s="8">
        <f>B18</f>
        <v>2</v>
      </c>
      <c r="W5" s="6">
        <f>(C18)</f>
        <v>4.7619047619047623E-3</v>
      </c>
    </row>
    <row r="6" spans="1:23" x14ac:dyDescent="0.25">
      <c r="A6" t="s">
        <v>2</v>
      </c>
      <c r="B6">
        <v>74</v>
      </c>
      <c r="C6" s="1">
        <f t="shared" ref="C6:C53" si="0">B6/$B$55</f>
        <v>0.1761904761904762</v>
      </c>
    </row>
    <row r="7" spans="1:23" x14ac:dyDescent="0.25">
      <c r="A7" t="s">
        <v>3</v>
      </c>
      <c r="B7">
        <v>1</v>
      </c>
      <c r="C7" s="1">
        <f t="shared" si="0"/>
        <v>2.3809523809523812E-3</v>
      </c>
    </row>
    <row r="8" spans="1:23" x14ac:dyDescent="0.25">
      <c r="A8" t="s">
        <v>4</v>
      </c>
      <c r="B8">
        <v>1</v>
      </c>
      <c r="C8" s="1">
        <f t="shared" si="0"/>
        <v>2.3809523809523812E-3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5</v>
      </c>
      <c r="C10" s="1">
        <f t="shared" si="0"/>
        <v>1.1904761904761904E-2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3</v>
      </c>
      <c r="C12" s="1">
        <f t="shared" si="0"/>
        <v>7.1428571428571426E-3</v>
      </c>
    </row>
    <row r="13" spans="1:23" x14ac:dyDescent="0.25">
      <c r="A13" t="s">
        <v>9</v>
      </c>
      <c r="B13">
        <v>6</v>
      </c>
      <c r="C13" s="1">
        <f t="shared" si="0"/>
        <v>1.4285714285714285E-2</v>
      </c>
    </row>
    <row r="14" spans="1:23" x14ac:dyDescent="0.25">
      <c r="A14" t="s">
        <v>10</v>
      </c>
      <c r="B14">
        <v>105</v>
      </c>
      <c r="C14" s="1">
        <f t="shared" si="0"/>
        <v>0.25</v>
      </c>
    </row>
    <row r="15" spans="1:23" x14ac:dyDescent="0.25">
      <c r="A15" t="s">
        <v>11</v>
      </c>
      <c r="B15">
        <v>2</v>
      </c>
      <c r="C15" s="1">
        <f t="shared" si="0"/>
        <v>4.7619047619047623E-3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1</v>
      </c>
      <c r="C17" s="1">
        <f t="shared" si="0"/>
        <v>2.3809523809523812E-3</v>
      </c>
    </row>
    <row r="18" spans="1:3" x14ac:dyDescent="0.25">
      <c r="A18" t="s">
        <v>14</v>
      </c>
      <c r="B18">
        <v>2</v>
      </c>
      <c r="C18" s="1">
        <f t="shared" si="0"/>
        <v>4.7619047619047623E-3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7</v>
      </c>
      <c r="C20" s="1">
        <f t="shared" si="0"/>
        <v>1.6666666666666666E-2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18</v>
      </c>
      <c r="C22" s="1">
        <f t="shared" si="0"/>
        <v>4.2857142857142858E-2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10</v>
      </c>
      <c r="C24" s="1">
        <f t="shared" si="0"/>
        <v>2.3809523809523808E-2</v>
      </c>
    </row>
    <row r="25" spans="1:3" x14ac:dyDescent="0.25">
      <c r="A25" t="s">
        <v>21</v>
      </c>
      <c r="B25">
        <v>1</v>
      </c>
      <c r="C25" s="1">
        <f t="shared" si="0"/>
        <v>2.3809523809523812E-3</v>
      </c>
    </row>
    <row r="26" spans="1:3" x14ac:dyDescent="0.25">
      <c r="A26" t="s">
        <v>22</v>
      </c>
      <c r="B26">
        <v>9</v>
      </c>
      <c r="C26" s="1">
        <f t="shared" si="0"/>
        <v>2.1428571428571429E-2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11</v>
      </c>
      <c r="C28" s="1">
        <f t="shared" si="0"/>
        <v>2.6190476190476191E-2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67</v>
      </c>
      <c r="C30" s="1">
        <f t="shared" si="0"/>
        <v>0.15952380952380951</v>
      </c>
    </row>
    <row r="31" spans="1:3" x14ac:dyDescent="0.25">
      <c r="A31" t="s">
        <v>27</v>
      </c>
      <c r="B31">
        <v>5</v>
      </c>
      <c r="C31" s="1">
        <f t="shared" si="0"/>
        <v>1.1904761904761904E-2</v>
      </c>
    </row>
    <row r="32" spans="1:3" x14ac:dyDescent="0.25">
      <c r="A32" t="s">
        <v>28</v>
      </c>
      <c r="B32">
        <v>57</v>
      </c>
      <c r="C32" s="1">
        <f t="shared" si="0"/>
        <v>0.1357142857142857</v>
      </c>
    </row>
    <row r="33" spans="1:3" x14ac:dyDescent="0.25">
      <c r="A33" t="s">
        <v>29</v>
      </c>
      <c r="B33">
        <v>2</v>
      </c>
      <c r="C33" s="1">
        <f t="shared" si="0"/>
        <v>4.7619047619047623E-3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7</v>
      </c>
      <c r="C39" s="1">
        <f t="shared" si="0"/>
        <v>1.6666666666666666E-2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1</v>
      </c>
      <c r="C43" s="1">
        <f t="shared" si="0"/>
        <v>2.3809523809523812E-3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2</v>
      </c>
      <c r="C47" s="1">
        <f t="shared" si="0"/>
        <v>4.7619047619047623E-3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5</v>
      </c>
      <c r="C49" s="1">
        <f t="shared" si="0"/>
        <v>1.1904761904761904E-2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18</v>
      </c>
      <c r="C53" s="1">
        <f t="shared" si="0"/>
        <v>4.2857142857142858E-2</v>
      </c>
    </row>
    <row r="55" spans="1:3" x14ac:dyDescent="0.25">
      <c r="A55" t="s">
        <v>46</v>
      </c>
      <c r="B55">
        <f>SUM(B6:B53)</f>
        <v>420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4C159-0648-47A2-A142-60DF3C0112A8}">
  <dimension ref="A1:W55"/>
  <sheetViews>
    <sheetView topLeftCell="B1" workbookViewId="0">
      <selection activeCell="T3" sqref="T3:U3"/>
    </sheetView>
  </sheetViews>
  <sheetFormatPr defaultRowHeight="15" x14ac:dyDescent="0.25"/>
  <cols>
    <col min="1" max="1" width="16.7109375" customWidth="1"/>
    <col min="2" max="2" width="18" customWidth="1"/>
    <col min="4" max="4" width="7.85546875" customWidth="1"/>
    <col min="5" max="5" width="8.28515625" customWidth="1"/>
    <col min="6" max="6" width="7.7109375" customWidth="1"/>
    <col min="7" max="7" width="7.5703125" customWidth="1"/>
    <col min="8" max="8" width="8.140625" customWidth="1"/>
    <col min="9" max="9" width="8.7109375" customWidth="1"/>
    <col min="10" max="10" width="7.85546875" customWidth="1"/>
    <col min="11" max="11" width="8" customWidth="1"/>
    <col min="13" max="13" width="10.85546875" customWidth="1"/>
    <col min="14" max="14" width="7.85546875" customWidth="1"/>
    <col min="15" max="15" width="8.5703125" customWidth="1"/>
    <col min="16" max="16" width="7.7109375" customWidth="1"/>
    <col min="17" max="17" width="8.42578125" customWidth="1"/>
    <col min="18" max="18" width="8" customWidth="1"/>
    <col min="19" max="19" width="7.7109375" customWidth="1"/>
    <col min="20" max="20" width="8" customWidth="1"/>
    <col min="21" max="21" width="11.42578125" customWidth="1"/>
    <col min="22" max="22" width="7.7109375" customWidth="1"/>
    <col min="23" max="23" width="8" customWidth="1"/>
  </cols>
  <sheetData>
    <row r="1" spans="1:23" x14ac:dyDescent="0.25">
      <c r="A1" t="s">
        <v>72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929</v>
      </c>
      <c r="E5" s="4">
        <f>SUM(C22:C37)</f>
        <v>0.48134715025906738</v>
      </c>
      <c r="F5" s="3">
        <f>SUM(B23,B25,B27,B29,B31,B33)</f>
        <v>18</v>
      </c>
      <c r="G5" s="4">
        <f>SUM(C23,C25,C27,C29,C31,C33)</f>
        <v>9.3264248704663204E-3</v>
      </c>
      <c r="H5" s="3">
        <f>SUM(B22,B24,B26,B28,B30,B32)</f>
        <v>905</v>
      </c>
      <c r="I5" s="4">
        <f>SUM(C22,C24,C26,C28,C30,C32)</f>
        <v>0.4689119170984456</v>
      </c>
      <c r="J5" s="3">
        <f>SUM(B34:B37)</f>
        <v>6</v>
      </c>
      <c r="K5" s="4">
        <f>SUM(C34:C37)</f>
        <v>3.1088082901554403E-3</v>
      </c>
      <c r="L5" s="3">
        <f>SUM(B38:B39,B42:B49,B52)</f>
        <v>67</v>
      </c>
      <c r="M5" s="6">
        <f>SUM(C38:C39,C42:C49,C52)</f>
        <v>3.4715025906735753E-2</v>
      </c>
      <c r="N5" s="3">
        <f>SUM(B40:B41,B50:B51)</f>
        <v>1</v>
      </c>
      <c r="O5" s="6">
        <f>SUM(C40:C41,C50:C51)</f>
        <v>5.1813471502590671E-4</v>
      </c>
      <c r="P5" s="3">
        <f>SUM(B6:B9)</f>
        <v>500</v>
      </c>
      <c r="Q5" s="6">
        <f>SUM(C6:C9)</f>
        <v>0.25906735751295334</v>
      </c>
      <c r="R5" s="8">
        <f>B10</f>
        <v>14</v>
      </c>
      <c r="S5" s="6">
        <f>(C10)</f>
        <v>7.2538860103626944E-3</v>
      </c>
      <c r="T5" s="3">
        <f>SUM(B14:B17)</f>
        <v>300</v>
      </c>
      <c r="U5" s="4">
        <f>SUM(C14:C17)</f>
        <v>0.15544041450777202</v>
      </c>
      <c r="V5" s="8">
        <f>B18</f>
        <v>5</v>
      </c>
      <c r="W5" s="6">
        <f>(C18)</f>
        <v>2.5906735751295338E-3</v>
      </c>
    </row>
    <row r="6" spans="1:23" x14ac:dyDescent="0.25">
      <c r="A6" t="s">
        <v>2</v>
      </c>
      <c r="B6">
        <v>491</v>
      </c>
      <c r="C6" s="1">
        <f t="shared" ref="C6:C53" si="0">B6/$B$55</f>
        <v>0.25440414507772019</v>
      </c>
    </row>
    <row r="7" spans="1:23" x14ac:dyDescent="0.25">
      <c r="A7" t="s">
        <v>3</v>
      </c>
      <c r="B7">
        <v>2</v>
      </c>
      <c r="C7" s="1">
        <f t="shared" si="0"/>
        <v>1.0362694300518134E-3</v>
      </c>
    </row>
    <row r="8" spans="1:23" x14ac:dyDescent="0.25">
      <c r="A8" t="s">
        <v>4</v>
      </c>
      <c r="B8">
        <v>3</v>
      </c>
      <c r="C8" s="1">
        <f t="shared" si="0"/>
        <v>1.5544041450777201E-3</v>
      </c>
    </row>
    <row r="9" spans="1:23" x14ac:dyDescent="0.25">
      <c r="A9" t="s">
        <v>5</v>
      </c>
      <c r="B9">
        <v>4</v>
      </c>
      <c r="C9" s="1">
        <f t="shared" si="0"/>
        <v>2.0725388601036268E-3</v>
      </c>
    </row>
    <row r="10" spans="1:23" x14ac:dyDescent="0.25">
      <c r="A10" t="s">
        <v>6</v>
      </c>
      <c r="B10">
        <v>14</v>
      </c>
      <c r="C10" s="1">
        <f t="shared" si="0"/>
        <v>7.2538860103626944E-3</v>
      </c>
    </row>
    <row r="11" spans="1:23" x14ac:dyDescent="0.25">
      <c r="A11" t="s">
        <v>7</v>
      </c>
      <c r="B11">
        <v>3</v>
      </c>
      <c r="C11" s="1">
        <f t="shared" si="0"/>
        <v>1.5544041450777201E-3</v>
      </c>
    </row>
    <row r="12" spans="1:23" x14ac:dyDescent="0.25">
      <c r="A12" t="s">
        <v>8</v>
      </c>
      <c r="B12">
        <v>21</v>
      </c>
      <c r="C12" s="1">
        <f t="shared" si="0"/>
        <v>1.0880829015544042E-2</v>
      </c>
    </row>
    <row r="13" spans="1:23" x14ac:dyDescent="0.25">
      <c r="A13" t="s">
        <v>9</v>
      </c>
      <c r="B13">
        <v>9</v>
      </c>
      <c r="C13" s="1">
        <f t="shared" si="0"/>
        <v>4.6632124352331602E-3</v>
      </c>
    </row>
    <row r="14" spans="1:23" x14ac:dyDescent="0.25">
      <c r="A14" t="s">
        <v>10</v>
      </c>
      <c r="B14">
        <v>293</v>
      </c>
      <c r="C14" s="1">
        <f t="shared" si="0"/>
        <v>0.15181347150259067</v>
      </c>
    </row>
    <row r="15" spans="1:23" x14ac:dyDescent="0.25">
      <c r="A15" t="s">
        <v>11</v>
      </c>
      <c r="B15">
        <v>2</v>
      </c>
      <c r="C15" s="1">
        <f t="shared" si="0"/>
        <v>1.0362694300518134E-3</v>
      </c>
    </row>
    <row r="16" spans="1:23" x14ac:dyDescent="0.25">
      <c r="A16" t="s">
        <v>12</v>
      </c>
      <c r="B16">
        <v>1</v>
      </c>
      <c r="C16" s="1">
        <f t="shared" si="0"/>
        <v>5.1813471502590671E-4</v>
      </c>
    </row>
    <row r="17" spans="1:3" x14ac:dyDescent="0.25">
      <c r="A17" t="s">
        <v>13</v>
      </c>
      <c r="B17">
        <v>4</v>
      </c>
      <c r="C17" s="1">
        <f t="shared" si="0"/>
        <v>2.0725388601036268E-3</v>
      </c>
    </row>
    <row r="18" spans="1:3" x14ac:dyDescent="0.25">
      <c r="A18" t="s">
        <v>14</v>
      </c>
      <c r="B18">
        <v>5</v>
      </c>
      <c r="C18" s="1">
        <f t="shared" si="0"/>
        <v>2.5906735751295338E-3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29</v>
      </c>
      <c r="C20" s="1">
        <f t="shared" si="0"/>
        <v>1.5025906735751295E-2</v>
      </c>
    </row>
    <row r="21" spans="1:3" x14ac:dyDescent="0.25">
      <c r="A21" t="s">
        <v>17</v>
      </c>
      <c r="B21">
        <v>1</v>
      </c>
      <c r="C21" s="1">
        <f t="shared" si="0"/>
        <v>5.1813471502590671E-4</v>
      </c>
    </row>
    <row r="22" spans="1:3" x14ac:dyDescent="0.25">
      <c r="A22" t="s">
        <v>18</v>
      </c>
      <c r="B22">
        <v>70</v>
      </c>
      <c r="C22" s="1">
        <f t="shared" si="0"/>
        <v>3.6269430051813469E-2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86</v>
      </c>
      <c r="C24" s="1">
        <f t="shared" si="0"/>
        <v>4.4559585492227979E-2</v>
      </c>
    </row>
    <row r="25" spans="1:3" x14ac:dyDescent="0.25">
      <c r="A25" t="s">
        <v>21</v>
      </c>
      <c r="B25">
        <v>1</v>
      </c>
      <c r="C25" s="1">
        <f t="shared" si="0"/>
        <v>5.1813471502590671E-4</v>
      </c>
    </row>
    <row r="26" spans="1:3" x14ac:dyDescent="0.25">
      <c r="A26" t="s">
        <v>22</v>
      </c>
      <c r="B26">
        <v>31</v>
      </c>
      <c r="C26" s="1">
        <f t="shared" si="0"/>
        <v>1.6062176165803108E-2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38</v>
      </c>
      <c r="C28" s="1">
        <f t="shared" si="0"/>
        <v>1.9689119170984457E-2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360</v>
      </c>
      <c r="C30" s="1">
        <f t="shared" si="0"/>
        <v>0.18652849740932642</v>
      </c>
    </row>
    <row r="31" spans="1:3" x14ac:dyDescent="0.25">
      <c r="A31" t="s">
        <v>27</v>
      </c>
      <c r="B31">
        <v>7</v>
      </c>
      <c r="C31" s="1">
        <f t="shared" si="0"/>
        <v>3.6269430051813472E-3</v>
      </c>
    </row>
    <row r="32" spans="1:3" x14ac:dyDescent="0.25">
      <c r="A32" t="s">
        <v>28</v>
      </c>
      <c r="B32">
        <v>320</v>
      </c>
      <c r="C32" s="1">
        <f t="shared" si="0"/>
        <v>0.16580310880829016</v>
      </c>
    </row>
    <row r="33" spans="1:3" x14ac:dyDescent="0.25">
      <c r="A33" t="s">
        <v>29</v>
      </c>
      <c r="B33">
        <v>10</v>
      </c>
      <c r="C33" s="1">
        <f t="shared" si="0"/>
        <v>5.1813471502590676E-3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1</v>
      </c>
      <c r="C35" s="1">
        <f t="shared" si="0"/>
        <v>5.1813471502590671E-4</v>
      </c>
    </row>
    <row r="36" spans="1:3" x14ac:dyDescent="0.25">
      <c r="A36" t="s">
        <v>32</v>
      </c>
      <c r="B36">
        <v>2</v>
      </c>
      <c r="C36" s="1">
        <f t="shared" si="0"/>
        <v>1.0362694300518134E-3</v>
      </c>
    </row>
    <row r="37" spans="1:3" x14ac:dyDescent="0.25">
      <c r="A37" t="s">
        <v>33</v>
      </c>
      <c r="B37">
        <v>3</v>
      </c>
      <c r="C37" s="1">
        <f t="shared" si="0"/>
        <v>1.5544041450777201E-3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28</v>
      </c>
      <c r="C39" s="1">
        <f t="shared" si="0"/>
        <v>1.4507772020725389E-2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1</v>
      </c>
      <c r="C41" s="1">
        <f t="shared" si="0"/>
        <v>5.1813471502590671E-4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2</v>
      </c>
      <c r="C44" s="1">
        <f t="shared" si="0"/>
        <v>1.0362694300518134E-3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2</v>
      </c>
      <c r="C46" s="1">
        <f t="shared" si="0"/>
        <v>1.0362694300518134E-3</v>
      </c>
    </row>
    <row r="47" spans="1:3" x14ac:dyDescent="0.25">
      <c r="A47" t="s">
        <v>39</v>
      </c>
      <c r="B47">
        <v>5</v>
      </c>
      <c r="C47" s="1">
        <f t="shared" si="0"/>
        <v>2.5906735751295338E-3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30</v>
      </c>
      <c r="C49" s="1">
        <f t="shared" si="0"/>
        <v>1.5544041450777202E-2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51</v>
      </c>
      <c r="C53" s="1">
        <f t="shared" si="0"/>
        <v>2.6424870466321245E-2</v>
      </c>
    </row>
    <row r="55" spans="1:3" x14ac:dyDescent="0.25">
      <c r="A55" t="s">
        <v>46</v>
      </c>
      <c r="B55">
        <f>SUM(B6:B53)</f>
        <v>1930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C440-2CB4-431A-9CEE-A6DB0A2FF0D7}">
  <dimension ref="A1:W55"/>
  <sheetViews>
    <sheetView topLeftCell="D1" workbookViewId="0">
      <selection activeCell="T3" sqref="T3:U3"/>
    </sheetView>
  </sheetViews>
  <sheetFormatPr defaultRowHeight="15" x14ac:dyDescent="0.25"/>
  <cols>
    <col min="1" max="1" width="16.42578125" customWidth="1"/>
    <col min="2" max="2" width="18.7109375" customWidth="1"/>
    <col min="21" max="21" width="11.85546875" customWidth="1"/>
  </cols>
  <sheetData>
    <row r="1" spans="1:23" x14ac:dyDescent="0.25">
      <c r="A1" t="s">
        <v>73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800</v>
      </c>
      <c r="E5" s="4">
        <f>SUM(C22:C37)</f>
        <v>0.42530568846358313</v>
      </c>
      <c r="F5" s="3">
        <f>SUM(B23,B25,B27,B29,B31,B33)</f>
        <v>14</v>
      </c>
      <c r="G5" s="4">
        <f>SUM(C23,C25,C27,C29,C31,C33)</f>
        <v>7.4428495481127059E-3</v>
      </c>
      <c r="H5" s="3">
        <f>SUM(B22,B24,B26,B28,B30,B32)</f>
        <v>783</v>
      </c>
      <c r="I5" s="4">
        <f>SUM(C22,C24,C26,C28,C30,C32)</f>
        <v>0.41626794258373212</v>
      </c>
      <c r="J5" s="3">
        <f>SUM(B34:B37)</f>
        <v>3</v>
      </c>
      <c r="K5" s="4">
        <f>SUM(C34:C37)</f>
        <v>1.5948963317384372E-3</v>
      </c>
      <c r="L5" s="3">
        <f>SUM(B38:B39,B42:B49,B52)</f>
        <v>57</v>
      </c>
      <c r="M5" s="6">
        <f>SUM(C38:C39,C42:C49,C52)</f>
        <v>3.0303030303030304E-2</v>
      </c>
      <c r="N5" s="3">
        <f>SUM(B40:B41,B50:B51)</f>
        <v>0</v>
      </c>
      <c r="O5" s="6">
        <f>SUM(C40:C41,C50:C51)</f>
        <v>0</v>
      </c>
      <c r="P5" s="3">
        <f>SUM(B6:B9)</f>
        <v>481</v>
      </c>
      <c r="Q5" s="6">
        <f>SUM(C6:C9)</f>
        <v>0.25571504518872934</v>
      </c>
      <c r="R5" s="8">
        <f>B10</f>
        <v>17</v>
      </c>
      <c r="S5" s="6">
        <f>(C10)</f>
        <v>9.0377458798511431E-3</v>
      </c>
      <c r="T5" s="3">
        <f>SUM(B14:B17)</f>
        <v>390</v>
      </c>
      <c r="U5" s="4">
        <f>SUM(C14:C17)</f>
        <v>0.20733652312599679</v>
      </c>
      <c r="V5" s="8">
        <f>B18</f>
        <v>22</v>
      </c>
      <c r="W5" s="6">
        <f>(C18)</f>
        <v>1.1695906432748537E-2</v>
      </c>
    </row>
    <row r="6" spans="1:23" x14ac:dyDescent="0.25">
      <c r="A6" t="s">
        <v>2</v>
      </c>
      <c r="B6">
        <v>473</v>
      </c>
      <c r="C6" s="1">
        <f t="shared" ref="C6:C53" si="0">B6/$B$55</f>
        <v>0.25146198830409355</v>
      </c>
    </row>
    <row r="7" spans="1:23" x14ac:dyDescent="0.25">
      <c r="A7" t="s">
        <v>3</v>
      </c>
      <c r="B7">
        <v>2</v>
      </c>
      <c r="C7" s="1">
        <f t="shared" si="0"/>
        <v>1.0632642211589581E-3</v>
      </c>
    </row>
    <row r="8" spans="1:23" x14ac:dyDescent="0.25">
      <c r="A8" t="s">
        <v>4</v>
      </c>
      <c r="B8">
        <v>4</v>
      </c>
      <c r="C8" s="1">
        <f t="shared" si="0"/>
        <v>2.1265284423179162E-3</v>
      </c>
    </row>
    <row r="9" spans="1:23" x14ac:dyDescent="0.25">
      <c r="A9" t="s">
        <v>5</v>
      </c>
      <c r="B9">
        <v>2</v>
      </c>
      <c r="C9" s="1">
        <f t="shared" si="0"/>
        <v>1.0632642211589581E-3</v>
      </c>
    </row>
    <row r="10" spans="1:23" x14ac:dyDescent="0.25">
      <c r="A10" t="s">
        <v>6</v>
      </c>
      <c r="B10">
        <v>17</v>
      </c>
      <c r="C10" s="1">
        <f t="shared" si="0"/>
        <v>9.0377458798511431E-3</v>
      </c>
    </row>
    <row r="11" spans="1:23" x14ac:dyDescent="0.25">
      <c r="A11" t="s">
        <v>7</v>
      </c>
      <c r="B11">
        <v>3</v>
      </c>
      <c r="C11" s="1">
        <f t="shared" si="0"/>
        <v>1.594896331738437E-3</v>
      </c>
    </row>
    <row r="12" spans="1:23" x14ac:dyDescent="0.25">
      <c r="A12" t="s">
        <v>8</v>
      </c>
      <c r="B12">
        <v>11</v>
      </c>
      <c r="C12" s="1">
        <f t="shared" si="0"/>
        <v>5.8479532163742687E-3</v>
      </c>
    </row>
    <row r="13" spans="1:23" x14ac:dyDescent="0.25">
      <c r="A13" t="s">
        <v>9</v>
      </c>
      <c r="B13">
        <v>27</v>
      </c>
      <c r="C13" s="1">
        <f t="shared" si="0"/>
        <v>1.4354066985645933E-2</v>
      </c>
    </row>
    <row r="14" spans="1:23" x14ac:dyDescent="0.25">
      <c r="A14" t="s">
        <v>10</v>
      </c>
      <c r="B14">
        <v>383</v>
      </c>
      <c r="C14" s="1">
        <f t="shared" si="0"/>
        <v>0.20361509835194044</v>
      </c>
    </row>
    <row r="15" spans="1:23" x14ac:dyDescent="0.25">
      <c r="A15" t="s">
        <v>11</v>
      </c>
      <c r="B15">
        <v>1</v>
      </c>
      <c r="C15" s="1">
        <f t="shared" si="0"/>
        <v>5.3163211057947904E-4</v>
      </c>
    </row>
    <row r="16" spans="1:23" x14ac:dyDescent="0.25">
      <c r="A16" t="s">
        <v>12</v>
      </c>
      <c r="B16">
        <v>6</v>
      </c>
      <c r="C16" s="1">
        <f t="shared" si="0"/>
        <v>3.189792663476874E-3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22</v>
      </c>
      <c r="C18" s="1">
        <f t="shared" si="0"/>
        <v>1.1695906432748537E-2</v>
      </c>
    </row>
    <row r="19" spans="1:3" x14ac:dyDescent="0.25">
      <c r="A19" t="s">
        <v>15</v>
      </c>
      <c r="B19">
        <v>1</v>
      </c>
      <c r="C19" s="1">
        <f t="shared" si="0"/>
        <v>5.3163211057947904E-4</v>
      </c>
    </row>
    <row r="20" spans="1:3" x14ac:dyDescent="0.25">
      <c r="A20" t="s">
        <v>16</v>
      </c>
      <c r="B20">
        <v>15</v>
      </c>
      <c r="C20" s="1">
        <f t="shared" si="0"/>
        <v>7.9744816586921844E-3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27</v>
      </c>
      <c r="C22" s="1">
        <f t="shared" si="0"/>
        <v>1.4354066985645933E-2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37</v>
      </c>
      <c r="C24" s="1">
        <f t="shared" si="0"/>
        <v>1.9670388091440724E-2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35</v>
      </c>
      <c r="C26" s="1">
        <f t="shared" si="0"/>
        <v>1.8607123870281767E-2</v>
      </c>
    </row>
    <row r="27" spans="1:3" x14ac:dyDescent="0.25">
      <c r="A27" t="s">
        <v>23</v>
      </c>
      <c r="B27">
        <v>1</v>
      </c>
      <c r="C27" s="1">
        <f t="shared" si="0"/>
        <v>5.3163211057947904E-4</v>
      </c>
    </row>
    <row r="28" spans="1:3" x14ac:dyDescent="0.25">
      <c r="A28" t="s">
        <v>24</v>
      </c>
      <c r="B28">
        <v>43</v>
      </c>
      <c r="C28" s="1">
        <f t="shared" si="0"/>
        <v>2.2860180754917598E-2</v>
      </c>
    </row>
    <row r="29" spans="1:3" x14ac:dyDescent="0.25">
      <c r="A29" t="s">
        <v>25</v>
      </c>
      <c r="B29">
        <v>1</v>
      </c>
      <c r="C29" s="1">
        <f t="shared" si="0"/>
        <v>5.3163211057947904E-4</v>
      </c>
    </row>
    <row r="30" spans="1:3" x14ac:dyDescent="0.25">
      <c r="A30" t="s">
        <v>26</v>
      </c>
      <c r="B30">
        <v>330</v>
      </c>
      <c r="C30" s="1">
        <f t="shared" si="0"/>
        <v>0.17543859649122806</v>
      </c>
    </row>
    <row r="31" spans="1:3" x14ac:dyDescent="0.25">
      <c r="A31" t="s">
        <v>27</v>
      </c>
      <c r="B31">
        <v>6</v>
      </c>
      <c r="C31" s="1">
        <f t="shared" si="0"/>
        <v>3.189792663476874E-3</v>
      </c>
    </row>
    <row r="32" spans="1:3" x14ac:dyDescent="0.25">
      <c r="A32" t="s">
        <v>28</v>
      </c>
      <c r="B32">
        <v>311</v>
      </c>
      <c r="C32" s="1">
        <f t="shared" si="0"/>
        <v>0.16533758639021798</v>
      </c>
    </row>
    <row r="33" spans="1:3" x14ac:dyDescent="0.25">
      <c r="A33" t="s">
        <v>29</v>
      </c>
      <c r="B33">
        <v>6</v>
      </c>
      <c r="C33" s="1">
        <f t="shared" si="0"/>
        <v>3.189792663476874E-3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1</v>
      </c>
      <c r="C35" s="1">
        <f t="shared" si="0"/>
        <v>5.3163211057947904E-4</v>
      </c>
    </row>
    <row r="36" spans="1:3" x14ac:dyDescent="0.25">
      <c r="A36" t="s">
        <v>32</v>
      </c>
      <c r="B36">
        <v>2</v>
      </c>
      <c r="C36" s="1">
        <f t="shared" si="0"/>
        <v>1.0632642211589581E-3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29</v>
      </c>
      <c r="C39" s="1">
        <f t="shared" si="0"/>
        <v>1.541733120680489E-2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1</v>
      </c>
      <c r="C43" s="1">
        <f t="shared" si="0"/>
        <v>5.3163211057947904E-4</v>
      </c>
    </row>
    <row r="44" spans="1:3" x14ac:dyDescent="0.25">
      <c r="A44" s="37" t="s">
        <v>87</v>
      </c>
      <c r="B44">
        <v>1</v>
      </c>
      <c r="C44" s="1">
        <f t="shared" si="0"/>
        <v>5.3163211057947904E-4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5</v>
      </c>
      <c r="C47" s="1">
        <f t="shared" si="0"/>
        <v>2.6581605528973951E-3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21</v>
      </c>
      <c r="C49" s="1">
        <f t="shared" si="0"/>
        <v>1.1164274322169059E-2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57</v>
      </c>
      <c r="C53" s="1">
        <f t="shared" si="0"/>
        <v>3.0303030303030304E-2</v>
      </c>
    </row>
    <row r="55" spans="1:3" x14ac:dyDescent="0.25">
      <c r="A55" t="s">
        <v>46</v>
      </c>
      <c r="B55">
        <f>SUM(B6:B53)</f>
        <v>1881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92B2-8947-4FA4-830D-B14CF1F9ED09}">
  <dimension ref="A1:W55"/>
  <sheetViews>
    <sheetView topLeftCell="B1" workbookViewId="0">
      <selection activeCell="T3" sqref="T3:U3"/>
    </sheetView>
  </sheetViews>
  <sheetFormatPr defaultRowHeight="15" x14ac:dyDescent="0.25"/>
  <cols>
    <col min="1" max="1" width="15.85546875" customWidth="1"/>
    <col min="2" max="2" width="18" customWidth="1"/>
    <col min="4" max="7" width="7.85546875" customWidth="1"/>
    <col min="8" max="8" width="8.140625" customWidth="1"/>
    <col min="9" max="9" width="8" customWidth="1"/>
    <col min="10" max="11" width="7.5703125" customWidth="1"/>
    <col min="13" max="13" width="10.42578125" customWidth="1"/>
    <col min="14" max="14" width="8.42578125" customWidth="1"/>
    <col min="15" max="15" width="8.28515625" customWidth="1"/>
    <col min="16" max="17" width="8.140625" customWidth="1"/>
    <col min="18" max="18" width="7.28515625" customWidth="1"/>
    <col min="19" max="20" width="7.7109375" customWidth="1"/>
    <col min="21" max="21" width="12.85546875" customWidth="1"/>
    <col min="22" max="22" width="7.7109375" customWidth="1"/>
    <col min="23" max="23" width="7.140625" customWidth="1"/>
  </cols>
  <sheetData>
    <row r="1" spans="1:23" x14ac:dyDescent="0.25">
      <c r="A1" t="s">
        <v>74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466</v>
      </c>
      <c r="E5" s="4">
        <f>SUM(C22:C37)</f>
        <v>0.40769903762029747</v>
      </c>
      <c r="F5" s="3">
        <f>SUM(B23,B25,B27,B29,B31,B33)</f>
        <v>16</v>
      </c>
      <c r="G5" s="4">
        <f>SUM(C23,C25,C27,C29,C31,C33)</f>
        <v>1.399825021872266E-2</v>
      </c>
      <c r="H5" s="3">
        <f>SUM(B22,B24,B26,B28,B30,B32)</f>
        <v>449</v>
      </c>
      <c r="I5" s="4">
        <f>SUM(C22,C24,C26,C28,C30,C32)</f>
        <v>0.39282589676290464</v>
      </c>
      <c r="J5" s="3">
        <f>SUM(B34:B37)</f>
        <v>1</v>
      </c>
      <c r="K5" s="4">
        <f>SUM(C34:C37)</f>
        <v>8.7489063867016625E-4</v>
      </c>
      <c r="L5" s="3">
        <f>SUM(B38:B39,B42:B49,B52)</f>
        <v>49</v>
      </c>
      <c r="M5" s="6">
        <f>SUM(C38:C39,C42:C49,C52)</f>
        <v>4.286964129483814E-2</v>
      </c>
      <c r="N5" s="3">
        <f>SUM(B40:B41,B50:B51)</f>
        <v>0</v>
      </c>
      <c r="O5" s="6">
        <f>SUM(C40:C41,C50:C51)</f>
        <v>0</v>
      </c>
      <c r="P5" s="3">
        <f>SUM(B6:B9)</f>
        <v>255</v>
      </c>
      <c r="Q5" s="6">
        <f>SUM(C6:C9)</f>
        <v>0.22309711286089237</v>
      </c>
      <c r="R5" s="8">
        <f>B10</f>
        <v>5</v>
      </c>
      <c r="S5" s="6">
        <f>(C10)</f>
        <v>4.3744531933508314E-3</v>
      </c>
      <c r="T5" s="3">
        <f>SUM(B14:B17)</f>
        <v>271</v>
      </c>
      <c r="U5" s="4">
        <f>SUM(C14:C17)</f>
        <v>0.23709536307961504</v>
      </c>
      <c r="V5" s="8">
        <f>B18</f>
        <v>10</v>
      </c>
      <c r="W5" s="6">
        <f>(C18)</f>
        <v>8.7489063867016627E-3</v>
      </c>
    </row>
    <row r="6" spans="1:23" x14ac:dyDescent="0.25">
      <c r="A6" t="s">
        <v>2</v>
      </c>
      <c r="B6">
        <v>254</v>
      </c>
      <c r="C6" s="1">
        <f t="shared" ref="C6:C53" si="0">B6/$B$55</f>
        <v>0.22222222222222221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1</v>
      </c>
      <c r="C8" s="1">
        <f t="shared" si="0"/>
        <v>8.7489063867016625E-4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5</v>
      </c>
      <c r="C10" s="1">
        <f t="shared" si="0"/>
        <v>4.3744531933508314E-3</v>
      </c>
    </row>
    <row r="11" spans="1:23" x14ac:dyDescent="0.25">
      <c r="A11" t="s">
        <v>7</v>
      </c>
      <c r="B11">
        <v>1</v>
      </c>
      <c r="C11" s="1">
        <f t="shared" si="0"/>
        <v>8.7489063867016625E-4</v>
      </c>
    </row>
    <row r="12" spans="1:23" x14ac:dyDescent="0.25">
      <c r="A12" t="s">
        <v>8</v>
      </c>
      <c r="B12">
        <v>8</v>
      </c>
      <c r="C12" s="1">
        <f t="shared" si="0"/>
        <v>6.99912510936133E-3</v>
      </c>
    </row>
    <row r="13" spans="1:23" x14ac:dyDescent="0.25">
      <c r="A13" t="s">
        <v>9</v>
      </c>
      <c r="B13">
        <v>11</v>
      </c>
      <c r="C13" s="1">
        <f t="shared" si="0"/>
        <v>9.6237970253718278E-3</v>
      </c>
    </row>
    <row r="14" spans="1:23" x14ac:dyDescent="0.25">
      <c r="A14" t="s">
        <v>10</v>
      </c>
      <c r="B14">
        <v>269</v>
      </c>
      <c r="C14" s="1">
        <f t="shared" si="0"/>
        <v>0.23534558180227472</v>
      </c>
    </row>
    <row r="15" spans="1:23" x14ac:dyDescent="0.25">
      <c r="A15" t="s">
        <v>11</v>
      </c>
      <c r="B15">
        <v>0</v>
      </c>
      <c r="C15" s="1">
        <f t="shared" si="0"/>
        <v>0</v>
      </c>
    </row>
    <row r="16" spans="1:23" x14ac:dyDescent="0.25">
      <c r="A16" t="s">
        <v>12</v>
      </c>
      <c r="B16">
        <v>2</v>
      </c>
      <c r="C16" s="1">
        <f t="shared" si="0"/>
        <v>1.7497812773403325E-3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10</v>
      </c>
      <c r="C18" s="1">
        <f t="shared" si="0"/>
        <v>8.7489063867016627E-3</v>
      </c>
    </row>
    <row r="19" spans="1:3" x14ac:dyDescent="0.25">
      <c r="A19" t="s">
        <v>15</v>
      </c>
      <c r="B19">
        <v>1</v>
      </c>
      <c r="C19" s="1">
        <f t="shared" si="0"/>
        <v>8.7489063867016625E-4</v>
      </c>
    </row>
    <row r="20" spans="1:3" x14ac:dyDescent="0.25">
      <c r="A20" t="s">
        <v>16</v>
      </c>
      <c r="B20">
        <v>5</v>
      </c>
      <c r="C20" s="1">
        <f t="shared" si="0"/>
        <v>4.3744531933508314E-3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26</v>
      </c>
      <c r="C22" s="1">
        <f t="shared" si="0"/>
        <v>2.2747156605424323E-2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42</v>
      </c>
      <c r="C24" s="1">
        <f t="shared" si="0"/>
        <v>3.6745406824146981E-2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18</v>
      </c>
      <c r="C26" s="1">
        <f t="shared" si="0"/>
        <v>1.5748031496062992E-2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32</v>
      </c>
      <c r="C28" s="1">
        <f t="shared" si="0"/>
        <v>2.799650043744532E-2</v>
      </c>
    </row>
    <row r="29" spans="1:3" x14ac:dyDescent="0.25">
      <c r="A29" t="s">
        <v>25</v>
      </c>
      <c r="B29">
        <v>1</v>
      </c>
      <c r="C29" s="1">
        <f t="shared" si="0"/>
        <v>8.7489063867016625E-4</v>
      </c>
    </row>
    <row r="30" spans="1:3" x14ac:dyDescent="0.25">
      <c r="A30" t="s">
        <v>26</v>
      </c>
      <c r="B30">
        <v>194</v>
      </c>
      <c r="C30" s="1">
        <f t="shared" si="0"/>
        <v>0.16972878390201224</v>
      </c>
    </row>
    <row r="31" spans="1:3" x14ac:dyDescent="0.25">
      <c r="A31" t="s">
        <v>27</v>
      </c>
      <c r="B31">
        <v>9</v>
      </c>
      <c r="C31" s="1">
        <f t="shared" si="0"/>
        <v>7.874015748031496E-3</v>
      </c>
    </row>
    <row r="32" spans="1:3" x14ac:dyDescent="0.25">
      <c r="A32" t="s">
        <v>28</v>
      </c>
      <c r="B32">
        <v>137</v>
      </c>
      <c r="C32" s="1">
        <f t="shared" si="0"/>
        <v>0.11986001749781278</v>
      </c>
    </row>
    <row r="33" spans="1:3" x14ac:dyDescent="0.25">
      <c r="A33" t="s">
        <v>29</v>
      </c>
      <c r="B33">
        <v>6</v>
      </c>
      <c r="C33" s="1">
        <f t="shared" si="0"/>
        <v>5.2493438320209973E-3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1</v>
      </c>
      <c r="C36" s="1">
        <f t="shared" si="0"/>
        <v>8.7489063867016625E-4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18</v>
      </c>
      <c r="C39" s="1">
        <f t="shared" si="0"/>
        <v>1.5748031496062992E-2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1</v>
      </c>
      <c r="C42" s="1">
        <f t="shared" si="0"/>
        <v>8.7489063867016625E-4</v>
      </c>
    </row>
    <row r="43" spans="1:3" x14ac:dyDescent="0.25">
      <c r="A43" s="37" t="s">
        <v>86</v>
      </c>
      <c r="B43">
        <v>1</v>
      </c>
      <c r="C43" s="1">
        <f t="shared" si="0"/>
        <v>8.7489063867016625E-4</v>
      </c>
    </row>
    <row r="44" spans="1:3" x14ac:dyDescent="0.25">
      <c r="A44" s="37" t="s">
        <v>87</v>
      </c>
      <c r="B44">
        <v>2</v>
      </c>
      <c r="C44" s="1">
        <f t="shared" si="0"/>
        <v>1.7497812773403325E-3</v>
      </c>
    </row>
    <row r="45" spans="1:3" x14ac:dyDescent="0.25">
      <c r="A45" s="37" t="s">
        <v>88</v>
      </c>
      <c r="B45">
        <v>1</v>
      </c>
      <c r="C45" s="1">
        <f t="shared" si="0"/>
        <v>8.7489063867016625E-4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4</v>
      </c>
      <c r="C47" s="1">
        <f t="shared" si="0"/>
        <v>3.499562554680665E-3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22</v>
      </c>
      <c r="C49" s="1">
        <f t="shared" si="0"/>
        <v>1.9247594050743656E-2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61</v>
      </c>
      <c r="C53" s="1">
        <f t="shared" si="0"/>
        <v>5.3368328958880142E-2</v>
      </c>
    </row>
    <row r="55" spans="1:3" x14ac:dyDescent="0.25">
      <c r="A55" t="s">
        <v>46</v>
      </c>
      <c r="B55">
        <f>SUM(B6:B53)</f>
        <v>1143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6B922-584C-44E7-878F-E4E9A29E4D68}">
  <dimension ref="A1:W55"/>
  <sheetViews>
    <sheetView topLeftCell="B1" workbookViewId="0">
      <selection activeCell="T3" sqref="T3:U3"/>
    </sheetView>
  </sheetViews>
  <sheetFormatPr defaultRowHeight="15" x14ac:dyDescent="0.25"/>
  <cols>
    <col min="1" max="1" width="17.28515625" customWidth="1"/>
    <col min="2" max="2" width="17.5703125" customWidth="1"/>
    <col min="4" max="4" width="7.7109375" customWidth="1"/>
    <col min="6" max="6" width="7.7109375" customWidth="1"/>
    <col min="7" max="7" width="8.42578125" customWidth="1"/>
    <col min="8" max="8" width="8.28515625" customWidth="1"/>
    <col min="9" max="9" width="8.5703125" customWidth="1"/>
    <col min="10" max="10" width="8" customWidth="1"/>
    <col min="11" max="11" width="8.42578125" customWidth="1"/>
    <col min="13" max="13" width="10.5703125" customWidth="1"/>
    <col min="14" max="14" width="7.85546875" customWidth="1"/>
    <col min="15" max="15" width="8.140625" customWidth="1"/>
    <col min="16" max="16" width="7.85546875" customWidth="1"/>
    <col min="17" max="18" width="8" customWidth="1"/>
    <col min="19" max="19" width="7.5703125" customWidth="1"/>
    <col min="20" max="20" width="8.140625" customWidth="1"/>
    <col min="21" max="21" width="11" customWidth="1"/>
    <col min="22" max="22" width="7.5703125" customWidth="1"/>
    <col min="23" max="23" width="7.140625" customWidth="1"/>
  </cols>
  <sheetData>
    <row r="1" spans="1:23" x14ac:dyDescent="0.25">
      <c r="A1" t="s">
        <v>75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286</v>
      </c>
      <c r="E5" s="4">
        <f>SUM(C22:C37)</f>
        <v>0.57894736842105243</v>
      </c>
      <c r="F5" s="3">
        <f>SUM(B23,B25,B27,B29,B31,B33)</f>
        <v>27</v>
      </c>
      <c r="G5" s="4">
        <f>SUM(C23,C25,C27,C29,C31,C33)</f>
        <v>5.4655870445344132E-2</v>
      </c>
      <c r="H5" s="3">
        <f>SUM(B22,B24,B26,B28,B30,B32)</f>
        <v>256</v>
      </c>
      <c r="I5" s="4">
        <f>SUM(C22,C24,C26,C28,C30,C32)</f>
        <v>0.51821862348178138</v>
      </c>
      <c r="J5" s="3">
        <f>SUM(B34:B37)</f>
        <v>3</v>
      </c>
      <c r="K5" s="4">
        <f>SUM(C34:C37)</f>
        <v>6.0728744939271256E-3</v>
      </c>
      <c r="L5" s="3">
        <f>SUM(B38:B39,B42:B49,B52)</f>
        <v>18</v>
      </c>
      <c r="M5" s="6">
        <f>SUM(C38:C39,C42:C49,C52)</f>
        <v>3.643724696356275E-2</v>
      </c>
      <c r="N5" s="3">
        <f>SUM(B40:B41,B50:B51)</f>
        <v>2</v>
      </c>
      <c r="O5" s="6">
        <f>SUM(C40:C41,C50:C51)</f>
        <v>4.048582995951417E-3</v>
      </c>
      <c r="P5" s="3">
        <f>SUM(B6:B9)</f>
        <v>82</v>
      </c>
      <c r="Q5" s="6">
        <f>SUM(C6:C9)</f>
        <v>0.16599190283400811</v>
      </c>
      <c r="R5" s="8">
        <f>B10</f>
        <v>6</v>
      </c>
      <c r="S5" s="6">
        <f>(C10)</f>
        <v>1.2145748987854251E-2</v>
      </c>
      <c r="T5" s="3">
        <f>SUM(B14:B17)</f>
        <v>76</v>
      </c>
      <c r="U5" s="4">
        <f>SUM(C14:C17)</f>
        <v>0.15384615384615383</v>
      </c>
      <c r="V5" s="8">
        <f>B18</f>
        <v>8</v>
      </c>
      <c r="W5" s="6">
        <f>(C18)</f>
        <v>1.6194331983805668E-2</v>
      </c>
    </row>
    <row r="6" spans="1:23" x14ac:dyDescent="0.25">
      <c r="A6" t="s">
        <v>2</v>
      </c>
      <c r="B6">
        <v>79</v>
      </c>
      <c r="C6" s="1">
        <f t="shared" ref="C6:C53" si="0">B6/$B$55</f>
        <v>0.15991902834008098</v>
      </c>
    </row>
    <row r="7" spans="1:23" x14ac:dyDescent="0.25">
      <c r="A7" t="s">
        <v>3</v>
      </c>
      <c r="B7">
        <v>1</v>
      </c>
      <c r="C7" s="1">
        <f t="shared" si="0"/>
        <v>2.0242914979757085E-3</v>
      </c>
    </row>
    <row r="8" spans="1:23" x14ac:dyDescent="0.25">
      <c r="A8" t="s">
        <v>4</v>
      </c>
      <c r="B8">
        <v>2</v>
      </c>
      <c r="C8" s="1">
        <f t="shared" si="0"/>
        <v>4.048582995951417E-3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6</v>
      </c>
      <c r="C10" s="1">
        <f t="shared" si="0"/>
        <v>1.2145748987854251E-2</v>
      </c>
    </row>
    <row r="11" spans="1:23" x14ac:dyDescent="0.25">
      <c r="A11" t="s">
        <v>7</v>
      </c>
      <c r="B11">
        <v>2</v>
      </c>
      <c r="C11" s="1">
        <f t="shared" si="0"/>
        <v>4.048582995951417E-3</v>
      </c>
    </row>
    <row r="12" spans="1:23" x14ac:dyDescent="0.25">
      <c r="A12" t="s">
        <v>8</v>
      </c>
      <c r="B12">
        <v>3</v>
      </c>
      <c r="C12" s="1">
        <f t="shared" si="0"/>
        <v>6.0728744939271256E-3</v>
      </c>
    </row>
    <row r="13" spans="1:23" x14ac:dyDescent="0.25">
      <c r="A13" t="s">
        <v>9</v>
      </c>
      <c r="B13">
        <v>1</v>
      </c>
      <c r="C13" s="1">
        <f t="shared" si="0"/>
        <v>2.0242914979757085E-3</v>
      </c>
    </row>
    <row r="14" spans="1:23" x14ac:dyDescent="0.25">
      <c r="A14" t="s">
        <v>10</v>
      </c>
      <c r="B14">
        <v>72</v>
      </c>
      <c r="C14" s="1">
        <f t="shared" si="0"/>
        <v>0.145748987854251</v>
      </c>
    </row>
    <row r="15" spans="1:23" x14ac:dyDescent="0.25">
      <c r="A15" t="s">
        <v>11</v>
      </c>
      <c r="B15">
        <v>1</v>
      </c>
      <c r="C15" s="1">
        <f t="shared" si="0"/>
        <v>2.0242914979757085E-3</v>
      </c>
    </row>
    <row r="16" spans="1:23" x14ac:dyDescent="0.25">
      <c r="A16" t="s">
        <v>12</v>
      </c>
      <c r="B16">
        <v>2</v>
      </c>
      <c r="C16" s="1">
        <f t="shared" si="0"/>
        <v>4.048582995951417E-3</v>
      </c>
    </row>
    <row r="17" spans="1:3" x14ac:dyDescent="0.25">
      <c r="A17" t="s">
        <v>13</v>
      </c>
      <c r="B17">
        <v>1</v>
      </c>
      <c r="C17" s="1">
        <f t="shared" si="0"/>
        <v>2.0242914979757085E-3</v>
      </c>
    </row>
    <row r="18" spans="1:3" x14ac:dyDescent="0.25">
      <c r="A18" t="s">
        <v>14</v>
      </c>
      <c r="B18">
        <v>8</v>
      </c>
      <c r="C18" s="1">
        <f t="shared" si="0"/>
        <v>1.6194331983805668E-2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2</v>
      </c>
      <c r="C20" s="1">
        <f t="shared" si="0"/>
        <v>4.048582995951417E-3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10</v>
      </c>
      <c r="C22" s="1">
        <f t="shared" si="0"/>
        <v>2.0242914979757085E-2</v>
      </c>
    </row>
    <row r="23" spans="1:3" x14ac:dyDescent="0.25">
      <c r="A23" t="s">
        <v>19</v>
      </c>
      <c r="B23">
        <v>1</v>
      </c>
      <c r="C23" s="1">
        <f t="shared" si="0"/>
        <v>2.0242914979757085E-3</v>
      </c>
    </row>
    <row r="24" spans="1:3" x14ac:dyDescent="0.25">
      <c r="A24" t="s">
        <v>20</v>
      </c>
      <c r="B24">
        <v>13</v>
      </c>
      <c r="C24" s="1">
        <f t="shared" si="0"/>
        <v>2.6315789473684209E-2</v>
      </c>
    </row>
    <row r="25" spans="1:3" x14ac:dyDescent="0.25">
      <c r="A25" t="s">
        <v>21</v>
      </c>
      <c r="B25">
        <v>2</v>
      </c>
      <c r="C25" s="1">
        <f t="shared" si="0"/>
        <v>4.048582995951417E-3</v>
      </c>
    </row>
    <row r="26" spans="1:3" x14ac:dyDescent="0.25">
      <c r="A26" t="s">
        <v>22</v>
      </c>
      <c r="B26">
        <v>13</v>
      </c>
      <c r="C26" s="1">
        <f t="shared" si="0"/>
        <v>2.6315789473684209E-2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13</v>
      </c>
      <c r="C28" s="1">
        <f t="shared" si="0"/>
        <v>2.6315789473684209E-2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106</v>
      </c>
      <c r="C30" s="1">
        <f t="shared" si="0"/>
        <v>0.2145748987854251</v>
      </c>
    </row>
    <row r="31" spans="1:3" x14ac:dyDescent="0.25">
      <c r="A31" t="s">
        <v>27</v>
      </c>
      <c r="B31">
        <v>8</v>
      </c>
      <c r="C31" s="1">
        <f t="shared" si="0"/>
        <v>1.6194331983805668E-2</v>
      </c>
    </row>
    <row r="32" spans="1:3" x14ac:dyDescent="0.25">
      <c r="A32" t="s">
        <v>28</v>
      </c>
      <c r="B32">
        <v>101</v>
      </c>
      <c r="C32" s="1">
        <f t="shared" si="0"/>
        <v>0.20445344129554655</v>
      </c>
    </row>
    <row r="33" spans="1:3" x14ac:dyDescent="0.25">
      <c r="A33" t="s">
        <v>29</v>
      </c>
      <c r="B33">
        <v>16</v>
      </c>
      <c r="C33" s="1">
        <f t="shared" si="0"/>
        <v>3.2388663967611336E-2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1</v>
      </c>
      <c r="C35" s="1">
        <f t="shared" si="0"/>
        <v>2.0242914979757085E-3</v>
      </c>
    </row>
    <row r="36" spans="1:3" x14ac:dyDescent="0.25">
      <c r="A36" t="s">
        <v>32</v>
      </c>
      <c r="B36">
        <v>1</v>
      </c>
      <c r="C36" s="1">
        <f t="shared" si="0"/>
        <v>2.0242914979757085E-3</v>
      </c>
    </row>
    <row r="37" spans="1:3" x14ac:dyDescent="0.25">
      <c r="A37" t="s">
        <v>33</v>
      </c>
      <c r="B37">
        <v>1</v>
      </c>
      <c r="C37" s="1">
        <f t="shared" si="0"/>
        <v>2.0242914979757085E-3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10</v>
      </c>
      <c r="C39" s="1">
        <f t="shared" si="0"/>
        <v>2.0242914979757085E-2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2</v>
      </c>
      <c r="C41" s="1">
        <f t="shared" si="0"/>
        <v>4.048582995951417E-3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1</v>
      </c>
      <c r="C43" s="1">
        <f t="shared" si="0"/>
        <v>2.0242914979757085E-3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1</v>
      </c>
      <c r="C47" s="1">
        <f t="shared" si="0"/>
        <v>2.0242914979757085E-3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6</v>
      </c>
      <c r="C49" s="1">
        <f t="shared" si="0"/>
        <v>1.2145748987854251E-2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8</v>
      </c>
      <c r="C53" s="1">
        <f t="shared" si="0"/>
        <v>1.6194331983805668E-2</v>
      </c>
    </row>
    <row r="55" spans="1:3" x14ac:dyDescent="0.25">
      <c r="A55" t="s">
        <v>46</v>
      </c>
      <c r="B55">
        <f>SUM(B6:B53)</f>
        <v>494</v>
      </c>
      <c r="C55" s="1">
        <f t="shared" ref="C55" si="1">B55/$B$55</f>
        <v>1</v>
      </c>
    </row>
  </sheetData>
  <mergeCells count="14">
    <mergeCell ref="P3:Q3"/>
    <mergeCell ref="R3:S3"/>
    <mergeCell ref="T3:U3"/>
    <mergeCell ref="V3:W3"/>
    <mergeCell ref="D2:K2"/>
    <mergeCell ref="L2:O2"/>
    <mergeCell ref="P2:S2"/>
    <mergeCell ref="T2:W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84F81-B701-431C-B6D9-59521A41EF49}">
  <dimension ref="A1:H47"/>
  <sheetViews>
    <sheetView tabSelected="1" workbookViewId="0">
      <selection activeCell="H20" sqref="H20"/>
    </sheetView>
  </sheetViews>
  <sheetFormatPr defaultRowHeight="15" x14ac:dyDescent="0.25"/>
  <cols>
    <col min="1" max="1" width="22" customWidth="1"/>
    <col min="3" max="3" width="15.5703125" customWidth="1"/>
    <col min="4" max="4" width="13.7109375" customWidth="1"/>
    <col min="7" max="7" width="23" customWidth="1"/>
    <col min="8" max="8" width="13.85546875" customWidth="1"/>
    <col min="9" max="9" width="14.42578125" customWidth="1"/>
    <col min="10" max="10" width="12.28515625" customWidth="1"/>
  </cols>
  <sheetData>
    <row r="1" spans="1:8" x14ac:dyDescent="0.25">
      <c r="A1" t="s">
        <v>142</v>
      </c>
    </row>
    <row r="3" spans="1:8" x14ac:dyDescent="0.25">
      <c r="B3" s="57" t="s">
        <v>141</v>
      </c>
      <c r="C3" s="58"/>
      <c r="D3" s="57" t="s">
        <v>143</v>
      </c>
      <c r="E3" s="58"/>
    </row>
    <row r="4" spans="1:8" x14ac:dyDescent="0.25">
      <c r="A4" s="3" t="s">
        <v>138</v>
      </c>
      <c r="B4" s="39" t="s">
        <v>79</v>
      </c>
      <c r="C4" s="40" t="s">
        <v>139</v>
      </c>
      <c r="D4" s="39" t="s">
        <v>79</v>
      </c>
      <c r="E4" s="40" t="s">
        <v>139</v>
      </c>
    </row>
    <row r="5" spans="1:8" x14ac:dyDescent="0.25">
      <c r="A5" s="45" t="s">
        <v>2</v>
      </c>
      <c r="B5" s="37">
        <v>2166</v>
      </c>
      <c r="C5" s="38">
        <v>18.57</v>
      </c>
      <c r="D5" s="37">
        <v>0</v>
      </c>
      <c r="E5" s="38">
        <v>0</v>
      </c>
    </row>
    <row r="6" spans="1:8" x14ac:dyDescent="0.25">
      <c r="A6" s="45" t="s">
        <v>3</v>
      </c>
      <c r="B6" s="37">
        <v>11</v>
      </c>
      <c r="C6" s="38">
        <v>0.09</v>
      </c>
      <c r="D6" s="37">
        <v>0</v>
      </c>
      <c r="E6" s="38">
        <v>0</v>
      </c>
      <c r="G6" t="s">
        <v>147</v>
      </c>
      <c r="H6">
        <f>SUM(C6:C8)</f>
        <v>0.33999999999999997</v>
      </c>
    </row>
    <row r="7" spans="1:8" x14ac:dyDescent="0.25">
      <c r="A7" s="45" t="s">
        <v>4</v>
      </c>
      <c r="B7" s="37">
        <v>17</v>
      </c>
      <c r="C7" s="38">
        <v>0.15</v>
      </c>
      <c r="D7" s="37">
        <v>0</v>
      </c>
      <c r="E7" s="38">
        <v>0</v>
      </c>
    </row>
    <row r="8" spans="1:8" x14ac:dyDescent="0.25">
      <c r="A8" s="45" t="s">
        <v>5</v>
      </c>
      <c r="B8" s="37">
        <v>12</v>
      </c>
      <c r="C8" s="38">
        <v>0.1</v>
      </c>
      <c r="D8" s="37">
        <v>0</v>
      </c>
      <c r="E8" s="38">
        <v>0</v>
      </c>
    </row>
    <row r="9" spans="1:8" x14ac:dyDescent="0.25">
      <c r="A9" s="45" t="s">
        <v>6</v>
      </c>
      <c r="B9" s="37">
        <v>83</v>
      </c>
      <c r="C9" s="38">
        <v>0.71</v>
      </c>
      <c r="D9" s="37">
        <v>0</v>
      </c>
      <c r="E9" s="38">
        <v>0</v>
      </c>
    </row>
    <row r="10" spans="1:8" x14ac:dyDescent="0.25">
      <c r="A10" s="45" t="s">
        <v>7</v>
      </c>
      <c r="B10" s="37">
        <v>12</v>
      </c>
      <c r="C10" s="38">
        <v>0.1</v>
      </c>
      <c r="D10" s="37">
        <v>0</v>
      </c>
      <c r="E10" s="38">
        <v>0</v>
      </c>
    </row>
    <row r="11" spans="1:8" x14ac:dyDescent="0.25">
      <c r="A11" s="45" t="s">
        <v>8</v>
      </c>
      <c r="B11" s="37">
        <v>80</v>
      </c>
      <c r="C11" s="38">
        <v>0.69</v>
      </c>
      <c r="D11" s="37">
        <v>0</v>
      </c>
      <c r="E11" s="38">
        <v>0</v>
      </c>
    </row>
    <row r="12" spans="1:8" x14ac:dyDescent="0.25">
      <c r="A12" s="45" t="s">
        <v>9</v>
      </c>
      <c r="B12" s="37">
        <v>83</v>
      </c>
      <c r="C12" s="38">
        <v>0.71</v>
      </c>
      <c r="D12" s="37">
        <v>2</v>
      </c>
      <c r="E12" s="38">
        <v>0.28999999999999998</v>
      </c>
    </row>
    <row r="13" spans="1:8" x14ac:dyDescent="0.25">
      <c r="A13" s="45" t="s">
        <v>10</v>
      </c>
      <c r="B13" s="37">
        <v>1690</v>
      </c>
      <c r="C13" s="38">
        <v>14.49</v>
      </c>
      <c r="D13" s="37">
        <v>0</v>
      </c>
      <c r="E13" s="38">
        <v>0</v>
      </c>
    </row>
    <row r="14" spans="1:8" x14ac:dyDescent="0.25">
      <c r="A14" s="45" t="s">
        <v>11</v>
      </c>
      <c r="B14" s="37">
        <v>10</v>
      </c>
      <c r="C14" s="38">
        <v>0.09</v>
      </c>
      <c r="D14" s="37">
        <v>3</v>
      </c>
      <c r="E14" s="38">
        <v>0.43</v>
      </c>
    </row>
    <row r="15" spans="1:8" x14ac:dyDescent="0.25">
      <c r="A15" s="45" t="s">
        <v>12</v>
      </c>
      <c r="B15" s="37">
        <v>18</v>
      </c>
      <c r="C15" s="38">
        <v>0.15</v>
      </c>
      <c r="D15" s="37">
        <v>0</v>
      </c>
      <c r="E15" s="38">
        <v>0</v>
      </c>
    </row>
    <row r="16" spans="1:8" x14ac:dyDescent="0.25">
      <c r="A16" s="45" t="s">
        <v>13</v>
      </c>
      <c r="B16" s="37">
        <v>9</v>
      </c>
      <c r="C16" s="38">
        <v>0.08</v>
      </c>
      <c r="D16" s="37">
        <v>0</v>
      </c>
      <c r="E16" s="38">
        <v>0</v>
      </c>
    </row>
    <row r="17" spans="1:5" x14ac:dyDescent="0.25">
      <c r="A17" s="45" t="s">
        <v>14</v>
      </c>
      <c r="B17" s="37">
        <v>89</v>
      </c>
      <c r="C17" s="38">
        <v>0.76</v>
      </c>
      <c r="D17" s="37">
        <v>0</v>
      </c>
      <c r="E17" s="38">
        <v>0</v>
      </c>
    </row>
    <row r="18" spans="1:5" x14ac:dyDescent="0.25">
      <c r="A18" s="45" t="s">
        <v>15</v>
      </c>
      <c r="B18" s="37">
        <v>6</v>
      </c>
      <c r="C18" s="38">
        <v>0.05</v>
      </c>
      <c r="D18" s="37">
        <v>0</v>
      </c>
      <c r="E18" s="38">
        <v>0</v>
      </c>
    </row>
    <row r="19" spans="1:5" x14ac:dyDescent="0.25">
      <c r="A19" s="45" t="s">
        <v>16</v>
      </c>
      <c r="B19" s="37">
        <v>106</v>
      </c>
      <c r="C19" s="38">
        <v>0.91</v>
      </c>
      <c r="D19" s="37">
        <v>0</v>
      </c>
      <c r="E19" s="38">
        <v>0</v>
      </c>
    </row>
    <row r="20" spans="1:5" x14ac:dyDescent="0.25">
      <c r="A20" s="45" t="s">
        <v>17</v>
      </c>
      <c r="B20" s="37">
        <v>4</v>
      </c>
      <c r="C20" s="38">
        <v>0.03</v>
      </c>
      <c r="D20" s="37">
        <v>0</v>
      </c>
      <c r="E20" s="38">
        <v>0</v>
      </c>
    </row>
    <row r="21" spans="1:5" x14ac:dyDescent="0.25">
      <c r="A21" s="45" t="s">
        <v>76</v>
      </c>
      <c r="B21" s="37">
        <v>625</v>
      </c>
      <c r="C21" s="38">
        <v>5.36</v>
      </c>
      <c r="D21" s="37">
        <v>6</v>
      </c>
      <c r="E21" s="38">
        <v>0.86</v>
      </c>
    </row>
    <row r="22" spans="1:5" x14ac:dyDescent="0.25">
      <c r="A22" s="45" t="s">
        <v>81</v>
      </c>
      <c r="B22" s="37">
        <v>26</v>
      </c>
      <c r="C22" s="38">
        <v>0.22</v>
      </c>
      <c r="D22" s="37">
        <v>15</v>
      </c>
      <c r="E22" s="38">
        <v>2.14</v>
      </c>
    </row>
    <row r="23" spans="1:5" x14ac:dyDescent="0.25">
      <c r="A23" s="45" t="s">
        <v>77</v>
      </c>
      <c r="B23" s="37">
        <v>495</v>
      </c>
      <c r="C23" s="38">
        <v>4.24</v>
      </c>
      <c r="D23" s="37">
        <v>2</v>
      </c>
      <c r="E23" s="38">
        <v>0.28999999999999998</v>
      </c>
    </row>
    <row r="24" spans="1:5" x14ac:dyDescent="0.25">
      <c r="A24" s="45" t="s">
        <v>82</v>
      </c>
      <c r="B24" s="37">
        <v>14</v>
      </c>
      <c r="C24" s="38">
        <v>0.12</v>
      </c>
      <c r="D24" s="37">
        <v>4</v>
      </c>
      <c r="E24" s="38">
        <v>0.56999999999999995</v>
      </c>
    </row>
    <row r="25" spans="1:5" x14ac:dyDescent="0.25">
      <c r="A25" s="45" t="s">
        <v>78</v>
      </c>
      <c r="B25" s="37">
        <v>4884</v>
      </c>
      <c r="C25" s="38">
        <v>41.86</v>
      </c>
      <c r="D25" s="37">
        <v>106</v>
      </c>
      <c r="E25" s="38">
        <v>15.12</v>
      </c>
    </row>
    <row r="26" spans="1:5" x14ac:dyDescent="0.25">
      <c r="A26" s="45" t="s">
        <v>83</v>
      </c>
      <c r="B26" s="37">
        <v>460</v>
      </c>
      <c r="C26" s="38">
        <v>3.94</v>
      </c>
      <c r="D26" s="37">
        <v>471</v>
      </c>
      <c r="E26" s="38">
        <v>67.19</v>
      </c>
    </row>
    <row r="27" spans="1:5" x14ac:dyDescent="0.25">
      <c r="A27" s="45" t="s">
        <v>30</v>
      </c>
      <c r="B27" s="37">
        <v>0</v>
      </c>
      <c r="C27" s="38">
        <v>0</v>
      </c>
      <c r="D27" s="37">
        <v>0</v>
      </c>
      <c r="E27" s="38">
        <v>0</v>
      </c>
    </row>
    <row r="28" spans="1:5" x14ac:dyDescent="0.25">
      <c r="A28" s="45" t="s">
        <v>31</v>
      </c>
      <c r="B28" s="37">
        <v>9</v>
      </c>
      <c r="C28" s="38">
        <v>0.08</v>
      </c>
      <c r="D28" s="37">
        <v>15</v>
      </c>
      <c r="E28" s="38">
        <v>2.14</v>
      </c>
    </row>
    <row r="29" spans="1:5" x14ac:dyDescent="0.25">
      <c r="A29" s="45" t="s">
        <v>32</v>
      </c>
      <c r="B29" s="37">
        <v>27</v>
      </c>
      <c r="C29" s="38">
        <v>0.23</v>
      </c>
      <c r="D29" s="37">
        <v>27</v>
      </c>
      <c r="E29" s="38">
        <v>3.85</v>
      </c>
    </row>
    <row r="30" spans="1:5" x14ac:dyDescent="0.25">
      <c r="A30" s="45" t="s">
        <v>33</v>
      </c>
      <c r="B30" s="37">
        <v>13</v>
      </c>
      <c r="C30" s="38">
        <v>0.11</v>
      </c>
      <c r="D30" s="37">
        <v>7</v>
      </c>
      <c r="E30" s="38">
        <v>1</v>
      </c>
    </row>
    <row r="31" spans="1:5" x14ac:dyDescent="0.25">
      <c r="A31" s="45" t="s">
        <v>84</v>
      </c>
      <c r="B31" s="37">
        <v>1</v>
      </c>
      <c r="C31" s="38">
        <v>0.01</v>
      </c>
      <c r="D31" s="37">
        <v>0</v>
      </c>
      <c r="E31" s="38">
        <v>0</v>
      </c>
    </row>
    <row r="32" spans="1:5" x14ac:dyDescent="0.25">
      <c r="A32" s="45" t="s">
        <v>85</v>
      </c>
      <c r="B32" s="37">
        <v>342</v>
      </c>
      <c r="C32" s="38">
        <v>2.93</v>
      </c>
      <c r="D32" s="37">
        <v>3</v>
      </c>
      <c r="E32" s="38">
        <v>0.43</v>
      </c>
    </row>
    <row r="33" spans="1:5" x14ac:dyDescent="0.25">
      <c r="A33" s="45" t="s">
        <v>36</v>
      </c>
      <c r="B33" s="37">
        <v>3</v>
      </c>
      <c r="C33" s="38">
        <v>0.03</v>
      </c>
      <c r="D33" s="37">
        <v>1</v>
      </c>
      <c r="E33" s="38">
        <v>0.14000000000000001</v>
      </c>
    </row>
    <row r="34" spans="1:5" x14ac:dyDescent="0.25">
      <c r="A34" s="45" t="s">
        <v>37</v>
      </c>
      <c r="B34" s="37">
        <v>10</v>
      </c>
      <c r="C34" s="38">
        <v>0.09</v>
      </c>
      <c r="D34" s="37">
        <v>8</v>
      </c>
      <c r="E34" s="38">
        <v>1.1399999999999999</v>
      </c>
    </row>
    <row r="35" spans="1:5" x14ac:dyDescent="0.25">
      <c r="A35" s="45" t="s">
        <v>38</v>
      </c>
      <c r="B35" s="37">
        <v>2</v>
      </c>
      <c r="C35" s="38">
        <v>0.02</v>
      </c>
      <c r="D35" s="37">
        <v>1</v>
      </c>
      <c r="E35" s="38">
        <v>0.14000000000000001</v>
      </c>
    </row>
    <row r="36" spans="1:5" x14ac:dyDescent="0.25">
      <c r="A36" s="45" t="s">
        <v>39</v>
      </c>
      <c r="B36" s="37">
        <v>31</v>
      </c>
      <c r="C36" s="38">
        <v>0.27</v>
      </c>
      <c r="D36" s="37">
        <v>0</v>
      </c>
      <c r="E36" s="38">
        <v>0</v>
      </c>
    </row>
    <row r="37" spans="1:5" x14ac:dyDescent="0.25">
      <c r="A37" s="45" t="s">
        <v>45</v>
      </c>
      <c r="B37" s="37">
        <v>329</v>
      </c>
      <c r="C37" s="38">
        <v>2.82</v>
      </c>
      <c r="D37" s="37">
        <v>30</v>
      </c>
      <c r="E37" s="38">
        <v>4.28</v>
      </c>
    </row>
    <row r="38" spans="1:5" x14ac:dyDescent="0.25">
      <c r="A38" s="17" t="s">
        <v>140</v>
      </c>
      <c r="B38" s="39">
        <v>11667</v>
      </c>
      <c r="C38" s="40">
        <v>100.01</v>
      </c>
      <c r="D38" s="39">
        <v>701</v>
      </c>
      <c r="E38" s="40">
        <v>100.01</v>
      </c>
    </row>
    <row r="42" spans="1:5" x14ac:dyDescent="0.25">
      <c r="B42" t="s">
        <v>94</v>
      </c>
      <c r="C42" t="s">
        <v>145</v>
      </c>
      <c r="D42" t="s">
        <v>146</v>
      </c>
    </row>
    <row r="43" spans="1:5" x14ac:dyDescent="0.25">
      <c r="A43" s="46" t="s">
        <v>144</v>
      </c>
      <c r="B43" s="55">
        <f>SUM(B31:B32,B35:B36)</f>
        <v>376</v>
      </c>
      <c r="C43" s="55"/>
      <c r="D43" s="56">
        <f>(B43/B38)*100</f>
        <v>3.2227650638553187</v>
      </c>
    </row>
    <row r="44" spans="1:5" x14ac:dyDescent="0.25">
      <c r="A44" s="37" t="s">
        <v>84</v>
      </c>
      <c r="B44">
        <v>1</v>
      </c>
      <c r="C44" s="44">
        <f>(B44/$B$43)*100</f>
        <v>0.26595744680851063</v>
      </c>
      <c r="D44" s="38"/>
    </row>
    <row r="45" spans="1:5" x14ac:dyDescent="0.25">
      <c r="A45" s="37" t="s">
        <v>85</v>
      </c>
      <c r="B45">
        <v>342</v>
      </c>
      <c r="C45" s="44">
        <f t="shared" ref="C45:C47" si="0">(B45/$B$43)*100</f>
        <v>90.957446808510639</v>
      </c>
      <c r="D45" s="38"/>
    </row>
    <row r="46" spans="1:5" x14ac:dyDescent="0.25">
      <c r="A46" s="37" t="s">
        <v>38</v>
      </c>
      <c r="B46">
        <v>2</v>
      </c>
      <c r="C46" s="44">
        <f t="shared" si="0"/>
        <v>0.53191489361702127</v>
      </c>
      <c r="D46" s="38"/>
    </row>
    <row r="47" spans="1:5" x14ac:dyDescent="0.25">
      <c r="A47" s="39" t="s">
        <v>39</v>
      </c>
      <c r="B47" s="53">
        <v>31</v>
      </c>
      <c r="C47" s="54">
        <f t="shared" si="0"/>
        <v>8.2446808510638299</v>
      </c>
      <c r="D47" s="40"/>
    </row>
  </sheetData>
  <mergeCells count="2">
    <mergeCell ref="B3:C3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6E963-07AB-4068-ABF7-0D1CA86965DA}">
  <sheetPr>
    <pageSetUpPr fitToPage="1"/>
  </sheetPr>
  <dimension ref="A2:V53"/>
  <sheetViews>
    <sheetView topLeftCell="A20" zoomScaleNormal="100" workbookViewId="0">
      <selection activeCell="N46" sqref="N46"/>
    </sheetView>
  </sheetViews>
  <sheetFormatPr defaultRowHeight="15" x14ac:dyDescent="0.25"/>
  <cols>
    <col min="1" max="1" width="23" customWidth="1"/>
    <col min="2" max="2" width="15.5703125" customWidth="1"/>
    <col min="3" max="3" width="6.85546875" customWidth="1"/>
    <col min="4" max="4" width="8" customWidth="1"/>
    <col min="5" max="5" width="6.85546875" customWidth="1"/>
    <col min="6" max="6" width="8.28515625" customWidth="1"/>
    <col min="7" max="7" width="10.28515625" customWidth="1"/>
    <col min="8" max="8" width="8.5703125" customWidth="1"/>
    <col min="9" max="9" width="7.42578125" customWidth="1"/>
    <col min="10" max="10" width="7.85546875" customWidth="1"/>
    <col min="12" max="12" width="10.28515625" customWidth="1"/>
    <col min="13" max="14" width="7.42578125" customWidth="1"/>
    <col min="15" max="15" width="7.28515625" customWidth="1"/>
    <col min="16" max="16" width="7.7109375" customWidth="1"/>
    <col min="17" max="17" width="7.42578125" customWidth="1"/>
    <col min="18" max="18" width="7.7109375" customWidth="1"/>
    <col min="19" max="19" width="7.42578125" customWidth="1"/>
    <col min="20" max="20" width="12" customWidth="1"/>
    <col min="21" max="21" width="7" customWidth="1"/>
    <col min="22" max="22" width="7.140625" customWidth="1"/>
  </cols>
  <sheetData>
    <row r="2" spans="1:22" ht="15" customHeight="1" x14ac:dyDescent="0.25">
      <c r="B2" s="60" t="s">
        <v>92</v>
      </c>
      <c r="C2" s="59" t="s">
        <v>48</v>
      </c>
      <c r="D2" s="59"/>
      <c r="E2" s="59"/>
      <c r="F2" s="59"/>
      <c r="G2" s="59"/>
      <c r="H2" s="59"/>
      <c r="I2" s="59"/>
      <c r="J2" s="59"/>
      <c r="K2" s="59" t="s">
        <v>59</v>
      </c>
      <c r="L2" s="59"/>
      <c r="M2" s="59"/>
      <c r="N2" s="59"/>
      <c r="O2" s="59" t="s">
        <v>57</v>
      </c>
      <c r="P2" s="59"/>
      <c r="Q2" s="59"/>
      <c r="R2" s="59"/>
      <c r="S2" s="59" t="s">
        <v>58</v>
      </c>
      <c r="T2" s="59"/>
      <c r="U2" s="59"/>
      <c r="V2" s="59"/>
    </row>
    <row r="3" spans="1:22" x14ac:dyDescent="0.25">
      <c r="B3" s="61"/>
      <c r="C3" s="59" t="s">
        <v>49</v>
      </c>
      <c r="D3" s="59"/>
      <c r="E3" s="58" t="s">
        <v>52</v>
      </c>
      <c r="F3" s="59"/>
      <c r="G3" s="59" t="s">
        <v>53</v>
      </c>
      <c r="H3" s="59"/>
      <c r="I3" s="59" t="s">
        <v>136</v>
      </c>
      <c r="J3" s="59"/>
      <c r="K3" s="59" t="s">
        <v>55</v>
      </c>
      <c r="L3" s="59"/>
      <c r="M3" s="59" t="s">
        <v>56</v>
      </c>
      <c r="N3" s="59"/>
      <c r="O3" s="59" t="s">
        <v>60</v>
      </c>
      <c r="P3" s="59"/>
      <c r="Q3" s="59" t="s">
        <v>61</v>
      </c>
      <c r="R3" s="59"/>
      <c r="S3" s="59" t="s">
        <v>137</v>
      </c>
      <c r="T3" s="59"/>
      <c r="U3" s="59" t="s">
        <v>62</v>
      </c>
      <c r="V3" s="59"/>
    </row>
    <row r="4" spans="1:22" x14ac:dyDescent="0.25">
      <c r="B4" s="62"/>
      <c r="C4" s="3" t="s">
        <v>50</v>
      </c>
      <c r="D4" s="3" t="s">
        <v>51</v>
      </c>
      <c r="E4" s="5" t="s">
        <v>50</v>
      </c>
      <c r="F4" s="3" t="s">
        <v>51</v>
      </c>
      <c r="G4" s="3" t="s">
        <v>50</v>
      </c>
      <c r="H4" s="3" t="s">
        <v>51</v>
      </c>
      <c r="I4" s="3" t="s">
        <v>50</v>
      </c>
      <c r="J4" s="3" t="s">
        <v>51</v>
      </c>
      <c r="K4" s="3" t="s">
        <v>50</v>
      </c>
      <c r="L4" s="3" t="s">
        <v>51</v>
      </c>
      <c r="M4" s="3" t="s">
        <v>50</v>
      </c>
      <c r="N4" s="3" t="s">
        <v>51</v>
      </c>
      <c r="O4" s="3" t="s">
        <v>50</v>
      </c>
      <c r="P4" s="3" t="s">
        <v>51</v>
      </c>
      <c r="Q4" s="3" t="s">
        <v>50</v>
      </c>
      <c r="R4" s="3" t="s">
        <v>51</v>
      </c>
      <c r="S4" s="3" t="s">
        <v>50</v>
      </c>
      <c r="T4" s="3" t="s">
        <v>51</v>
      </c>
      <c r="U4" s="3" t="s">
        <v>50</v>
      </c>
      <c r="V4" s="3" t="s">
        <v>51</v>
      </c>
    </row>
    <row r="5" spans="1:22" x14ac:dyDescent="0.25">
      <c r="A5" s="3" t="s">
        <v>64</v>
      </c>
      <c r="B5" s="3">
        <v>385</v>
      </c>
      <c r="C5" s="3">
        <v>355</v>
      </c>
      <c r="D5" s="4">
        <v>0.92207792207792205</v>
      </c>
      <c r="E5" s="3">
        <v>260</v>
      </c>
      <c r="F5" s="4">
        <v>0.67532467532467533</v>
      </c>
      <c r="G5" s="3">
        <v>68</v>
      </c>
      <c r="H5" s="4">
        <v>0.17662337662337663</v>
      </c>
      <c r="I5" s="3">
        <v>27</v>
      </c>
      <c r="J5" s="11">
        <v>7.0129870129870125E-2</v>
      </c>
      <c r="K5" s="3">
        <v>4</v>
      </c>
      <c r="L5" s="6">
        <v>1.038961038961039E-2</v>
      </c>
      <c r="M5" s="3">
        <v>5</v>
      </c>
      <c r="N5" s="6">
        <v>1.2987012987012988E-2</v>
      </c>
      <c r="O5" s="3">
        <v>0</v>
      </c>
      <c r="P5" s="6">
        <v>0</v>
      </c>
      <c r="Q5" s="8">
        <v>0</v>
      </c>
      <c r="R5" s="6">
        <v>0</v>
      </c>
      <c r="S5" s="3">
        <v>1</v>
      </c>
      <c r="T5" s="4">
        <v>2.5974025974025974E-3</v>
      </c>
      <c r="U5" s="8">
        <v>0</v>
      </c>
      <c r="V5" s="6">
        <v>0</v>
      </c>
    </row>
    <row r="6" spans="1:22" x14ac:dyDescent="0.25">
      <c r="A6" s="3" t="s">
        <v>65</v>
      </c>
      <c r="B6" s="3">
        <v>85</v>
      </c>
      <c r="C6" s="3">
        <v>82</v>
      </c>
      <c r="D6" s="4">
        <v>0.96470588235294119</v>
      </c>
      <c r="E6" s="3">
        <v>73</v>
      </c>
      <c r="F6" s="4">
        <v>0.85882352941176476</v>
      </c>
      <c r="G6" s="3">
        <v>5</v>
      </c>
      <c r="H6" s="4">
        <v>5.8823529411764705E-2</v>
      </c>
      <c r="I6" s="3">
        <v>4</v>
      </c>
      <c r="J6" s="10">
        <v>4.7058823529411764E-2</v>
      </c>
      <c r="K6" s="3">
        <v>0</v>
      </c>
      <c r="L6" s="6">
        <v>0</v>
      </c>
      <c r="M6" s="3">
        <v>0</v>
      </c>
      <c r="N6" s="6">
        <v>0</v>
      </c>
      <c r="O6" s="3">
        <v>0</v>
      </c>
      <c r="P6" s="6">
        <v>0</v>
      </c>
      <c r="Q6" s="8">
        <v>0</v>
      </c>
      <c r="R6" s="6">
        <v>0</v>
      </c>
      <c r="S6" s="3">
        <v>0</v>
      </c>
      <c r="T6" s="4">
        <v>0</v>
      </c>
      <c r="U6" s="8">
        <v>0</v>
      </c>
      <c r="V6" s="6">
        <v>0</v>
      </c>
    </row>
    <row r="7" spans="1:22" x14ac:dyDescent="0.25">
      <c r="A7" s="3" t="s">
        <v>66</v>
      </c>
      <c r="B7" s="3">
        <v>631</v>
      </c>
      <c r="C7" s="3">
        <v>498</v>
      </c>
      <c r="D7" s="4">
        <v>0.78922345483359735</v>
      </c>
      <c r="E7" s="3">
        <v>196</v>
      </c>
      <c r="F7" s="4">
        <v>0.31061806656101426</v>
      </c>
      <c r="G7" s="3">
        <v>288</v>
      </c>
      <c r="H7" s="4">
        <v>0.45641838351822506</v>
      </c>
      <c r="I7" s="3">
        <v>14</v>
      </c>
      <c r="J7" s="9">
        <v>2.2187004754358162E-2</v>
      </c>
      <c r="K7" s="3">
        <v>21</v>
      </c>
      <c r="L7" s="48">
        <v>3.328050713153724E-2</v>
      </c>
      <c r="M7" s="3">
        <v>6</v>
      </c>
      <c r="N7" s="6">
        <v>9.5087163232963554E-3</v>
      </c>
      <c r="O7" s="3">
        <v>17</v>
      </c>
      <c r="P7" s="6">
        <v>2.694136291600634E-2</v>
      </c>
      <c r="Q7" s="8">
        <v>0</v>
      </c>
      <c r="R7" s="6">
        <v>0</v>
      </c>
      <c r="S7" s="3">
        <v>46</v>
      </c>
      <c r="T7" s="4">
        <v>7.2900158478605384E-2</v>
      </c>
      <c r="U7" s="8">
        <v>2</v>
      </c>
      <c r="V7" s="6">
        <v>3.1695721077654518E-3</v>
      </c>
    </row>
    <row r="8" spans="1:22" x14ac:dyDescent="0.25">
      <c r="A8" s="3" t="s">
        <v>67</v>
      </c>
      <c r="B8" s="3">
        <v>289</v>
      </c>
      <c r="C8" s="3">
        <v>267</v>
      </c>
      <c r="D8" s="4">
        <v>0.92387543252595161</v>
      </c>
      <c r="E8" s="3">
        <v>185</v>
      </c>
      <c r="F8" s="4">
        <v>0.64013840830449831</v>
      </c>
      <c r="G8" s="3">
        <v>65</v>
      </c>
      <c r="H8" s="4">
        <v>0.22491349480968859</v>
      </c>
      <c r="I8" s="3">
        <v>17</v>
      </c>
      <c r="J8" s="10">
        <v>5.8823529411764712E-2</v>
      </c>
      <c r="K8" s="3">
        <v>4</v>
      </c>
      <c r="L8" s="48">
        <v>1.384083044982699E-2</v>
      </c>
      <c r="M8" s="3">
        <v>3</v>
      </c>
      <c r="N8" s="6">
        <v>1.0380622837370242E-2</v>
      </c>
      <c r="O8" s="3">
        <v>1</v>
      </c>
      <c r="P8" s="6">
        <v>3.4602076124567475E-3</v>
      </c>
      <c r="Q8" s="8">
        <v>0</v>
      </c>
      <c r="R8" s="6">
        <v>0</v>
      </c>
      <c r="S8" s="3">
        <v>2</v>
      </c>
      <c r="T8" s="4">
        <v>6.920415224913495E-3</v>
      </c>
      <c r="U8" s="8">
        <v>0</v>
      </c>
      <c r="V8" s="6">
        <v>0</v>
      </c>
    </row>
    <row r="9" spans="1:22" ht="15.75" thickBot="1" x14ac:dyDescent="0.3">
      <c r="A9" s="12" t="s">
        <v>68</v>
      </c>
      <c r="B9" s="12">
        <v>232</v>
      </c>
      <c r="C9" s="12">
        <v>216</v>
      </c>
      <c r="D9" s="13">
        <v>0.93103448275862077</v>
      </c>
      <c r="E9" s="12">
        <v>157</v>
      </c>
      <c r="F9" s="13">
        <v>0.67672413793103448</v>
      </c>
      <c r="G9" s="12">
        <v>41</v>
      </c>
      <c r="H9" s="13">
        <v>0.17672413793103448</v>
      </c>
      <c r="I9" s="12">
        <v>18</v>
      </c>
      <c r="J9" s="14">
        <v>7.7586206896551727E-2</v>
      </c>
      <c r="K9" s="12">
        <v>1</v>
      </c>
      <c r="L9" s="49">
        <v>4.3103448275862068E-3</v>
      </c>
      <c r="M9" s="12">
        <v>4</v>
      </c>
      <c r="N9" s="15">
        <v>1.7241379310344827E-2</v>
      </c>
      <c r="O9" s="12">
        <v>0</v>
      </c>
      <c r="P9" s="15">
        <v>0</v>
      </c>
      <c r="Q9" s="16">
        <v>0</v>
      </c>
      <c r="R9" s="15">
        <v>0</v>
      </c>
      <c r="S9" s="12">
        <v>2</v>
      </c>
      <c r="T9" s="13">
        <v>8.6206896551724137E-3</v>
      </c>
      <c r="U9" s="16">
        <v>0</v>
      </c>
      <c r="V9" s="15">
        <v>0</v>
      </c>
    </row>
    <row r="10" spans="1:22" x14ac:dyDescent="0.25">
      <c r="A10" s="21" t="s">
        <v>63</v>
      </c>
      <c r="B10" s="22">
        <v>2281</v>
      </c>
      <c r="C10" s="22">
        <v>1437</v>
      </c>
      <c r="D10" s="23">
        <v>0.6299868478737396</v>
      </c>
      <c r="E10" s="22">
        <v>16</v>
      </c>
      <c r="F10" s="23">
        <v>7.0144673388864535E-3</v>
      </c>
      <c r="G10" s="22">
        <v>1420</v>
      </c>
      <c r="H10" s="23">
        <v>0.6225339763261728</v>
      </c>
      <c r="I10" s="22">
        <v>1</v>
      </c>
      <c r="J10" s="23">
        <v>4.3840420868040335E-4</v>
      </c>
      <c r="K10" s="22">
        <v>82</v>
      </c>
      <c r="L10" s="50">
        <v>3.5949145111793077E-2</v>
      </c>
      <c r="M10" s="22">
        <v>1</v>
      </c>
      <c r="N10" s="24">
        <v>4.3840420868040335E-4</v>
      </c>
      <c r="O10" s="22">
        <v>391</v>
      </c>
      <c r="P10" s="24">
        <v>0.17141604559403772</v>
      </c>
      <c r="Q10" s="25">
        <v>17</v>
      </c>
      <c r="R10" s="24">
        <v>7.4528715475668562E-3</v>
      </c>
      <c r="S10" s="22">
        <v>272</v>
      </c>
      <c r="T10" s="23">
        <v>0.11924594476106971</v>
      </c>
      <c r="U10" s="25">
        <v>20</v>
      </c>
      <c r="V10" s="26">
        <v>8.7680841736080661E-3</v>
      </c>
    </row>
    <row r="11" spans="1:22" x14ac:dyDescent="0.25">
      <c r="A11" s="27" t="s">
        <v>69</v>
      </c>
      <c r="B11" s="3">
        <v>2557</v>
      </c>
      <c r="C11" s="3">
        <v>1662</v>
      </c>
      <c r="D11" s="4">
        <v>0.64998044583496284</v>
      </c>
      <c r="E11" s="3">
        <v>18</v>
      </c>
      <c r="F11" s="4">
        <v>7.0394994133750489E-3</v>
      </c>
      <c r="G11" s="3">
        <v>1640</v>
      </c>
      <c r="H11" s="4">
        <v>0.64137661321861561</v>
      </c>
      <c r="I11" s="3">
        <v>4</v>
      </c>
      <c r="J11" s="4">
        <v>1.564333202972233E-3</v>
      </c>
      <c r="K11" s="3">
        <v>88</v>
      </c>
      <c r="L11" s="48">
        <v>3.4415330465389124E-2</v>
      </c>
      <c r="M11" s="3">
        <v>0</v>
      </c>
      <c r="N11" s="6">
        <v>0</v>
      </c>
      <c r="O11" s="3">
        <v>394</v>
      </c>
      <c r="P11" s="6">
        <v>0.15408682049276493</v>
      </c>
      <c r="Q11" s="8">
        <v>19</v>
      </c>
      <c r="R11" s="6">
        <v>7.4305827141181073E-3</v>
      </c>
      <c r="S11" s="3">
        <v>250</v>
      </c>
      <c r="T11" s="4">
        <v>9.7770825185764576E-2</v>
      </c>
      <c r="U11" s="8">
        <v>19</v>
      </c>
      <c r="V11" s="28">
        <v>7.4305827141181073E-3</v>
      </c>
    </row>
    <row r="12" spans="1:22" x14ac:dyDescent="0.25">
      <c r="A12" s="27" t="s">
        <v>70</v>
      </c>
      <c r="B12" s="3">
        <v>68</v>
      </c>
      <c r="C12" s="3">
        <v>28</v>
      </c>
      <c r="D12" s="4">
        <v>0.41176470588235292</v>
      </c>
      <c r="E12" s="3">
        <v>2</v>
      </c>
      <c r="F12" s="4">
        <v>2.9411764705882353E-2</v>
      </c>
      <c r="G12" s="3">
        <v>26</v>
      </c>
      <c r="H12" s="4">
        <v>0.38235294117647056</v>
      </c>
      <c r="I12" s="3">
        <v>0</v>
      </c>
      <c r="J12" s="4">
        <v>0</v>
      </c>
      <c r="K12" s="3">
        <v>2</v>
      </c>
      <c r="L12" s="48">
        <v>2.9411764705882353E-2</v>
      </c>
      <c r="M12" s="3">
        <v>0</v>
      </c>
      <c r="N12" s="6">
        <v>0</v>
      </c>
      <c r="O12" s="3">
        <v>9</v>
      </c>
      <c r="P12" s="6">
        <v>0.13235294117647059</v>
      </c>
      <c r="Q12" s="8">
        <v>0</v>
      </c>
      <c r="R12" s="6">
        <v>0</v>
      </c>
      <c r="S12" s="3">
        <v>12</v>
      </c>
      <c r="T12" s="4">
        <v>0.17647058823529413</v>
      </c>
      <c r="U12" s="8">
        <v>1</v>
      </c>
      <c r="V12" s="28">
        <v>1.4705882352941176E-2</v>
      </c>
    </row>
    <row r="13" spans="1:22" ht="15.75" thickBot="1" x14ac:dyDescent="0.3">
      <c r="A13" s="29" t="s">
        <v>71</v>
      </c>
      <c r="B13" s="30">
        <v>420</v>
      </c>
      <c r="C13" s="30">
        <v>180</v>
      </c>
      <c r="D13" s="31">
        <v>0.4285714285714286</v>
      </c>
      <c r="E13" s="30">
        <v>8</v>
      </c>
      <c r="F13" s="31">
        <v>1.9047619047619049E-2</v>
      </c>
      <c r="G13" s="30">
        <v>172</v>
      </c>
      <c r="H13" s="31">
        <v>0.40952380952380951</v>
      </c>
      <c r="I13" s="30">
        <v>0</v>
      </c>
      <c r="J13" s="31">
        <v>0</v>
      </c>
      <c r="K13" s="30">
        <v>15</v>
      </c>
      <c r="L13" s="51">
        <v>3.5714285714285712E-2</v>
      </c>
      <c r="M13" s="30">
        <v>0</v>
      </c>
      <c r="N13" s="32">
        <v>0</v>
      </c>
      <c r="O13" s="30">
        <v>76</v>
      </c>
      <c r="P13" s="32">
        <v>0.18095238095238095</v>
      </c>
      <c r="Q13" s="33">
        <v>5</v>
      </c>
      <c r="R13" s="32">
        <v>1.1904761904761904E-2</v>
      </c>
      <c r="S13" s="30">
        <v>108</v>
      </c>
      <c r="T13" s="31">
        <v>0.25714285714285712</v>
      </c>
      <c r="U13" s="33">
        <v>2</v>
      </c>
      <c r="V13" s="34">
        <v>4.7619047619047623E-3</v>
      </c>
    </row>
    <row r="14" spans="1:22" x14ac:dyDescent="0.25">
      <c r="A14" s="17" t="s">
        <v>72</v>
      </c>
      <c r="B14" s="17">
        <v>1930</v>
      </c>
      <c r="C14" s="17">
        <v>929</v>
      </c>
      <c r="D14" s="18">
        <v>0.48134715025906738</v>
      </c>
      <c r="E14" s="17">
        <v>18</v>
      </c>
      <c r="F14" s="18">
        <v>9.3264248704663204E-3</v>
      </c>
      <c r="G14" s="17">
        <v>905</v>
      </c>
      <c r="H14" s="18">
        <v>0.4689119170984456</v>
      </c>
      <c r="I14" s="17">
        <v>6</v>
      </c>
      <c r="J14" s="18">
        <v>3.1088082901554403E-3</v>
      </c>
      <c r="K14" s="17">
        <v>67</v>
      </c>
      <c r="L14" s="52">
        <v>3.4715025906735753E-2</v>
      </c>
      <c r="M14" s="17">
        <v>1</v>
      </c>
      <c r="N14" s="19">
        <v>5.1813471502590671E-4</v>
      </c>
      <c r="O14" s="17">
        <v>500</v>
      </c>
      <c r="P14" s="19">
        <v>0.25906735751295334</v>
      </c>
      <c r="Q14" s="20">
        <v>14</v>
      </c>
      <c r="R14" s="19">
        <v>7.2538860103626944E-3</v>
      </c>
      <c r="S14" s="17">
        <v>300</v>
      </c>
      <c r="T14" s="18">
        <v>0.15544041450777202</v>
      </c>
      <c r="U14" s="20">
        <v>5</v>
      </c>
      <c r="V14" s="19">
        <v>2.5906735751295338E-3</v>
      </c>
    </row>
    <row r="15" spans="1:22" x14ac:dyDescent="0.25">
      <c r="A15" s="3" t="s">
        <v>73</v>
      </c>
      <c r="B15" s="3">
        <v>1881</v>
      </c>
      <c r="C15" s="3">
        <v>800</v>
      </c>
      <c r="D15" s="4">
        <v>0.42530568846358313</v>
      </c>
      <c r="E15" s="3">
        <v>14</v>
      </c>
      <c r="F15" s="4">
        <v>7.4428495481127059E-3</v>
      </c>
      <c r="G15" s="3">
        <v>783</v>
      </c>
      <c r="H15" s="4">
        <v>0.41626794258373212</v>
      </c>
      <c r="I15" s="3">
        <v>3</v>
      </c>
      <c r="J15" s="4">
        <v>1.5948963317384372E-3</v>
      </c>
      <c r="K15" s="3">
        <v>57</v>
      </c>
      <c r="L15" s="48">
        <v>3.0303030303030304E-2</v>
      </c>
      <c r="M15" s="3">
        <v>0</v>
      </c>
      <c r="N15" s="6">
        <v>0</v>
      </c>
      <c r="O15" s="3">
        <v>481</v>
      </c>
      <c r="P15" s="6">
        <v>0.25571504518872934</v>
      </c>
      <c r="Q15" s="8">
        <v>17</v>
      </c>
      <c r="R15" s="6">
        <v>9.0377458798511431E-3</v>
      </c>
      <c r="S15" s="3">
        <v>390</v>
      </c>
      <c r="T15" s="4">
        <v>0.20733652312599679</v>
      </c>
      <c r="U15" s="8">
        <v>22</v>
      </c>
      <c r="V15" s="6">
        <v>1.1695906432748537E-2</v>
      </c>
    </row>
    <row r="16" spans="1:22" x14ac:dyDescent="0.25">
      <c r="A16" s="3" t="s">
        <v>74</v>
      </c>
      <c r="B16" s="3">
        <v>1143</v>
      </c>
      <c r="C16" s="3">
        <v>466</v>
      </c>
      <c r="D16" s="4">
        <v>0.40769903762029747</v>
      </c>
      <c r="E16" s="3">
        <v>16</v>
      </c>
      <c r="F16" s="4">
        <v>1.399825021872266E-2</v>
      </c>
      <c r="G16" s="3">
        <v>449</v>
      </c>
      <c r="H16" s="4">
        <v>0.39282589676290464</v>
      </c>
      <c r="I16" s="3">
        <v>1</v>
      </c>
      <c r="J16" s="4">
        <v>8.7489063867016625E-4</v>
      </c>
      <c r="K16" s="3">
        <v>49</v>
      </c>
      <c r="L16" s="48">
        <v>4.286964129483814E-2</v>
      </c>
      <c r="M16" s="3">
        <v>0</v>
      </c>
      <c r="N16" s="6">
        <v>0</v>
      </c>
      <c r="O16" s="3">
        <v>255</v>
      </c>
      <c r="P16" s="6">
        <v>0.22309711286089237</v>
      </c>
      <c r="Q16" s="8">
        <v>5</v>
      </c>
      <c r="R16" s="6">
        <v>4.3744531933508314E-3</v>
      </c>
      <c r="S16" s="3">
        <v>271</v>
      </c>
      <c r="T16" s="4">
        <v>0.23709536307961504</v>
      </c>
      <c r="U16" s="8">
        <v>10</v>
      </c>
      <c r="V16" s="6">
        <v>8.7489063867016627E-3</v>
      </c>
    </row>
    <row r="17" spans="1:22" x14ac:dyDescent="0.25">
      <c r="A17" s="3" t="s">
        <v>75</v>
      </c>
      <c r="B17" s="3">
        <v>494</v>
      </c>
      <c r="C17" s="3">
        <v>286</v>
      </c>
      <c r="D17" s="4">
        <v>0.57894736842105243</v>
      </c>
      <c r="E17" s="3">
        <v>27</v>
      </c>
      <c r="F17" s="4">
        <v>5.4655870445344132E-2</v>
      </c>
      <c r="G17" s="3">
        <v>256</v>
      </c>
      <c r="H17" s="4">
        <v>0.51821862348178138</v>
      </c>
      <c r="I17" s="3">
        <v>3</v>
      </c>
      <c r="J17" s="4">
        <v>6.0728744939271256E-3</v>
      </c>
      <c r="K17" s="3">
        <v>18</v>
      </c>
      <c r="L17" s="48">
        <v>3.643724696356275E-2</v>
      </c>
      <c r="M17" s="3">
        <v>2</v>
      </c>
      <c r="N17" s="6">
        <v>4.048582995951417E-3</v>
      </c>
      <c r="O17" s="3">
        <v>82</v>
      </c>
      <c r="P17" s="6">
        <v>0.16599190283400811</v>
      </c>
      <c r="Q17" s="8">
        <v>6</v>
      </c>
      <c r="R17" s="6">
        <v>1.2145748987854251E-2</v>
      </c>
      <c r="S17" s="3">
        <v>76</v>
      </c>
      <c r="T17" s="4">
        <v>0.15384615384615383</v>
      </c>
      <c r="U17" s="8">
        <v>8</v>
      </c>
      <c r="V17" s="6">
        <v>1.6194331983805668E-2</v>
      </c>
    </row>
    <row r="18" spans="1:22" ht="30" x14ac:dyDescent="0.25">
      <c r="A18" s="41" t="s">
        <v>93</v>
      </c>
      <c r="B18" s="3">
        <f>SUM(B5:B17)</f>
        <v>12396</v>
      </c>
      <c r="C18" s="3">
        <f>SUM(C5:C17)</f>
        <v>7206</v>
      </c>
      <c r="E18" s="3">
        <f>SUM(E5:E17)</f>
        <v>990</v>
      </c>
      <c r="G18" s="3">
        <f>SUM(G5:G17)</f>
        <v>6118</v>
      </c>
      <c r="I18" s="3">
        <f>SUM(I5:I17)</f>
        <v>98</v>
      </c>
      <c r="K18" s="3">
        <f>SUM(K5:K17)</f>
        <v>408</v>
      </c>
      <c r="M18" s="3">
        <f>SUM(M5:M17)</f>
        <v>22</v>
      </c>
      <c r="O18" s="3">
        <f>SUM(O5:O17)</f>
        <v>2206</v>
      </c>
      <c r="Q18" s="3">
        <f>SUM(Q5:Q17)</f>
        <v>83</v>
      </c>
      <c r="S18" s="3">
        <f>SUM(S5:S17)</f>
        <v>1730</v>
      </c>
      <c r="U18" s="3">
        <f>SUM(U5:U17)</f>
        <v>89</v>
      </c>
    </row>
    <row r="21" spans="1:22" x14ac:dyDescent="0.25">
      <c r="B21" s="59" t="s">
        <v>59</v>
      </c>
      <c r="C21" s="59"/>
      <c r="D21" s="59"/>
      <c r="E21" s="59"/>
      <c r="F21" s="59" t="s">
        <v>48</v>
      </c>
      <c r="G21" s="59"/>
      <c r="H21" s="59"/>
      <c r="I21" s="59"/>
      <c r="J21" s="59"/>
      <c r="K21" s="59"/>
      <c r="L21" s="59"/>
      <c r="M21" s="59"/>
    </row>
    <row r="22" spans="1:22" x14ac:dyDescent="0.25">
      <c r="B22" s="59" t="s">
        <v>55</v>
      </c>
      <c r="C22" s="59"/>
      <c r="D22" s="59" t="s">
        <v>56</v>
      </c>
      <c r="E22" s="59"/>
      <c r="F22" s="59" t="s">
        <v>49</v>
      </c>
      <c r="G22" s="59"/>
      <c r="H22" s="58" t="s">
        <v>52</v>
      </c>
      <c r="I22" s="59"/>
      <c r="J22" s="59" t="s">
        <v>53</v>
      </c>
      <c r="K22" s="59"/>
      <c r="L22" s="59" t="s">
        <v>136</v>
      </c>
      <c r="M22" s="59"/>
    </row>
    <row r="23" spans="1:22" x14ac:dyDescent="0.25">
      <c r="B23" s="3" t="s">
        <v>50</v>
      </c>
      <c r="C23" s="3" t="s">
        <v>51</v>
      </c>
      <c r="D23" s="3" t="s">
        <v>50</v>
      </c>
      <c r="E23" s="3" t="s">
        <v>51</v>
      </c>
      <c r="F23" s="3" t="s">
        <v>50</v>
      </c>
      <c r="G23" s="3" t="s">
        <v>51</v>
      </c>
      <c r="H23" s="5" t="s">
        <v>50</v>
      </c>
      <c r="I23" s="3" t="s">
        <v>51</v>
      </c>
      <c r="J23" s="3" t="s">
        <v>50</v>
      </c>
      <c r="K23" s="3" t="s">
        <v>51</v>
      </c>
      <c r="L23" s="3" t="s">
        <v>50</v>
      </c>
      <c r="M23" s="3" t="s">
        <v>51</v>
      </c>
    </row>
    <row r="24" spans="1:22" x14ac:dyDescent="0.25">
      <c r="A24" s="3" t="s">
        <v>64</v>
      </c>
      <c r="B24" s="3">
        <v>4</v>
      </c>
      <c r="C24" s="6">
        <v>1.038961038961039E-2</v>
      </c>
      <c r="D24" s="3">
        <v>5</v>
      </c>
      <c r="E24" s="6">
        <v>1.2987012987012988E-2</v>
      </c>
      <c r="F24" s="3">
        <v>355</v>
      </c>
      <c r="G24" s="4">
        <v>0.92207792207792205</v>
      </c>
      <c r="H24" s="3">
        <v>260</v>
      </c>
      <c r="I24" s="4">
        <v>0.67532467532467533</v>
      </c>
      <c r="J24" s="3">
        <v>68</v>
      </c>
      <c r="K24" s="4">
        <v>0.17662337662337663</v>
      </c>
      <c r="L24" s="3">
        <v>27</v>
      </c>
      <c r="M24" s="11">
        <v>7.0129870129870125E-2</v>
      </c>
    </row>
    <row r="25" spans="1:22" x14ac:dyDescent="0.25">
      <c r="A25" s="3" t="s">
        <v>65</v>
      </c>
      <c r="B25" s="3">
        <v>0</v>
      </c>
      <c r="C25" s="6">
        <v>0</v>
      </c>
      <c r="D25" s="3">
        <v>0</v>
      </c>
      <c r="E25" s="6">
        <v>0</v>
      </c>
      <c r="F25" s="3">
        <v>82</v>
      </c>
      <c r="G25" s="4">
        <v>0.96470588235294119</v>
      </c>
      <c r="H25" s="3">
        <v>73</v>
      </c>
      <c r="I25" s="4">
        <v>0.85882352941176476</v>
      </c>
      <c r="J25" s="3">
        <v>5</v>
      </c>
      <c r="K25" s="4">
        <v>5.8823529411764705E-2</v>
      </c>
      <c r="L25" s="3">
        <v>4</v>
      </c>
      <c r="M25" s="10">
        <v>4.7058823529411764E-2</v>
      </c>
    </row>
    <row r="26" spans="1:22" x14ac:dyDescent="0.25">
      <c r="A26" s="3" t="s">
        <v>66</v>
      </c>
      <c r="B26" s="3">
        <v>21</v>
      </c>
      <c r="C26" s="48">
        <v>3.328050713153724E-2</v>
      </c>
      <c r="D26" s="3">
        <v>6</v>
      </c>
      <c r="E26" s="6">
        <v>9.5087163232963554E-3</v>
      </c>
      <c r="F26" s="3">
        <v>498</v>
      </c>
      <c r="G26" s="4">
        <v>0.78922345483359735</v>
      </c>
      <c r="H26" s="3">
        <v>196</v>
      </c>
      <c r="I26" s="4">
        <v>0.31061806656101426</v>
      </c>
      <c r="J26" s="3">
        <v>288</v>
      </c>
      <c r="K26" s="4">
        <v>0.45641838351822506</v>
      </c>
      <c r="L26" s="3">
        <v>14</v>
      </c>
      <c r="M26" s="9">
        <v>2.2187004754358162E-2</v>
      </c>
    </row>
    <row r="27" spans="1:22" x14ac:dyDescent="0.25">
      <c r="A27" s="3" t="s">
        <v>67</v>
      </c>
      <c r="B27" s="3">
        <v>4</v>
      </c>
      <c r="C27" s="48">
        <v>1.384083044982699E-2</v>
      </c>
      <c r="D27" s="3">
        <v>3</v>
      </c>
      <c r="E27" s="6">
        <v>1.0380622837370242E-2</v>
      </c>
      <c r="F27" s="3">
        <v>267</v>
      </c>
      <c r="G27" s="4">
        <v>0.92387543252595161</v>
      </c>
      <c r="H27" s="3">
        <v>185</v>
      </c>
      <c r="I27" s="4">
        <v>0.64013840830449831</v>
      </c>
      <c r="J27" s="3">
        <v>65</v>
      </c>
      <c r="K27" s="4">
        <v>0.22491349480968859</v>
      </c>
      <c r="L27" s="3">
        <v>17</v>
      </c>
      <c r="M27" s="10">
        <v>5.8823529411764712E-2</v>
      </c>
    </row>
    <row r="28" spans="1:22" ht="15.75" thickBot="1" x14ac:dyDescent="0.3">
      <c r="A28" s="12" t="s">
        <v>68</v>
      </c>
      <c r="B28" s="12">
        <v>1</v>
      </c>
      <c r="C28" s="49">
        <v>4.3103448275862068E-3</v>
      </c>
      <c r="D28" s="12">
        <v>4</v>
      </c>
      <c r="E28" s="15">
        <v>1.7241379310344827E-2</v>
      </c>
      <c r="F28" s="12">
        <v>216</v>
      </c>
      <c r="G28" s="13">
        <v>0.93103448275862077</v>
      </c>
      <c r="H28" s="12">
        <v>157</v>
      </c>
      <c r="I28" s="13">
        <v>0.67672413793103448</v>
      </c>
      <c r="J28" s="12">
        <v>41</v>
      </c>
      <c r="K28" s="13">
        <v>0.17672413793103448</v>
      </c>
      <c r="L28" s="12">
        <v>18</v>
      </c>
      <c r="M28" s="14">
        <v>7.7586206896551727E-2</v>
      </c>
    </row>
    <row r="29" spans="1:22" x14ac:dyDescent="0.25">
      <c r="A29" s="21" t="s">
        <v>63</v>
      </c>
      <c r="B29" s="22">
        <v>82</v>
      </c>
      <c r="C29" s="50">
        <v>3.5949145111793077E-2</v>
      </c>
      <c r="D29" s="22">
        <v>1</v>
      </c>
      <c r="E29" s="24">
        <v>4.3840420868040335E-4</v>
      </c>
      <c r="F29" s="22">
        <v>1437</v>
      </c>
      <c r="G29" s="23">
        <v>0.6299868478737396</v>
      </c>
      <c r="H29" s="22">
        <v>16</v>
      </c>
      <c r="I29" s="23">
        <v>7.0144673388864535E-3</v>
      </c>
      <c r="J29" s="22">
        <v>1420</v>
      </c>
      <c r="K29" s="23">
        <v>0.6225339763261728</v>
      </c>
      <c r="L29" s="22">
        <v>1</v>
      </c>
      <c r="M29" s="23">
        <v>4.3840420868040335E-4</v>
      </c>
    </row>
    <row r="30" spans="1:22" x14ac:dyDescent="0.25">
      <c r="A30" s="27" t="s">
        <v>69</v>
      </c>
      <c r="B30" s="3">
        <v>88</v>
      </c>
      <c r="C30" s="48">
        <v>3.4415330465389124E-2</v>
      </c>
      <c r="D30" s="3">
        <v>0</v>
      </c>
      <c r="E30" s="6">
        <v>0</v>
      </c>
      <c r="F30" s="3">
        <v>1662</v>
      </c>
      <c r="G30" s="4">
        <v>0.64998044583496284</v>
      </c>
      <c r="H30" s="3">
        <v>18</v>
      </c>
      <c r="I30" s="4">
        <v>7.0394994133750489E-3</v>
      </c>
      <c r="J30" s="3">
        <v>1640</v>
      </c>
      <c r="K30" s="4">
        <v>0.64137661321861561</v>
      </c>
      <c r="L30" s="3">
        <v>4</v>
      </c>
      <c r="M30" s="4">
        <v>1.564333202972233E-3</v>
      </c>
    </row>
    <row r="31" spans="1:22" x14ac:dyDescent="0.25">
      <c r="A31" s="27" t="s">
        <v>70</v>
      </c>
      <c r="B31" s="3">
        <v>2</v>
      </c>
      <c r="C31" s="48">
        <v>2.9411764705882353E-2</v>
      </c>
      <c r="D31" s="3">
        <v>0</v>
      </c>
      <c r="E31" s="6">
        <v>0</v>
      </c>
      <c r="F31" s="3">
        <v>28</v>
      </c>
      <c r="G31" s="4">
        <v>0.41176470588235292</v>
      </c>
      <c r="H31" s="3">
        <v>2</v>
      </c>
      <c r="I31" s="4">
        <v>2.9411764705882353E-2</v>
      </c>
      <c r="J31" s="3">
        <v>26</v>
      </c>
      <c r="K31" s="4">
        <v>0.38235294117647056</v>
      </c>
      <c r="L31" s="3">
        <v>0</v>
      </c>
      <c r="M31" s="4">
        <v>0</v>
      </c>
    </row>
    <row r="32" spans="1:22" ht="15.75" thickBot="1" x14ac:dyDescent="0.3">
      <c r="A32" s="29" t="s">
        <v>71</v>
      </c>
      <c r="B32" s="30">
        <v>15</v>
      </c>
      <c r="C32" s="51">
        <v>3.5714285714285712E-2</v>
      </c>
      <c r="D32" s="30">
        <v>0</v>
      </c>
      <c r="E32" s="32">
        <v>0</v>
      </c>
      <c r="F32" s="30">
        <v>180</v>
      </c>
      <c r="G32" s="31">
        <v>0.4285714285714286</v>
      </c>
      <c r="H32" s="30">
        <v>8</v>
      </c>
      <c r="I32" s="31">
        <v>1.9047619047619049E-2</v>
      </c>
      <c r="J32" s="30">
        <v>172</v>
      </c>
      <c r="K32" s="31">
        <v>0.40952380952380951</v>
      </c>
      <c r="L32" s="30">
        <v>0</v>
      </c>
      <c r="M32" s="31">
        <v>0</v>
      </c>
    </row>
    <row r="33" spans="1:13" x14ac:dyDescent="0.25">
      <c r="A33" s="17" t="s">
        <v>72</v>
      </c>
      <c r="B33" s="17">
        <v>67</v>
      </c>
      <c r="C33" s="52">
        <v>3.4715025906735753E-2</v>
      </c>
      <c r="D33" s="17">
        <v>1</v>
      </c>
      <c r="E33" s="19">
        <v>5.1813471502590671E-4</v>
      </c>
      <c r="F33" s="17">
        <v>929</v>
      </c>
      <c r="G33" s="18">
        <v>0.48134715025906738</v>
      </c>
      <c r="H33" s="17">
        <v>18</v>
      </c>
      <c r="I33" s="18">
        <v>9.3264248704663204E-3</v>
      </c>
      <c r="J33" s="17">
        <v>905</v>
      </c>
      <c r="K33" s="18">
        <v>0.4689119170984456</v>
      </c>
      <c r="L33" s="17">
        <v>6</v>
      </c>
      <c r="M33" s="18">
        <v>3.1088082901554403E-3</v>
      </c>
    </row>
    <row r="34" spans="1:13" x14ac:dyDescent="0.25">
      <c r="A34" s="3" t="s">
        <v>73</v>
      </c>
      <c r="B34" s="3">
        <v>57</v>
      </c>
      <c r="C34" s="48">
        <v>3.0303030303030304E-2</v>
      </c>
      <c r="D34" s="3">
        <v>0</v>
      </c>
      <c r="E34" s="6">
        <v>0</v>
      </c>
      <c r="F34" s="3">
        <v>800</v>
      </c>
      <c r="G34" s="4">
        <v>0.42530568846358313</v>
      </c>
      <c r="H34" s="3">
        <v>14</v>
      </c>
      <c r="I34" s="4">
        <v>7.4428495481127059E-3</v>
      </c>
      <c r="J34" s="3">
        <v>783</v>
      </c>
      <c r="K34" s="4">
        <v>0.41626794258373212</v>
      </c>
      <c r="L34" s="3">
        <v>3</v>
      </c>
      <c r="M34" s="4">
        <v>1.5948963317384372E-3</v>
      </c>
    </row>
    <row r="35" spans="1:13" x14ac:dyDescent="0.25">
      <c r="A35" s="3" t="s">
        <v>74</v>
      </c>
      <c r="B35" s="3">
        <v>49</v>
      </c>
      <c r="C35" s="48">
        <v>4.286964129483814E-2</v>
      </c>
      <c r="D35" s="3">
        <v>0</v>
      </c>
      <c r="E35" s="6">
        <v>0</v>
      </c>
      <c r="F35" s="3">
        <v>466</v>
      </c>
      <c r="G35" s="4">
        <v>0.40769903762029747</v>
      </c>
      <c r="H35" s="3">
        <v>16</v>
      </c>
      <c r="I35" s="4">
        <v>1.399825021872266E-2</v>
      </c>
      <c r="J35" s="3">
        <v>449</v>
      </c>
      <c r="K35" s="4">
        <v>0.39282589676290464</v>
      </c>
      <c r="L35" s="3">
        <v>1</v>
      </c>
      <c r="M35" s="4">
        <v>8.7489063867016625E-4</v>
      </c>
    </row>
    <row r="36" spans="1:13" x14ac:dyDescent="0.25">
      <c r="A36" s="3" t="s">
        <v>75</v>
      </c>
      <c r="B36" s="3">
        <v>18</v>
      </c>
      <c r="C36" s="48">
        <v>3.643724696356275E-2</v>
      </c>
      <c r="D36" s="3">
        <v>2</v>
      </c>
      <c r="E36" s="6">
        <v>4.048582995951417E-3</v>
      </c>
      <c r="F36" s="3">
        <v>286</v>
      </c>
      <c r="G36" s="4">
        <v>0.57894736842105243</v>
      </c>
      <c r="H36" s="3">
        <v>27</v>
      </c>
      <c r="I36" s="4">
        <v>5.4655870445344132E-2</v>
      </c>
      <c r="J36" s="3">
        <v>256</v>
      </c>
      <c r="K36" s="4">
        <v>0.51821862348178138</v>
      </c>
      <c r="L36" s="3">
        <v>3</v>
      </c>
      <c r="M36" s="4">
        <v>6.0728744939271256E-3</v>
      </c>
    </row>
    <row r="38" spans="1:13" x14ac:dyDescent="0.25">
      <c r="B38" s="59" t="s">
        <v>57</v>
      </c>
      <c r="C38" s="59"/>
      <c r="D38" s="59"/>
      <c r="E38" s="59"/>
      <c r="F38" s="59" t="s">
        <v>58</v>
      </c>
      <c r="G38" s="59"/>
      <c r="H38" s="59"/>
      <c r="I38" s="59"/>
    </row>
    <row r="39" spans="1:13" x14ac:dyDescent="0.25">
      <c r="B39" s="59" t="s">
        <v>60</v>
      </c>
      <c r="C39" s="59"/>
      <c r="D39" s="59" t="s">
        <v>61</v>
      </c>
      <c r="E39" s="59"/>
      <c r="F39" s="59" t="s">
        <v>137</v>
      </c>
      <c r="G39" s="59"/>
      <c r="H39" s="59" t="s">
        <v>62</v>
      </c>
      <c r="I39" s="59"/>
    </row>
    <row r="40" spans="1:13" x14ac:dyDescent="0.25">
      <c r="B40" s="3" t="s">
        <v>50</v>
      </c>
      <c r="C40" s="3" t="s">
        <v>51</v>
      </c>
      <c r="D40" s="3" t="s">
        <v>50</v>
      </c>
      <c r="E40" s="3" t="s">
        <v>51</v>
      </c>
      <c r="F40" s="3" t="s">
        <v>50</v>
      </c>
      <c r="G40" s="3" t="s">
        <v>51</v>
      </c>
      <c r="H40" s="3" t="s">
        <v>50</v>
      </c>
      <c r="I40" s="3" t="s">
        <v>51</v>
      </c>
    </row>
    <row r="41" spans="1:13" x14ac:dyDescent="0.25">
      <c r="A41" s="3" t="s">
        <v>64</v>
      </c>
      <c r="B41" s="3">
        <v>0</v>
      </c>
      <c r="C41" s="6">
        <v>0</v>
      </c>
      <c r="D41" s="8">
        <v>0</v>
      </c>
      <c r="E41" s="6">
        <v>0</v>
      </c>
      <c r="F41" s="3">
        <v>1</v>
      </c>
      <c r="G41" s="4">
        <v>2.5974025974025974E-3</v>
      </c>
      <c r="H41" s="8">
        <v>0</v>
      </c>
      <c r="I41" s="6">
        <v>0</v>
      </c>
    </row>
    <row r="42" spans="1:13" x14ac:dyDescent="0.25">
      <c r="A42" s="3" t="s">
        <v>65</v>
      </c>
      <c r="B42" s="3">
        <v>0</v>
      </c>
      <c r="C42" s="6">
        <v>0</v>
      </c>
      <c r="D42" s="8">
        <v>0</v>
      </c>
      <c r="E42" s="6">
        <v>0</v>
      </c>
      <c r="F42" s="3">
        <v>0</v>
      </c>
      <c r="G42" s="4">
        <v>0</v>
      </c>
      <c r="H42" s="8">
        <v>0</v>
      </c>
      <c r="I42" s="6">
        <v>0</v>
      </c>
    </row>
    <row r="43" spans="1:13" x14ac:dyDescent="0.25">
      <c r="A43" s="3" t="s">
        <v>66</v>
      </c>
      <c r="B43" s="3">
        <v>17</v>
      </c>
      <c r="C43" s="6">
        <v>2.694136291600634E-2</v>
      </c>
      <c r="D43" s="8">
        <v>0</v>
      </c>
      <c r="E43" s="6">
        <v>0</v>
      </c>
      <c r="F43" s="3">
        <v>46</v>
      </c>
      <c r="G43" s="4">
        <v>7.2900158478605384E-2</v>
      </c>
      <c r="H43" s="8">
        <v>2</v>
      </c>
      <c r="I43" s="6">
        <v>3.1695721077654518E-3</v>
      </c>
    </row>
    <row r="44" spans="1:13" x14ac:dyDescent="0.25">
      <c r="A44" s="3" t="s">
        <v>67</v>
      </c>
      <c r="B44" s="3">
        <v>1</v>
      </c>
      <c r="C44" s="6">
        <v>3.4602076124567475E-3</v>
      </c>
      <c r="D44" s="8">
        <v>0</v>
      </c>
      <c r="E44" s="6">
        <v>0</v>
      </c>
      <c r="F44" s="3">
        <v>2</v>
      </c>
      <c r="G44" s="4">
        <v>6.920415224913495E-3</v>
      </c>
      <c r="H44" s="8">
        <v>0</v>
      </c>
      <c r="I44" s="6">
        <v>0</v>
      </c>
    </row>
    <row r="45" spans="1:13" ht="15.75" thickBot="1" x14ac:dyDescent="0.3">
      <c r="A45" s="12" t="s">
        <v>68</v>
      </c>
      <c r="B45" s="12">
        <v>0</v>
      </c>
      <c r="C45" s="15">
        <v>0</v>
      </c>
      <c r="D45" s="16">
        <v>0</v>
      </c>
      <c r="E45" s="15">
        <v>0</v>
      </c>
      <c r="F45" s="12">
        <v>2</v>
      </c>
      <c r="G45" s="13">
        <v>8.6206896551724137E-3</v>
      </c>
      <c r="H45" s="16">
        <v>0</v>
      </c>
      <c r="I45" s="15">
        <v>0</v>
      </c>
    </row>
    <row r="46" spans="1:13" x14ac:dyDescent="0.25">
      <c r="A46" s="21" t="s">
        <v>63</v>
      </c>
      <c r="B46" s="22">
        <v>391</v>
      </c>
      <c r="C46" s="24">
        <v>0.17141604559403772</v>
      </c>
      <c r="D46" s="25">
        <v>17</v>
      </c>
      <c r="E46" s="24">
        <v>7.4528715475668562E-3</v>
      </c>
      <c r="F46" s="22">
        <v>272</v>
      </c>
      <c r="G46" s="23">
        <v>0.11924594476106971</v>
      </c>
      <c r="H46" s="25">
        <v>20</v>
      </c>
      <c r="I46" s="26">
        <v>8.7680841736080661E-3</v>
      </c>
    </row>
    <row r="47" spans="1:13" x14ac:dyDescent="0.25">
      <c r="A47" s="27" t="s">
        <v>69</v>
      </c>
      <c r="B47" s="3">
        <v>394</v>
      </c>
      <c r="C47" s="6">
        <v>0.15408682049276493</v>
      </c>
      <c r="D47" s="8">
        <v>19</v>
      </c>
      <c r="E47" s="6">
        <v>7.4305827141181073E-3</v>
      </c>
      <c r="F47" s="3">
        <v>250</v>
      </c>
      <c r="G47" s="4">
        <v>9.7770825185764576E-2</v>
      </c>
      <c r="H47" s="8">
        <v>19</v>
      </c>
      <c r="I47" s="28">
        <v>7.4305827141181073E-3</v>
      </c>
    </row>
    <row r="48" spans="1:13" x14ac:dyDescent="0.25">
      <c r="A48" s="27" t="s">
        <v>70</v>
      </c>
      <c r="B48" s="3">
        <v>9</v>
      </c>
      <c r="C48" s="6">
        <v>0.13235294117647059</v>
      </c>
      <c r="D48" s="8">
        <v>0</v>
      </c>
      <c r="E48" s="6">
        <v>0</v>
      </c>
      <c r="F48" s="3">
        <v>12</v>
      </c>
      <c r="G48" s="4">
        <v>0.17647058823529413</v>
      </c>
      <c r="H48" s="8">
        <v>1</v>
      </c>
      <c r="I48" s="28">
        <v>1.4705882352941176E-2</v>
      </c>
    </row>
    <row r="49" spans="1:9" ht="15.75" thickBot="1" x14ac:dyDescent="0.3">
      <c r="A49" s="29" t="s">
        <v>71</v>
      </c>
      <c r="B49" s="30">
        <v>76</v>
      </c>
      <c r="C49" s="32">
        <v>0.18095238095238095</v>
      </c>
      <c r="D49" s="33">
        <v>5</v>
      </c>
      <c r="E49" s="32">
        <v>1.1904761904761904E-2</v>
      </c>
      <c r="F49" s="30">
        <v>108</v>
      </c>
      <c r="G49" s="31">
        <v>0.25714285714285712</v>
      </c>
      <c r="H49" s="33">
        <v>2</v>
      </c>
      <c r="I49" s="34">
        <v>4.7619047619047623E-3</v>
      </c>
    </row>
    <row r="50" spans="1:9" x14ac:dyDescent="0.25">
      <c r="A50" s="17" t="s">
        <v>72</v>
      </c>
      <c r="B50" s="17">
        <v>500</v>
      </c>
      <c r="C50" s="19">
        <v>0.25906735751295334</v>
      </c>
      <c r="D50" s="20">
        <v>14</v>
      </c>
      <c r="E50" s="19">
        <v>7.2538860103626944E-3</v>
      </c>
      <c r="F50" s="17">
        <v>300</v>
      </c>
      <c r="G50" s="18">
        <v>0.15544041450777202</v>
      </c>
      <c r="H50" s="20">
        <v>5</v>
      </c>
      <c r="I50" s="19">
        <v>2.5906735751295338E-3</v>
      </c>
    </row>
    <row r="51" spans="1:9" x14ac:dyDescent="0.25">
      <c r="A51" s="3" t="s">
        <v>73</v>
      </c>
      <c r="B51" s="3">
        <v>481</v>
      </c>
      <c r="C51" s="6">
        <v>0.25571504518872934</v>
      </c>
      <c r="D51" s="8">
        <v>17</v>
      </c>
      <c r="E51" s="6">
        <v>9.0377458798511431E-3</v>
      </c>
      <c r="F51" s="3">
        <v>390</v>
      </c>
      <c r="G51" s="4">
        <v>0.20733652312599679</v>
      </c>
      <c r="H51" s="8">
        <v>22</v>
      </c>
      <c r="I51" s="6">
        <v>1.1695906432748537E-2</v>
      </c>
    </row>
    <row r="52" spans="1:9" x14ac:dyDescent="0.25">
      <c r="A52" s="3" t="s">
        <v>74</v>
      </c>
      <c r="B52" s="3">
        <v>255</v>
      </c>
      <c r="C52" s="6">
        <v>0.22309711286089237</v>
      </c>
      <c r="D52" s="8">
        <v>5</v>
      </c>
      <c r="E52" s="6">
        <v>4.3744531933508314E-3</v>
      </c>
      <c r="F52" s="3">
        <v>271</v>
      </c>
      <c r="G52" s="4">
        <v>0.23709536307961504</v>
      </c>
      <c r="H52" s="8">
        <v>10</v>
      </c>
      <c r="I52" s="6">
        <v>8.7489063867016627E-3</v>
      </c>
    </row>
    <row r="53" spans="1:9" x14ac:dyDescent="0.25">
      <c r="A53" s="3" t="s">
        <v>75</v>
      </c>
      <c r="B53" s="3">
        <v>82</v>
      </c>
      <c r="C53" s="6">
        <v>0.16599190283400811</v>
      </c>
      <c r="D53" s="8">
        <v>6</v>
      </c>
      <c r="E53" s="6">
        <v>1.2145748987854251E-2</v>
      </c>
      <c r="F53" s="3">
        <v>76</v>
      </c>
      <c r="G53" s="4">
        <v>0.15384615384615383</v>
      </c>
      <c r="H53" s="8">
        <v>8</v>
      </c>
      <c r="I53" s="6">
        <v>1.6194331983805668E-2</v>
      </c>
    </row>
  </sheetData>
  <mergeCells count="29">
    <mergeCell ref="B38:E38"/>
    <mergeCell ref="F38:I38"/>
    <mergeCell ref="B39:C39"/>
    <mergeCell ref="D39:E39"/>
    <mergeCell ref="F39:G39"/>
    <mergeCell ref="H39:I39"/>
    <mergeCell ref="B2:B4"/>
    <mergeCell ref="C2:J2"/>
    <mergeCell ref="K2:N2"/>
    <mergeCell ref="C3:D3"/>
    <mergeCell ref="E3:F3"/>
    <mergeCell ref="G3:H3"/>
    <mergeCell ref="I3:J3"/>
    <mergeCell ref="K3:L3"/>
    <mergeCell ref="M3:N3"/>
    <mergeCell ref="O3:P3"/>
    <mergeCell ref="Q3:R3"/>
    <mergeCell ref="O2:R2"/>
    <mergeCell ref="S2:V2"/>
    <mergeCell ref="S3:T3"/>
    <mergeCell ref="U3:V3"/>
    <mergeCell ref="B21:E21"/>
    <mergeCell ref="B22:C22"/>
    <mergeCell ref="D22:E22"/>
    <mergeCell ref="F21:M21"/>
    <mergeCell ref="F22:G22"/>
    <mergeCell ref="H22:I22"/>
    <mergeCell ref="J22:K22"/>
    <mergeCell ref="L22:M22"/>
  </mergeCells>
  <phoneticPr fontId="18" type="noConversion"/>
  <pageMargins left="0.7" right="0.7" top="0.75" bottom="0.75" header="0.3" footer="0.3"/>
  <pageSetup scale="61" orientation="landscape" r:id="rId1"/>
  <headerFooter>
    <oddHeader>&amp;L&amp;F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B095-9D6A-436E-A25F-5A2CF0BB7947}">
  <dimension ref="A1:W55"/>
  <sheetViews>
    <sheetView workbookViewId="0">
      <selection activeCell="T3" sqref="T3:U3"/>
    </sheetView>
  </sheetViews>
  <sheetFormatPr defaultRowHeight="15" x14ac:dyDescent="0.25"/>
  <cols>
    <col min="1" max="1" width="18.28515625" customWidth="1"/>
    <col min="2" max="2" width="17.140625" customWidth="1"/>
    <col min="3" max="3" width="8.42578125" customWidth="1"/>
    <col min="4" max="4" width="7.140625" customWidth="1"/>
    <col min="5" max="5" width="7.7109375" customWidth="1"/>
    <col min="6" max="6" width="7.140625" customWidth="1"/>
    <col min="7" max="7" width="8.28515625" customWidth="1"/>
    <col min="8" max="8" width="7.42578125" customWidth="1"/>
    <col min="9" max="9" width="8" customWidth="1"/>
    <col min="10" max="10" width="7.42578125" customWidth="1"/>
    <col min="11" max="11" width="7.140625" customWidth="1"/>
    <col min="12" max="12" width="8" customWidth="1"/>
    <col min="13" max="13" width="10.140625" customWidth="1"/>
    <col min="15" max="15" width="6.5703125" customWidth="1"/>
    <col min="16" max="17" width="7.42578125" customWidth="1"/>
    <col min="18" max="18" width="7.140625" customWidth="1"/>
    <col min="19" max="19" width="7.42578125" customWidth="1"/>
    <col min="21" max="21" width="10.7109375" customWidth="1"/>
  </cols>
  <sheetData>
    <row r="1" spans="1:23" x14ac:dyDescent="0.25">
      <c r="A1" t="s">
        <v>64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355</v>
      </c>
      <c r="E5" s="4">
        <f>SUM(C22:C37)</f>
        <v>0.92207792207792205</v>
      </c>
      <c r="F5" s="3">
        <f>SUM(B23,B25,B27,B29,B31,B33)</f>
        <v>260</v>
      </c>
      <c r="G5" s="4">
        <f>SUM(C23,C25,C27,C29,C31,C33)</f>
        <v>0.67532467532467533</v>
      </c>
      <c r="H5" s="3">
        <f>SUM(B22,B24,B26,B28,B30,B32)</f>
        <v>68</v>
      </c>
      <c r="I5" s="4">
        <f>SUM(C22,C24,C26,C28,C30,C32)</f>
        <v>0.17662337662337663</v>
      </c>
      <c r="J5" s="3">
        <f>SUM(B34:B37)</f>
        <v>27</v>
      </c>
      <c r="K5" s="4">
        <f>SUM(C34:C37)</f>
        <v>7.0129870129870125E-2</v>
      </c>
      <c r="L5" s="3">
        <f>SUM(B38:B39,B42:B49,B52)</f>
        <v>4</v>
      </c>
      <c r="M5" s="6">
        <f>SUM(C38:C39,C42:C49,C52)</f>
        <v>1.038961038961039E-2</v>
      </c>
      <c r="N5" s="3">
        <f>SUM(B40:B41,B50:B51)</f>
        <v>5</v>
      </c>
      <c r="O5" s="6">
        <f>SUM(C40:C41,C50:C51)</f>
        <v>1.2987012987012988E-2</v>
      </c>
      <c r="P5" s="3">
        <f>SUM(B6:B9)</f>
        <v>0</v>
      </c>
      <c r="Q5" s="6">
        <f>SUM(C6:C9)</f>
        <v>0</v>
      </c>
      <c r="R5" s="8">
        <f>B10</f>
        <v>0</v>
      </c>
      <c r="S5" s="6">
        <f>(C10)</f>
        <v>0</v>
      </c>
      <c r="T5" s="3">
        <f>SUM(B14:B17)</f>
        <v>1</v>
      </c>
      <c r="U5" s="4">
        <f>SUM(C14:C17)</f>
        <v>2.5974025974025974E-3</v>
      </c>
      <c r="V5" s="8">
        <f>B18</f>
        <v>0</v>
      </c>
      <c r="W5" s="6">
        <f>(C18)</f>
        <v>0</v>
      </c>
    </row>
    <row r="6" spans="1:23" x14ac:dyDescent="0.25">
      <c r="A6" t="s">
        <v>2</v>
      </c>
      <c r="B6">
        <v>0</v>
      </c>
      <c r="C6" s="1">
        <f t="shared" ref="C6:C53" si="0">B6/$B$55</f>
        <v>0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0</v>
      </c>
      <c r="C12" s="1">
        <f t="shared" si="0"/>
        <v>0</v>
      </c>
    </row>
    <row r="13" spans="1:23" x14ac:dyDescent="0.25">
      <c r="A13" t="s">
        <v>9</v>
      </c>
      <c r="B13">
        <v>1</v>
      </c>
      <c r="C13" s="1">
        <f t="shared" si="0"/>
        <v>2.5974025974025974E-3</v>
      </c>
    </row>
    <row r="14" spans="1:23" x14ac:dyDescent="0.25">
      <c r="A14" t="s">
        <v>10</v>
      </c>
      <c r="B14">
        <v>0</v>
      </c>
      <c r="C14" s="1">
        <f t="shared" si="0"/>
        <v>0</v>
      </c>
    </row>
    <row r="15" spans="1:23" x14ac:dyDescent="0.25">
      <c r="A15" t="s">
        <v>11</v>
      </c>
      <c r="B15">
        <v>1</v>
      </c>
      <c r="C15" s="1">
        <f t="shared" si="0"/>
        <v>2.5974025974025974E-3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14" x14ac:dyDescent="0.25">
      <c r="A17" t="s">
        <v>13</v>
      </c>
      <c r="B17">
        <v>0</v>
      </c>
      <c r="C17" s="1">
        <f t="shared" si="0"/>
        <v>0</v>
      </c>
    </row>
    <row r="18" spans="1:14" x14ac:dyDescent="0.25">
      <c r="A18" t="s">
        <v>14</v>
      </c>
      <c r="B18">
        <v>0</v>
      </c>
      <c r="C18" s="1">
        <f t="shared" si="0"/>
        <v>0</v>
      </c>
    </row>
    <row r="19" spans="1:14" x14ac:dyDescent="0.25">
      <c r="A19" t="s">
        <v>15</v>
      </c>
      <c r="B19">
        <v>0</v>
      </c>
      <c r="C19" s="1">
        <f t="shared" si="0"/>
        <v>0</v>
      </c>
    </row>
    <row r="20" spans="1:14" x14ac:dyDescent="0.25">
      <c r="A20" t="s">
        <v>16</v>
      </c>
      <c r="B20">
        <v>0</v>
      </c>
      <c r="C20" s="1">
        <f t="shared" si="0"/>
        <v>0</v>
      </c>
    </row>
    <row r="21" spans="1:14" x14ac:dyDescent="0.25">
      <c r="A21" t="s">
        <v>17</v>
      </c>
      <c r="B21">
        <v>0</v>
      </c>
      <c r="C21" s="1">
        <f t="shared" si="0"/>
        <v>0</v>
      </c>
    </row>
    <row r="22" spans="1:14" x14ac:dyDescent="0.25">
      <c r="A22" t="s">
        <v>18</v>
      </c>
      <c r="B22">
        <v>1</v>
      </c>
      <c r="C22" s="1">
        <f t="shared" si="0"/>
        <v>2.5974025974025974E-3</v>
      </c>
      <c r="L22" s="2"/>
      <c r="M22" s="2"/>
      <c r="N22" s="2"/>
    </row>
    <row r="23" spans="1:14" x14ac:dyDescent="0.25">
      <c r="A23" t="s">
        <v>19</v>
      </c>
      <c r="B23">
        <v>4</v>
      </c>
      <c r="C23" s="1">
        <f t="shared" si="0"/>
        <v>1.038961038961039E-2</v>
      </c>
    </row>
    <row r="24" spans="1:14" x14ac:dyDescent="0.25">
      <c r="A24" t="s">
        <v>20</v>
      </c>
      <c r="B24">
        <v>4</v>
      </c>
      <c r="C24" s="1">
        <f t="shared" si="0"/>
        <v>1.038961038961039E-2</v>
      </c>
    </row>
    <row r="25" spans="1:14" x14ac:dyDescent="0.25">
      <c r="A25" t="s">
        <v>21</v>
      </c>
      <c r="B25">
        <v>5</v>
      </c>
      <c r="C25" s="1">
        <f t="shared" si="0"/>
        <v>1.2987012987012988E-2</v>
      </c>
    </row>
    <row r="26" spans="1:14" x14ac:dyDescent="0.25">
      <c r="A26" t="s">
        <v>22</v>
      </c>
      <c r="B26">
        <v>0</v>
      </c>
      <c r="C26" s="1">
        <f t="shared" si="0"/>
        <v>0</v>
      </c>
    </row>
    <row r="27" spans="1:14" x14ac:dyDescent="0.25">
      <c r="A27" t="s">
        <v>23</v>
      </c>
      <c r="B27">
        <v>0</v>
      </c>
      <c r="C27" s="1">
        <f t="shared" si="0"/>
        <v>0</v>
      </c>
    </row>
    <row r="28" spans="1:14" x14ac:dyDescent="0.25">
      <c r="A28" t="s">
        <v>24</v>
      </c>
      <c r="B28">
        <v>0</v>
      </c>
      <c r="C28" s="1">
        <f t="shared" si="0"/>
        <v>0</v>
      </c>
    </row>
    <row r="29" spans="1:14" x14ac:dyDescent="0.25">
      <c r="A29" t="s">
        <v>25</v>
      </c>
      <c r="B29">
        <v>1</v>
      </c>
      <c r="C29" s="1">
        <f t="shared" si="0"/>
        <v>2.5974025974025974E-3</v>
      </c>
    </row>
    <row r="30" spans="1:14" x14ac:dyDescent="0.25">
      <c r="A30" t="s">
        <v>26</v>
      </c>
      <c r="B30">
        <v>30</v>
      </c>
      <c r="C30" s="1">
        <f t="shared" si="0"/>
        <v>7.792207792207792E-2</v>
      </c>
    </row>
    <row r="31" spans="1:14" x14ac:dyDescent="0.25">
      <c r="A31" t="s">
        <v>27</v>
      </c>
      <c r="B31">
        <v>122</v>
      </c>
      <c r="C31" s="1">
        <f t="shared" si="0"/>
        <v>0.31688311688311688</v>
      </c>
    </row>
    <row r="32" spans="1:14" x14ac:dyDescent="0.25">
      <c r="A32" t="s">
        <v>28</v>
      </c>
      <c r="B32">
        <v>33</v>
      </c>
      <c r="C32" s="1">
        <f t="shared" si="0"/>
        <v>8.5714285714285715E-2</v>
      </c>
    </row>
    <row r="33" spans="1:3" x14ac:dyDescent="0.25">
      <c r="A33" t="s">
        <v>29</v>
      </c>
      <c r="B33">
        <v>128</v>
      </c>
      <c r="C33" s="1">
        <f t="shared" si="0"/>
        <v>0.33246753246753247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6</v>
      </c>
      <c r="C35" s="1">
        <f t="shared" si="0"/>
        <v>1.5584415584415584E-2</v>
      </c>
    </row>
    <row r="36" spans="1:3" x14ac:dyDescent="0.25">
      <c r="A36" t="s">
        <v>32</v>
      </c>
      <c r="B36">
        <v>16</v>
      </c>
      <c r="C36" s="1">
        <f t="shared" si="0"/>
        <v>4.1558441558441558E-2</v>
      </c>
    </row>
    <row r="37" spans="1:3" x14ac:dyDescent="0.25">
      <c r="A37" t="s">
        <v>33</v>
      </c>
      <c r="B37">
        <v>5</v>
      </c>
      <c r="C37" s="1">
        <f t="shared" si="0"/>
        <v>1.2987012987012988E-2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2</v>
      </c>
      <c r="C39" s="1">
        <f t="shared" si="0"/>
        <v>5.1948051948051948E-3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1</v>
      </c>
      <c r="C41" s="1">
        <f t="shared" si="0"/>
        <v>2.5974025974025974E-3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1</v>
      </c>
      <c r="C43" s="1">
        <f t="shared" si="0"/>
        <v>2.5974025974025974E-3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0</v>
      </c>
      <c r="C47" s="1">
        <f t="shared" si="0"/>
        <v>0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1</v>
      </c>
      <c r="C49" s="1">
        <f t="shared" si="0"/>
        <v>2.5974025974025974E-3</v>
      </c>
    </row>
    <row r="50" spans="1:3" x14ac:dyDescent="0.25">
      <c r="A50" t="s">
        <v>42</v>
      </c>
      <c r="B50">
        <v>1</v>
      </c>
      <c r="C50" s="1">
        <f t="shared" si="0"/>
        <v>2.5974025974025974E-3</v>
      </c>
    </row>
    <row r="51" spans="1:3" x14ac:dyDescent="0.25">
      <c r="A51" t="s">
        <v>43</v>
      </c>
      <c r="B51">
        <v>3</v>
      </c>
      <c r="C51" s="1">
        <f t="shared" si="0"/>
        <v>7.7922077922077922E-3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19</v>
      </c>
      <c r="C53" s="1">
        <f t="shared" si="0"/>
        <v>4.9350649350649353E-2</v>
      </c>
    </row>
    <row r="54" spans="1:3" x14ac:dyDescent="0.25">
      <c r="C54" s="1"/>
    </row>
    <row r="55" spans="1:3" x14ac:dyDescent="0.25">
      <c r="A55" t="s">
        <v>46</v>
      </c>
      <c r="B55">
        <f>SUM(B6:B53)</f>
        <v>385</v>
      </c>
      <c r="C55" s="1">
        <f>B55/$B$55</f>
        <v>1</v>
      </c>
    </row>
  </sheetData>
  <mergeCells count="14">
    <mergeCell ref="D2:K2"/>
    <mergeCell ref="L2:O2"/>
    <mergeCell ref="P2:S2"/>
    <mergeCell ref="T2:W2"/>
    <mergeCell ref="T3:U3"/>
    <mergeCell ref="V3:W3"/>
    <mergeCell ref="P3:Q3"/>
    <mergeCell ref="R3:S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85635-65C4-490A-948C-EF0DE4010035}">
  <dimension ref="A1:W55"/>
  <sheetViews>
    <sheetView topLeftCell="C1" workbookViewId="0">
      <selection activeCell="T3" sqref="T3:U3"/>
    </sheetView>
  </sheetViews>
  <sheetFormatPr defaultRowHeight="15" x14ac:dyDescent="0.25"/>
  <cols>
    <col min="1" max="1" width="16.7109375" customWidth="1"/>
    <col min="2" max="2" width="17.140625" customWidth="1"/>
    <col min="4" max="4" width="7.28515625" customWidth="1"/>
    <col min="6" max="6" width="7.42578125" customWidth="1"/>
    <col min="7" max="7" width="8" customWidth="1"/>
    <col min="8" max="8" width="7.28515625" customWidth="1"/>
    <col min="9" max="9" width="7.7109375" customWidth="1"/>
  </cols>
  <sheetData>
    <row r="1" spans="1:23" x14ac:dyDescent="0.25">
      <c r="A1" t="s">
        <v>65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82</v>
      </c>
      <c r="E5" s="4">
        <f>SUM(C22:C37)</f>
        <v>0.96470588235294119</v>
      </c>
      <c r="F5" s="3">
        <f>SUM(B23,B25,B27,B29,B31,B33)</f>
        <v>73</v>
      </c>
      <c r="G5" s="4">
        <f>SUM(C23,C25,C27,C29,C31,C33)</f>
        <v>0.85882352941176476</v>
      </c>
      <c r="H5" s="3">
        <f>SUM(B22,B24,B26,B28,B30,B32)</f>
        <v>5</v>
      </c>
      <c r="I5" s="4">
        <f>SUM(C22,C24,C26,C28,C30,C32)</f>
        <v>5.8823529411764705E-2</v>
      </c>
      <c r="J5" s="3">
        <f>SUM(B34:B37)</f>
        <v>4</v>
      </c>
      <c r="K5" s="4">
        <f>SUM(C34:C37)</f>
        <v>4.7058823529411764E-2</v>
      </c>
      <c r="L5" s="3">
        <f>SUM(B38:B39,B42:B49,B52)</f>
        <v>0</v>
      </c>
      <c r="M5" s="6">
        <f>SUM(C38:C39,C42:C49,C52)</f>
        <v>0</v>
      </c>
      <c r="N5" s="3">
        <f>SUM(B40:B41,B50:B51)</f>
        <v>0</v>
      </c>
      <c r="O5" s="6">
        <f>SUM(C40:C41,C50:C51)</f>
        <v>0</v>
      </c>
      <c r="P5" s="3">
        <f>SUM(B6:B9)</f>
        <v>0</v>
      </c>
      <c r="Q5" s="6">
        <f>SUM(C6:C9)</f>
        <v>0</v>
      </c>
      <c r="R5" s="8">
        <f>B10</f>
        <v>0</v>
      </c>
      <c r="S5" s="6">
        <f>(C10)</f>
        <v>0</v>
      </c>
      <c r="T5" s="3">
        <f>SUM(B14:B17)</f>
        <v>0</v>
      </c>
      <c r="U5" s="4">
        <f>SUM(C14:C17)</f>
        <v>0</v>
      </c>
      <c r="V5" s="8">
        <f>B18</f>
        <v>0</v>
      </c>
      <c r="W5" s="6">
        <f>(C18)</f>
        <v>0</v>
      </c>
    </row>
    <row r="6" spans="1:23" x14ac:dyDescent="0.25">
      <c r="A6" t="s">
        <v>2</v>
      </c>
      <c r="B6">
        <v>0</v>
      </c>
      <c r="C6" s="1">
        <f t="shared" ref="C6:C53" si="0">B6/$B$55</f>
        <v>0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0</v>
      </c>
      <c r="C12" s="1">
        <f t="shared" si="0"/>
        <v>0</v>
      </c>
    </row>
    <row r="13" spans="1:23" x14ac:dyDescent="0.25">
      <c r="A13" t="s">
        <v>9</v>
      </c>
      <c r="B13">
        <v>1</v>
      </c>
      <c r="C13" s="1">
        <f t="shared" si="0"/>
        <v>1.1764705882352941E-2</v>
      </c>
    </row>
    <row r="14" spans="1:23" x14ac:dyDescent="0.25">
      <c r="A14" t="s">
        <v>10</v>
      </c>
      <c r="B14">
        <v>0</v>
      </c>
      <c r="C14" s="1">
        <f t="shared" si="0"/>
        <v>0</v>
      </c>
    </row>
    <row r="15" spans="1:23" x14ac:dyDescent="0.25">
      <c r="A15" t="s">
        <v>11</v>
      </c>
      <c r="B15">
        <v>0</v>
      </c>
      <c r="C15" s="1">
        <f t="shared" si="0"/>
        <v>0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14" x14ac:dyDescent="0.25">
      <c r="A17" t="s">
        <v>13</v>
      </c>
      <c r="B17">
        <v>0</v>
      </c>
      <c r="C17" s="1">
        <f t="shared" si="0"/>
        <v>0</v>
      </c>
    </row>
    <row r="18" spans="1:14" x14ac:dyDescent="0.25">
      <c r="A18" t="s">
        <v>14</v>
      </c>
      <c r="B18">
        <v>0</v>
      </c>
      <c r="C18" s="1">
        <f t="shared" si="0"/>
        <v>0</v>
      </c>
    </row>
    <row r="19" spans="1:14" x14ac:dyDescent="0.25">
      <c r="A19" t="s">
        <v>15</v>
      </c>
      <c r="B19">
        <v>0</v>
      </c>
      <c r="C19" s="1">
        <f t="shared" si="0"/>
        <v>0</v>
      </c>
    </row>
    <row r="20" spans="1:14" x14ac:dyDescent="0.25">
      <c r="A20" t="s">
        <v>16</v>
      </c>
      <c r="B20">
        <v>0</v>
      </c>
      <c r="C20" s="1">
        <f t="shared" si="0"/>
        <v>0</v>
      </c>
    </row>
    <row r="21" spans="1:14" x14ac:dyDescent="0.25">
      <c r="A21" t="s">
        <v>17</v>
      </c>
      <c r="B21">
        <v>0</v>
      </c>
      <c r="C21" s="1">
        <f t="shared" si="0"/>
        <v>0</v>
      </c>
    </row>
    <row r="22" spans="1:14" x14ac:dyDescent="0.25">
      <c r="A22" t="s">
        <v>18</v>
      </c>
      <c r="B22">
        <v>0</v>
      </c>
      <c r="C22" s="1">
        <f t="shared" si="0"/>
        <v>0</v>
      </c>
      <c r="L22" s="2"/>
      <c r="M22" s="2"/>
      <c r="N22" s="2"/>
    </row>
    <row r="23" spans="1:14" x14ac:dyDescent="0.25">
      <c r="A23" t="s">
        <v>19</v>
      </c>
      <c r="B23">
        <v>0</v>
      </c>
      <c r="C23" s="1">
        <f t="shared" si="0"/>
        <v>0</v>
      </c>
    </row>
    <row r="24" spans="1:14" x14ac:dyDescent="0.25">
      <c r="A24" t="s">
        <v>20</v>
      </c>
      <c r="B24">
        <v>0</v>
      </c>
      <c r="C24" s="1">
        <f t="shared" si="0"/>
        <v>0</v>
      </c>
    </row>
    <row r="25" spans="1:14" x14ac:dyDescent="0.25">
      <c r="A25" t="s">
        <v>21</v>
      </c>
      <c r="B25">
        <v>1</v>
      </c>
      <c r="C25" s="1">
        <f t="shared" si="0"/>
        <v>1.1764705882352941E-2</v>
      </c>
    </row>
    <row r="26" spans="1:14" x14ac:dyDescent="0.25">
      <c r="A26" t="s">
        <v>22</v>
      </c>
      <c r="B26">
        <v>0</v>
      </c>
      <c r="C26" s="1">
        <f t="shared" si="0"/>
        <v>0</v>
      </c>
    </row>
    <row r="27" spans="1:14" x14ac:dyDescent="0.25">
      <c r="A27" t="s">
        <v>23</v>
      </c>
      <c r="B27">
        <v>0</v>
      </c>
      <c r="C27" s="1">
        <f t="shared" si="0"/>
        <v>0</v>
      </c>
    </row>
    <row r="28" spans="1:14" x14ac:dyDescent="0.25">
      <c r="A28" t="s">
        <v>24</v>
      </c>
      <c r="B28">
        <v>0</v>
      </c>
      <c r="C28" s="1">
        <f t="shared" si="0"/>
        <v>0</v>
      </c>
    </row>
    <row r="29" spans="1:14" x14ac:dyDescent="0.25">
      <c r="A29" t="s">
        <v>25</v>
      </c>
      <c r="B29">
        <v>0</v>
      </c>
      <c r="C29" s="1">
        <f t="shared" si="0"/>
        <v>0</v>
      </c>
    </row>
    <row r="30" spans="1:14" x14ac:dyDescent="0.25">
      <c r="A30" t="s">
        <v>26</v>
      </c>
      <c r="B30">
        <v>2</v>
      </c>
      <c r="C30" s="1">
        <f t="shared" si="0"/>
        <v>2.3529411764705882E-2</v>
      </c>
    </row>
    <row r="31" spans="1:14" x14ac:dyDescent="0.25">
      <c r="A31" t="s">
        <v>27</v>
      </c>
      <c r="B31">
        <v>35</v>
      </c>
      <c r="C31" s="1">
        <f t="shared" si="0"/>
        <v>0.41176470588235292</v>
      </c>
    </row>
    <row r="32" spans="1:14" x14ac:dyDescent="0.25">
      <c r="A32" t="s">
        <v>28</v>
      </c>
      <c r="B32">
        <v>3</v>
      </c>
      <c r="C32" s="1">
        <f t="shared" si="0"/>
        <v>3.5294117647058823E-2</v>
      </c>
    </row>
    <row r="33" spans="1:3" x14ac:dyDescent="0.25">
      <c r="A33" t="s">
        <v>29</v>
      </c>
      <c r="B33">
        <v>37</v>
      </c>
      <c r="C33" s="1">
        <f t="shared" si="0"/>
        <v>0.43529411764705883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2</v>
      </c>
      <c r="C35" s="1">
        <f t="shared" si="0"/>
        <v>2.3529411764705882E-2</v>
      </c>
    </row>
    <row r="36" spans="1:3" x14ac:dyDescent="0.25">
      <c r="A36" t="s">
        <v>32</v>
      </c>
      <c r="B36">
        <v>2</v>
      </c>
      <c r="C36" s="1">
        <f t="shared" si="0"/>
        <v>2.3529411764705882E-2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0</v>
      </c>
      <c r="C39" s="1">
        <f t="shared" si="0"/>
        <v>0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0</v>
      </c>
      <c r="C41" s="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0</v>
      </c>
      <c r="C47" s="1">
        <f t="shared" si="0"/>
        <v>0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0</v>
      </c>
      <c r="C49" s="1">
        <f t="shared" si="0"/>
        <v>0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2</v>
      </c>
      <c r="C53" s="1">
        <f t="shared" si="0"/>
        <v>2.3529411764705882E-2</v>
      </c>
    </row>
    <row r="54" spans="1:3" x14ac:dyDescent="0.25">
      <c r="C54" s="1"/>
    </row>
    <row r="55" spans="1:3" x14ac:dyDescent="0.25">
      <c r="A55" t="s">
        <v>46</v>
      </c>
      <c r="B55">
        <f>SUM(B6:B53)</f>
        <v>85</v>
      </c>
      <c r="C55" s="1">
        <f>B55/$B$55</f>
        <v>1</v>
      </c>
    </row>
  </sheetData>
  <mergeCells count="14">
    <mergeCell ref="D2:K2"/>
    <mergeCell ref="L2:O2"/>
    <mergeCell ref="D3:E3"/>
    <mergeCell ref="F3:G3"/>
    <mergeCell ref="H3:I3"/>
    <mergeCell ref="J3:K3"/>
    <mergeCell ref="L3:M3"/>
    <mergeCell ref="N3:O3"/>
    <mergeCell ref="T2:W2"/>
    <mergeCell ref="T3:U3"/>
    <mergeCell ref="V3:W3"/>
    <mergeCell ref="P3:Q3"/>
    <mergeCell ref="R3:S3"/>
    <mergeCell ref="P2:S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D993-6AA2-45A3-85B0-19BB77726288}">
  <dimension ref="A1:W55"/>
  <sheetViews>
    <sheetView topLeftCell="D1" workbookViewId="0">
      <selection activeCell="T3" sqref="T3:U3"/>
    </sheetView>
  </sheetViews>
  <sheetFormatPr defaultRowHeight="15" x14ac:dyDescent="0.25"/>
  <cols>
    <col min="1" max="1" width="15.85546875" customWidth="1"/>
    <col min="2" max="2" width="16.85546875" customWidth="1"/>
    <col min="13" max="13" width="9.85546875" customWidth="1"/>
  </cols>
  <sheetData>
    <row r="1" spans="1:23" x14ac:dyDescent="0.25">
      <c r="A1" t="s">
        <v>66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498</v>
      </c>
      <c r="E5" s="4">
        <f>SUM(C22:C37)</f>
        <v>0.78922345483359735</v>
      </c>
      <c r="F5" s="3">
        <f>SUM(B23,B25,B27,B29,B31,B33)</f>
        <v>196</v>
      </c>
      <c r="G5" s="4">
        <f>SUM(C23,C25,C27,C29,C31,C33)</f>
        <v>0.31061806656101426</v>
      </c>
      <c r="H5" s="3">
        <f>SUM(B22,B24,B26,B28,B30,B32)</f>
        <v>288</v>
      </c>
      <c r="I5" s="4">
        <f>SUM(C22,C24,C26,C28,C30,C32)</f>
        <v>0.45641838351822506</v>
      </c>
      <c r="J5" s="3">
        <f>SUM(B34:B37)</f>
        <v>14</v>
      </c>
      <c r="K5" s="4">
        <f>SUM(C34:C37)</f>
        <v>2.2187004754358162E-2</v>
      </c>
      <c r="L5" s="3">
        <f>SUM(B38:B39,B42:B49,B52)</f>
        <v>21</v>
      </c>
      <c r="M5" s="6">
        <f>SUM(C38:C39,C42:C49,C52)</f>
        <v>3.328050713153724E-2</v>
      </c>
      <c r="N5" s="3">
        <f>SUM(B40:B41,B50:B51)</f>
        <v>6</v>
      </c>
      <c r="O5" s="6">
        <f>SUM(C40:C41,C50:C51)</f>
        <v>9.5087163232963554E-3</v>
      </c>
      <c r="P5" s="3">
        <f>SUM(B6:B9)</f>
        <v>17</v>
      </c>
      <c r="Q5" s="6">
        <f>SUM(C6:C9)</f>
        <v>2.694136291600634E-2</v>
      </c>
      <c r="R5" s="8">
        <f>B10</f>
        <v>0</v>
      </c>
      <c r="S5" s="6">
        <f>(C10)</f>
        <v>0</v>
      </c>
      <c r="T5" s="3">
        <f>SUM(B14:B17)</f>
        <v>46</v>
      </c>
      <c r="U5" s="4">
        <f>SUM(C14:C17)</f>
        <v>7.2900158478605384E-2</v>
      </c>
      <c r="V5" s="8">
        <f>B18</f>
        <v>2</v>
      </c>
      <c r="W5" s="6">
        <f>(C18)</f>
        <v>3.1695721077654518E-3</v>
      </c>
    </row>
    <row r="6" spans="1:23" x14ac:dyDescent="0.25">
      <c r="A6" t="s">
        <v>2</v>
      </c>
      <c r="B6">
        <v>17</v>
      </c>
      <c r="C6" s="1">
        <f t="shared" ref="C6:C53" si="0">B6/$B$55</f>
        <v>2.694136291600634E-2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1</v>
      </c>
      <c r="C11" s="1">
        <f t="shared" si="0"/>
        <v>1.5847860538827259E-3</v>
      </c>
    </row>
    <row r="12" spans="1:23" x14ac:dyDescent="0.25">
      <c r="A12" t="s">
        <v>8</v>
      </c>
      <c r="B12">
        <v>1</v>
      </c>
      <c r="C12" s="1">
        <f t="shared" si="0"/>
        <v>1.5847860538827259E-3</v>
      </c>
    </row>
    <row r="13" spans="1:23" x14ac:dyDescent="0.25">
      <c r="A13" t="s">
        <v>9</v>
      </c>
      <c r="B13">
        <v>3</v>
      </c>
      <c r="C13" s="1">
        <f t="shared" si="0"/>
        <v>4.7543581616481777E-3</v>
      </c>
    </row>
    <row r="14" spans="1:23" x14ac:dyDescent="0.25">
      <c r="A14" t="s">
        <v>10</v>
      </c>
      <c r="B14">
        <v>41</v>
      </c>
      <c r="C14" s="1">
        <f t="shared" si="0"/>
        <v>6.4976228209191758E-2</v>
      </c>
    </row>
    <row r="15" spans="1:23" x14ac:dyDescent="0.25">
      <c r="A15" t="s">
        <v>11</v>
      </c>
      <c r="B15">
        <v>3</v>
      </c>
      <c r="C15" s="1">
        <f t="shared" si="0"/>
        <v>4.7543581616481777E-3</v>
      </c>
    </row>
    <row r="16" spans="1:23" x14ac:dyDescent="0.25">
      <c r="A16" t="s">
        <v>12</v>
      </c>
      <c r="B16">
        <v>1</v>
      </c>
      <c r="C16" s="1">
        <f t="shared" si="0"/>
        <v>1.5847860538827259E-3</v>
      </c>
    </row>
    <row r="17" spans="1:14" x14ac:dyDescent="0.25">
      <c r="A17" t="s">
        <v>13</v>
      </c>
      <c r="B17">
        <v>1</v>
      </c>
      <c r="C17" s="1">
        <f t="shared" si="0"/>
        <v>1.5847860538827259E-3</v>
      </c>
    </row>
    <row r="18" spans="1:14" x14ac:dyDescent="0.25">
      <c r="A18" t="s">
        <v>14</v>
      </c>
      <c r="B18">
        <v>2</v>
      </c>
      <c r="C18" s="1">
        <f t="shared" si="0"/>
        <v>3.1695721077654518E-3</v>
      </c>
    </row>
    <row r="19" spans="1:14" x14ac:dyDescent="0.25">
      <c r="A19" t="s">
        <v>15</v>
      </c>
      <c r="B19">
        <v>0</v>
      </c>
      <c r="C19" s="1">
        <f t="shared" si="0"/>
        <v>0</v>
      </c>
    </row>
    <row r="20" spans="1:14" x14ac:dyDescent="0.25">
      <c r="A20" t="s">
        <v>16</v>
      </c>
      <c r="B20">
        <v>1</v>
      </c>
      <c r="C20" s="1">
        <f t="shared" si="0"/>
        <v>1.5847860538827259E-3</v>
      </c>
    </row>
    <row r="21" spans="1:14" x14ac:dyDescent="0.25">
      <c r="A21" t="s">
        <v>17</v>
      </c>
      <c r="B21">
        <v>0</v>
      </c>
      <c r="C21" s="1">
        <f t="shared" si="0"/>
        <v>0</v>
      </c>
    </row>
    <row r="22" spans="1:14" x14ac:dyDescent="0.25">
      <c r="A22" t="s">
        <v>18</v>
      </c>
      <c r="B22">
        <v>14</v>
      </c>
      <c r="C22" s="1">
        <f t="shared" si="0"/>
        <v>2.2187004754358162E-2</v>
      </c>
      <c r="L22" s="2"/>
      <c r="M22" s="2"/>
      <c r="N22" s="2"/>
    </row>
    <row r="23" spans="1:14" x14ac:dyDescent="0.25">
      <c r="A23" t="s">
        <v>19</v>
      </c>
      <c r="B23">
        <v>6</v>
      </c>
      <c r="C23" s="1">
        <f t="shared" si="0"/>
        <v>9.5087163232963554E-3</v>
      </c>
    </row>
    <row r="24" spans="1:14" x14ac:dyDescent="0.25">
      <c r="A24" t="s">
        <v>20</v>
      </c>
      <c r="B24">
        <v>26</v>
      </c>
      <c r="C24" s="1">
        <f t="shared" si="0"/>
        <v>4.1204437400950873E-2</v>
      </c>
    </row>
    <row r="25" spans="1:14" x14ac:dyDescent="0.25">
      <c r="A25" t="s">
        <v>21</v>
      </c>
      <c r="B25">
        <v>4</v>
      </c>
      <c r="C25" s="1">
        <f t="shared" si="0"/>
        <v>6.3391442155309036E-3</v>
      </c>
    </row>
    <row r="26" spans="1:14" x14ac:dyDescent="0.25">
      <c r="A26" t="s">
        <v>22</v>
      </c>
      <c r="B26">
        <v>9</v>
      </c>
      <c r="C26" s="1">
        <f t="shared" si="0"/>
        <v>1.4263074484944533E-2</v>
      </c>
    </row>
    <row r="27" spans="1:14" x14ac:dyDescent="0.25">
      <c r="A27" t="s">
        <v>23</v>
      </c>
      <c r="B27">
        <v>4</v>
      </c>
      <c r="C27" s="1">
        <f t="shared" si="0"/>
        <v>6.3391442155309036E-3</v>
      </c>
    </row>
    <row r="28" spans="1:14" x14ac:dyDescent="0.25">
      <c r="A28" t="s">
        <v>24</v>
      </c>
      <c r="B28">
        <v>16</v>
      </c>
      <c r="C28" s="1">
        <f t="shared" si="0"/>
        <v>2.5356576862123614E-2</v>
      </c>
    </row>
    <row r="29" spans="1:14" x14ac:dyDescent="0.25">
      <c r="A29" t="s">
        <v>25</v>
      </c>
      <c r="B29">
        <v>3</v>
      </c>
      <c r="C29" s="1">
        <f t="shared" si="0"/>
        <v>4.7543581616481777E-3</v>
      </c>
    </row>
    <row r="30" spans="1:14" x14ac:dyDescent="0.25">
      <c r="A30" t="s">
        <v>26</v>
      </c>
      <c r="B30">
        <v>113</v>
      </c>
      <c r="C30" s="1">
        <f t="shared" si="0"/>
        <v>0.17908082408874801</v>
      </c>
    </row>
    <row r="31" spans="1:14" x14ac:dyDescent="0.25">
      <c r="A31" t="s">
        <v>27</v>
      </c>
      <c r="B31">
        <v>90</v>
      </c>
      <c r="C31" s="1">
        <f t="shared" si="0"/>
        <v>0.14263074484944532</v>
      </c>
    </row>
    <row r="32" spans="1:14" x14ac:dyDescent="0.25">
      <c r="A32" t="s">
        <v>28</v>
      </c>
      <c r="B32">
        <v>110</v>
      </c>
      <c r="C32" s="1">
        <f t="shared" si="0"/>
        <v>0.17432646592709986</v>
      </c>
    </row>
    <row r="33" spans="1:3" x14ac:dyDescent="0.25">
      <c r="A33" t="s">
        <v>29</v>
      </c>
      <c r="B33">
        <v>89</v>
      </c>
      <c r="C33" s="1">
        <f t="shared" si="0"/>
        <v>0.14104595879556259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1</v>
      </c>
      <c r="C35" s="1">
        <f t="shared" si="0"/>
        <v>1.5847860538827259E-3</v>
      </c>
    </row>
    <row r="36" spans="1:3" x14ac:dyDescent="0.25">
      <c r="A36" t="s">
        <v>32</v>
      </c>
      <c r="B36">
        <v>10</v>
      </c>
      <c r="C36" s="1">
        <f t="shared" si="0"/>
        <v>1.5847860538827259E-2</v>
      </c>
    </row>
    <row r="37" spans="1:3" x14ac:dyDescent="0.25">
      <c r="A37" t="s">
        <v>33</v>
      </c>
      <c r="B37">
        <v>3</v>
      </c>
      <c r="C37" s="1">
        <f t="shared" si="0"/>
        <v>4.7543581616481777E-3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6</v>
      </c>
      <c r="C39" s="1">
        <f t="shared" si="0"/>
        <v>9.5087163232963554E-3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1</v>
      </c>
      <c r="C41" s="1">
        <f t="shared" si="0"/>
        <v>1.5847860538827259E-3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1</v>
      </c>
      <c r="C47" s="1">
        <f t="shared" si="0"/>
        <v>1.5847860538827259E-3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14</v>
      </c>
      <c r="C49" s="1">
        <f t="shared" si="0"/>
        <v>2.2187004754358162E-2</v>
      </c>
    </row>
    <row r="50" spans="1:3" x14ac:dyDescent="0.25">
      <c r="A50" t="s">
        <v>42</v>
      </c>
      <c r="B50">
        <v>1</v>
      </c>
      <c r="C50" s="1">
        <f t="shared" si="0"/>
        <v>1.5847860538827259E-3</v>
      </c>
    </row>
    <row r="51" spans="1:3" x14ac:dyDescent="0.25">
      <c r="A51" t="s">
        <v>43</v>
      </c>
      <c r="B51">
        <v>4</v>
      </c>
      <c r="C51" s="1">
        <f t="shared" si="0"/>
        <v>6.3391442155309036E-3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35</v>
      </c>
      <c r="C53" s="1">
        <f t="shared" si="0"/>
        <v>5.5467511885895403E-2</v>
      </c>
    </row>
    <row r="54" spans="1:3" x14ac:dyDescent="0.25">
      <c r="C54" s="1"/>
    </row>
    <row r="55" spans="1:3" x14ac:dyDescent="0.25">
      <c r="A55" t="s">
        <v>46</v>
      </c>
      <c r="B55">
        <f>SUM(B6:B53)</f>
        <v>631</v>
      </c>
      <c r="C55" s="1">
        <f>B55/$B$55</f>
        <v>1</v>
      </c>
    </row>
  </sheetData>
  <mergeCells count="14">
    <mergeCell ref="D2:K2"/>
    <mergeCell ref="L2:O2"/>
    <mergeCell ref="P2:S2"/>
    <mergeCell ref="T2:W2"/>
    <mergeCell ref="T3:U3"/>
    <mergeCell ref="V3:W3"/>
    <mergeCell ref="P3:Q3"/>
    <mergeCell ref="R3:S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D98B7-7079-41DC-A10D-D906EA172FAA}">
  <dimension ref="A1:W55"/>
  <sheetViews>
    <sheetView topLeftCell="D1" workbookViewId="0">
      <selection activeCell="T3" sqref="T3:U3"/>
    </sheetView>
  </sheetViews>
  <sheetFormatPr defaultRowHeight="15" x14ac:dyDescent="0.25"/>
  <cols>
    <col min="1" max="1" width="15.28515625" customWidth="1"/>
    <col min="2" max="2" width="16.7109375" customWidth="1"/>
    <col min="21" max="21" width="10.5703125" customWidth="1"/>
  </cols>
  <sheetData>
    <row r="1" spans="1:23" x14ac:dyDescent="0.25">
      <c r="A1" t="s">
        <v>67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267</v>
      </c>
      <c r="E5" s="4">
        <f>SUM(C22:C37)</f>
        <v>0.92387543252595161</v>
      </c>
      <c r="F5" s="3">
        <f>SUM(B23,B25,B27,B29,B31,B33)</f>
        <v>185</v>
      </c>
      <c r="G5" s="4">
        <f>SUM(C23,C25,C27,C29,C31,C33)</f>
        <v>0.64013840830449831</v>
      </c>
      <c r="H5" s="3">
        <f>SUM(B22,B24,B26,B28,B30,B32)</f>
        <v>65</v>
      </c>
      <c r="I5" s="4">
        <f>SUM(C22,C24,C26,C28,C30,C32)</f>
        <v>0.22491349480968859</v>
      </c>
      <c r="J5" s="3">
        <f>SUM(B34:B37)</f>
        <v>17</v>
      </c>
      <c r="K5" s="4">
        <f>SUM(C34:C37)</f>
        <v>5.8823529411764712E-2</v>
      </c>
      <c r="L5" s="3">
        <f>SUM(B38:B39,B42:B49,B52)</f>
        <v>4</v>
      </c>
      <c r="M5" s="6">
        <f>SUM(C38:C39,C42:C49,C52)</f>
        <v>1.384083044982699E-2</v>
      </c>
      <c r="N5" s="3">
        <f>SUM(B40:B41,B50:B51)</f>
        <v>3</v>
      </c>
      <c r="O5" s="6">
        <f>SUM(C40:C41,C50:C51)</f>
        <v>1.0380622837370242E-2</v>
      </c>
      <c r="P5" s="3">
        <f>SUM(B6:B9)</f>
        <v>1</v>
      </c>
      <c r="Q5" s="6">
        <f>SUM(C6:C9)</f>
        <v>3.4602076124567475E-3</v>
      </c>
      <c r="R5" s="8">
        <f>B10</f>
        <v>0</v>
      </c>
      <c r="S5" s="6">
        <f>(C10)</f>
        <v>0</v>
      </c>
      <c r="T5" s="3">
        <f>SUM(B14:B17)</f>
        <v>2</v>
      </c>
      <c r="U5" s="4">
        <f>SUM(C14:C17)</f>
        <v>6.920415224913495E-3</v>
      </c>
      <c r="V5" s="8">
        <f>B18</f>
        <v>0</v>
      </c>
      <c r="W5" s="6">
        <f>(C18)</f>
        <v>0</v>
      </c>
    </row>
    <row r="6" spans="1:23" x14ac:dyDescent="0.25">
      <c r="A6" t="s">
        <v>2</v>
      </c>
      <c r="B6">
        <v>1</v>
      </c>
      <c r="C6" s="1">
        <f t="shared" ref="C6:C53" si="0">B6/$B$55</f>
        <v>3.4602076124567475E-3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0</v>
      </c>
      <c r="C12" s="1">
        <f t="shared" si="0"/>
        <v>0</v>
      </c>
    </row>
    <row r="13" spans="1:23" x14ac:dyDescent="0.25">
      <c r="A13" t="s">
        <v>9</v>
      </c>
      <c r="B13">
        <v>0</v>
      </c>
      <c r="C13" s="1">
        <f t="shared" si="0"/>
        <v>0</v>
      </c>
    </row>
    <row r="14" spans="1:23" x14ac:dyDescent="0.25">
      <c r="A14" t="s">
        <v>10</v>
      </c>
      <c r="B14">
        <v>2</v>
      </c>
      <c r="C14" s="1">
        <f t="shared" si="0"/>
        <v>6.920415224913495E-3</v>
      </c>
    </row>
    <row r="15" spans="1:23" x14ac:dyDescent="0.25">
      <c r="A15" t="s">
        <v>11</v>
      </c>
      <c r="B15">
        <v>0</v>
      </c>
      <c r="C15" s="1">
        <f t="shared" si="0"/>
        <v>0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0</v>
      </c>
      <c r="C18" s="1">
        <f t="shared" si="0"/>
        <v>0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0</v>
      </c>
      <c r="C22" s="1">
        <f t="shared" si="0"/>
        <v>0</v>
      </c>
    </row>
    <row r="23" spans="1:3" x14ac:dyDescent="0.25">
      <c r="A23" t="s">
        <v>19</v>
      </c>
      <c r="B23">
        <v>5</v>
      </c>
      <c r="C23" s="1">
        <f t="shared" si="0"/>
        <v>1.7301038062283738E-2</v>
      </c>
    </row>
    <row r="24" spans="1:3" x14ac:dyDescent="0.25">
      <c r="A24" t="s">
        <v>20</v>
      </c>
      <c r="B24">
        <v>4</v>
      </c>
      <c r="C24" s="1">
        <f t="shared" si="0"/>
        <v>1.384083044982699E-2</v>
      </c>
    </row>
    <row r="25" spans="1:3" x14ac:dyDescent="0.25">
      <c r="A25" t="s">
        <v>21</v>
      </c>
      <c r="B25">
        <v>5</v>
      </c>
      <c r="C25" s="1">
        <f t="shared" si="0"/>
        <v>1.7301038062283738E-2</v>
      </c>
    </row>
    <row r="26" spans="1:3" x14ac:dyDescent="0.25">
      <c r="A26" t="s">
        <v>22</v>
      </c>
      <c r="B26">
        <v>4</v>
      </c>
      <c r="C26" s="1">
        <f t="shared" si="0"/>
        <v>1.384083044982699E-2</v>
      </c>
    </row>
    <row r="27" spans="1:3" x14ac:dyDescent="0.25">
      <c r="A27" t="s">
        <v>23</v>
      </c>
      <c r="B27">
        <v>2</v>
      </c>
      <c r="C27" s="1">
        <f t="shared" si="0"/>
        <v>6.920415224913495E-3</v>
      </c>
    </row>
    <row r="28" spans="1:3" x14ac:dyDescent="0.25">
      <c r="A28" t="s">
        <v>24</v>
      </c>
      <c r="B28">
        <v>2</v>
      </c>
      <c r="C28" s="1">
        <f t="shared" si="0"/>
        <v>6.920415224913495E-3</v>
      </c>
    </row>
    <row r="29" spans="1:3" x14ac:dyDescent="0.25">
      <c r="A29" t="s">
        <v>25</v>
      </c>
      <c r="B29">
        <v>2</v>
      </c>
      <c r="C29" s="1">
        <f t="shared" si="0"/>
        <v>6.920415224913495E-3</v>
      </c>
    </row>
    <row r="30" spans="1:3" x14ac:dyDescent="0.25">
      <c r="A30" t="s">
        <v>26</v>
      </c>
      <c r="B30">
        <v>25</v>
      </c>
      <c r="C30" s="1">
        <f t="shared" si="0"/>
        <v>8.6505190311418678E-2</v>
      </c>
    </row>
    <row r="31" spans="1:3" x14ac:dyDescent="0.25">
      <c r="A31" t="s">
        <v>27</v>
      </c>
      <c r="B31">
        <v>87</v>
      </c>
      <c r="C31" s="1">
        <f t="shared" si="0"/>
        <v>0.30103806228373703</v>
      </c>
    </row>
    <row r="32" spans="1:3" x14ac:dyDescent="0.25">
      <c r="A32" t="s">
        <v>28</v>
      </c>
      <c r="B32">
        <v>30</v>
      </c>
      <c r="C32" s="1">
        <f t="shared" si="0"/>
        <v>0.10380622837370242</v>
      </c>
    </row>
    <row r="33" spans="1:3" x14ac:dyDescent="0.25">
      <c r="A33" t="s">
        <v>29</v>
      </c>
      <c r="B33">
        <v>84</v>
      </c>
      <c r="C33" s="1">
        <f t="shared" si="0"/>
        <v>0.29065743944636679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5</v>
      </c>
      <c r="C35" s="1">
        <f t="shared" si="0"/>
        <v>1.7301038062283738E-2</v>
      </c>
    </row>
    <row r="36" spans="1:3" x14ac:dyDescent="0.25">
      <c r="A36" t="s">
        <v>32</v>
      </c>
      <c r="B36">
        <v>10</v>
      </c>
      <c r="C36" s="1">
        <f t="shared" si="0"/>
        <v>3.4602076124567477E-2</v>
      </c>
    </row>
    <row r="37" spans="1:3" x14ac:dyDescent="0.25">
      <c r="A37" t="s">
        <v>33</v>
      </c>
      <c r="B37">
        <v>2</v>
      </c>
      <c r="C37" s="1">
        <f t="shared" si="0"/>
        <v>6.920415224913495E-3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2</v>
      </c>
      <c r="C39" s="1">
        <f t="shared" si="0"/>
        <v>6.920415224913495E-3</v>
      </c>
    </row>
    <row r="40" spans="1:3" x14ac:dyDescent="0.25">
      <c r="A40" t="s">
        <v>36</v>
      </c>
      <c r="B40">
        <v>1</v>
      </c>
      <c r="C40" s="1">
        <f t="shared" si="0"/>
        <v>3.4602076124567475E-3</v>
      </c>
    </row>
    <row r="41" spans="1:3" x14ac:dyDescent="0.25">
      <c r="A41" t="s">
        <v>37</v>
      </c>
      <c r="B41">
        <v>1</v>
      </c>
      <c r="C41" s="1">
        <f t="shared" si="0"/>
        <v>3.4602076124567475E-3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0</v>
      </c>
      <c r="C47" s="1">
        <f t="shared" si="0"/>
        <v>0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2</v>
      </c>
      <c r="C49" s="1">
        <f t="shared" si="0"/>
        <v>6.920415224913495E-3</v>
      </c>
    </row>
    <row r="50" spans="1:3" x14ac:dyDescent="0.25">
      <c r="A50" t="s">
        <v>42</v>
      </c>
      <c r="B50">
        <v>1</v>
      </c>
      <c r="C50" s="1">
        <f t="shared" si="0"/>
        <v>3.4602076124567475E-3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12</v>
      </c>
      <c r="C53" s="1">
        <f t="shared" si="0"/>
        <v>4.1522491349480967E-2</v>
      </c>
    </row>
    <row r="54" spans="1:3" x14ac:dyDescent="0.25">
      <c r="C54" s="1"/>
    </row>
    <row r="55" spans="1:3" x14ac:dyDescent="0.25">
      <c r="A55" t="s">
        <v>46</v>
      </c>
      <c r="B55">
        <f>SUM(B6:B53)</f>
        <v>289</v>
      </c>
      <c r="C55" s="1">
        <f>B55/$B$55</f>
        <v>1</v>
      </c>
    </row>
  </sheetData>
  <mergeCells count="14">
    <mergeCell ref="D2:K2"/>
    <mergeCell ref="L2:O2"/>
    <mergeCell ref="P2:S2"/>
    <mergeCell ref="T2:W2"/>
    <mergeCell ref="T3:U3"/>
    <mergeCell ref="V3:W3"/>
    <mergeCell ref="P3:Q3"/>
    <mergeCell ref="R3:S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DDCAE-4248-4517-9B34-D3BA0E82C9FF}">
  <dimension ref="A1:W55"/>
  <sheetViews>
    <sheetView topLeftCell="D1" workbookViewId="0">
      <selection activeCell="T3" sqref="T3:U3"/>
    </sheetView>
  </sheetViews>
  <sheetFormatPr defaultRowHeight="15" x14ac:dyDescent="0.25"/>
  <cols>
    <col min="1" max="1" width="15.140625" customWidth="1"/>
    <col min="2" max="2" width="18" customWidth="1"/>
    <col min="21" max="21" width="10.42578125" customWidth="1"/>
  </cols>
  <sheetData>
    <row r="1" spans="1:23" x14ac:dyDescent="0.25">
      <c r="A1" t="s">
        <v>98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216</v>
      </c>
      <c r="E5" s="4">
        <f>SUM(C22:C37)</f>
        <v>0.93103448275862077</v>
      </c>
      <c r="F5" s="3">
        <f>SUM(B23,B25,B27,B29,B31,B33)</f>
        <v>157</v>
      </c>
      <c r="G5" s="4">
        <f>SUM(C23,C25,C27,C29,C31,C33)</f>
        <v>0.67672413793103448</v>
      </c>
      <c r="H5" s="3">
        <f>SUM(B22,B24,B26,B28,B30,B32)</f>
        <v>41</v>
      </c>
      <c r="I5" s="4">
        <f>SUM(C22,C24,C26,C28,C30,C32)</f>
        <v>0.17672413793103448</v>
      </c>
      <c r="J5" s="3">
        <f>SUM(B34:B37)</f>
        <v>18</v>
      </c>
      <c r="K5" s="4">
        <f>SUM(C34:C37)</f>
        <v>7.7586206896551727E-2</v>
      </c>
      <c r="L5" s="3">
        <f>SUM(B38:B39,B42:B49,B52)</f>
        <v>1</v>
      </c>
      <c r="M5" s="6">
        <f>SUM(C38:C39,C42:C49,C52)</f>
        <v>4.3103448275862068E-3</v>
      </c>
      <c r="N5" s="3">
        <f>SUM(B40:B41,B50:B51)</f>
        <v>4</v>
      </c>
      <c r="O5" s="6">
        <f>SUM(C40:C41,C50:C51)</f>
        <v>1.7241379310344827E-2</v>
      </c>
      <c r="P5" s="3">
        <f>SUM(B6:B9)</f>
        <v>0</v>
      </c>
      <c r="Q5" s="6">
        <f>SUM(C6:C9)</f>
        <v>0</v>
      </c>
      <c r="R5" s="8">
        <f>B10</f>
        <v>0</v>
      </c>
      <c r="S5" s="6">
        <f>(C10)</f>
        <v>0</v>
      </c>
      <c r="T5" s="3">
        <f>SUM(B14:B17)</f>
        <v>2</v>
      </c>
      <c r="U5" s="4">
        <f>SUM(C14:C17)</f>
        <v>8.6206896551724137E-3</v>
      </c>
      <c r="V5" s="8">
        <f>B18</f>
        <v>0</v>
      </c>
      <c r="W5" s="6">
        <f>(C18)</f>
        <v>0</v>
      </c>
    </row>
    <row r="6" spans="1:23" x14ac:dyDescent="0.25">
      <c r="A6" t="s">
        <v>2</v>
      </c>
      <c r="B6">
        <v>0</v>
      </c>
      <c r="C6" s="1">
        <f t="shared" ref="C6:C53" si="0">B6/$B$55</f>
        <v>0</v>
      </c>
    </row>
    <row r="7" spans="1:23" x14ac:dyDescent="0.25">
      <c r="A7" t="s">
        <v>3</v>
      </c>
      <c r="B7">
        <v>0</v>
      </c>
      <c r="C7" s="1">
        <f t="shared" si="0"/>
        <v>0</v>
      </c>
    </row>
    <row r="8" spans="1:23" x14ac:dyDescent="0.25">
      <c r="A8" t="s">
        <v>4</v>
      </c>
      <c r="B8">
        <v>0</v>
      </c>
      <c r="C8" s="1">
        <f t="shared" si="0"/>
        <v>0</v>
      </c>
    </row>
    <row r="9" spans="1:23" x14ac:dyDescent="0.25">
      <c r="A9" t="s">
        <v>5</v>
      </c>
      <c r="B9">
        <v>0</v>
      </c>
      <c r="C9" s="1">
        <f t="shared" si="0"/>
        <v>0</v>
      </c>
    </row>
    <row r="10" spans="1:23" x14ac:dyDescent="0.25">
      <c r="A10" t="s">
        <v>6</v>
      </c>
      <c r="B10">
        <v>0</v>
      </c>
      <c r="C10" s="1">
        <f t="shared" si="0"/>
        <v>0</v>
      </c>
    </row>
    <row r="11" spans="1:23" x14ac:dyDescent="0.25">
      <c r="A11" t="s">
        <v>7</v>
      </c>
      <c r="B11">
        <v>0</v>
      </c>
      <c r="C11" s="1">
        <f t="shared" si="0"/>
        <v>0</v>
      </c>
    </row>
    <row r="12" spans="1:23" x14ac:dyDescent="0.25">
      <c r="A12" t="s">
        <v>8</v>
      </c>
      <c r="B12">
        <v>0</v>
      </c>
      <c r="C12" s="1">
        <f t="shared" si="0"/>
        <v>0</v>
      </c>
    </row>
    <row r="13" spans="1:23" x14ac:dyDescent="0.25">
      <c r="A13" t="s">
        <v>9</v>
      </c>
      <c r="B13">
        <v>0</v>
      </c>
      <c r="C13" s="1">
        <f t="shared" si="0"/>
        <v>0</v>
      </c>
    </row>
    <row r="14" spans="1:23" x14ac:dyDescent="0.25">
      <c r="A14" t="s">
        <v>10</v>
      </c>
      <c r="B14">
        <v>0</v>
      </c>
      <c r="C14" s="1">
        <f t="shared" si="0"/>
        <v>0</v>
      </c>
    </row>
    <row r="15" spans="1:23" x14ac:dyDescent="0.25">
      <c r="A15" t="s">
        <v>11</v>
      </c>
      <c r="B15">
        <v>2</v>
      </c>
      <c r="C15" s="1">
        <f t="shared" si="0"/>
        <v>8.6206896551724137E-3</v>
      </c>
    </row>
    <row r="16" spans="1:23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0</v>
      </c>
      <c r="C18" s="1">
        <f t="shared" si="0"/>
        <v>0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0</v>
      </c>
      <c r="C22" s="1">
        <f t="shared" si="0"/>
        <v>0</v>
      </c>
    </row>
    <row r="23" spans="1:3" x14ac:dyDescent="0.25">
      <c r="A23" t="s">
        <v>19</v>
      </c>
      <c r="B23">
        <v>2</v>
      </c>
      <c r="C23" s="1">
        <f t="shared" si="0"/>
        <v>8.6206896551724137E-3</v>
      </c>
    </row>
    <row r="24" spans="1:3" x14ac:dyDescent="0.25">
      <c r="A24" t="s">
        <v>20</v>
      </c>
      <c r="B24">
        <v>1</v>
      </c>
      <c r="C24" s="1">
        <f t="shared" si="0"/>
        <v>4.3103448275862068E-3</v>
      </c>
    </row>
    <row r="25" spans="1:3" x14ac:dyDescent="0.25">
      <c r="A25" t="s">
        <v>21</v>
      </c>
      <c r="B25">
        <v>3</v>
      </c>
      <c r="C25" s="1">
        <f t="shared" si="0"/>
        <v>1.2931034482758621E-2</v>
      </c>
    </row>
    <row r="26" spans="1:3" x14ac:dyDescent="0.25">
      <c r="A26" t="s">
        <v>22</v>
      </c>
      <c r="B26">
        <v>2</v>
      </c>
      <c r="C26" s="1">
        <f t="shared" si="0"/>
        <v>8.6206896551724137E-3</v>
      </c>
    </row>
    <row r="27" spans="1:3" x14ac:dyDescent="0.25">
      <c r="A27" t="s">
        <v>23</v>
      </c>
      <c r="B27">
        <v>1</v>
      </c>
      <c r="C27" s="1">
        <f t="shared" si="0"/>
        <v>4.3103448275862068E-3</v>
      </c>
    </row>
    <row r="28" spans="1:3" x14ac:dyDescent="0.25">
      <c r="A28" t="s">
        <v>24</v>
      </c>
      <c r="B28">
        <v>0</v>
      </c>
      <c r="C28" s="1">
        <f t="shared" si="0"/>
        <v>0</v>
      </c>
    </row>
    <row r="29" spans="1:3" x14ac:dyDescent="0.25">
      <c r="A29" t="s">
        <v>25</v>
      </c>
      <c r="B29">
        <v>2</v>
      </c>
      <c r="C29" s="1">
        <f t="shared" si="0"/>
        <v>8.6206896551724137E-3</v>
      </c>
    </row>
    <row r="30" spans="1:3" x14ac:dyDescent="0.25">
      <c r="A30" t="s">
        <v>26</v>
      </c>
      <c r="B30">
        <v>17</v>
      </c>
      <c r="C30" s="1">
        <f t="shared" si="0"/>
        <v>7.3275862068965511E-2</v>
      </c>
    </row>
    <row r="31" spans="1:3" x14ac:dyDescent="0.25">
      <c r="A31" t="s">
        <v>27</v>
      </c>
      <c r="B31">
        <v>86</v>
      </c>
      <c r="C31" s="1">
        <f t="shared" si="0"/>
        <v>0.37068965517241381</v>
      </c>
    </row>
    <row r="32" spans="1:3" x14ac:dyDescent="0.25">
      <c r="A32" t="s">
        <v>28</v>
      </c>
      <c r="B32">
        <v>21</v>
      </c>
      <c r="C32" s="1">
        <f t="shared" si="0"/>
        <v>9.0517241379310345E-2</v>
      </c>
    </row>
    <row r="33" spans="1:3" x14ac:dyDescent="0.25">
      <c r="A33" t="s">
        <v>29</v>
      </c>
      <c r="B33">
        <v>63</v>
      </c>
      <c r="C33" s="1">
        <f t="shared" si="0"/>
        <v>0.27155172413793105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7</v>
      </c>
      <c r="C35" s="1">
        <f t="shared" si="0"/>
        <v>3.017241379310345E-2</v>
      </c>
    </row>
    <row r="36" spans="1:3" x14ac:dyDescent="0.25">
      <c r="A36" t="s">
        <v>32</v>
      </c>
      <c r="B36">
        <v>9</v>
      </c>
      <c r="C36" s="1">
        <f t="shared" si="0"/>
        <v>3.8793103448275863E-2</v>
      </c>
    </row>
    <row r="37" spans="1:3" x14ac:dyDescent="0.25">
      <c r="A37" t="s">
        <v>33</v>
      </c>
      <c r="B37">
        <v>2</v>
      </c>
      <c r="C37" s="1">
        <f t="shared" si="0"/>
        <v>8.6206896551724137E-3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0</v>
      </c>
      <c r="C39" s="1">
        <f t="shared" si="0"/>
        <v>0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2</v>
      </c>
      <c r="C41" s="1">
        <f t="shared" si="0"/>
        <v>8.6206896551724137E-3</v>
      </c>
    </row>
    <row r="42" spans="1:3" x14ac:dyDescent="0.25">
      <c r="A42" t="s">
        <v>38</v>
      </c>
      <c r="B42">
        <v>1</v>
      </c>
      <c r="C42" s="1">
        <f t="shared" si="0"/>
        <v>4.3103448275862068E-3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0</v>
      </c>
      <c r="C44" s="1">
        <f t="shared" si="0"/>
        <v>0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0</v>
      </c>
      <c r="C47" s="1">
        <f t="shared" si="0"/>
        <v>0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0</v>
      </c>
      <c r="C49" s="1">
        <f t="shared" si="0"/>
        <v>0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2</v>
      </c>
      <c r="C51" s="1">
        <f t="shared" si="0"/>
        <v>8.6206896551724137E-3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9</v>
      </c>
      <c r="C53" s="1">
        <f t="shared" si="0"/>
        <v>3.8793103448275863E-2</v>
      </c>
    </row>
    <row r="54" spans="1:3" x14ac:dyDescent="0.25">
      <c r="C54" s="1"/>
    </row>
    <row r="55" spans="1:3" x14ac:dyDescent="0.25">
      <c r="A55" t="s">
        <v>46</v>
      </c>
      <c r="B55">
        <f>SUM(B6:B53)</f>
        <v>232</v>
      </c>
      <c r="C55" s="1">
        <f>B55/$B$55</f>
        <v>1</v>
      </c>
    </row>
  </sheetData>
  <mergeCells count="14">
    <mergeCell ref="D2:K2"/>
    <mergeCell ref="L2:O2"/>
    <mergeCell ref="P2:S2"/>
    <mergeCell ref="T2:W2"/>
    <mergeCell ref="T3:U3"/>
    <mergeCell ref="V3:W3"/>
    <mergeCell ref="P3:Q3"/>
    <mergeCell ref="R3:S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34AF5-F21A-46F3-BE78-FC7E8250B84A}">
  <dimension ref="A1:W55"/>
  <sheetViews>
    <sheetView topLeftCell="D1" workbookViewId="0">
      <selection activeCell="T3" sqref="T3:U3"/>
    </sheetView>
  </sheetViews>
  <sheetFormatPr defaultRowHeight="15" x14ac:dyDescent="0.25"/>
  <cols>
    <col min="1" max="2" width="17" customWidth="1"/>
    <col min="13" max="13" width="10.28515625" customWidth="1"/>
    <col min="21" max="21" width="10.42578125" customWidth="1"/>
  </cols>
  <sheetData>
    <row r="1" spans="1:23" x14ac:dyDescent="0.25">
      <c r="A1" t="s">
        <v>63</v>
      </c>
    </row>
    <row r="2" spans="1:23" x14ac:dyDescent="0.25">
      <c r="D2" s="59" t="s">
        <v>48</v>
      </c>
      <c r="E2" s="59"/>
      <c r="F2" s="59"/>
      <c r="G2" s="59"/>
      <c r="H2" s="59"/>
      <c r="I2" s="59"/>
      <c r="J2" s="59"/>
      <c r="K2" s="59"/>
      <c r="L2" s="59" t="s">
        <v>59</v>
      </c>
      <c r="M2" s="59"/>
      <c r="N2" s="59"/>
      <c r="O2" s="59"/>
      <c r="P2" s="59" t="s">
        <v>57</v>
      </c>
      <c r="Q2" s="59"/>
      <c r="R2" s="59"/>
      <c r="S2" s="59"/>
      <c r="T2" s="59" t="s">
        <v>58</v>
      </c>
      <c r="U2" s="59"/>
      <c r="V2" s="59"/>
      <c r="W2" s="59"/>
    </row>
    <row r="3" spans="1:23" x14ac:dyDescent="0.25">
      <c r="D3" s="59" t="s">
        <v>49</v>
      </c>
      <c r="E3" s="59"/>
      <c r="F3" s="58" t="s">
        <v>52</v>
      </c>
      <c r="G3" s="59"/>
      <c r="H3" s="59" t="s">
        <v>53</v>
      </c>
      <c r="I3" s="59"/>
      <c r="J3" s="59" t="s">
        <v>54</v>
      </c>
      <c r="K3" s="59"/>
      <c r="L3" s="59" t="s">
        <v>55</v>
      </c>
      <c r="M3" s="59"/>
      <c r="N3" s="59" t="s">
        <v>56</v>
      </c>
      <c r="O3" s="59"/>
      <c r="P3" s="59" t="s">
        <v>60</v>
      </c>
      <c r="Q3" s="59"/>
      <c r="R3" s="59" t="s">
        <v>61</v>
      </c>
      <c r="S3" s="59"/>
      <c r="T3" s="59" t="s">
        <v>137</v>
      </c>
      <c r="U3" s="59"/>
      <c r="V3" s="59" t="s">
        <v>62</v>
      </c>
      <c r="W3" s="59"/>
    </row>
    <row r="4" spans="1:23" x14ac:dyDescent="0.25">
      <c r="D4" s="3" t="s">
        <v>50</v>
      </c>
      <c r="E4" s="3" t="s">
        <v>51</v>
      </c>
      <c r="F4" s="5" t="s">
        <v>50</v>
      </c>
      <c r="G4" s="3" t="s">
        <v>51</v>
      </c>
      <c r="H4" s="3" t="s">
        <v>50</v>
      </c>
      <c r="I4" s="3" t="s">
        <v>51</v>
      </c>
      <c r="J4" s="3" t="s">
        <v>50</v>
      </c>
      <c r="K4" s="3" t="s">
        <v>51</v>
      </c>
      <c r="L4" s="3" t="s">
        <v>50</v>
      </c>
      <c r="M4" s="3" t="s">
        <v>51</v>
      </c>
      <c r="N4" s="3" t="s">
        <v>50</v>
      </c>
      <c r="O4" s="3" t="s">
        <v>51</v>
      </c>
      <c r="P4" s="3" t="s">
        <v>50</v>
      </c>
      <c r="Q4" s="3" t="s">
        <v>51</v>
      </c>
      <c r="R4" s="3" t="s">
        <v>50</v>
      </c>
      <c r="S4" s="3" t="s">
        <v>51</v>
      </c>
      <c r="T4" s="3" t="s">
        <v>50</v>
      </c>
      <c r="U4" s="3" t="s">
        <v>51</v>
      </c>
      <c r="V4" s="3" t="s">
        <v>50</v>
      </c>
      <c r="W4" s="3" t="s">
        <v>51</v>
      </c>
    </row>
    <row r="5" spans="1:23" x14ac:dyDescent="0.25">
      <c r="A5" s="3" t="s">
        <v>0</v>
      </c>
      <c r="B5" s="3" t="s">
        <v>1</v>
      </c>
      <c r="C5" s="3" t="s">
        <v>47</v>
      </c>
      <c r="D5" s="3">
        <f>SUM(B22:B37)</f>
        <v>1437</v>
      </c>
      <c r="E5" s="4">
        <f>SUM(C22:C37)</f>
        <v>0.6299868478737396</v>
      </c>
      <c r="F5" s="3">
        <f>SUM(B23,B25,B27,B29,B31,B33)</f>
        <v>16</v>
      </c>
      <c r="G5" s="4">
        <f>SUM(C23,C25,C27,C29,C31,C33)</f>
        <v>7.0144673388864535E-3</v>
      </c>
      <c r="H5" s="3">
        <f>SUM(B22,B24,B26,B28,B30,B32)</f>
        <v>1420</v>
      </c>
      <c r="I5" s="4">
        <f>SUM(C22,C24,C26,C28,C30,C32)</f>
        <v>0.6225339763261728</v>
      </c>
      <c r="J5" s="3">
        <f>SUM(B34:B37)</f>
        <v>1</v>
      </c>
      <c r="K5" s="4">
        <f>SUM(C34:C37)</f>
        <v>4.3840420868040335E-4</v>
      </c>
      <c r="L5" s="3">
        <f>SUM(B38:B39,B42:B49,B52)</f>
        <v>82</v>
      </c>
      <c r="M5" s="6">
        <f>SUM(C38:C39,C42:C49,C52)</f>
        <v>3.5949145111793077E-2</v>
      </c>
      <c r="N5" s="3">
        <f>SUM(B40:B41,B50:B51)</f>
        <v>1</v>
      </c>
      <c r="O5" s="6">
        <f>SUM(C40:C41,C50:C51)</f>
        <v>4.3840420868040335E-4</v>
      </c>
      <c r="P5" s="3">
        <f>SUM(B6:B9)</f>
        <v>391</v>
      </c>
      <c r="Q5" s="6">
        <f>SUM(C6:C9)</f>
        <v>0.17141604559403772</v>
      </c>
      <c r="R5" s="8">
        <f>B10</f>
        <v>17</v>
      </c>
      <c r="S5" s="6">
        <f>(C10)</f>
        <v>7.4528715475668562E-3</v>
      </c>
      <c r="T5" s="3">
        <f>SUM(B14:B17)</f>
        <v>272</v>
      </c>
      <c r="U5" s="4">
        <f>SUM(C14:C17)</f>
        <v>0.11924594476106971</v>
      </c>
      <c r="V5" s="8">
        <f>B18</f>
        <v>20</v>
      </c>
      <c r="W5" s="6">
        <f>(C18)</f>
        <v>8.7680841736080661E-3</v>
      </c>
    </row>
    <row r="6" spans="1:23" x14ac:dyDescent="0.25">
      <c r="A6" t="s">
        <v>2</v>
      </c>
      <c r="B6">
        <v>385</v>
      </c>
      <c r="C6" s="1">
        <f t="shared" ref="C6:C53" si="0">B6/$B$55</f>
        <v>0.16878562034195529</v>
      </c>
      <c r="R6" s="7"/>
    </row>
    <row r="7" spans="1:23" x14ac:dyDescent="0.25">
      <c r="A7" t="s">
        <v>3</v>
      </c>
      <c r="B7">
        <v>2</v>
      </c>
      <c r="C7" s="1">
        <f t="shared" si="0"/>
        <v>8.7680841736080669E-4</v>
      </c>
    </row>
    <row r="8" spans="1:23" x14ac:dyDescent="0.25">
      <c r="A8" t="s">
        <v>4</v>
      </c>
      <c r="B8">
        <v>3</v>
      </c>
      <c r="C8" s="1">
        <f t="shared" si="0"/>
        <v>1.31521262604121E-3</v>
      </c>
    </row>
    <row r="9" spans="1:23" x14ac:dyDescent="0.25">
      <c r="A9" t="s">
        <v>5</v>
      </c>
      <c r="B9">
        <v>1</v>
      </c>
      <c r="C9" s="1">
        <f t="shared" si="0"/>
        <v>4.3840420868040335E-4</v>
      </c>
    </row>
    <row r="10" spans="1:23" x14ac:dyDescent="0.25">
      <c r="A10" t="s">
        <v>6</v>
      </c>
      <c r="B10">
        <v>17</v>
      </c>
      <c r="C10" s="1">
        <f t="shared" si="0"/>
        <v>7.4528715475668562E-3</v>
      </c>
    </row>
    <row r="11" spans="1:23" x14ac:dyDescent="0.25">
      <c r="A11" t="s">
        <v>7</v>
      </c>
      <c r="B11">
        <v>2</v>
      </c>
      <c r="C11" s="1">
        <f t="shared" si="0"/>
        <v>8.7680841736080669E-4</v>
      </c>
    </row>
    <row r="12" spans="1:23" x14ac:dyDescent="0.25">
      <c r="A12" t="s">
        <v>8</v>
      </c>
      <c r="B12">
        <v>6</v>
      </c>
      <c r="C12" s="1">
        <f t="shared" si="0"/>
        <v>2.6304252520824201E-3</v>
      </c>
    </row>
    <row r="13" spans="1:23" x14ac:dyDescent="0.25">
      <c r="A13" t="s">
        <v>9</v>
      </c>
      <c r="B13">
        <v>11</v>
      </c>
      <c r="C13" s="1">
        <f t="shared" si="0"/>
        <v>4.8224462954844366E-3</v>
      </c>
    </row>
    <row r="14" spans="1:23" x14ac:dyDescent="0.25">
      <c r="A14" t="s">
        <v>10</v>
      </c>
      <c r="B14">
        <v>268</v>
      </c>
      <c r="C14" s="1">
        <f t="shared" si="0"/>
        <v>0.11749232792634809</v>
      </c>
    </row>
    <row r="15" spans="1:23" x14ac:dyDescent="0.25">
      <c r="A15" t="s">
        <v>11</v>
      </c>
      <c r="B15">
        <v>1</v>
      </c>
      <c r="C15" s="1">
        <f t="shared" si="0"/>
        <v>4.3840420868040335E-4</v>
      </c>
    </row>
    <row r="16" spans="1:23" x14ac:dyDescent="0.25">
      <c r="A16" t="s">
        <v>12</v>
      </c>
      <c r="B16">
        <v>3</v>
      </c>
      <c r="C16" s="1">
        <f t="shared" si="0"/>
        <v>1.31521262604121E-3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20</v>
      </c>
      <c r="C18" s="1">
        <f t="shared" si="0"/>
        <v>8.7680841736080661E-3</v>
      </c>
    </row>
    <row r="19" spans="1:3" x14ac:dyDescent="0.25">
      <c r="A19" t="s">
        <v>15</v>
      </c>
      <c r="B19">
        <v>1</v>
      </c>
      <c r="C19" s="1">
        <f t="shared" si="0"/>
        <v>4.3840420868040335E-4</v>
      </c>
    </row>
    <row r="20" spans="1:3" x14ac:dyDescent="0.25">
      <c r="A20" t="s">
        <v>16</v>
      </c>
      <c r="B20">
        <v>7</v>
      </c>
      <c r="C20" s="1">
        <f t="shared" si="0"/>
        <v>3.0688294607628232E-3</v>
      </c>
    </row>
    <row r="21" spans="1:3" x14ac:dyDescent="0.25">
      <c r="A21" t="s">
        <v>17</v>
      </c>
      <c r="B21">
        <v>1</v>
      </c>
      <c r="C21" s="1">
        <f t="shared" si="0"/>
        <v>4.3840420868040335E-4</v>
      </c>
    </row>
    <row r="22" spans="1:3" x14ac:dyDescent="0.25">
      <c r="A22" t="s">
        <v>18</v>
      </c>
      <c r="B22">
        <v>17</v>
      </c>
      <c r="C22" s="1">
        <f t="shared" si="0"/>
        <v>7.4528715475668562E-3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27</v>
      </c>
      <c r="C24" s="1">
        <f t="shared" si="0"/>
        <v>1.183691363437089E-2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34</v>
      </c>
      <c r="C26" s="1">
        <f t="shared" si="0"/>
        <v>1.4905743095133712E-2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39</v>
      </c>
      <c r="C28" s="1">
        <f t="shared" si="0"/>
        <v>1.7097764138535729E-2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629</v>
      </c>
      <c r="C30" s="1">
        <f t="shared" si="0"/>
        <v>0.27575624725997372</v>
      </c>
    </row>
    <row r="31" spans="1:3" x14ac:dyDescent="0.25">
      <c r="A31" t="s">
        <v>27</v>
      </c>
      <c r="B31">
        <v>8</v>
      </c>
      <c r="C31" s="1">
        <f t="shared" si="0"/>
        <v>3.5072336694432268E-3</v>
      </c>
    </row>
    <row r="32" spans="1:3" x14ac:dyDescent="0.25">
      <c r="A32" t="s">
        <v>28</v>
      </c>
      <c r="B32">
        <v>674</v>
      </c>
      <c r="C32" s="1">
        <f t="shared" si="0"/>
        <v>0.29548443665059182</v>
      </c>
    </row>
    <row r="33" spans="1:3" x14ac:dyDescent="0.25">
      <c r="A33" t="s">
        <v>29</v>
      </c>
      <c r="B33">
        <v>8</v>
      </c>
      <c r="C33" s="1">
        <f t="shared" si="0"/>
        <v>3.5072336694432268E-3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1</v>
      </c>
      <c r="C36" s="1">
        <f t="shared" si="0"/>
        <v>4.3840420868040335E-4</v>
      </c>
    </row>
    <row r="37" spans="1:3" x14ac:dyDescent="0.25">
      <c r="A37" t="s">
        <v>33</v>
      </c>
      <c r="B37">
        <v>0</v>
      </c>
      <c r="C37" s="1">
        <f t="shared" si="0"/>
        <v>0</v>
      </c>
    </row>
    <row r="38" spans="1:3" x14ac:dyDescent="0.25">
      <c r="A38" t="s">
        <v>34</v>
      </c>
      <c r="B38">
        <v>0</v>
      </c>
      <c r="C38" s="1">
        <f t="shared" si="0"/>
        <v>0</v>
      </c>
    </row>
    <row r="39" spans="1:3" x14ac:dyDescent="0.25">
      <c r="A39" t="s">
        <v>35</v>
      </c>
      <c r="B39">
        <v>33</v>
      </c>
      <c r="C39" s="1">
        <f t="shared" si="0"/>
        <v>1.446733888645331E-2</v>
      </c>
    </row>
    <row r="40" spans="1:3" x14ac:dyDescent="0.25">
      <c r="A40" t="s">
        <v>36</v>
      </c>
      <c r="B40">
        <v>0</v>
      </c>
      <c r="C40" s="1">
        <f t="shared" si="0"/>
        <v>0</v>
      </c>
    </row>
    <row r="41" spans="1:3" x14ac:dyDescent="0.25">
      <c r="A41" t="s">
        <v>37</v>
      </c>
      <c r="B41">
        <v>1</v>
      </c>
      <c r="C41" s="1">
        <f t="shared" si="0"/>
        <v>4.3840420868040335E-4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s="37" t="s">
        <v>86</v>
      </c>
      <c r="B43">
        <v>0</v>
      </c>
      <c r="C43" s="1">
        <f t="shared" si="0"/>
        <v>0</v>
      </c>
    </row>
    <row r="44" spans="1:3" x14ac:dyDescent="0.25">
      <c r="A44" s="37" t="s">
        <v>87</v>
      </c>
      <c r="B44">
        <v>4</v>
      </c>
      <c r="C44" s="1">
        <f t="shared" si="0"/>
        <v>1.7536168347216134E-3</v>
      </c>
    </row>
    <row r="45" spans="1:3" x14ac:dyDescent="0.25">
      <c r="A45" s="37" t="s">
        <v>88</v>
      </c>
      <c r="B45">
        <v>0</v>
      </c>
      <c r="C45" s="1">
        <f t="shared" si="0"/>
        <v>0</v>
      </c>
    </row>
    <row r="46" spans="1:3" x14ac:dyDescent="0.25">
      <c r="A46" s="37" t="s">
        <v>89</v>
      </c>
      <c r="B46">
        <v>0</v>
      </c>
      <c r="C46" s="1">
        <f t="shared" si="0"/>
        <v>0</v>
      </c>
    </row>
    <row r="47" spans="1:3" x14ac:dyDescent="0.25">
      <c r="A47" t="s">
        <v>39</v>
      </c>
      <c r="B47">
        <v>5</v>
      </c>
      <c r="C47" s="1">
        <f t="shared" si="0"/>
        <v>2.1920210434020165E-3</v>
      </c>
    </row>
    <row r="48" spans="1:3" x14ac:dyDescent="0.25">
      <c r="A48" t="s">
        <v>40</v>
      </c>
      <c r="B48">
        <v>0</v>
      </c>
      <c r="C48" s="1">
        <f t="shared" si="0"/>
        <v>0</v>
      </c>
    </row>
    <row r="49" spans="1:3" x14ac:dyDescent="0.25">
      <c r="A49" t="s">
        <v>41</v>
      </c>
      <c r="B49">
        <v>40</v>
      </c>
      <c r="C49" s="1">
        <f t="shared" si="0"/>
        <v>1.7536168347216132E-2</v>
      </c>
    </row>
    <row r="50" spans="1:3" x14ac:dyDescent="0.25">
      <c r="A50" t="s">
        <v>42</v>
      </c>
      <c r="B50">
        <v>0</v>
      </c>
      <c r="C50" s="1">
        <f t="shared" si="0"/>
        <v>0</v>
      </c>
    </row>
    <row r="51" spans="1:3" x14ac:dyDescent="0.25">
      <c r="A51" t="s">
        <v>43</v>
      </c>
      <c r="B51">
        <v>0</v>
      </c>
      <c r="C51" s="1">
        <f t="shared" si="0"/>
        <v>0</v>
      </c>
    </row>
    <row r="52" spans="1:3" x14ac:dyDescent="0.25">
      <c r="A52" t="s">
        <v>44</v>
      </c>
      <c r="B52">
        <v>0</v>
      </c>
      <c r="C52" s="1">
        <f t="shared" si="0"/>
        <v>0</v>
      </c>
    </row>
    <row r="53" spans="1:3" x14ac:dyDescent="0.25">
      <c r="A53" t="s">
        <v>45</v>
      </c>
      <c r="B53">
        <v>33</v>
      </c>
      <c r="C53" s="1">
        <f t="shared" si="0"/>
        <v>1.446733888645331E-2</v>
      </c>
    </row>
    <row r="54" spans="1:3" x14ac:dyDescent="0.25">
      <c r="C54" s="1"/>
    </row>
    <row r="55" spans="1:3" x14ac:dyDescent="0.25">
      <c r="A55" t="s">
        <v>46</v>
      </c>
      <c r="B55">
        <f>SUM(B6:B53)</f>
        <v>2281</v>
      </c>
      <c r="C55" s="1">
        <f>B55/$B$55</f>
        <v>1</v>
      </c>
    </row>
  </sheetData>
  <mergeCells count="14">
    <mergeCell ref="D2:K2"/>
    <mergeCell ref="L2:O2"/>
    <mergeCell ref="D3:E3"/>
    <mergeCell ref="F3:G3"/>
    <mergeCell ref="H3:I3"/>
    <mergeCell ref="J3:K3"/>
    <mergeCell ref="L3:M3"/>
    <mergeCell ref="N3:O3"/>
    <mergeCell ref="P3:Q3"/>
    <mergeCell ref="T3:U3"/>
    <mergeCell ref="P2:S2"/>
    <mergeCell ref="T2:W2"/>
    <mergeCell ref="R3:S3"/>
    <mergeCell ref="V3:W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All chimp transcripts together</vt:lpstr>
      <vt:lpstr>HBeAg+ vs. HBeAg-</vt:lpstr>
      <vt:lpstr>Gene groups summarized</vt:lpstr>
      <vt:lpstr>88A010_d57</vt:lpstr>
      <vt:lpstr>95A010_d57</vt:lpstr>
      <vt:lpstr>89A008_HC</vt:lpstr>
      <vt:lpstr>89A008_d141</vt:lpstr>
      <vt:lpstr>89A008_d379</vt:lpstr>
      <vt:lpstr>A2A004_HC</vt:lpstr>
      <vt:lpstr>A2A004_d85</vt:lpstr>
      <vt:lpstr>A2A004_d323</vt:lpstr>
      <vt:lpstr>A2A004_d351</vt:lpstr>
      <vt:lpstr>A3A006_HC</vt:lpstr>
      <vt:lpstr>A3A006_d141</vt:lpstr>
      <vt:lpstr>A3A006_Day_351</vt:lpstr>
      <vt:lpstr>A4A014_HC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Wooddell</dc:creator>
  <cp:lastModifiedBy>Chris Wooddell</cp:lastModifiedBy>
  <cp:lastPrinted>2024-07-18T21:57:26Z</cp:lastPrinted>
  <dcterms:created xsi:type="dcterms:W3CDTF">2024-07-17T21:52:36Z</dcterms:created>
  <dcterms:modified xsi:type="dcterms:W3CDTF">2024-11-25T00:10:38Z</dcterms:modified>
</cp:coreProperties>
</file>