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SZ (nanosuspension) +CS-ALG-HP" sheetId="1" r:id="rId4"/>
    <sheet state="visible" name="Quantification MSZ sol." sheetId="2" r:id="rId5"/>
    <sheet state="visible" name="MSZ Solubility" sheetId="3" r:id="rId6"/>
    <sheet state="visible" name="MSZ Quantification" sheetId="4" r:id="rId7"/>
    <sheet state="visible" name="MSZ solubilized + CS-ALG-HP" sheetId="5" r:id="rId8"/>
  </sheets>
  <definedNames/>
  <calcPr/>
  <extLst>
    <ext uri="GoogleSheetsCustomDataVersion2">
      <go:sheetsCustomData xmlns:go="http://customooxmlschemas.google.com/" r:id="rId9" roundtripDataChecksum="5IA5QpBqkvq5Q8i3XR70gJLQ3SLdQzOa8NlbIH0pIeE="/>
    </ext>
  </extLst>
</workbook>
</file>

<file path=xl/sharedStrings.xml><?xml version="1.0" encoding="utf-8"?>
<sst xmlns="http://schemas.openxmlformats.org/spreadsheetml/2006/main" count="93" uniqueCount="54">
  <si>
    <t>Formulations</t>
  </si>
  <si>
    <t>Absorbances</t>
  </si>
  <si>
    <t>Averages</t>
  </si>
  <si>
    <t>Calculated Concentration (ug/ml)</t>
  </si>
  <si>
    <t>Dilution Factor (66,6)</t>
  </si>
  <si>
    <t>Concentration mg/ml</t>
  </si>
  <si>
    <t>AE %</t>
  </si>
  <si>
    <t>2:8 pH 4</t>
  </si>
  <si>
    <r>
      <rPr>
        <rFont val="Calibri"/>
        <color theme="1"/>
        <u/>
      </rPr>
      <t>OBS</t>
    </r>
    <r>
      <rPr>
        <rFont val="Calibri"/>
        <color theme="1"/>
      </rPr>
      <t>: The general equation</t>
    </r>
  </si>
  <si>
    <t>y=0,024-0,0358</t>
  </si>
  <si>
    <t>2:8 pH 6</t>
  </si>
  <si>
    <t>Dilution factor: 10ml/0,15ml= 66,6</t>
  </si>
  <si>
    <t xml:space="preserve"> </t>
  </si>
  <si>
    <t>8:2 pH 4</t>
  </si>
  <si>
    <t>8:2 pH 6</t>
  </si>
  <si>
    <t>2:4:4 pH 4</t>
  </si>
  <si>
    <t>2:4:4 pH 6</t>
  </si>
  <si>
    <t>8:1:1 pH 4</t>
  </si>
  <si>
    <t>8:1:1 pH 6</t>
  </si>
  <si>
    <t xml:space="preserve">MSZ Concentration (mg/ml) </t>
  </si>
  <si>
    <t>pH</t>
  </si>
  <si>
    <t>Calculated concentration (ug/ml)</t>
  </si>
  <si>
    <t>Dilution Factor (33,3)</t>
  </si>
  <si>
    <t>Dilution Factor:10ml/0,3ml= 33,3</t>
  </si>
  <si>
    <t>The general equation: y=0,024-0,0358</t>
  </si>
  <si>
    <t>Calculated Concetration</t>
  </si>
  <si>
    <t>Dilution Factor</t>
  </si>
  <si>
    <t>MSZ + H2O</t>
  </si>
  <si>
    <t>MSZ pH 4</t>
  </si>
  <si>
    <t>MSZ pH 6</t>
  </si>
  <si>
    <t xml:space="preserve">Formulations 1,66mg/ml </t>
  </si>
  <si>
    <t>AE%</t>
  </si>
  <si>
    <t>MSZ pH 4 (24 h)</t>
  </si>
  <si>
    <t>MSZ pH 6 (24 h)</t>
  </si>
  <si>
    <t>Dilution Factor :10ml/0,3ml= 33,3</t>
  </si>
  <si>
    <t>Formulations 5mg/ml</t>
  </si>
  <si>
    <t>Calculated Concentration (µg/ml)</t>
  </si>
  <si>
    <t xml:space="preserve">MSZ pH4 </t>
  </si>
  <si>
    <t xml:space="preserve">MSZ pH6 </t>
  </si>
  <si>
    <t>MSZ pH 4 24H</t>
  </si>
  <si>
    <t>MSZ pH 6 24H</t>
  </si>
  <si>
    <t>MSZ pH 4 (7 days)</t>
  </si>
  <si>
    <t>MSZ pH 4 (1 month)</t>
  </si>
  <si>
    <t>MSZ pH 6 (7 days)</t>
  </si>
  <si>
    <t>MSZ pH 6 (1month)</t>
  </si>
  <si>
    <t xml:space="preserve">Formulations (CS-ALG-HP-MSZ 0,8mg-ml) </t>
  </si>
  <si>
    <t>2:8 pH4</t>
  </si>
  <si>
    <t>2:8 pH6</t>
  </si>
  <si>
    <t>8:2 pH4</t>
  </si>
  <si>
    <t>8:2 pH6</t>
  </si>
  <si>
    <t>2:4:4 pH4</t>
  </si>
  <si>
    <t>2:4:4 pH6</t>
  </si>
  <si>
    <t>8:1:1 pH4</t>
  </si>
  <si>
    <t>8:1:1 pH6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</si>
</sst>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sz val="11.0"/>
      <color theme="1"/>
      <name val="Calibri"/>
    </font>
    <font>
      <color theme="1"/>
      <name val="Calibri"/>
      <scheme val="minor"/>
    </font>
    <font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/>
    </xf>
    <xf borderId="0" fillId="0" fontId="2" numFmtId="0" xfId="0" applyFont="1"/>
    <xf borderId="0" fillId="0" fontId="2" numFmtId="0" xfId="0" applyAlignment="1" applyFont="1">
      <alignment readingOrder="0"/>
    </xf>
    <xf borderId="0" fillId="0" fontId="3" numFmtId="21" xfId="0" applyFont="1" applyNumberFormat="1"/>
    <xf borderId="0" fillId="0" fontId="3" numFmtId="19" xfId="0" applyFont="1" applyNumberFormat="1"/>
    <xf borderId="1" fillId="2" fontId="1" numFmtId="0" xfId="0" applyAlignment="1" applyBorder="1" applyFont="1">
      <alignment horizontal="center"/>
    </xf>
    <xf borderId="1" fillId="2" fontId="1" numFmtId="0" xfId="0" applyBorder="1" applyFont="1"/>
    <xf borderId="1" fillId="3" fontId="1" numFmtId="0" xfId="0" applyBorder="1" applyFill="1" applyFont="1"/>
    <xf borderId="1" fillId="2" fontId="3" numFmtId="0" xfId="0" applyAlignment="1" applyBorder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71"/>
    <col customWidth="1" min="2" max="2" width="12.29"/>
    <col customWidth="1" min="3" max="3" width="8.71"/>
    <col customWidth="1" min="4" max="4" width="30.0"/>
    <col customWidth="1" min="5" max="5" width="21.57"/>
    <col customWidth="1" min="6" max="6" width="19.57"/>
    <col customWidth="1" min="7" max="9" width="8.71"/>
    <col customWidth="1" min="10" max="10" width="30.57"/>
    <col customWidth="1" min="11" max="26" width="8.71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14.25" customHeight="1">
      <c r="A2" s="2" t="s">
        <v>7</v>
      </c>
      <c r="B2" s="2">
        <v>0.2152</v>
      </c>
      <c r="C2" s="2">
        <f>AVERAGE(B2:B4)</f>
        <v>0.219</v>
      </c>
      <c r="D2" s="2">
        <f>(C2+0.0358)/0.024</f>
        <v>10.61666667</v>
      </c>
      <c r="E2" s="2">
        <f>D2*66.6</f>
        <v>707.07</v>
      </c>
      <c r="F2" s="2">
        <f>E2/1000</f>
        <v>0.70707</v>
      </c>
      <c r="G2" s="2">
        <f>100-(F2*100/1.66)</f>
        <v>57.40542169</v>
      </c>
    </row>
    <row r="3" ht="14.25" customHeight="1">
      <c r="B3" s="2">
        <v>0.2184</v>
      </c>
      <c r="J3" s="3" t="s">
        <v>8</v>
      </c>
    </row>
    <row r="4" ht="14.25" customHeight="1">
      <c r="B4" s="2">
        <v>0.2234</v>
      </c>
      <c r="J4" s="2" t="s">
        <v>9</v>
      </c>
    </row>
    <row r="5" ht="14.25" customHeight="1">
      <c r="A5" s="2" t="s">
        <v>10</v>
      </c>
      <c r="B5" s="2">
        <v>0.211</v>
      </c>
      <c r="C5" s="2">
        <f>AVERAGE(B5:B7)</f>
        <v>0.2186</v>
      </c>
      <c r="D5" s="2">
        <f>(C5+0.0358)/0.024</f>
        <v>10.6</v>
      </c>
      <c r="E5" s="2">
        <f>D5*66.6</f>
        <v>705.96</v>
      </c>
      <c r="F5" s="2">
        <f>E5/1000</f>
        <v>0.70596</v>
      </c>
      <c r="G5" s="2">
        <f>100-(F5*100/1.66)</f>
        <v>57.47228916</v>
      </c>
      <c r="J5" s="3" t="s">
        <v>11</v>
      </c>
    </row>
    <row r="6" ht="14.25" customHeight="1">
      <c r="B6" s="2">
        <v>0.2369</v>
      </c>
      <c r="I6" s="2" t="s">
        <v>12</v>
      </c>
    </row>
    <row r="7" ht="14.25" customHeight="1">
      <c r="B7" s="2">
        <v>0.2079</v>
      </c>
    </row>
    <row r="8" ht="14.25" customHeight="1">
      <c r="A8" s="2" t="s">
        <v>13</v>
      </c>
      <c r="B8" s="2">
        <v>0.1935</v>
      </c>
      <c r="C8" s="2">
        <f>AVERAGE(B8:B10)</f>
        <v>0.1927666667</v>
      </c>
      <c r="D8" s="2">
        <f>(C8+0.0358)/0.024</f>
        <v>9.523611111</v>
      </c>
      <c r="E8" s="2">
        <f>D8*66.6</f>
        <v>634.2725</v>
      </c>
      <c r="F8" s="2">
        <f>E8/1000</f>
        <v>0.6342725</v>
      </c>
      <c r="G8" s="2">
        <f>100-(F8*100/1.66)</f>
        <v>61.79081325</v>
      </c>
    </row>
    <row r="9" ht="14.25" customHeight="1">
      <c r="B9" s="2">
        <v>0.1717</v>
      </c>
    </row>
    <row r="10" ht="14.25" customHeight="1">
      <c r="B10" s="2">
        <v>0.2131</v>
      </c>
    </row>
    <row r="11" ht="14.25" customHeight="1">
      <c r="A11" s="2" t="s">
        <v>14</v>
      </c>
      <c r="B11" s="2">
        <v>0.2952</v>
      </c>
      <c r="C11" s="2">
        <f>AVERAGE(B11:B13)</f>
        <v>0.3022</v>
      </c>
      <c r="D11" s="2">
        <f>(C11+0.0358)/0.024</f>
        <v>14.08333333</v>
      </c>
      <c r="E11" s="2">
        <f>D11*66.6</f>
        <v>937.95</v>
      </c>
      <c r="F11" s="2">
        <f>E11/1000</f>
        <v>0.93795</v>
      </c>
      <c r="G11" s="2">
        <f>100-(F11*100/1.66)</f>
        <v>43.49698795</v>
      </c>
    </row>
    <row r="12" ht="14.25" customHeight="1">
      <c r="B12" s="2">
        <v>0.2987</v>
      </c>
    </row>
    <row r="13" ht="14.25" customHeight="1">
      <c r="B13" s="2">
        <v>0.3127</v>
      </c>
    </row>
    <row r="14" ht="14.25" customHeight="1">
      <c r="A14" s="4" t="s">
        <v>15</v>
      </c>
      <c r="B14" s="2">
        <v>0.2298</v>
      </c>
      <c r="C14" s="2">
        <f>AVERAGE(B14:B16)</f>
        <v>0.2261</v>
      </c>
      <c r="D14" s="2">
        <f>(C14+0.0358)/0.024</f>
        <v>10.9125</v>
      </c>
      <c r="E14" s="2">
        <f>D14*66.6</f>
        <v>726.7725</v>
      </c>
      <c r="F14" s="2">
        <f>E14/1000</f>
        <v>0.7267725</v>
      </c>
      <c r="G14" s="2">
        <f>100-(F14*100/1.66)</f>
        <v>56.2185241</v>
      </c>
    </row>
    <row r="15" ht="14.25" customHeight="1">
      <c r="B15" s="2">
        <v>0.2184</v>
      </c>
    </row>
    <row r="16" ht="14.25" customHeight="1">
      <c r="B16" s="2">
        <v>0.2301</v>
      </c>
    </row>
    <row r="17" ht="14.25" customHeight="1">
      <c r="A17" s="2" t="s">
        <v>16</v>
      </c>
      <c r="B17" s="2">
        <v>0.2512</v>
      </c>
      <c r="C17" s="2">
        <f>AVERAGE(B17:B19)</f>
        <v>0.2575666667</v>
      </c>
      <c r="D17" s="2">
        <f>(C17+0.0358)/0.024</f>
        <v>12.22361111</v>
      </c>
      <c r="E17" s="2">
        <f>D17*66.6</f>
        <v>814.0925</v>
      </c>
      <c r="F17" s="2">
        <f>E17/1000</f>
        <v>0.8140925</v>
      </c>
      <c r="G17" s="2">
        <f>100-(F17*100/1.66)</f>
        <v>50.95828313</v>
      </c>
    </row>
    <row r="18" ht="14.25" customHeight="1">
      <c r="B18" s="2">
        <v>0.2618</v>
      </c>
    </row>
    <row r="19" ht="14.25" customHeight="1">
      <c r="B19" s="2">
        <v>0.2597</v>
      </c>
    </row>
    <row r="20" ht="14.25" customHeight="1">
      <c r="A20" s="5" t="s">
        <v>17</v>
      </c>
      <c r="B20" s="2">
        <v>0.2018</v>
      </c>
      <c r="C20" s="2">
        <f>AVERAGE(B20:B22)</f>
        <v>0.2063666667</v>
      </c>
      <c r="D20" s="2">
        <f>(C20+0.0358)/0.024</f>
        <v>10.09027778</v>
      </c>
      <c r="E20" s="2">
        <f>D20*66.6</f>
        <v>672.0125</v>
      </c>
      <c r="F20" s="2">
        <f>E20/1000</f>
        <v>0.6720125</v>
      </c>
      <c r="G20" s="2">
        <f>100-(F20*100/1.66)</f>
        <v>59.51731928</v>
      </c>
    </row>
    <row r="21" ht="14.25" customHeight="1">
      <c r="B21" s="2">
        <v>0.2041</v>
      </c>
    </row>
    <row r="22" ht="14.25" customHeight="1">
      <c r="B22" s="2">
        <v>0.2132</v>
      </c>
    </row>
    <row r="23" ht="14.25" customHeight="1">
      <c r="A23" s="2" t="s">
        <v>18</v>
      </c>
      <c r="B23" s="2">
        <v>0.3133</v>
      </c>
      <c r="C23" s="2">
        <f>AVERAGE(B23:B25)</f>
        <v>0.3034666667</v>
      </c>
      <c r="D23" s="2">
        <f>(C23+0.0358)/0.024</f>
        <v>14.13611111</v>
      </c>
      <c r="E23" s="2">
        <f>D23*66.6</f>
        <v>941.465</v>
      </c>
      <c r="F23" s="2">
        <f>E23/1000</f>
        <v>0.941465</v>
      </c>
      <c r="G23" s="2">
        <f>100-(F23*100/1.66)</f>
        <v>43.28524096</v>
      </c>
    </row>
    <row r="24" ht="14.25" customHeight="1">
      <c r="B24" s="2">
        <v>0.308</v>
      </c>
    </row>
    <row r="25" ht="14.25" customHeight="1">
      <c r="B25" s="2">
        <v>0.2891</v>
      </c>
    </row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87401575" footer="0.0" header="0.0" left="0.511811024" right="0.511811024" top="0.7874015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57"/>
    <col customWidth="1" min="2" max="3" width="12.71"/>
    <col customWidth="1" min="4" max="4" width="11.0"/>
    <col customWidth="1" min="5" max="5" width="29.86"/>
    <col customWidth="1" min="6" max="6" width="21.57"/>
    <col customWidth="1" min="7" max="7" width="19.57"/>
    <col customWidth="1" min="8" max="26" width="8.71"/>
  </cols>
  <sheetData>
    <row r="1" ht="14.25" customHeight="1">
      <c r="A1" s="1" t="s">
        <v>19</v>
      </c>
      <c r="B1" s="6" t="s">
        <v>20</v>
      </c>
      <c r="C1" s="1" t="s">
        <v>1</v>
      </c>
      <c r="D1" s="1" t="s">
        <v>2</v>
      </c>
      <c r="E1" s="1" t="s">
        <v>21</v>
      </c>
      <c r="F1" s="1" t="s">
        <v>22</v>
      </c>
      <c r="G1" s="1" t="s">
        <v>5</v>
      </c>
      <c r="H1" s="7"/>
    </row>
    <row r="2" ht="14.25" customHeight="1">
      <c r="A2" s="2">
        <v>0.8</v>
      </c>
      <c r="B2" s="2">
        <v>4.0</v>
      </c>
      <c r="C2" s="2">
        <v>0.4481</v>
      </c>
      <c r="D2" s="2">
        <f>AVERAGE(C2:C4)</f>
        <v>0.4490666667</v>
      </c>
      <c r="E2" s="2">
        <f>(D2+0.0358)/0.024</f>
        <v>20.20277778</v>
      </c>
      <c r="F2" s="2">
        <f>E2*33.3</f>
        <v>672.7525</v>
      </c>
      <c r="G2" s="2">
        <f>F2/1000</f>
        <v>0.6727525</v>
      </c>
      <c r="H2" s="2">
        <f>100-(G2*100/0.8)</f>
        <v>15.9059375</v>
      </c>
    </row>
    <row r="3" ht="14.25" customHeight="1">
      <c r="C3" s="2">
        <v>0.4499</v>
      </c>
    </row>
    <row r="4" ht="14.25" customHeight="1">
      <c r="C4" s="2">
        <v>0.4492</v>
      </c>
    </row>
    <row r="5" ht="14.25" customHeight="1">
      <c r="A5" s="2">
        <v>0.8</v>
      </c>
      <c r="B5" s="2">
        <v>6.0</v>
      </c>
      <c r="C5" s="2">
        <v>0.3262</v>
      </c>
      <c r="D5" s="2">
        <f>AVERAGE(C5:C7)</f>
        <v>0.3232333333</v>
      </c>
      <c r="E5" s="2">
        <f>(D5+0.0358)/0.024</f>
        <v>14.95972222</v>
      </c>
      <c r="F5" s="2">
        <f>E5*33.3</f>
        <v>498.15875</v>
      </c>
      <c r="G5" s="2">
        <f>F5/1000</f>
        <v>0.49815875</v>
      </c>
      <c r="H5" s="2">
        <f>100-(G5*100/0.8)</f>
        <v>37.73015625</v>
      </c>
    </row>
    <row r="6" ht="14.25" customHeight="1">
      <c r="C6" s="2">
        <v>0.322</v>
      </c>
    </row>
    <row r="7" ht="14.25" customHeight="1">
      <c r="C7" s="2">
        <v>0.3215</v>
      </c>
    </row>
    <row r="8" ht="14.25" customHeight="1"/>
    <row r="9" ht="14.25" customHeight="1"/>
    <row r="10" ht="14.25" customHeight="1"/>
    <row r="11" ht="14.25" customHeight="1">
      <c r="D11" s="3" t="s">
        <v>23</v>
      </c>
    </row>
    <row r="12" ht="14.25" customHeight="1">
      <c r="D12" s="3" t="s">
        <v>24</v>
      </c>
    </row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87401575" footer="0.0" header="0.0" left="0.511811024" right="0.511811024" top="0.7874015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71"/>
    <col customWidth="1" min="2" max="2" width="12.71"/>
    <col customWidth="1" min="3" max="3" width="13.29"/>
    <col customWidth="1" min="4" max="4" width="22.0"/>
    <col customWidth="1" min="5" max="5" width="15.86"/>
    <col customWidth="1" min="6" max="6" width="19.86"/>
    <col customWidth="1" min="7" max="26" width="8.71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25</v>
      </c>
      <c r="E1" s="1" t="s">
        <v>26</v>
      </c>
      <c r="F1" s="1" t="s">
        <v>5</v>
      </c>
      <c r="G1" s="8"/>
    </row>
    <row r="2" ht="14.25" customHeight="1">
      <c r="A2" s="2" t="s">
        <v>27</v>
      </c>
      <c r="B2" s="2">
        <v>0.5293</v>
      </c>
      <c r="C2" s="2">
        <f>AVERAGE(B2:B4)</f>
        <v>0.5315</v>
      </c>
      <c r="D2" s="2">
        <f>(C2+0.0358)/0.024</f>
        <v>23.6375</v>
      </c>
      <c r="E2" s="2">
        <f>D2*33.3</f>
        <v>787.12875</v>
      </c>
      <c r="F2" s="2">
        <f>E2/1000</f>
        <v>0.78712875</v>
      </c>
    </row>
    <row r="3" ht="14.25" customHeight="1">
      <c r="B3" s="2">
        <v>0.5482</v>
      </c>
    </row>
    <row r="4" ht="14.25" customHeight="1">
      <c r="B4" s="2">
        <v>0.517</v>
      </c>
    </row>
    <row r="5" ht="14.25" customHeight="1">
      <c r="A5" s="2" t="s">
        <v>28</v>
      </c>
      <c r="B5" s="2">
        <v>0.6551</v>
      </c>
      <c r="C5" s="2">
        <f>AVERAGE(B5:B7)</f>
        <v>0.6017</v>
      </c>
      <c r="D5" s="2">
        <f>(C5+0.0358)/0.024</f>
        <v>26.5625</v>
      </c>
      <c r="E5" s="2">
        <f>D5*33.3</f>
        <v>884.53125</v>
      </c>
      <c r="F5" s="2">
        <f>E5/1000</f>
        <v>0.88453125</v>
      </c>
    </row>
    <row r="6" ht="14.25" customHeight="1">
      <c r="B6" s="2">
        <v>0.5752</v>
      </c>
    </row>
    <row r="7" ht="14.25" customHeight="1">
      <c r="B7" s="2">
        <v>0.5748</v>
      </c>
    </row>
    <row r="8" ht="14.25" customHeight="1">
      <c r="A8" s="2" t="s">
        <v>29</v>
      </c>
      <c r="B8" s="2">
        <v>0.6281</v>
      </c>
      <c r="C8" s="2">
        <f>AVERAGE(B8:B10)</f>
        <v>0.6334333333</v>
      </c>
      <c r="D8" s="2">
        <f>(C8+0.0358)/0.024</f>
        <v>27.88472222</v>
      </c>
      <c r="E8" s="2">
        <f>D8*33.3</f>
        <v>928.56125</v>
      </c>
      <c r="F8" s="2">
        <f>E8/1000</f>
        <v>0.92856125</v>
      </c>
    </row>
    <row r="9" ht="14.25" customHeight="1">
      <c r="B9" s="2">
        <v>0.6111</v>
      </c>
    </row>
    <row r="10" ht="14.25" customHeight="1">
      <c r="B10" s="2">
        <v>0.6611</v>
      </c>
    </row>
    <row r="11" ht="14.25" customHeight="1"/>
    <row r="12" ht="14.25" customHeight="1">
      <c r="D12" s="3" t="s">
        <v>23</v>
      </c>
    </row>
    <row r="13" ht="14.25" customHeight="1">
      <c r="D13" s="3" t="s">
        <v>24</v>
      </c>
    </row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87401575" footer="0.0" header="0.0" left="0.511811024" right="0.511811024" top="0.7874015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0"/>
    <col customWidth="1" min="2" max="2" width="12.71"/>
    <col customWidth="1" min="3" max="3" width="13.29"/>
    <col customWidth="1" min="4" max="4" width="31.71"/>
    <col customWidth="1" min="5" max="5" width="21.57"/>
    <col customWidth="1" min="6" max="6" width="19.57"/>
    <col customWidth="1" min="7" max="26" width="8.71"/>
  </cols>
  <sheetData>
    <row r="1" ht="14.25" customHeight="1">
      <c r="A1" s="1" t="s">
        <v>30</v>
      </c>
      <c r="B1" s="1" t="s">
        <v>1</v>
      </c>
      <c r="C1" s="1" t="s">
        <v>2</v>
      </c>
      <c r="D1" s="1" t="s">
        <v>3</v>
      </c>
      <c r="E1" s="1" t="s">
        <v>22</v>
      </c>
      <c r="F1" s="1" t="s">
        <v>5</v>
      </c>
      <c r="G1" s="1" t="s">
        <v>31</v>
      </c>
    </row>
    <row r="2" ht="14.25" customHeight="1">
      <c r="A2" s="2" t="s">
        <v>28</v>
      </c>
      <c r="B2" s="2">
        <v>0.9259</v>
      </c>
      <c r="C2" s="2">
        <v>0.885</v>
      </c>
      <c r="D2" s="2">
        <f>(C2+0.0358)/0.024</f>
        <v>38.36666667</v>
      </c>
      <c r="E2" s="2">
        <f>D2*33.3</f>
        <v>1277.61</v>
      </c>
      <c r="F2" s="2">
        <f>E2/1000</f>
        <v>1.27761</v>
      </c>
      <c r="G2" s="2">
        <f>100-(F2*100/1.66)</f>
        <v>23.03554217</v>
      </c>
      <c r="H2" s="2">
        <f>100-G2</f>
        <v>76.96445783</v>
      </c>
    </row>
    <row r="3" ht="14.25" customHeight="1">
      <c r="B3" s="2">
        <v>0.8494</v>
      </c>
    </row>
    <row r="4" ht="14.25" customHeight="1">
      <c r="B4" s="2">
        <v>0.8905</v>
      </c>
    </row>
    <row r="5" ht="14.25" customHeight="1">
      <c r="A5" s="3" t="s">
        <v>32</v>
      </c>
      <c r="B5" s="2">
        <v>0.8951</v>
      </c>
      <c r="C5" s="2">
        <f>AVERAGE(B5:B7)</f>
        <v>0.9125666667</v>
      </c>
      <c r="D5" s="2">
        <f>(C5+0.0358)/0.024</f>
        <v>39.51527778</v>
      </c>
      <c r="E5" s="2">
        <f>D5*33.3</f>
        <v>1315.85875</v>
      </c>
      <c r="F5" s="2">
        <f>E5/1000</f>
        <v>1.31585875</v>
      </c>
      <c r="G5" s="2">
        <f>100-(F5*100/1.66)</f>
        <v>20.7314006</v>
      </c>
      <c r="H5" s="2">
        <f>100-G5</f>
        <v>79.2685994</v>
      </c>
    </row>
    <row r="6" ht="14.25" customHeight="1">
      <c r="B6" s="2">
        <v>0.9186</v>
      </c>
    </row>
    <row r="7" ht="14.25" customHeight="1">
      <c r="B7" s="2">
        <v>0.924</v>
      </c>
    </row>
    <row r="8" ht="14.25" customHeight="1">
      <c r="A8" s="2" t="s">
        <v>29</v>
      </c>
      <c r="B8" s="2">
        <v>0.7073</v>
      </c>
      <c r="C8" s="2">
        <f>AVERAGE(B8:B10)</f>
        <v>0.7032333333</v>
      </c>
      <c r="D8" s="2">
        <f>(C8+0.0358)/0.024</f>
        <v>30.79305556</v>
      </c>
      <c r="E8" s="2">
        <f>D8*33.3</f>
        <v>1025.40875</v>
      </c>
      <c r="F8" s="2">
        <f>E8/1000</f>
        <v>1.02540875</v>
      </c>
      <c r="G8" s="2">
        <f>100-(F8*100/1.66)</f>
        <v>38.22838855</v>
      </c>
      <c r="H8" s="2">
        <f>100-G8</f>
        <v>61.77161145</v>
      </c>
    </row>
    <row r="9" ht="14.25" customHeight="1">
      <c r="B9" s="2">
        <v>0.7366</v>
      </c>
    </row>
    <row r="10" ht="14.25" customHeight="1">
      <c r="B10" s="2">
        <v>0.6658</v>
      </c>
    </row>
    <row r="11" ht="14.25" customHeight="1">
      <c r="A11" s="3" t="s">
        <v>33</v>
      </c>
      <c r="B11" s="2">
        <v>0.622</v>
      </c>
      <c r="C11" s="2">
        <f>AVERAGE(B11:B13)</f>
        <v>0.6865666667</v>
      </c>
      <c r="D11" s="2">
        <f>(C11+0.0358)/0.024</f>
        <v>30.09861111</v>
      </c>
      <c r="E11" s="2">
        <f>D11*33.3</f>
        <v>1002.28375</v>
      </c>
      <c r="F11" s="2">
        <f>E11/1000</f>
        <v>1.00228375</v>
      </c>
      <c r="G11" s="2">
        <f>100-(F11*100/1.66)</f>
        <v>39.62146084</v>
      </c>
      <c r="H11" s="2">
        <f>100-G11</f>
        <v>60.37853916</v>
      </c>
    </row>
    <row r="12" ht="14.25" customHeight="1">
      <c r="B12" s="2">
        <v>0.7191</v>
      </c>
    </row>
    <row r="13" ht="14.25" customHeight="1">
      <c r="B13" s="2">
        <v>0.7186</v>
      </c>
    </row>
    <row r="14" ht="14.25" customHeight="1"/>
    <row r="15" ht="14.25" customHeight="1"/>
    <row r="16" ht="14.25" customHeight="1">
      <c r="D16" s="3" t="s">
        <v>34</v>
      </c>
    </row>
    <row r="17" ht="14.25" customHeight="1">
      <c r="D17" s="3" t="s">
        <v>24</v>
      </c>
    </row>
    <row r="18" ht="14.25" customHeight="1">
      <c r="A18" s="9" t="s">
        <v>35</v>
      </c>
      <c r="B18" s="9" t="s">
        <v>1</v>
      </c>
      <c r="C18" s="9" t="s">
        <v>2</v>
      </c>
      <c r="D18" s="9" t="s">
        <v>36</v>
      </c>
      <c r="E18" s="9" t="s">
        <v>22</v>
      </c>
      <c r="F18" s="9" t="s">
        <v>5</v>
      </c>
      <c r="G18" s="9" t="s">
        <v>6</v>
      </c>
    </row>
    <row r="19" ht="14.25" customHeight="1">
      <c r="A19" s="2" t="s">
        <v>37</v>
      </c>
      <c r="B19" s="2">
        <v>0.6196</v>
      </c>
      <c r="C19" s="2">
        <f>AVERAGE(B19:B21)</f>
        <v>0.6129333333</v>
      </c>
      <c r="D19" s="2">
        <f>(C19+0.0358)/0.024</f>
        <v>27.03055556</v>
      </c>
      <c r="E19" s="2">
        <f>D19*33.3</f>
        <v>900.1175</v>
      </c>
      <c r="F19" s="2">
        <f>E19/1000</f>
        <v>0.9001175</v>
      </c>
      <c r="G19" s="2">
        <f>100-(F19*100/5)</f>
        <v>81.99765</v>
      </c>
    </row>
    <row r="20" ht="14.25" customHeight="1">
      <c r="B20" s="2">
        <v>0.5892</v>
      </c>
    </row>
    <row r="21" ht="14.25" customHeight="1">
      <c r="B21" s="2">
        <v>0.63</v>
      </c>
    </row>
    <row r="22" ht="14.25" customHeight="1">
      <c r="A22" s="2" t="s">
        <v>38</v>
      </c>
      <c r="B22" s="2">
        <v>0.8033</v>
      </c>
      <c r="C22" s="2">
        <f>AVERAGE(B22:B24)</f>
        <v>0.7963333333</v>
      </c>
      <c r="D22" s="2">
        <f>(C22+0.0358)/0.024</f>
        <v>34.67222222</v>
      </c>
      <c r="E22" s="2">
        <f>D22*33.3</f>
        <v>1154.585</v>
      </c>
      <c r="F22" s="2">
        <f>E22/1000</f>
        <v>1.154585</v>
      </c>
      <c r="G22" s="2">
        <f>100-(F22*100/5)</f>
        <v>76.9083</v>
      </c>
    </row>
    <row r="23" ht="14.25" customHeight="1">
      <c r="B23" s="2">
        <v>0.8185</v>
      </c>
    </row>
    <row r="24" ht="14.25" customHeight="1">
      <c r="B24" s="2">
        <v>0.7672</v>
      </c>
    </row>
    <row r="25" ht="14.25" customHeight="1">
      <c r="A25" s="2" t="s">
        <v>39</v>
      </c>
      <c r="B25" s="2">
        <v>0.373</v>
      </c>
      <c r="C25" s="2">
        <f>AVERAGE(B25:B27)</f>
        <v>0.3985</v>
      </c>
      <c r="D25" s="2">
        <f>(C25+0.0358)/0.024</f>
        <v>18.09583333</v>
      </c>
      <c r="E25" s="2">
        <f>D25*33.3</f>
        <v>602.59125</v>
      </c>
      <c r="F25" s="2">
        <f>E25/1000</f>
        <v>0.60259125</v>
      </c>
      <c r="G25" s="2">
        <f>100-(F25*100/5)</f>
        <v>87.948175</v>
      </c>
    </row>
    <row r="26" ht="14.25" customHeight="1">
      <c r="B26" s="2">
        <v>0.3758</v>
      </c>
    </row>
    <row r="27" ht="14.25" customHeight="1">
      <c r="B27" s="2">
        <v>0.4467</v>
      </c>
    </row>
    <row r="28" ht="14.25" customHeight="1">
      <c r="A28" s="2" t="s">
        <v>40</v>
      </c>
      <c r="B28" s="2">
        <v>0.7137</v>
      </c>
      <c r="C28" s="2">
        <f>AVERAGE(B28:B30)</f>
        <v>0.7036666667</v>
      </c>
      <c r="D28" s="2">
        <f>(C28+0.0358)/0.024</f>
        <v>30.81111111</v>
      </c>
      <c r="E28" s="2">
        <f>D28*33.3</f>
        <v>1026.01</v>
      </c>
      <c r="F28" s="2">
        <f>E28/1000</f>
        <v>1.02601</v>
      </c>
      <c r="G28" s="2">
        <f>100-(F28*100/5)</f>
        <v>79.4798</v>
      </c>
    </row>
    <row r="29" ht="14.25" customHeight="1">
      <c r="B29" s="2">
        <v>0.7127</v>
      </c>
    </row>
    <row r="30" ht="14.25" customHeight="1">
      <c r="B30" s="2">
        <v>0.6846</v>
      </c>
    </row>
    <row r="31" ht="14.25" customHeight="1"/>
    <row r="32" ht="14.25" customHeight="1"/>
    <row r="33" ht="14.25" customHeight="1">
      <c r="A33" s="1" t="s">
        <v>30</v>
      </c>
      <c r="B33" s="1" t="s">
        <v>1</v>
      </c>
      <c r="C33" s="1" t="s">
        <v>2</v>
      </c>
      <c r="D33" s="1" t="s">
        <v>36</v>
      </c>
      <c r="E33" s="1" t="s">
        <v>22</v>
      </c>
      <c r="F33" s="1" t="s">
        <v>5</v>
      </c>
      <c r="G33" s="1" t="s">
        <v>6</v>
      </c>
    </row>
    <row r="34" ht="14.25" customHeight="1">
      <c r="A34" s="2" t="s">
        <v>28</v>
      </c>
      <c r="B34" s="2">
        <v>0.8894</v>
      </c>
      <c r="C34" s="2">
        <f>AVERAGE(B34:B36)</f>
        <v>0.8672666667</v>
      </c>
      <c r="D34" s="2">
        <f>(C34+0.0358)/0.024</f>
        <v>37.62777778</v>
      </c>
      <c r="E34" s="2">
        <f>D34*33.3</f>
        <v>1253.005</v>
      </c>
      <c r="F34" s="2">
        <f>E34/1000</f>
        <v>1.253005</v>
      </c>
      <c r="G34" s="2">
        <f>100-(F34*100/1.66)</f>
        <v>24.51777108</v>
      </c>
    </row>
    <row r="35" ht="14.25" customHeight="1">
      <c r="B35" s="2">
        <v>0.87</v>
      </c>
    </row>
    <row r="36" ht="14.25" customHeight="1">
      <c r="B36" s="2">
        <v>0.8424</v>
      </c>
    </row>
    <row r="37" ht="14.25" customHeight="1">
      <c r="A37" s="3" t="s">
        <v>32</v>
      </c>
      <c r="B37" s="2">
        <v>0.4092</v>
      </c>
      <c r="C37" s="2">
        <f>AVERAGE(B37:B39)</f>
        <v>0.4232333333</v>
      </c>
      <c r="D37" s="2">
        <f>(C37+0.0358)/0.024</f>
        <v>19.12638889</v>
      </c>
      <c r="E37" s="2">
        <f>D37*33.3</f>
        <v>636.90875</v>
      </c>
      <c r="F37" s="2">
        <f>E37/1000</f>
        <v>0.63690875</v>
      </c>
      <c r="G37" s="2">
        <f>100-(F37*100/1.66)</f>
        <v>61.63200301</v>
      </c>
    </row>
    <row r="38" ht="14.25" customHeight="1">
      <c r="B38" s="2">
        <v>0.4539</v>
      </c>
    </row>
    <row r="39" ht="14.25" customHeight="1">
      <c r="B39" s="2">
        <v>0.4066</v>
      </c>
    </row>
    <row r="40" ht="14.25" customHeight="1">
      <c r="A40" s="3" t="s">
        <v>41</v>
      </c>
      <c r="B40" s="2">
        <v>0.3512</v>
      </c>
      <c r="C40" s="2">
        <f>AVERAGE(B40:B42)</f>
        <v>0.3570666667</v>
      </c>
      <c r="D40" s="2">
        <f>(C40+0.0358)/0.024</f>
        <v>16.36944444</v>
      </c>
      <c r="E40" s="2">
        <f>D40*33.3</f>
        <v>545.1025</v>
      </c>
      <c r="F40" s="2">
        <f>E40/1000</f>
        <v>0.5451025</v>
      </c>
      <c r="G40" s="2">
        <f>100-(F40*100/1.66)</f>
        <v>67.1625</v>
      </c>
    </row>
    <row r="41" ht="14.25" customHeight="1">
      <c r="B41" s="2">
        <v>0.3618</v>
      </c>
    </row>
    <row r="42" ht="14.25" customHeight="1">
      <c r="B42" s="2">
        <v>0.3582</v>
      </c>
    </row>
    <row r="43" ht="14.25" customHeight="1">
      <c r="A43" s="3" t="s">
        <v>42</v>
      </c>
      <c r="B43" s="2">
        <v>0.4007</v>
      </c>
      <c r="C43" s="2">
        <f>AVERAGE(B43:B45)</f>
        <v>0.3831666667</v>
      </c>
      <c r="D43" s="2">
        <f>(C43+0.0358)/0.024</f>
        <v>17.45694444</v>
      </c>
      <c r="E43" s="2">
        <f>D43*33.3</f>
        <v>581.31625</v>
      </c>
      <c r="F43" s="2">
        <f>E43/1000</f>
        <v>0.58131625</v>
      </c>
      <c r="G43" s="2">
        <f>100-(F43*100/1.66)</f>
        <v>64.9809488</v>
      </c>
    </row>
    <row r="44" ht="14.25" customHeight="1">
      <c r="B44" s="2">
        <v>0.3775</v>
      </c>
    </row>
    <row r="45" ht="14.25" customHeight="1">
      <c r="B45" s="2">
        <v>0.3713</v>
      </c>
    </row>
    <row r="46" ht="14.25" customHeight="1">
      <c r="A46" s="2" t="s">
        <v>29</v>
      </c>
      <c r="B46" s="2">
        <v>0.5734</v>
      </c>
      <c r="C46" s="2">
        <f>AVERAGE(B46:B48)</f>
        <v>0.5861</v>
      </c>
      <c r="D46" s="2">
        <f>(C46+0.0358)/0.024</f>
        <v>25.9125</v>
      </c>
      <c r="E46" s="2">
        <f>D46*33.3</f>
        <v>862.88625</v>
      </c>
      <c r="F46" s="2">
        <f>E46/1000</f>
        <v>0.86288625</v>
      </c>
      <c r="G46" s="2">
        <f>100-(F46*100/1.66)</f>
        <v>48.0189006</v>
      </c>
    </row>
    <row r="47" ht="14.25" customHeight="1">
      <c r="B47" s="2">
        <v>0.5512</v>
      </c>
    </row>
    <row r="48" ht="14.25" customHeight="1">
      <c r="B48" s="2">
        <v>0.6337</v>
      </c>
    </row>
    <row r="49" ht="14.25" customHeight="1">
      <c r="A49" s="3" t="s">
        <v>33</v>
      </c>
      <c r="B49" s="2">
        <v>0.636</v>
      </c>
      <c r="C49" s="2">
        <f>AVERAGE(B49:B51)</f>
        <v>0.6341666667</v>
      </c>
      <c r="D49" s="2">
        <f>(C49+0.0358)/0.024</f>
        <v>27.91527778</v>
      </c>
      <c r="E49" s="2">
        <f>D49*33.3</f>
        <v>929.57875</v>
      </c>
      <c r="F49" s="2">
        <f>E49/1000</f>
        <v>0.92957875</v>
      </c>
      <c r="G49" s="2">
        <f>100-(F49*100/1.66)</f>
        <v>44.00128012</v>
      </c>
    </row>
    <row r="50" ht="14.25" customHeight="1">
      <c r="B50" s="2">
        <v>0.5689</v>
      </c>
    </row>
    <row r="51" ht="14.25" customHeight="1">
      <c r="B51" s="2">
        <v>0.6976</v>
      </c>
    </row>
    <row r="52" ht="14.25" customHeight="1">
      <c r="A52" s="3" t="s">
        <v>43</v>
      </c>
      <c r="B52" s="2">
        <v>0.601</v>
      </c>
      <c r="C52" s="2">
        <f>AVERAGE(B52:B54)</f>
        <v>0.6204</v>
      </c>
      <c r="D52" s="2">
        <f>(C52+0.0358)/0.024</f>
        <v>27.34166667</v>
      </c>
      <c r="E52" s="2">
        <f>D52*33.3</f>
        <v>910.4775</v>
      </c>
      <c r="F52" s="2">
        <f>E52/1000</f>
        <v>0.9104775</v>
      </c>
      <c r="G52" s="2">
        <f>100-(F52*100/1.66)</f>
        <v>45.15195783</v>
      </c>
    </row>
    <row r="53" ht="14.25" customHeight="1">
      <c r="B53" s="2">
        <v>0.6781</v>
      </c>
    </row>
    <row r="54" ht="14.25" customHeight="1">
      <c r="B54" s="2">
        <v>0.5821</v>
      </c>
    </row>
    <row r="55" ht="14.25" customHeight="1">
      <c r="A55" s="3" t="s">
        <v>44</v>
      </c>
      <c r="B55" s="2">
        <v>0.6345</v>
      </c>
      <c r="C55" s="2">
        <f>AVERAGE(B55:B57)</f>
        <v>0.6857333333</v>
      </c>
      <c r="D55" s="2">
        <f>(C55+0.0358)/0.024</f>
        <v>30.06388889</v>
      </c>
      <c r="E55" s="2">
        <f>D55*33.3</f>
        <v>1001.1275</v>
      </c>
    </row>
    <row r="56" ht="14.25" customHeight="1">
      <c r="B56" s="2">
        <v>0.5843</v>
      </c>
    </row>
    <row r="57" ht="14.25" customHeight="1">
      <c r="B57" s="2">
        <v>0.8384</v>
      </c>
    </row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87401575" footer="0.0" header="0.0" left="0.511811024" right="0.511811024" top="0.7874015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8.71"/>
    <col customWidth="1" min="2" max="2" width="12.71"/>
    <col customWidth="1" min="3" max="3" width="13.29"/>
    <col customWidth="1" min="4" max="4" width="30.0"/>
    <col customWidth="1" min="5" max="5" width="21.57"/>
    <col customWidth="1" min="6" max="6" width="19.57"/>
    <col customWidth="1" min="7" max="26" width="8.71"/>
  </cols>
  <sheetData>
    <row r="1" ht="14.25" customHeight="1">
      <c r="A1" s="1" t="s">
        <v>45</v>
      </c>
      <c r="B1" s="1" t="s">
        <v>1</v>
      </c>
      <c r="C1" s="1" t="s">
        <v>2</v>
      </c>
      <c r="D1" s="1" t="s">
        <v>3</v>
      </c>
      <c r="E1" s="1" t="s">
        <v>22</v>
      </c>
      <c r="F1" s="1" t="s">
        <v>5</v>
      </c>
      <c r="G1" s="1" t="s">
        <v>31</v>
      </c>
    </row>
    <row r="2" ht="14.25" customHeight="1">
      <c r="A2" s="2" t="s">
        <v>46</v>
      </c>
      <c r="B2" s="2">
        <v>0.365</v>
      </c>
      <c r="C2" s="2">
        <f>AVERAGE(B2:B4)</f>
        <v>0.3649</v>
      </c>
      <c r="D2" s="2">
        <f>(C2+0.0358)/0.024</f>
        <v>16.69583333</v>
      </c>
      <c r="E2" s="2">
        <f>D2*33.3</f>
        <v>555.97125</v>
      </c>
      <c r="F2" s="2">
        <f>E2/1000</f>
        <v>0.55597125</v>
      </c>
      <c r="G2" s="2">
        <f>100-(F2*100/0.8)</f>
        <v>30.50359375</v>
      </c>
    </row>
    <row r="3" ht="14.25" customHeight="1">
      <c r="B3" s="2">
        <v>0.3645</v>
      </c>
    </row>
    <row r="4" ht="14.25" customHeight="1">
      <c r="B4" s="2">
        <v>0.3652</v>
      </c>
    </row>
    <row r="5" ht="14.25" customHeight="1">
      <c r="A5" s="2" t="s">
        <v>47</v>
      </c>
      <c r="B5" s="2">
        <v>0.3764</v>
      </c>
      <c r="C5" s="2">
        <f>AVERAGE(B5:B7)</f>
        <v>0.3705666667</v>
      </c>
      <c r="D5" s="2">
        <f>(C5+0.0358)/0.024</f>
        <v>16.93194444</v>
      </c>
      <c r="E5" s="2">
        <f>D5*33.3</f>
        <v>563.83375</v>
      </c>
      <c r="F5" s="2">
        <f>E5/1000</f>
        <v>0.56383375</v>
      </c>
      <c r="G5" s="2">
        <f>100-(F5*100/0.8)</f>
        <v>29.52078125</v>
      </c>
    </row>
    <row r="6" ht="14.25" customHeight="1">
      <c r="B6" s="2">
        <v>0.3697</v>
      </c>
    </row>
    <row r="7" ht="14.25" customHeight="1">
      <c r="B7" s="2">
        <v>0.3656</v>
      </c>
    </row>
    <row r="8" ht="14.25" customHeight="1">
      <c r="A8" s="2" t="s">
        <v>48</v>
      </c>
      <c r="B8" s="2">
        <v>0.3745</v>
      </c>
      <c r="C8" s="2">
        <f>AVERAGE(B8:B10)</f>
        <v>0.3643333333</v>
      </c>
      <c r="D8" s="2">
        <f>(C8+0.0358)/0.024</f>
        <v>16.67222222</v>
      </c>
      <c r="E8" s="2">
        <f>D8*33.3</f>
        <v>555.185</v>
      </c>
      <c r="F8" s="2">
        <f>E8/1000</f>
        <v>0.555185</v>
      </c>
      <c r="G8" s="2">
        <f>100-(F8*100/0.8)</f>
        <v>30.601875</v>
      </c>
    </row>
    <row r="9" ht="14.25" customHeight="1">
      <c r="B9" s="2">
        <v>0.3529</v>
      </c>
    </row>
    <row r="10" ht="14.25" customHeight="1">
      <c r="B10" s="2">
        <v>0.3656</v>
      </c>
    </row>
    <row r="11" ht="14.25" customHeight="1">
      <c r="A11" s="2" t="s">
        <v>49</v>
      </c>
      <c r="B11" s="2">
        <v>0.3777</v>
      </c>
      <c r="C11" s="2">
        <f>AVERAGE(B11:B13)</f>
        <v>0.3771</v>
      </c>
      <c r="D11" s="2">
        <f>(C11+0.0358)/0.024</f>
        <v>17.20416667</v>
      </c>
      <c r="E11" s="2">
        <f>D11*33.3</f>
        <v>572.89875</v>
      </c>
      <c r="F11" s="2">
        <f>E11/1000</f>
        <v>0.57289875</v>
      </c>
      <c r="G11" s="2">
        <f>100-(F11*100/0.8)</f>
        <v>28.38765625</v>
      </c>
    </row>
    <row r="12" ht="14.25" customHeight="1">
      <c r="B12" s="2">
        <v>0.3743</v>
      </c>
    </row>
    <row r="13" ht="14.25" customHeight="1">
      <c r="B13" s="2">
        <v>0.3793</v>
      </c>
    </row>
    <row r="14" ht="14.25" customHeight="1">
      <c r="A14" s="2" t="s">
        <v>50</v>
      </c>
      <c r="B14" s="2">
        <v>0.3697</v>
      </c>
      <c r="C14" s="2">
        <f>AVERAGE(B14:B16)</f>
        <v>0.3705</v>
      </c>
      <c r="D14" s="2">
        <f>(C14+0.0358)/0.024</f>
        <v>16.92916667</v>
      </c>
      <c r="E14" s="2">
        <f>D14*33.3</f>
        <v>563.74125</v>
      </c>
      <c r="F14" s="2">
        <f>E14/1000</f>
        <v>0.56374125</v>
      </c>
      <c r="G14" s="2">
        <f>100-(F14*100/0.8)</f>
        <v>29.53234375</v>
      </c>
    </row>
    <row r="15" ht="14.25" customHeight="1">
      <c r="B15" s="2">
        <v>0.3621</v>
      </c>
    </row>
    <row r="16" ht="14.25" customHeight="1">
      <c r="B16" s="2">
        <v>0.3797</v>
      </c>
    </row>
    <row r="17" ht="14.25" customHeight="1">
      <c r="A17" s="2" t="s">
        <v>51</v>
      </c>
      <c r="B17" s="2">
        <v>0.3722</v>
      </c>
      <c r="C17" s="2">
        <f>AVERAGE(B17:B19)</f>
        <v>0.3728333333</v>
      </c>
      <c r="D17" s="2">
        <f>(C17+0.0358)/0.024</f>
        <v>17.02638889</v>
      </c>
      <c r="E17" s="2">
        <f>D17*33.3</f>
        <v>566.97875</v>
      </c>
      <c r="F17" s="2">
        <f>E17/1000</f>
        <v>0.56697875</v>
      </c>
      <c r="G17" s="2">
        <f>100-(F17*100/0.8)</f>
        <v>29.12765625</v>
      </c>
    </row>
    <row r="18" ht="14.25" customHeight="1">
      <c r="B18" s="2">
        <v>0.3678</v>
      </c>
    </row>
    <row r="19" ht="14.25" customHeight="1">
      <c r="B19" s="2">
        <v>0.3785</v>
      </c>
    </row>
    <row r="20" ht="14.25" customHeight="1">
      <c r="A20" s="2" t="s">
        <v>52</v>
      </c>
      <c r="B20" s="2">
        <v>0.3877</v>
      </c>
      <c r="C20" s="2">
        <f>AVERAGE(B20:B22)</f>
        <v>0.3735666667</v>
      </c>
      <c r="D20" s="2">
        <f>(C20+0.0358)/0.024</f>
        <v>17.05694444</v>
      </c>
      <c r="E20" s="2">
        <f>D20*33.3</f>
        <v>567.99625</v>
      </c>
      <c r="F20" s="2">
        <f>E20/1000</f>
        <v>0.56799625</v>
      </c>
      <c r="G20" s="2">
        <f>100-(F20*100/0.8)</f>
        <v>29.00046875</v>
      </c>
    </row>
    <row r="21" ht="14.25" customHeight="1">
      <c r="B21" s="2">
        <v>0.3704</v>
      </c>
    </row>
    <row r="22" ht="14.25" customHeight="1">
      <c r="B22" s="2">
        <v>0.3626</v>
      </c>
    </row>
    <row r="23" ht="14.25" customHeight="1">
      <c r="A23" s="2" t="s">
        <v>53</v>
      </c>
      <c r="B23" s="2">
        <v>0.3807</v>
      </c>
      <c r="C23" s="2">
        <f>AVERAGE(B23:B25)</f>
        <v>0.3767333333</v>
      </c>
      <c r="D23" s="2">
        <f>(C23+0.0358)/0.024</f>
        <v>17.18888889</v>
      </c>
      <c r="E23" s="2">
        <f>D23*33.3</f>
        <v>572.39</v>
      </c>
      <c r="F23" s="2">
        <f>E23/1000</f>
        <v>0.57239</v>
      </c>
      <c r="G23" s="2">
        <f>100-(F23*100/0.8)</f>
        <v>28.45125</v>
      </c>
    </row>
    <row r="24" ht="14.25" customHeight="1">
      <c r="B24" s="2">
        <v>0.368</v>
      </c>
    </row>
    <row r="25" ht="14.25" customHeight="1">
      <c r="B25" s="2">
        <v>0.3815</v>
      </c>
    </row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2021-09-17T11:55:34Z</dcterms:created>
  <dc:creator>amelia pereira</dc:creator>
</cp:coreProperties>
</file>