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filterPrivacy="1"/>
  <xr:revisionPtr revIDLastSave="0" documentId="13_ncr:1_{68881271-DD7A-4F71-B2B4-CA29377CBDCC}" xr6:coauthVersionLast="47" xr6:coauthVersionMax="47" xr10:uidLastSave="{00000000-0000-0000-0000-000000000000}"/>
  <bookViews>
    <workbookView xWindow="28680" yWindow="-120" windowWidth="29040" windowHeight="17640" xr2:uid="{00000000-000D-0000-FFFF-FFFF00000000}"/>
  </bookViews>
  <sheets>
    <sheet name="Legend" sheetId="20" r:id="rId1"/>
    <sheet name="ST1" sheetId="4" r:id="rId2"/>
    <sheet name="ST2" sheetId="10" r:id="rId3"/>
    <sheet name="ST3" sheetId="13" r:id="rId4"/>
    <sheet name="ST4" sheetId="3" r:id="rId5"/>
    <sheet name="ST5" sheetId="15" r:id="rId6"/>
    <sheet name="ST6" sheetId="9" r:id="rId7"/>
    <sheet name="ST7" sheetId="2" r:id="rId8"/>
    <sheet name="ST8" sheetId="16" r:id="rId9"/>
    <sheet name="ST9" sheetId="8" r:id="rId10"/>
    <sheet name="ST10" sheetId="5" r:id="rId11"/>
    <sheet name="ST11" sheetId="17" r:id="rId12"/>
    <sheet name="ST12" sheetId="18" r:id="rId13"/>
    <sheet name="ST13" sheetId="19" r:id="rId14"/>
  </sheets>
  <definedNames>
    <definedName name="_xlnm._FilterDatabase" localSheetId="10" hidden="1">'ST10'!$A$2:$G$62</definedName>
    <definedName name="_xlnm._FilterDatabase" localSheetId="11" hidden="1">'ST11'!$A$2:$AB$2</definedName>
    <definedName name="_xlnm._FilterDatabase" localSheetId="12" hidden="1">'ST12'!$A$2:$Z$2</definedName>
    <definedName name="_xlnm._FilterDatabase" localSheetId="13" hidden="1">'ST13'!$A$2:$D$2</definedName>
    <definedName name="_xlnm._FilterDatabase" localSheetId="2" hidden="1">'ST2'!$A$2:$N$72</definedName>
    <definedName name="_xlnm._FilterDatabase" localSheetId="3" hidden="1">'ST3'!$A$2:$E$153</definedName>
    <definedName name="_xlnm._FilterDatabase" localSheetId="6" hidden="1">'ST6'!$A$2:$G$392</definedName>
    <definedName name="_xlnm._FilterDatabase" localSheetId="7" hidden="1">'ST7'!$A$3:$H$180</definedName>
    <definedName name="_xlnm._FilterDatabase" localSheetId="8" hidden="1">'ST8'!$A$3:$H$764</definedName>
    <definedName name="_xlnm._FilterDatabase" localSheetId="9" hidden="1">'ST9'!$A$2:$G$69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0" i="17" l="1"/>
  <c r="Z27" i="18"/>
  <c r="Y27" i="18"/>
  <c r="U27" i="18"/>
  <c r="V27" i="18" s="1"/>
  <c r="Z54" i="18"/>
  <c r="Y54" i="18"/>
  <c r="Z48" i="18"/>
  <c r="Y48" i="18"/>
  <c r="V48" i="18"/>
  <c r="Z26" i="18"/>
  <c r="Y26" i="18"/>
  <c r="V26" i="18"/>
  <c r="Z58" i="18"/>
  <c r="Y58" i="18"/>
  <c r="Z7" i="18"/>
  <c r="Y7" i="18"/>
  <c r="V7" i="18"/>
  <c r="Z25" i="18"/>
  <c r="Y25" i="18"/>
  <c r="V25" i="18"/>
  <c r="Z60" i="18"/>
  <c r="Y60" i="18"/>
  <c r="Z34" i="18"/>
  <c r="Y34" i="18"/>
  <c r="V34" i="18"/>
  <c r="Z15" i="18"/>
  <c r="Y15" i="18"/>
  <c r="U15" i="18"/>
  <c r="V15" i="18" s="1"/>
  <c r="Z24" i="18"/>
  <c r="Y24" i="18"/>
  <c r="V24" i="18"/>
  <c r="Z23" i="18"/>
  <c r="Y23" i="18"/>
  <c r="V23" i="18"/>
  <c r="Z37" i="18"/>
  <c r="Y37" i="18"/>
  <c r="V37" i="18"/>
  <c r="Z22" i="18"/>
  <c r="Y22" i="18"/>
  <c r="U22" i="18"/>
  <c r="V22" i="18" s="1"/>
  <c r="Z62" i="18"/>
  <c r="Y62" i="18"/>
  <c r="Z33" i="18"/>
  <c r="Y33" i="18"/>
  <c r="V33" i="18"/>
  <c r="Z57" i="18"/>
  <c r="Y57" i="18"/>
  <c r="Z21" i="18"/>
  <c r="Y21" i="18"/>
  <c r="U21" i="18"/>
  <c r="V21" i="18" s="1"/>
  <c r="Z32" i="18"/>
  <c r="Y32" i="18"/>
  <c r="U32" i="18"/>
  <c r="V32" i="18" s="1"/>
  <c r="Z6" i="18"/>
  <c r="Y6" i="18"/>
  <c r="V6" i="18"/>
  <c r="Z47" i="18"/>
  <c r="Y47" i="18"/>
  <c r="V47" i="18"/>
  <c r="Z56" i="18"/>
  <c r="Y56" i="18"/>
  <c r="Z31" i="18"/>
  <c r="Y31" i="18"/>
  <c r="V31" i="18"/>
  <c r="Z52" i="18"/>
  <c r="Y52" i="18"/>
  <c r="V52" i="18"/>
  <c r="Z53" i="18"/>
  <c r="Y53" i="18"/>
  <c r="Z20" i="18"/>
  <c r="Y20" i="18"/>
  <c r="V20" i="18"/>
  <c r="Z5" i="18"/>
  <c r="Y5" i="18"/>
  <c r="V5" i="18"/>
  <c r="Z14" i="18"/>
  <c r="Y14" i="18"/>
  <c r="V14" i="18"/>
  <c r="Z46" i="18"/>
  <c r="Y46" i="18"/>
  <c r="V46" i="18"/>
  <c r="Z30" i="18"/>
  <c r="Y30" i="18"/>
  <c r="U30" i="18"/>
  <c r="V30" i="18" s="1"/>
  <c r="Z45" i="18"/>
  <c r="Y45" i="18"/>
  <c r="V45" i="18"/>
  <c r="Z44" i="18"/>
  <c r="Y44" i="18"/>
  <c r="V44" i="18"/>
  <c r="Z61" i="18"/>
  <c r="Y61" i="18"/>
  <c r="V61" i="18"/>
  <c r="Z36" i="18"/>
  <c r="Y36" i="18"/>
  <c r="V36" i="18"/>
  <c r="Z13" i="18"/>
  <c r="Y13" i="18"/>
  <c r="V13" i="18"/>
  <c r="Z43" i="18"/>
  <c r="Y43" i="18"/>
  <c r="V43" i="18"/>
  <c r="Z35" i="18"/>
  <c r="Y35" i="18"/>
  <c r="V35" i="18"/>
  <c r="Z4" i="18"/>
  <c r="Y4" i="18"/>
  <c r="V4" i="18"/>
  <c r="Z42" i="18"/>
  <c r="Y42" i="18"/>
  <c r="V42" i="18"/>
  <c r="Z55" i="18"/>
  <c r="Y55" i="18"/>
  <c r="Z19" i="18"/>
  <c r="Y19" i="18"/>
  <c r="V19" i="18"/>
  <c r="Z12" i="18"/>
  <c r="Y12" i="18"/>
  <c r="V12" i="18"/>
  <c r="Z11" i="18"/>
  <c r="Y11" i="18"/>
  <c r="V11" i="18"/>
  <c r="Z18" i="18"/>
  <c r="Y18" i="18"/>
  <c r="V18" i="18"/>
  <c r="Z17" i="18"/>
  <c r="Y17" i="18"/>
  <c r="V17" i="18"/>
  <c r="Z16" i="18"/>
  <c r="Y16" i="18"/>
  <c r="V16" i="18"/>
  <c r="Z51" i="18"/>
  <c r="Y51" i="18"/>
  <c r="V51" i="18"/>
  <c r="Z50" i="18"/>
  <c r="Y50" i="18"/>
  <c r="Z41" i="18"/>
  <c r="Y41" i="18"/>
  <c r="V41" i="18"/>
  <c r="Z40" i="18"/>
  <c r="Y40" i="18"/>
  <c r="V40" i="18"/>
  <c r="Z3" i="18"/>
  <c r="Y3" i="18"/>
  <c r="Z29" i="18"/>
  <c r="Y29" i="18"/>
  <c r="V29" i="18"/>
  <c r="Z59" i="18"/>
  <c r="Y59" i="18"/>
  <c r="Z10" i="18"/>
  <c r="Y10" i="18"/>
  <c r="U10" i="18"/>
  <c r="V10" i="18" s="1"/>
  <c r="Z39" i="18"/>
  <c r="Y39" i="18"/>
  <c r="Z38" i="18"/>
  <c r="Y38" i="18"/>
  <c r="V38" i="18"/>
  <c r="Z28" i="18"/>
  <c r="Y28" i="18"/>
  <c r="V28" i="18"/>
  <c r="Z49" i="18"/>
  <c r="Y49" i="18"/>
  <c r="V49" i="18"/>
  <c r="Z9" i="18"/>
  <c r="Y9" i="18"/>
  <c r="V9" i="18"/>
  <c r="Z8" i="18"/>
  <c r="Y8" i="18"/>
  <c r="U8" i="18"/>
  <c r="V8" i="18" s="1"/>
  <c r="AA16" i="17"/>
  <c r="Z16" i="17"/>
  <c r="V16" i="17"/>
  <c r="AA50" i="17"/>
  <c r="Z50" i="17"/>
  <c r="AA63" i="17"/>
  <c r="Z63" i="17"/>
  <c r="AA38" i="17"/>
  <c r="Z38" i="17"/>
  <c r="AA52" i="17"/>
  <c r="Z52" i="17"/>
  <c r="AA62" i="17"/>
  <c r="Z62" i="17"/>
  <c r="AA59" i="17"/>
  <c r="Z59" i="17"/>
  <c r="AA66" i="17"/>
  <c r="Z66" i="17"/>
  <c r="AA64" i="17"/>
  <c r="Z64" i="17"/>
  <c r="AA65" i="17"/>
  <c r="Z65" i="17"/>
  <c r="AA7" i="17"/>
  <c r="Z7" i="17"/>
  <c r="V7" i="17"/>
  <c r="AA60" i="17"/>
  <c r="Z60" i="17"/>
  <c r="AA19" i="17"/>
  <c r="Z19" i="17"/>
  <c r="V19" i="17"/>
  <c r="AA58" i="17"/>
  <c r="Z58" i="17"/>
  <c r="AA20" i="17"/>
  <c r="Z20" i="17"/>
  <c r="V20" i="17"/>
  <c r="AA37" i="17"/>
  <c r="Z37" i="17"/>
  <c r="V37" i="17"/>
  <c r="AA27" i="17"/>
  <c r="Z27" i="17"/>
  <c r="V27" i="17"/>
  <c r="AA29" i="17"/>
  <c r="Z29" i="17"/>
  <c r="V29" i="17"/>
  <c r="AA31" i="17"/>
  <c r="Z31" i="17"/>
  <c r="V31" i="17"/>
  <c r="AA49" i="17"/>
  <c r="Z49" i="17"/>
  <c r="V49" i="17"/>
  <c r="AA61" i="17"/>
  <c r="Z61" i="17"/>
  <c r="AA53" i="17"/>
  <c r="Z53" i="17"/>
  <c r="V53" i="17"/>
  <c r="AA39" i="17"/>
  <c r="Z39" i="17"/>
  <c r="V39" i="17"/>
  <c r="AA57" i="17"/>
  <c r="Z57" i="17"/>
  <c r="AA48" i="17"/>
  <c r="Z48" i="17"/>
  <c r="U48" i="17"/>
  <c r="V48" i="17" s="1"/>
  <c r="T48" i="17"/>
  <c r="AA56" i="17"/>
  <c r="Z56" i="17"/>
  <c r="V56" i="17"/>
  <c r="AA22" i="17"/>
  <c r="Z22" i="17"/>
  <c r="V22" i="17"/>
  <c r="AA47" i="17"/>
  <c r="Z47" i="17"/>
  <c r="V47" i="17"/>
  <c r="AA46" i="17"/>
  <c r="Z46" i="17"/>
  <c r="U46" i="17"/>
  <c r="V46" i="17" s="1"/>
  <c r="AA35" i="17"/>
  <c r="Z35" i="17"/>
  <c r="V35" i="17"/>
  <c r="AA45" i="17"/>
  <c r="Z45" i="17"/>
  <c r="U45" i="17"/>
  <c r="V45" i="17" s="1"/>
  <c r="AA34" i="17"/>
  <c r="Z34" i="17"/>
  <c r="U34" i="17"/>
  <c r="V34" i="17" s="1"/>
  <c r="AA44" i="17"/>
  <c r="Z44" i="17"/>
  <c r="V44" i="17"/>
  <c r="AA43" i="17"/>
  <c r="Z43" i="17"/>
  <c r="AA42" i="17"/>
  <c r="Z42" i="17"/>
  <c r="V42" i="17"/>
  <c r="AA41" i="17"/>
  <c r="Z41" i="17"/>
  <c r="V41" i="17"/>
  <c r="AA33" i="17"/>
  <c r="Z33" i="17"/>
  <c r="V33" i="17"/>
  <c r="AA14" i="17"/>
  <c r="Z14" i="17"/>
  <c r="V14" i="17"/>
  <c r="AA21" i="17"/>
  <c r="Z21" i="17"/>
  <c r="V21" i="17"/>
  <c r="AA28" i="17"/>
  <c r="Z28" i="17"/>
  <c r="V28" i="17"/>
  <c r="AA40" i="17"/>
  <c r="Z40" i="17"/>
  <c r="U40" i="17"/>
  <c r="V40" i="17" s="1"/>
  <c r="T40" i="17"/>
  <c r="AA26" i="17"/>
  <c r="Z26" i="17"/>
  <c r="V26" i="17"/>
  <c r="AA55" i="17"/>
  <c r="Z55" i="17"/>
  <c r="AA13" i="17"/>
  <c r="Z13" i="17"/>
  <c r="V13" i="17"/>
  <c r="AA3" i="17"/>
  <c r="Z3" i="17"/>
  <c r="V3" i="17"/>
  <c r="AA11" i="17"/>
  <c r="Z11" i="17"/>
  <c r="V11" i="17"/>
  <c r="AA25" i="17"/>
  <c r="Z25" i="17"/>
  <c r="U25" i="17"/>
  <c r="V25" i="17" s="1"/>
  <c r="AA4" i="17"/>
  <c r="Z4" i="17"/>
  <c r="V4" i="17"/>
  <c r="AA8" i="17"/>
  <c r="Z8" i="17"/>
  <c r="V8" i="17"/>
  <c r="AA30" i="17"/>
  <c r="Z30" i="17"/>
  <c r="AA24" i="17"/>
  <c r="Z24" i="17"/>
  <c r="AA36" i="17"/>
  <c r="Z36" i="17"/>
  <c r="V36" i="17"/>
  <c r="AA32" i="17"/>
  <c r="Z32" i="17"/>
  <c r="U32" i="17"/>
  <c r="V32" i="17" s="1"/>
  <c r="AA54" i="17"/>
  <c r="Z54" i="17"/>
  <c r="AA9" i="17"/>
  <c r="Z9" i="17"/>
  <c r="V9" i="17"/>
  <c r="AA18" i="17"/>
  <c r="Z18" i="17"/>
  <c r="V18" i="17"/>
  <c r="AA6" i="17"/>
  <c r="Z6" i="17"/>
  <c r="U6" i="17"/>
  <c r="V6" i="17" s="1"/>
  <c r="AA10" i="17"/>
  <c r="Z10" i="17"/>
  <c r="AA23" i="17"/>
  <c r="Z23" i="17"/>
  <c r="V23" i="17"/>
  <c r="AA51" i="17"/>
  <c r="Z51" i="17"/>
  <c r="AA15" i="17"/>
  <c r="Z15" i="17"/>
  <c r="V15" i="17"/>
  <c r="AA12" i="17"/>
  <c r="Z12" i="17"/>
  <c r="U12" i="17"/>
  <c r="V12" i="17" s="1"/>
  <c r="AA17" i="17"/>
  <c r="Z17" i="17"/>
  <c r="V17" i="17"/>
  <c r="AA5" i="17"/>
  <c r="Z5" i="17"/>
  <c r="U5" i="17"/>
  <c r="V5" i="17" s="1"/>
</calcChain>
</file>

<file path=xl/sharedStrings.xml><?xml version="1.0" encoding="utf-8"?>
<sst xmlns="http://schemas.openxmlformats.org/spreadsheetml/2006/main" count="8117" uniqueCount="3899">
  <si>
    <t>Reactome Pathways</t>
  </si>
  <si>
    <t>Formation of the cornified envelope</t>
  </si>
  <si>
    <t>PI3|KRT6C|KRT6B|KRT16|KRT17|LCE1D|SPINK6|LCE3A|LOR|SPRR2B|SPRR2D|LCE1E|KRT6A|SPRR2A</t>
  </si>
  <si>
    <t>HSA-6809371</t>
  </si>
  <si>
    <t>STRING Clusters</t>
  </si>
  <si>
    <t>Mixed, incl. Keratinization, and S-100/ICaBP type calcium binding domain</t>
  </si>
  <si>
    <t>PI3|SERPINB3|LCE1D|SPINK6|LCE3A|SERPINB4|S100A7|S100A7A|LOR|SPRR2B|SPRR2D|LCE1E|SPRR2A</t>
  </si>
  <si>
    <t>CL:36240</t>
  </si>
  <si>
    <t>Keratinization, and S-100/ICaBP type calcium binding domain</t>
  </si>
  <si>
    <t>PI3|SERPINB3|LCE1D|LCE3A|SERPINB4|S100A7|S100A7A|LOR|SPRR2B|SPRR2D|LCE1E|SPRR2A</t>
  </si>
  <si>
    <t>CL:36241</t>
  </si>
  <si>
    <t>GO Biological Process</t>
  </si>
  <si>
    <t>Keratinocyte differentiation</t>
  </si>
  <si>
    <t>PI3|KRT6C|KRT6B|CDH3|KRT16|KRT17|LCE1D|SPINK6|LCE3A|S100A7|LOR|SPRR2B|SPRR2D|LCE1E|KRT6A|SPRR2A</t>
  </si>
  <si>
    <t>GO:0030216</t>
  </si>
  <si>
    <t>Keratinization</t>
  </si>
  <si>
    <t>PI3|KRT6C|KRT6B|CDH3|KRT16|KRT17|LCE1D|SPINK6|LCE3A|LOR|SPRR2B|SPRR2D|LCE1E|KRT6A|SPRR2A</t>
  </si>
  <si>
    <t>GO:0031424</t>
  </si>
  <si>
    <t>PI3|LCE1D|LCE3A|S100A7|S100A7A|LOR|SPRR2B|SPRR2D|LCE1E|SPRR2A</t>
  </si>
  <si>
    <t>CL:36242</t>
  </si>
  <si>
    <t>Cornification</t>
  </si>
  <si>
    <t>PI3|KRT6C|KRT6B|KRT16|KRT17|SPINK6|LOR|SPRR2B|SPRR2D|KRT6A|SPRR2A</t>
  </si>
  <si>
    <t>GO:0070268</t>
  </si>
  <si>
    <t>Metal sequestration by antimicrobial proteins</t>
  </si>
  <si>
    <t>LTF|S100A7|S100A7A|S100A8|S100A9|LCN2</t>
  </si>
  <si>
    <t>HSA-6799990</t>
  </si>
  <si>
    <t>Small proline-rich protein/late cornified envelope protein, and Ichthyosis vulgaris</t>
  </si>
  <si>
    <t>PI3|LCE1D|LCE3A|LOR|SPRR2B|SPRR2D|LCE1E|SPRR2A</t>
  </si>
  <si>
    <t>CL:36246</t>
  </si>
  <si>
    <t>TISSUES</t>
  </si>
  <si>
    <t>Stratum spinosum</t>
  </si>
  <si>
    <t>PI3|KRT6B|CD1A|KRT16|S100A7|S100A8|S100A9|SPRR2D|CD207</t>
  </si>
  <si>
    <t>BTO:0000435</t>
  </si>
  <si>
    <t>Defense response</t>
  </si>
  <si>
    <t>CCL22|LTF|PI3|LYZ|IL37|KRT16|TMEM173|LCE3A|PARP9|DPP4|S100A7|S100A8|S100A9|LCN2|KRT6A|GIG25|IL4R|C1S|CD207|C1R</t>
  </si>
  <si>
    <t>GO:0006952</t>
  </si>
  <si>
    <t>Antimicrobial peptides</t>
  </si>
  <si>
    <t>LTF|PI3|LYZ|S100A7|S100A7A|S100A8|S100A9|LCN2</t>
  </si>
  <si>
    <t>HSA-6803157</t>
  </si>
  <si>
    <t>DISEASES</t>
  </si>
  <si>
    <t>Pachyonychia congenita</t>
  </si>
  <si>
    <t>KRT6C|KRT6B|KRT16|KRT17|KRT6A</t>
  </si>
  <si>
    <t>DOID:0050449</t>
  </si>
  <si>
    <t>Defense response to other organism</t>
  </si>
  <si>
    <t>CCL22|LTF|PI3|LYZ|KRT16|TMEM173|LCE3A|PARP9|S100A7|S100A8|S100A9|LCN2|KRT6A|IL4R|C1S|CD207|C1R</t>
  </si>
  <si>
    <t>GO:0098542</t>
  </si>
  <si>
    <t>Epidermis</t>
  </si>
  <si>
    <t>PI3|KRT6B|CD1A|KRT16|S100A7|S100A7A|S100A8|S100A9|LOR|SPRR2D|CD207</t>
  </si>
  <si>
    <t>BTO:0000404</t>
  </si>
  <si>
    <t>Skin</t>
  </si>
  <si>
    <t>PI3|KRT6C|KRT6B|CDH3|CD1A|KRT16|KRT17|S100A7|S100A7A|S100A8|S100A9|LOR|SPRR2B|SPRR2D|KRT6A|GIG25|CD207|C1R</t>
  </si>
  <si>
    <t>BTO:0001253</t>
  </si>
  <si>
    <t>Humoral immune response</t>
  </si>
  <si>
    <t>CCL22|LTF|PI3|LYZ|S100A7|S100A8|S100A9|LCN2|KRT6A|C1S|C1R</t>
  </si>
  <si>
    <t>GO:0006959</t>
  </si>
  <si>
    <t>Response to other organism</t>
  </si>
  <si>
    <t>CCL22|LTF|PI3|LYZ|IL37|KRT16|TMEM173|LCE3A|PARP9|S100A7|S100A8|S100A9|LCN2|KRT6A|IL4R|C1S|CD207|C1R|MMP12</t>
  </si>
  <si>
    <t>GO:0051707</t>
  </si>
  <si>
    <t>Epithelium development</t>
  </si>
  <si>
    <t>PI3|KRT6C|KRT6B|CDH3|TNC|KRT16|KRT17|LCE1D|SPINK6|LCE3A|S100A7|LOR|SPRR2B|SPRR2D|LCE1E|KRT6A|SPRR2A|MMP12</t>
  </si>
  <si>
    <t>GO:0060429</t>
  </si>
  <si>
    <t>Antimicrobial humoral response</t>
  </si>
  <si>
    <t>CCL22|LTF|PI3|LYZ|S100A7|S100A8|S100A9|LCN2|KRT6A</t>
  </si>
  <si>
    <t>GO:0019730</t>
  </si>
  <si>
    <t>Integument</t>
  </si>
  <si>
    <t>LTF|PI3|KRT6C|KRT6B|CDH3|CD1A|KRT16|KRT17|DPP4|S100A7|S100A7A|S100A8|S100A9|LOR|SPRR2B|SPRR2D|KRT6A|GIG25|LCP1|CD207|C1R|MSMB</t>
  </si>
  <si>
    <t>BTO:0000634</t>
  </si>
  <si>
    <t>Epidermal cell</t>
  </si>
  <si>
    <t>BTO:0001470</t>
  </si>
  <si>
    <t>UniProt Keywords</t>
  </si>
  <si>
    <t>LCE1D|LCE3A|LOR|SPRR2B|SPRR2D|LCE1E</t>
  </si>
  <si>
    <t>KW-0417</t>
  </si>
  <si>
    <t>Palmoplantar keratoderma</t>
  </si>
  <si>
    <t>KRT6C|KRT6B|KRT16|KRT17|LOR|KRT6A</t>
  </si>
  <si>
    <t>KW-1007</t>
  </si>
  <si>
    <t>Immune response</t>
  </si>
  <si>
    <t>CCL22|LTF|PI3|LYZ|IL37|SERPINB3|CD1A|KRT16|TMEM173|PARP9|S100A7|S100A8|S100A9|LCN2|KRT6A|GIG25|IL4R|LCP1|C1S|C1R</t>
  </si>
  <si>
    <t>GO:0006955</t>
  </si>
  <si>
    <t>Mixed, incl. Small proline-rich 2, and Cornifin (SPRR1)</t>
  </si>
  <si>
    <t>PI3|LOR|SPRR2B|SPRR2D|SPRR2A</t>
  </si>
  <si>
    <t>CL:36284</t>
  </si>
  <si>
    <t>Secreted</t>
  </si>
  <si>
    <t>CCL22|LTF|PI3|LYZ|IL37|TNC|PRSS53|C5orf46|SPINK6|DPP4|S100A7|S100A8|S100A9|LCN2|GIG25|IL4R|CHI3L2|C1R|MMP12|MSMB</t>
  </si>
  <si>
    <t>KW-0964</t>
  </si>
  <si>
    <t>Keratinocyte</t>
  </si>
  <si>
    <t>PI3|KRT6B|KRT16|S100A7|S100A8|S100A9|SPRR2D</t>
  </si>
  <si>
    <t>BTO:0000667</t>
  </si>
  <si>
    <t>Response to external stimulus</t>
  </si>
  <si>
    <t>CCL22|LTF|PI3|LYZ|IL37|TNC|KRT16|TMEM173|LCE3A|PARP9|DPP4|FABP7|S100A7|S100A8|S100A9|LCN2|KRT6A|TYMP|IL4R|C1S|CD207|C1R|MMP12</t>
  </si>
  <si>
    <t>GO:0009605</t>
  </si>
  <si>
    <t>Interspecies interaction between organisms</t>
  </si>
  <si>
    <t>CCL22|LTF|PI3|LYZ|IL37|SERPINB3|KRT16|TMEM173|LCE3A|PARP9|DPP4|S100A7|S100A8|S100A9|LCN2|KRT6A|IL4R|C1S|CD207|C1R|MMP12</t>
  </si>
  <si>
    <t>GO:0044419</t>
  </si>
  <si>
    <t>GO Cellular Component</t>
  </si>
  <si>
    <t>Cornified envelope</t>
  </si>
  <si>
    <t>PI3|LCE1D|LOR|SPRR2B|SPRR2D|SPRR2A</t>
  </si>
  <si>
    <t>GO:0001533</t>
  </si>
  <si>
    <t>Extracellular space</t>
  </si>
  <si>
    <t>CCL22|LTF|PI3|KRT6C|KRT6B|LYZ|IL37|TNC|SERPINB3|CD1A|KRT16|C5orf46|SERPINB4|DPP4|S100A7|S100A8|S100A9|LCN2|KRT6A|GIG25|IL4R|LCP1|C1S|CHI3L2|C1R|MMP12|MSMB</t>
  </si>
  <si>
    <t>GO:0005615</t>
  </si>
  <si>
    <t>Extracellular region</t>
  </si>
  <si>
    <t>CCL22|LTF|PI3|KRT6C|KRT6B|LYZ|IL37|TNC|PRSS53|SERPINB3|CD1A|KRT16|HAS3|C5orf46|SPINK6|SERPINB4|DPP4|S100A7|S100A8|S100A9|LCN2|KRT6A|GIG25|IL4R|LCP1|C1S|CHI3L2|C1R|MMP12|MSMB</t>
  </si>
  <si>
    <t>GO:0005576</t>
  </si>
  <si>
    <t>COMPARTMENTS</t>
  </si>
  <si>
    <t>GOCC:0001533</t>
  </si>
  <si>
    <t>Palmoplantar keratosis</t>
  </si>
  <si>
    <t>DOID:3390</t>
  </si>
  <si>
    <t>Immune effector process</t>
  </si>
  <si>
    <t>LTF|LYZ|SERPINB3|TMEM173|PARP9|S100A7|S100A8|S100A9|LCN2|GIG25|IL4R|LCP1|C1S|CD207|C1R</t>
  </si>
  <si>
    <t>GO:0002252</t>
  </si>
  <si>
    <t>Monarch Phenotype</t>
  </si>
  <si>
    <t>Linear arrays of macular hyperkeratoses in flexural areas</t>
  </si>
  <si>
    <t>KRT6B|KRT16|KRT17|KRT6A</t>
  </si>
  <si>
    <t>HP:0007490</t>
  </si>
  <si>
    <t>Steatocystoma multiplex</t>
  </si>
  <si>
    <t>HP:0012035</t>
  </si>
  <si>
    <t>Eruptive vellus hair cyst</t>
  </si>
  <si>
    <t>HP:0025248</t>
  </si>
  <si>
    <t>Abnormality of the periungual region</t>
  </si>
  <si>
    <t>KRT6B|KRT16|KRT17|TMEM173|KRT6A</t>
  </si>
  <si>
    <t>HP:0100803</t>
  </si>
  <si>
    <t>CCL22|LTF|PI3|LYZ|IL37|TNC|HAS3|C5orf46|SPINK6|DPP4|S100A7|S100A8|S100A9|LCN2|GIG25|IL4R|C1S|CHI3L2|C1R|MMP12|MSMB</t>
  </si>
  <si>
    <t>GOCC:0005576</t>
  </si>
  <si>
    <t>Immune System</t>
  </si>
  <si>
    <t>CCL22|LTF|PI3|LYZ|IL37|BIRC3|SERPINB3|CD1A|TMEM173|S100A7|S100A7A|S100A8|S100A9|LCN2|GIG25|IL4R|LCP1|C1S|CD207|C1R</t>
  </si>
  <si>
    <t>HSA-168256</t>
  </si>
  <si>
    <t>Onychogryposis</t>
  </si>
  <si>
    <t>KRT6B|KRT16|KRT17|LOR|KRT6A</t>
  </si>
  <si>
    <t>HP:0001805</t>
  </si>
  <si>
    <t>Onychogryposis of toenails</t>
  </si>
  <si>
    <t>HP:0008401</t>
  </si>
  <si>
    <t>Angular cheilitis</t>
  </si>
  <si>
    <t>HP:0030318</t>
  </si>
  <si>
    <t>Hyperplastic callus formation</t>
  </si>
  <si>
    <t>HP:0030268</t>
  </si>
  <si>
    <t>Onychogryposis of fingernail</t>
  </si>
  <si>
    <t>HP:0040036</t>
  </si>
  <si>
    <t>Defense response to bacterium</t>
  </si>
  <si>
    <t>LTF|PI3|LYZ|LCE3A|S100A7|S100A8|S100A9|LCN2|KRT6A</t>
  </si>
  <si>
    <t>GO:0042742</t>
  </si>
  <si>
    <t>Sequestering of metal ion</t>
  </si>
  <si>
    <t>S100A7|S100A8|S100A9|LCN2</t>
  </si>
  <si>
    <t>GO:0051238</t>
  </si>
  <si>
    <t>Programmed cell death</t>
  </si>
  <si>
    <t>PI3|KRT6C|KRT6B|BIRC3|KRT16|KRT17|SPINK6|S100A8|S100A9|LOR|SPRR2B|SPRR2D|LCN2|KRT6A|SPRR2A</t>
  </si>
  <si>
    <t>GO:0012501</t>
  </si>
  <si>
    <t>Ectodermal dysplasia</t>
  </si>
  <si>
    <t>KRT6B|CDH3|KRT16|KRT17|KRT6A</t>
  </si>
  <si>
    <t>KW-0038</t>
  </si>
  <si>
    <t>Leukocyte mediated immunity</t>
  </si>
  <si>
    <t>LTF|LYZ|SERPINB3|TMEM173|S100A7|S100A8|S100A9|LCN2|GIG25|IL4R|C1S|C1R</t>
  </si>
  <si>
    <t>GO:0002443</t>
  </si>
  <si>
    <t>Immune system process</t>
  </si>
  <si>
    <t>CCL22|LTF|PI3|LYZ|IL37|SERPINB3|CD1A|KRT16|TMEM173|PARP9|DPP4|S100A7|S100A8|S100A9|LCN2|KRT6A|GIG25|IL4R|LCP1|C1S|CD207|C1R</t>
  </si>
  <si>
    <t>GO:0002376</t>
  </si>
  <si>
    <t>Paronychia</t>
  </si>
  <si>
    <t>HP:0001818</t>
  </si>
  <si>
    <t>Palmoplantar blistering</t>
  </si>
  <si>
    <t>HP:0007446</t>
  </si>
  <si>
    <t>Palmoplantar hyperhidrosis</t>
  </si>
  <si>
    <t>HP:0007410</t>
  </si>
  <si>
    <t>Epidermoid cyst</t>
  </si>
  <si>
    <t>HP:0200040</t>
  </si>
  <si>
    <t>Innate Immune System</t>
  </si>
  <si>
    <t>LTF|PI3|LYZ|BIRC3|SERPINB3|TMEM173|S100A7|S100A7A|S100A8|S100A9|LCN2|GIG25|C1S|C1R</t>
  </si>
  <si>
    <t>HSA-168249</t>
  </si>
  <si>
    <t>Ear pain</t>
  </si>
  <si>
    <t>HP:0030766</t>
  </si>
  <si>
    <t>Innate immune response</t>
  </si>
  <si>
    <t>CCL22|LTF|PI3|KRT16|TMEM173|PARP9|S100A7|S100A8|S100A9|LCN2|C1S|C1R</t>
  </si>
  <si>
    <t>GO:0045087</t>
  </si>
  <si>
    <t>Immunity</t>
  </si>
  <si>
    <t>LTF|CD1A|TMEM173|PARP9|S100A8|S100A9|LCN2|IL4R|C1S|C1R</t>
  </si>
  <si>
    <t>KW-0391</t>
  </si>
  <si>
    <t>InterPro Domains</t>
  </si>
  <si>
    <t>Small proline-rich protein/late cornified envelope protein</t>
  </si>
  <si>
    <t>LCE1D|LCE3A|SPRR2B|SPRR2D|LCE1E</t>
  </si>
  <si>
    <t>IPR026075</t>
  </si>
  <si>
    <t>Fingernail dysplasia</t>
  </si>
  <si>
    <t>HP:0100798</t>
  </si>
  <si>
    <t>Cellular transition metal ion homeostasis</t>
  </si>
  <si>
    <t>MT4|LTF|HEPHL1|S100A8|S100A9|LCN2</t>
  </si>
  <si>
    <t>GO:0046916</t>
  </si>
  <si>
    <t>Intermediate filament</t>
  </si>
  <si>
    <t>KW-0403</t>
  </si>
  <si>
    <t>Follicular hyperkeratosis</t>
  </si>
  <si>
    <t>HP:0007502</t>
  </si>
  <si>
    <t>Abnormality of the plantar skin of foot</t>
  </si>
  <si>
    <t>KRT6C|KRT6B|KRT16|KRT17|LOR|KRT6A|C1R</t>
  </si>
  <si>
    <t>HP:0100872</t>
  </si>
  <si>
    <t>Serine protease inhibitor</t>
  </si>
  <si>
    <t>PI3|SERPINB3|SPINK6|SERPINB4|GIG25</t>
  </si>
  <si>
    <t>KW-0722</t>
  </si>
  <si>
    <t>Oral leukoplakia</t>
  </si>
  <si>
    <t>HP:0002745</t>
  </si>
  <si>
    <t>Nail dystrophy</t>
  </si>
  <si>
    <t>KRT6B|KRT16|KRT17|TMEM173|LOR|KRT6A</t>
  </si>
  <si>
    <t>HP:0008404</t>
  </si>
  <si>
    <t>S100A9 complex</t>
  </si>
  <si>
    <t>S100A7|S100A8|S100A9</t>
  </si>
  <si>
    <t>GOCC:1990662</t>
  </si>
  <si>
    <t>Antimicrobial</t>
  </si>
  <si>
    <t>LTF|LYZ|LCE3A|S100A8|S100A9</t>
  </si>
  <si>
    <t>KW-0929</t>
  </si>
  <si>
    <t>S100A8 complex</t>
  </si>
  <si>
    <t>GOCC:1990661</t>
  </si>
  <si>
    <t>Regulation of immune effector process</t>
  </si>
  <si>
    <t>BIRC3|CD1A|TMEM173|SERPINB4|PARP9|IL4R|C1S|C1R|MMP12</t>
  </si>
  <si>
    <t>GO:0002697</t>
  </si>
  <si>
    <t>Regulation of endopeptidase activity</t>
  </si>
  <si>
    <t>LTF|PI3|BIRC3|SERPINB3|SPINK6|SERPINB4|S100A8|S100A9|GIG25</t>
  </si>
  <si>
    <t>GO:0052548</t>
  </si>
  <si>
    <t>Hoarse voice</t>
  </si>
  <si>
    <t>KRT6B|KRT16|KRT17|KRT6A|C1R</t>
  </si>
  <si>
    <t>HP:0001609</t>
  </si>
  <si>
    <t>Abnormal skin morphology of the palm</t>
  </si>
  <si>
    <t>HP:0040211</t>
  </si>
  <si>
    <t>Regional abnormality of skin</t>
  </si>
  <si>
    <t>KRT6C|KRT6B|KRT16|KRT17|TMEM173|LOR|KRT6A|C1R</t>
  </si>
  <si>
    <t>HP:0011356</t>
  </si>
  <si>
    <t>Lower limb pain</t>
  </si>
  <si>
    <t>HP:0012514</t>
  </si>
  <si>
    <t>SMART Domains</t>
  </si>
  <si>
    <t>Intermediate filament protein</t>
  </si>
  <si>
    <t>SM01391</t>
  </si>
  <si>
    <t>Response to stress</t>
  </si>
  <si>
    <t>MT4|CCL22|LTF|PI3|LYZ|IL37|CDH3|TNC|KRT16|TMEM173|LCE3A|PARP9|DPP4|S100A7|S100A8|S100A9|LCN2|KRT6A|GIG25|IL4R|C1S|CD207|C1R|MMP12</t>
  </si>
  <si>
    <t>GO:0006950</t>
  </si>
  <si>
    <t>Secretory granule lumen</t>
  </si>
  <si>
    <t>LTF|LYZ|SERPINB3|S100A7|S100A8|S100A9|LCN2|GIG25</t>
  </si>
  <si>
    <t>GO:0034774</t>
  </si>
  <si>
    <t>Neutrophil degranulation</t>
  </si>
  <si>
    <t>LTF|LYZ|SERPINB3|TMEM173|S100A7|S100A8|S100A9|LCN2|GIG25</t>
  </si>
  <si>
    <t>HSA-6798695</t>
  </si>
  <si>
    <t>Natal tooth</t>
  </si>
  <si>
    <t>HP:0000695</t>
  </si>
  <si>
    <t>Mouth</t>
  </si>
  <si>
    <t>LTF|LYZ|CDH3|KRT17|S100A8|S100A9|SPRR2D|KRT6A|SPRR2A</t>
  </si>
  <si>
    <t>BTO:0001090</t>
  </si>
  <si>
    <t>Trunk</t>
  </si>
  <si>
    <t>LTF|KRT6B|CD1A|KRT16|KRT17|PARP9|FABP7|S100A8|KRT6A|SNTB1|IL4R|LCP1</t>
  </si>
  <si>
    <t>BTO:0001493</t>
  </si>
  <si>
    <t>Hyperkeratosis</t>
  </si>
  <si>
    <t>KRT6C|KRT6B|CDH3|KRT16|KRT17|LOR|KRT6A</t>
  </si>
  <si>
    <t>HP:0000962</t>
  </si>
  <si>
    <t>Palmoplantar hyperkeratosis</t>
  </si>
  <si>
    <t>HP:0000972</t>
  </si>
  <si>
    <t>Innate immunity</t>
  </si>
  <si>
    <t>TMEM173|PARP9|S100A8|S100A9|LCN2|C1S|C1R</t>
  </si>
  <si>
    <t>KW-0399</t>
  </si>
  <si>
    <t>GO:0043312</t>
  </si>
  <si>
    <t>KEGG Pathways</t>
  </si>
  <si>
    <t>IL-17 signaling pathway</t>
  </si>
  <si>
    <t>S100A7|S100A7A|S100A8|S100A9|LCN2</t>
  </si>
  <si>
    <t>hsa04657</t>
  </si>
  <si>
    <t>Leukocyte activation involved in immune response</t>
  </si>
  <si>
    <t>LTF|LYZ|SERPINB3|TMEM173|S100A7|S100A8|S100A9|LCN2|GIG25|LCP1</t>
  </si>
  <si>
    <t>GO:0002366</t>
  </si>
  <si>
    <t>Response to bacterium</t>
  </si>
  <si>
    <t>LTF|PI3|LYZ|IL37|LCE3A|S100A7|S100A8|S100A9|LCN2|KRT6A</t>
  </si>
  <si>
    <t>GO:0009617</t>
  </si>
  <si>
    <t>Killing of cells of other organism</t>
  </si>
  <si>
    <t>CCL22|LTF|LYZ|LCE3A|KRT6A</t>
  </si>
  <si>
    <t>GO:0031640</t>
  </si>
  <si>
    <t>GO Molecular Function</t>
  </si>
  <si>
    <t>Endopeptidase inhibitor activity</t>
  </si>
  <si>
    <t>LTF|PI3|BIRC3|SERPINB3|SPINK6|SERPINB4|GIG25</t>
  </si>
  <si>
    <t>GO:0004866</t>
  </si>
  <si>
    <t>Keratin</t>
  </si>
  <si>
    <t>KW-0416</t>
  </si>
  <si>
    <t>Serine protease</t>
  </si>
  <si>
    <t>LTF|PRSS53|DPP4|C1S|C1R</t>
  </si>
  <si>
    <t>KW-0720</t>
  </si>
  <si>
    <t>Esophagus</t>
  </si>
  <si>
    <t>KRT6C|KRT16|SERPINB4|LCN2|MMP12</t>
  </si>
  <si>
    <t>BTO:0000959</t>
  </si>
  <si>
    <t>Disulfide bond</t>
  </si>
  <si>
    <t>CCL22|LTF|AADAC|PI3|LYZ|TNC|PRSS53|CD1A|HEPHL1|SPINK6|DPP4|S100A7|LOR|LCN2|IL4R|C1S|CD207|CHI3L2|C1R|MMP12|MSMB</t>
  </si>
  <si>
    <t>KW-1015</t>
  </si>
  <si>
    <t>Regulation of response to external stimulus</t>
  </si>
  <si>
    <t>LTF|IL37|BIRC3|TMEM173|SERPINB4|PARP9|DPP4|FABP7|S100A7|S100A8|S100A9|MMP12</t>
  </si>
  <si>
    <t>GO:0032101</t>
  </si>
  <si>
    <t>S100/Calbindin-D9k, conserved site</t>
  </si>
  <si>
    <t>S100A7|S100A7A|S100A8|S100A9</t>
  </si>
  <si>
    <t>IPR001751</t>
  </si>
  <si>
    <t>S100/CaBP-9k-type, calcium binding, subdomain</t>
  </si>
  <si>
    <t>IPR013787</t>
  </si>
  <si>
    <t>Intermediate filament protein, conserved site</t>
  </si>
  <si>
    <t>IPR018039</t>
  </si>
  <si>
    <t>Intermediate filament, rod domain</t>
  </si>
  <si>
    <t>IPR039008</t>
  </si>
  <si>
    <t>Tongue</t>
  </si>
  <si>
    <t>CDH3|KRT17|S100A8|SPRR2D|SPRR2A</t>
  </si>
  <si>
    <t>BTO:0001385</t>
  </si>
  <si>
    <t>Antimicrobial humoral immune response mediated by antimicrobial peptide</t>
  </si>
  <si>
    <t>CCL22|LTF|S100A7|S100A9|KRT6A</t>
  </si>
  <si>
    <t>GO:0061844</t>
  </si>
  <si>
    <t>Calcium</t>
  </si>
  <si>
    <t>CDH3|CHP2|S100A7|S100A7A|S100A8|S100A9|SNTB1|LCP1|C1S|MMP12</t>
  </si>
  <si>
    <t>KW-0106</t>
  </si>
  <si>
    <t>Enzyme inhibitor activity</t>
  </si>
  <si>
    <t>LTF|PI3|BIRC3|SERPINB3|SPINK6|SERPINB4|PARP9|GIG25</t>
  </si>
  <si>
    <t>GO:0004857</t>
  </si>
  <si>
    <t>Serine-type endopeptidase inhibitor activity</t>
  </si>
  <si>
    <t>GO:0004867</t>
  </si>
  <si>
    <t>Serine hydrolase activity</t>
  </si>
  <si>
    <t>LTF|AADAC|PRSS53|DPP4|C1S|C1R</t>
  </si>
  <si>
    <t>GO:0017171</t>
  </si>
  <si>
    <t>RAGE receptor binding</t>
  </si>
  <si>
    <t>GO:0050786</t>
  </si>
  <si>
    <t>Pfam</t>
  </si>
  <si>
    <t>PF00038</t>
  </si>
  <si>
    <t>S-100/ICaBP type calcium binding domain</t>
  </si>
  <si>
    <t>PF01023</t>
  </si>
  <si>
    <t>Small proline-rich 2</t>
  </si>
  <si>
    <t>SPRR2B|SPRR2D|SPRR2A</t>
  </si>
  <si>
    <t>PF14820</t>
  </si>
  <si>
    <t>Calcium ion binding</t>
  </si>
  <si>
    <t>CDH3|CHP2|S100A7|S100A7A|S100A8|S100A9|LCP1|C1S|C1R|MMP12</t>
  </si>
  <si>
    <t>GO:0005509</t>
  </si>
  <si>
    <t>Chemotaxis</t>
  </si>
  <si>
    <t>CCL22|S100A8|S100A9|TYMP</t>
  </si>
  <si>
    <t>KW-0145</t>
  </si>
  <si>
    <t>Plasma cell</t>
  </si>
  <si>
    <t>DPP4|LCN2|GIG25|C1S|C1R</t>
  </si>
  <si>
    <t>BTO:0000392</t>
  </si>
  <si>
    <t>Pharynx</t>
  </si>
  <si>
    <t>LTF|LYZ|S100A8|KRT6A</t>
  </si>
  <si>
    <t>BTO:0001049</t>
  </si>
  <si>
    <t>Macrophage</t>
  </si>
  <si>
    <t>CCL22|CD1A|CD207|MMP12</t>
  </si>
  <si>
    <t>BTO:0000801</t>
  </si>
  <si>
    <t>Leukocyte activation</t>
  </si>
  <si>
    <t>LTF|LYZ|SERPINB3|TMEM173|DPP4|S100A7|S100A8|S100A9|LCN2|GIG25|LCP1</t>
  </si>
  <si>
    <t>GO:0045321</t>
  </si>
  <si>
    <t>Intermediate filament cytoskeleton</t>
  </si>
  <si>
    <t>KRT6C|KRT16|KRT17|S100A8|KRT6A</t>
  </si>
  <si>
    <t>GOCC:0045111</t>
  </si>
  <si>
    <t>EF-Hand 1, calcium-binding site</t>
  </si>
  <si>
    <t>CHP2|S100A7|S100A7A|S100A8|S100A9|LCP1</t>
  </si>
  <si>
    <t>IPR018247</t>
  </si>
  <si>
    <t>Neutrophil aggregation</t>
  </si>
  <si>
    <t>S100A8|S100A9</t>
  </si>
  <si>
    <t>GO:0070488</t>
  </si>
  <si>
    <t>KRT6C|KRT6B|KRT16|KRT17|S100A8|KRT6A</t>
  </si>
  <si>
    <t>GO:0045111</t>
  </si>
  <si>
    <t>Integumentary system disease</t>
  </si>
  <si>
    <t>KRT6C|KRT6B|CDH3|KRT16|KRT17|TMEM173|LOR|KRT6A|C1S</t>
  </si>
  <si>
    <t>DOID:16</t>
  </si>
  <si>
    <t>Mixed, incl. Immunoregulatory interactions between a Lymphoid and a non-Lymphoid cell, and AIG1-type guanine nucleotide-binding (G) domain</t>
  </si>
  <si>
    <t>CD1A|LAPTM5|S100A8|S100A9|CD207</t>
  </si>
  <si>
    <t>CL:18848</t>
  </si>
  <si>
    <t>HP:0000982</t>
  </si>
  <si>
    <t>Larynx</t>
  </si>
  <si>
    <t>KRT6B|KRT17|KRT6A</t>
  </si>
  <si>
    <t>BTO:0001208</t>
  </si>
  <si>
    <t>KRT6C|KRT16|KRT17|KRT6A</t>
  </si>
  <si>
    <t>GOCC:0005882</t>
  </si>
  <si>
    <t>LTF|LYZ|SERPINB3|S100A7|LCN2|GIG25</t>
  </si>
  <si>
    <t>GOCC:0034774</t>
  </si>
  <si>
    <t>Inflammatory response</t>
  </si>
  <si>
    <t>CCL22|LYZ|IL37|KRT16|S100A8|S100A9|GIG25|IL4R</t>
  </si>
  <si>
    <t>GO:0006954</t>
  </si>
  <si>
    <t>Staphylococcus aureus infection</t>
  </si>
  <si>
    <t>KRT16|KRT17|C1S|C1R</t>
  </si>
  <si>
    <t>hsa05150</t>
  </si>
  <si>
    <t xml:space="preserve">Late cornified envelope </t>
  </si>
  <si>
    <t>LCE1D|LCE3A|LCE1E</t>
  </si>
  <si>
    <t>PF14672</t>
  </si>
  <si>
    <t>Signal</t>
  </si>
  <si>
    <t>CCL22|LTF|PI3|LYZ|CDH3|TNC|PRSS53|CD1A|HEPHL1|C5orf46|SPINK6|LCN2|GIG25|IL4R|C1S|CHI3L2|C1R|MMP12|MSMB</t>
  </si>
  <si>
    <t>KW-0732</t>
  </si>
  <si>
    <t>Regulation of defense response to virus</t>
  </si>
  <si>
    <t>BIRC3|TMEM173|PARP9|MMP12</t>
  </si>
  <si>
    <t>GO:0050688</t>
  </si>
  <si>
    <t>Late cornified envelope protein</t>
  </si>
  <si>
    <t>IPR028205</t>
  </si>
  <si>
    <t>Serine-type endopeptidase activity</t>
  </si>
  <si>
    <t>GO:0004252</t>
  </si>
  <si>
    <t>Keratin type II head, and Large cell acanthoma</t>
  </si>
  <si>
    <t>KRT6C|KRT16|KRT6A</t>
  </si>
  <si>
    <t>CL:36140</t>
  </si>
  <si>
    <t>Sequestering of zinc ion</t>
  </si>
  <si>
    <t>GO:0032119</t>
  </si>
  <si>
    <t>Stratum corneum</t>
  </si>
  <si>
    <t>PI3|LOR</t>
  </si>
  <si>
    <t>BTO:0000344</t>
  </si>
  <si>
    <t>Langerhans cell</t>
  </si>
  <si>
    <t>CD1A|CD207</t>
  </si>
  <si>
    <t>BTO:0000705</t>
  </si>
  <si>
    <t>Cellular zinc ion homeostasis</t>
  </si>
  <si>
    <t>MT4|S100A8|S100A9</t>
  </si>
  <si>
    <t>GO:0006882</t>
  </si>
  <si>
    <t>Animal organ development</t>
  </si>
  <si>
    <t>LTF|PI3|KRT6C|KRT6B|CDH3|TNC|KRT16|KRT17|LCE1D|SPINK6|LCE3A|FABP7|S100A7|LOR|SPRR2B|SPRR2D|LCE1E|KRT6A|SPRR2A|LCP1</t>
  </si>
  <si>
    <t>GO:0048513</t>
  </si>
  <si>
    <t>Calprotectin complex</t>
  </si>
  <si>
    <t>GOCC:1990660</t>
  </si>
  <si>
    <t>Intestinal perforation</t>
  </si>
  <si>
    <t>TYMP|C1R</t>
  </si>
  <si>
    <t>HP:0031368</t>
  </si>
  <si>
    <t>Azurophil granule lumen</t>
  </si>
  <si>
    <t>LYZ|SERPINB3|S100A7|GIG25</t>
  </si>
  <si>
    <t>GOCC:0035578</t>
  </si>
  <si>
    <t>GO:0035578</t>
  </si>
  <si>
    <t>EF-hand domain</t>
  </si>
  <si>
    <t>IPR002048</t>
  </si>
  <si>
    <t>Response to virus</t>
  </si>
  <si>
    <t>CCL22|TMEM173|PARP9|LCN2|CD207|MMP12</t>
  </si>
  <si>
    <t>GO:0009615</t>
  </si>
  <si>
    <t>Alimentary canal</t>
  </si>
  <si>
    <t>LTF|AADAC|KRT6C|LYZ|CHP2|KRT16|SERPINB4|DPP4|S100A8|LCN2|KRT6A|C1S|C1R|MMP12</t>
  </si>
  <si>
    <t>BTO:0000058</t>
  </si>
  <si>
    <t>Bone marrow</t>
  </si>
  <si>
    <t>LTF|LAPTM5|DPP4|LCN2|GIG25|C1S|C1R</t>
  </si>
  <si>
    <t>BTO:0000141</t>
  </si>
  <si>
    <t>Skeletal system</t>
  </si>
  <si>
    <t>LTF|TNC|LAPTM5|DPP4|S100A8|LCN2|GIG25|SNTB1|C1S|CHI3L2|C1R</t>
  </si>
  <si>
    <t>BTO:0001486</t>
  </si>
  <si>
    <t>Toll-like receptor 4 binding</t>
  </si>
  <si>
    <t>GO:0035662</t>
  </si>
  <si>
    <t>Defense response to Gram-negative bacterium</t>
  </si>
  <si>
    <t>LTF|LYZ|LCE3A|S100A7</t>
  </si>
  <si>
    <t>GO:0050829</t>
  </si>
  <si>
    <t>Protein S100-A7</t>
  </si>
  <si>
    <t>S100A7|S100A7A</t>
  </si>
  <si>
    <t>IPR028477</t>
  </si>
  <si>
    <t>Positive regulation of response to stimulus</t>
  </si>
  <si>
    <t>CCL22|LTF|IL37|BIRC3|CDH3|CD1A|CHP2|TMEM173|PARP9|S100A7|S100A8|S100A9|IL4R|C1S|C1R|MMP12</t>
  </si>
  <si>
    <t>GO:0048584</t>
  </si>
  <si>
    <t>Atrophy of alveolar ridges</t>
  </si>
  <si>
    <t>C1S|C1R</t>
  </si>
  <si>
    <t>HP:0006308</t>
  </si>
  <si>
    <t>KRT17|KRT6A</t>
  </si>
  <si>
    <t>DOID:0111556</t>
  </si>
  <si>
    <t>Focal nonepidermolytic palmoplantar keratoderma</t>
  </si>
  <si>
    <t>KRT16|KRT6A</t>
  </si>
  <si>
    <t>DOID:0111708</t>
  </si>
  <si>
    <t>Skin disease</t>
  </si>
  <si>
    <t>KRT6C|KRT6B|KRT16|KRT17|TMEM173|LOR|KRT6A|C1S</t>
  </si>
  <si>
    <t>DOID:37</t>
  </si>
  <si>
    <t>Peptidyl-cysteine S-nitrosylation</t>
  </si>
  <si>
    <t>GO:0018119</t>
  </si>
  <si>
    <t>Keratin type II head</t>
  </si>
  <si>
    <t>KRT6C|KRT6B|KRT6A</t>
  </si>
  <si>
    <t>IPR032444</t>
  </si>
  <si>
    <t>Keratin, type II</t>
  </si>
  <si>
    <t>IPR003054</t>
  </si>
  <si>
    <t>PF16208</t>
  </si>
  <si>
    <t>GO:0005882</t>
  </si>
  <si>
    <t>Polymorphism</t>
  </si>
  <si>
    <t>MT4|CCL22|LTF|AADAC|PI3|KRT6C|KRT6B|LYZ|IL37|BIRC3|CDH3|TNC|SERPINB3|CD1A|LAPTM5|CHP2|HAS3|HEPHL1|C5orf46|LCE1D|SPINK6|TMEM173|LCE3A|PARP9|FABP7|S100A7|S100A7A|S100A9|LOR|SPRR2D|LCE1E|KRT6A|GIG25|TYMP|IL4R|LCP1|C1S|CD207|CHI3L2|C1R|MMP12|MSMB</t>
  </si>
  <si>
    <t>KW-0621</t>
  </si>
  <si>
    <t>EF-hand domain pair</t>
  </si>
  <si>
    <t>IPR011992</t>
  </si>
  <si>
    <t>Ehlers-Danlos syndrome</t>
  </si>
  <si>
    <t>KW-0248</t>
  </si>
  <si>
    <t>Autocrine signaling</t>
  </si>
  <si>
    <t>SERPINB3|S100A8</t>
  </si>
  <si>
    <t>GO:0035425</t>
  </si>
  <si>
    <t>Regulation of defense response to virus by host</t>
  </si>
  <si>
    <t>TMEM173|PARP9|MMP12</t>
  </si>
  <si>
    <t>GO:0050691</t>
  </si>
  <si>
    <t>Iron transport</t>
  </si>
  <si>
    <t>LTF|LCN2</t>
  </si>
  <si>
    <t>KW-0410</t>
  </si>
  <si>
    <t>Extracellular exosome</t>
  </si>
  <si>
    <t>LTF|KRT6C|KRT6B|LYZ|SERPINB3|KRT16|C5orf46|DPP4|S100A8|S100A9|LCN2|KRT6A|GIG25|LCP1|C1R</t>
  </si>
  <si>
    <t>GO:0070062</t>
  </si>
  <si>
    <t>LTF|LYZ|DPP4|S100A7|S100A8|S100A9|LCN2|GIG25|C1S|C1R</t>
  </si>
  <si>
    <t>GOCC:0005615</t>
  </si>
  <si>
    <t>Structural constituent of cytoskeleton</t>
  </si>
  <si>
    <t>KRT6B|KRT16|LOR|KRT6A</t>
  </si>
  <si>
    <t>GO:0005200</t>
  </si>
  <si>
    <t>Arachidonic acid binding</t>
  </si>
  <si>
    <t>GO:0050544</t>
  </si>
  <si>
    <t>Secretory granule</t>
  </si>
  <si>
    <t>GO:0030141</t>
  </si>
  <si>
    <t>Cell differentiation</t>
  </si>
  <si>
    <t>PI3|KRT6C|KRT6B|CDH3|TNC|KRT16|KRT17|LCE1D|SPINK6|LCE3A|FABP7|S100A7|S100A8|S100A9|LOR|SPRR2B|SPRR2D|LCE1E|KRT6A|SPRR2A|TYMP</t>
  </si>
  <si>
    <t>GO:0030154</t>
  </si>
  <si>
    <t>Description</t>
  </si>
  <si>
    <t>P-value</t>
  </si>
  <si>
    <t>Term</t>
  </si>
  <si>
    <t>FDR</t>
  </si>
  <si>
    <t>No. genes in input</t>
  </si>
  <si>
    <t>No. genes</t>
  </si>
  <si>
    <t>Genes</t>
  </si>
  <si>
    <t>ReactomePathway</t>
  </si>
  <si>
    <t>NumberOfProteinInPathway</t>
  </si>
  <si>
    <t>ProteinFromGeneSet</t>
  </si>
  <si>
    <t>HitGenes</t>
  </si>
  <si>
    <t>S100A7A,S100A9,S100A8,LTF,S100A7,LCN2</t>
  </si>
  <si>
    <t>KRT6C,KRT6B,KRT6A,SPINK6,LCE1E,LCE1D,LCE3A,PI3,SPRR2A,SPRR2B,SPRR2D,KRT17,KRT16</t>
  </si>
  <si>
    <t>SPINK6,LCE1E,LCE1D,LCE3A,PI3,SPRR2A,SPRR2B,SPRR2D</t>
  </si>
  <si>
    <t>S100A7A,S100A9,S100A8,LTF,S100A7,PI3,LYZ,LCN2</t>
  </si>
  <si>
    <t>SERPINA3,S100A7A,SERPINB3,S100A9,S100A8,BIRC3,LTF,S100A7,C1S,C1R,PI3,CCL22,LYZ,LCN2</t>
  </si>
  <si>
    <t>SERPINA3,SERPINB3,S100A9,S100A8,LTF,S100A7,LYZ,LCN2</t>
  </si>
  <si>
    <t>Regulation of TLR by endogenous ligand</t>
  </si>
  <si>
    <t>S100A9,S100A8</t>
  </si>
  <si>
    <t>RHO GTPases Activate NADPH Oxidases</t>
  </si>
  <si>
    <t>Gene Symbol</t>
  </si>
  <si>
    <t>Variant Id</t>
  </si>
  <si>
    <t>SNP Id</t>
  </si>
  <si>
    <t>P-Value</t>
  </si>
  <si>
    <t>NES</t>
  </si>
  <si>
    <t>Tissue</t>
  </si>
  <si>
    <t>ENSG00000197457.9</t>
  </si>
  <si>
    <t>STMN3</t>
  </si>
  <si>
    <t>rs8114049</t>
  </si>
  <si>
    <t>Skin - Sun Exposed (Lower leg)</t>
  </si>
  <si>
    <t>ENSG00000203896.9</t>
  </si>
  <si>
    <t>LIME1</t>
  </si>
  <si>
    <t>ENSG00000258366.7</t>
  </si>
  <si>
    <t>RTEL1</t>
  </si>
  <si>
    <t>63687770:63687937:clu_32155</t>
  </si>
  <si>
    <t>NES: Normalized effect size</t>
  </si>
  <si>
    <t>Indication</t>
  </si>
  <si>
    <t>AE</t>
  </si>
  <si>
    <t>Acetaminophen</t>
  </si>
  <si>
    <t>Acetylsalicylic acid</t>
  </si>
  <si>
    <t>Alitretinoin</t>
  </si>
  <si>
    <t>For topical treatment of cutaneous lesions in patients with AIDS-related Kaposi's sarcoma.</t>
  </si>
  <si>
    <t>Arsenic trioxide</t>
  </si>
  <si>
    <t>For induction of remission and consolidation in patients with acute promyelocytic leukemia (APL), and whose APL is characterized by the presence of the t(15;17) translocation or PML/RAR-alpha gene expression</t>
  </si>
  <si>
    <t>Symptoms of overdose include convulsions, muscle weakness and confusion.</t>
  </si>
  <si>
    <t>Azacitidine</t>
  </si>
  <si>
    <t>For treatment of patients with the following French-American-British myelodysplastic syndrome subtypes: refractory anemia or refractory anemia with ringed sideroblasts (if accompanied by neutropenia or thrombocytopenia or requiring transfusions), refractory anemia with excess blasts, refractory anemia with excess blasts in transformation (now classified as acute myelogenous leukemia with multilineage dysplasia), and chronic myelomonocytic leukemia.</t>
  </si>
  <si>
    <t>One case of overdose with azacitidine was reported during clinical trials. A patient experienced diarrhea, nausea, and vomiting after receiving a single IV dose of approximately 290 mg/m2, almost 4 times the recommended starting dose.</t>
  </si>
  <si>
    <t>Azathioprine</t>
  </si>
  <si>
    <t>Belinostat</t>
  </si>
  <si>
    <t>Bexarotene</t>
  </si>
  <si>
    <t>Used orally for the treatment of skin manifestations of cutaneous T-cell lymphoma (CTCL) in patients who are refractory to at least one prior systemic therapy. Also used topically for the treatment of skin lesions in early (stage IA and IB) CTCL in patients who experience refractory or persistent disease with the use of other therapies or are intolerant of other therapies.</t>
  </si>
  <si>
    <t>Calcitriol</t>
  </si>
  <si>
    <t>Used to treat vitamin D deficiency or insufficiency, refractory rickets (vitamin D resistant rickets), familial hypophosphatemia and hypoparathyroidism, and in the management of hypocalcemia and renal osteodystrophy in patients with chronic renal failure undergoing dialysis. Also used in conjunction with calcium in the management and prevention of primary or corticosteroid-induced osteoporosis.</t>
  </si>
  <si>
    <t>Carmustine</t>
  </si>
  <si>
    <t>For the treatment of brain tumors, multiple myeloma, Hodgkin's disease and Non-Hodgkin's lymphomas.</t>
  </si>
  <si>
    <t>Cisplatin</t>
  </si>
  <si>
    <t>For the treatment of metastatic testicular tumors, metastatic ovarian tumors and advanced bladder cancer.</t>
  </si>
  <si>
    <t>Copper</t>
  </si>
  <si>
    <t>Curcumin</t>
  </si>
  <si>
    <t>Cyclophosphamide</t>
  </si>
  <si>
    <t>Cyclosporine</t>
  </si>
  <si>
    <t>Cytarabine</t>
  </si>
  <si>
    <t>Cytarabine syndrome may develop - it is characterized by fever, myalgia, bone pain, occasionally chest pain, maculopapular rash, conjunctivitis, and malaise.</t>
  </si>
  <si>
    <t>Dexamethasone</t>
  </si>
  <si>
    <t>Diazepam</t>
  </si>
  <si>
    <t>Diclofenac</t>
  </si>
  <si>
    <t>Diethylstilbestrol</t>
  </si>
  <si>
    <t>Used in the treatment of prostate cancer. Previously used in the prevention of miscarriage or premature delivery in pregnant women prone to miscarriage or premature delivery.</t>
  </si>
  <si>
    <t>Symptoms of overdose include nausea and vomiting, and withdrawal bleeding may occur in females.</t>
  </si>
  <si>
    <t>Doxorubicin</t>
  </si>
  <si>
    <t>Doxorubicin is used to produce regression in disseminated neoplastic conditions like acute lymphoblastic leukemia, acute myeloblastic leukemia, Wilms’ tumor, neuroblastoma, soft tissue and bone sarcomas, breast carcinoma, ovarian carcinoma, transitional cell bladder carcinoma, thyroid carcinoma, gastric carcinoma, Hodgkin’s disease, malignant lymphoma and bronchogenic carcinoma in which the small cell histologic type is the most responsive compared to other cell types. Doxorubicin is also indicated for use as a component of adjuvant therapy in women with evidence of axillary lymph node involvement following resection of primary breast cancer.</t>
  </si>
  <si>
    <t>Estradiol</t>
  </si>
  <si>
    <t>Etoposide</t>
  </si>
  <si>
    <t>For use in combination with other chemotherapeutic agents in the treatment of refractory testicular tumors and as first line treatment in patients with small cell lung cancer. Also used to treat other malignancies such as lymphoma, non-lymphocytic leukemia, and glioblastoma multiforme.</t>
  </si>
  <si>
    <t>Side effects include alopecia, constipation, diarrhea, nausea and vomiting and secondary malignancies (leukemia).</t>
  </si>
  <si>
    <t>Fenofibrate</t>
  </si>
  <si>
    <t>Fexofenadine</t>
  </si>
  <si>
    <t>Fluorouracil</t>
  </si>
  <si>
    <t>For the topical treatment of multiple actinic or solar keratoses. In the 5% strength it is also useful in the treatment of superficial basal cell carcinomas when conventional methods are impractical, such as with multiple lesions or difficult treatment sites. Fluorouracil injection is indicated in the palliative management of some types of cancer, including colon, esophageal, gastric, rectum, breast, biliary tract, stomach, head and neck, cervical, pancreas, renal cell, and carcinoid.</t>
  </si>
  <si>
    <t>Formaldehyde</t>
  </si>
  <si>
    <t>Gemcitabine</t>
  </si>
  <si>
    <t>Hydrogen peroxide</t>
  </si>
  <si>
    <t>Indomethacin</t>
  </si>
  <si>
    <t>Irinotecan</t>
  </si>
  <si>
    <t>Gastrointestinal complications, such as nausea, vomiting, abdominal cramping, diarrhea, and infection.</t>
  </si>
  <si>
    <t>Isotretinoin</t>
  </si>
  <si>
    <t>Methotrexate</t>
  </si>
  <si>
    <t>Methylprednisolone</t>
  </si>
  <si>
    <t>Miglitol</t>
  </si>
  <si>
    <t>For use as an adjunct to diet to improve glycemic control in patients with non-insulin-dependent diabetes mellitus (NIDDM) whose hyperglycemia cannot be managed with diet alone.</t>
  </si>
  <si>
    <t>Unlike sulfonylureas or insulin, an overdose will not result in hypoglycemia. An overdose may result in transient increases in flatulence, diarrhea, and abdomi-nal discomfort. Because of the lack of extra-intestinal effects seen with miglitol, no serious systemic reactions are expected in the event of an overdose.</t>
  </si>
  <si>
    <t>Mitomycin</t>
  </si>
  <si>
    <t>Nicotine</t>
  </si>
  <si>
    <t>For the relief of nicotine withdrawal symptoms and as an aid to smoking cessation.</t>
  </si>
  <si>
    <t>Nitric Oxide</t>
  </si>
  <si>
    <t>For the treatment of term and near-term (&amp;gt;34 weeks) neonates with hypoxic respiratory failure</t>
  </si>
  <si>
    <t>Oxygen</t>
  </si>
  <si>
    <t>Prednisolone</t>
  </si>
  <si>
    <t>Progesterone</t>
  </si>
  <si>
    <t>Rifampicin</t>
  </si>
  <si>
    <t>For the treatment of Tuberculosis and Tuberculosis-related mycobacterial infections.</t>
  </si>
  <si>
    <t>Rosiglitazone</t>
  </si>
  <si>
    <t>Side effects include fluid retention, congestive heart failure (CHF), liver disease</t>
  </si>
  <si>
    <t>Rosuvastatin</t>
  </si>
  <si>
    <t>Salinomycin</t>
  </si>
  <si>
    <t>Silicon dioxide</t>
  </si>
  <si>
    <t>Silver nitrate</t>
  </si>
  <si>
    <t>Simvastatin</t>
  </si>
  <si>
    <t>Sulfasalazine</t>
  </si>
  <si>
    <t>Tamoxifen</t>
  </si>
  <si>
    <t>Titanium dioxide</t>
  </si>
  <si>
    <t>Titanium dioxide is used in most sunscreens to block UVA and UVB rays, similar to [zinc oxide].</t>
  </si>
  <si>
    <t>Tofacitinib</t>
  </si>
  <si>
    <t>Tretinoin</t>
  </si>
  <si>
    <t>Troglitazone</t>
  </si>
  <si>
    <t>For the treatment of Type II diabetes mellitus. It is used alone or in combination with a sulfonylurea, metformin, or insulin as an adjunct to diet and exercise.</t>
  </si>
  <si>
    <t>Valproic acid</t>
  </si>
  <si>
    <t>Vincristine</t>
  </si>
  <si>
    <t>Vorinostat</t>
  </si>
  <si>
    <t>For the treatment of cutaneous manifestations in patients with cutaneous T-cell lymphoma who have progressive, persistent or recurrent disease on or following two systemic therapies.</t>
  </si>
  <si>
    <t>Zinc</t>
  </si>
  <si>
    <t>Drug</t>
  </si>
  <si>
    <t>Targets</t>
  </si>
  <si>
    <t>Action</t>
  </si>
  <si>
    <t>Antithymocyte immunoglobulin (rabbit)</t>
  </si>
  <si>
    <t>Major histocompatibility complex class I-related gene protein; Integrin alpha-L; T-lymphocyte activation antigen CD86; Low affinity immunoglobulin gamma Fc region receptor II-b; T-cell surface glycoprotein CD4; Integrin beta-1; Integrin alpha-V; Integrin beta-3; T-cell surface glycoprotein CD1a</t>
  </si>
  <si>
    <t>CD1A</t>
  </si>
  <si>
    <t>For prevention of renal transplant rejection</t>
  </si>
  <si>
    <t>Not known whether ATG (rabbit) distributes into human milk; however, other immunoglobulins are distributed into human milk.</t>
  </si>
  <si>
    <t>Palivizumab</t>
  </si>
  <si>
    <t>Fusion glycoprotein F0; Low affinity immunoglobulin gamma Fc region receptor III-B; Complement C1r subcomponent; Complement C1q subcomponent subunit A; Complement C1q subcomponent subunit B; Complement C1q subcomponent subunit C; Low affinity immunoglobulin gamma Fc region receptor III-A; High affinity immunoglobulin gamma Fc receptor I; Low affinity immunoglobulin gamma Fc region receptor II-b</t>
  </si>
  <si>
    <t>C1R</t>
  </si>
  <si>
    <t>For prophylaxis of respiratory diseases casued by respiratory syncytial virus.</t>
  </si>
  <si>
    <t>Aspartic acid</t>
  </si>
  <si>
    <t>Adenylosuccinate Synthetases; Calcium-binding mitochondrial carrier protein Aralar2; Aspartate aminotransferase, cytoplasmic; Aspartoacylase; Asparagine synthetase [glutamine-hydrolyzing]; Argininosuccinate synthase; Aminoacylase-1; Aspartate aminotransferase, mitochondrial; Aspartate--tRNA ligase, cytoplasmic; Calcium-binding mitochondrial carrier protein Aralar1; Aspartyl/asparaginyl beta-hydroxylase; Multifunctional protein ADE2; Adenylosuccinate synthetase isozyme 2; Excitatory amino acid transporter 3; Argininosuccinate synthetase, isoform CRA_a; Aspartate--tRNA ligase, mitochondrial; Isoaspartyl peptidase/L-asparaginase; Ribonuclease pancreatic; Lysozyme C</t>
  </si>
  <si>
    <t>LYZ</t>
  </si>
  <si>
    <t>There is no support for the claim that aspartates are exercise performance enhancers, i.e. ergogenic aids.</t>
  </si>
  <si>
    <t>Icosapent</t>
  </si>
  <si>
    <t>Prostaglandin G/H synthase 2; Prostaglandin G/H synthase 1; Peroxisome proliferator-activated receptor gamma; Peroxisome proliferator-activated receptor delta; Free fatty acid receptor 1; Sodium/calcium exchanger 1; Fatty acid-binding protein, brain; Fatty acid desaturase 1; Long-chain-fatty-acid--CoA ligase 4; Transient receptor potential cation channel subfamily V member 1; Peroxisome proliferator-activated receptor alpha; Arachidonate 5-lipoxygenase</t>
  </si>
  <si>
    <t>FABP7</t>
  </si>
  <si>
    <t>EPA can be used for lowering elevated triglycerides in those who are hyperglyceridemic. In addition, EPA may play a therapeutic role in patients with cystic fibrosis by reducing disease severity and may play a similar role in type 2 diabetics in slowing the progression of diabetic nephropathy.</t>
  </si>
  <si>
    <t>Atorvastatin</t>
  </si>
  <si>
    <t>3-hydroxy-3-methylglutaryl-coenzyme A reductase; Dipeptidyl peptidase 4; Aryl hydrocarbon receptor; Histone deacetylase 2; Nuclear receptor subfamily 1 group I member 3</t>
  </si>
  <si>
    <t>DPP4</t>
  </si>
  <si>
    <t>Sitagliptin</t>
  </si>
  <si>
    <t>Dipeptidyl peptidase 4</t>
  </si>
  <si>
    <t>inhibitor</t>
  </si>
  <si>
    <t>B1 bradykinin receptor; Methylated-DNA--protein-cysteine methyltransferase; Fructose-bisphosphate aldolase A; Elongation factor 1-alpha 1; Alpha-enolase; Glyceraldehyde-3-phosphate dehydrogenase, testis-specific; Nucleoside diphosphate kinase A; Protein disulfide-isomerase; Protein disulfide-isomerase A3; Peroxiredoxin-1; Phosphoserine phosphatase; Triosephosphate isomerase; Elongation factor Tu, mitochondrial; Estrogen receptor alpha; Interleukin-3; Metallothionein-2; Copper chaperone for superoxide dismutase; Histone deacetylase 1; Histone deacetylase 4; DNA-3-methyladenine glycosylase; Semenogelin-1; Superoxide dismutase [Cu-Zn]; Histone deacetylase 8; Apoptosis regulatory protein Siva; Glycine receptor subunit alpha-1; E3 ubiquitin-protein ligase Mdm2; Insulin; Utrophin; Aspartoacylase; Protein S100-A8; Protein S100-A9; Matrix metalloproteinase-9; Tumor protein p73; Protein S100-A2; Cellular tumor antigen p53; Metallothionein-3; Programmed cell death protein 6; DAN domain family member 5; Metallothionein-1A; Alpha-1B-glycoprotein; Alpha-2-macroglobulin; Angiotensinogen; Alpha-2-HS-glycoprotein; Serum amyloid P-component; Apolipoprotein A-I; Apolipoprotein A-II; Apolipoprotein A-IV; Apolipoprotein B receptor; Apolipoprotein E; Apolipoprotein L1; Complement C1q subcomponent subunit B; Complement C1q subcomponent subunit C; Complement C1r subcomponent; Complement C1s subcomponent; Complement C3; Complement C4-B; C4b-binding protein alpha chain; C4b-binding protein beta chain; Complement C5; Lys-63-specific deubiquitinase BRCC36; Complement component C8 alpha chain; Complement component C8 beta chain; Complement component C8 gamma chain; Complement factor B; Complement factor H; Complement factor I; Clusterin; Ceruloplasmin; Carboxypeptidase N catalytic chain; Carboxypeptidase N subunit 2; Dermcidin; Desmoplakin; Coagulation factor XII; Coagulation factor XIII B chain; Prothrombin; Ficolin-3; Fibrinogen alpha chain; Fibronectin; Gelsolin; Hemoglobin subunit alpha; Hemoglobin subunit beta; Haptoglobin-related protein; Hornerin; Insulin-like growth factor-binding protein complex acid labile subunit; Ig alpha-1 chain C region; Ig mu chain C region; Immunoglobulin kappa variable 1-17; Ig kappa chain V-III region GOL; Immunoglobulin lambda variable 3-21; Inter-alpha-trypsin inhibitor heavy chain H1; Inter-alpha-trypsin inhibitor heavy chain H2; Inter-alpha-trypsin inhibitor heavy chain H3; Inter-alpha-trypsin inhibitor heavy chain H4; Immunoglobulin J chain; Junction plakoglobin; Plasma kallikrein; Kininogen-1; Keratin, type II cytoskeletal 1; Keratin, type I cytoskeletal 10; Keratin, type I cytoskeletal 14; Keratin, type I cytoskeletal 16; Keratin, type II cytoskeletal 2 epidermal; Keratin, type II cytoskeletal 5; Keratin, type II cytoskeletal 6A; Keratin, type I cytoskeletal 9; Alpha-1-acid glycoprotein 2; N-acetylmuramoyl-L-alanine amidase; Serum paraoxonase/arylesterase 1; Pregnancy zone protein; Protein S100-A7; Selenoprotein P; Alpha-1-antitrypsin; Alpha-1-antichymotrypsin; Kallistatin; Corticosteroid-binding globulin; Heparin cofactor 2; Sex hormone-binding globulin; Serotransferrin; Transthyretin; Vitronectin; Amyloid-like protein 1; Amyloid-like protein 2; Amyloid beta A4 protein; Poly [ADP-ribose] polymerase 1</t>
  </si>
  <si>
    <t>S100A8; S100A9; C1R; C1S; KRT16; KRT6A; SERPINA3</t>
  </si>
  <si>
    <t>LTF</t>
  </si>
  <si>
    <t>Complement C1s subcomponent</t>
  </si>
  <si>
    <t>C1S</t>
  </si>
  <si>
    <t>Lysozyme C</t>
  </si>
  <si>
    <t>Sucrose</t>
  </si>
  <si>
    <t>Taste receptor type 1 member 2; Beta-lactamase; Lysozyme C; Actin, alpha skeletal muscle; Beta-glucosidase; Amylosucrase; Beta-lactamase; Beta-lactamase CTX-M; Heme oxygenase; Copper transport protein ATOX1; tRNA-splicing ligase RtcB homolog; Orange carotenoid-binding protein; Sucrose porin; Levansucrase</t>
  </si>
  <si>
    <t>Arsanilic acid</t>
  </si>
  <si>
    <t>Lauric acid</t>
  </si>
  <si>
    <t>Genome polyprotein; Genome polyprotein; Genome polyprotein; Hepatocyte nuclear factor 4-alpha; Phospholipase A2, membrane associated; Very low-density lipoprotein receptor; Glycolipid transfer protein; 3-oxoacyl-[acyl-carrier-protein] synthase 2; Lactotransferrin; Protein TonB; Complement component C8 gamma chain; Group IID secretory phospholipase A2; Acyl-homoserine lactone acylase PvdQ; Lymphocyte antigen 96; Toll-like receptor 4; Peroxisome proliferator-activated receptor alpha; Ferrichrome-iron receptor; Ganglioside GM2 activator; Alcohol dehydrogenase class-3; 3-oxoacyl-[acyl-carrier-protein] synthase 3; 3-oxoacyl-[acyl-carrier-protein] synthase 1</t>
  </si>
  <si>
    <t>Propyl alcohol</t>
  </si>
  <si>
    <t>TYMP</t>
  </si>
  <si>
    <t>D-Serine</t>
  </si>
  <si>
    <t>Glutamate receptor ionotropic, NMDA 1; Glycine receptor subunit alpha-1; Serpin B3; Head decoration protein</t>
  </si>
  <si>
    <t>SERPINB3</t>
  </si>
  <si>
    <t>Nimesulide</t>
  </si>
  <si>
    <t>Prostaglandin G/H synthase 2; Group IIE secretory phospholipase A2; Lactotransferrin</t>
  </si>
  <si>
    <t>For the treatment of acute pain, the symptomatic treatment of osteoarthritis and primary dysmenorrhoea in adolescents and adults above 12 years old.</t>
  </si>
  <si>
    <t>Oral TDLO (human): 1.429 mg/kg; Oral TDLO (woman): 2 mg/kg; Oral LD50 (rat): 200 mg/kg; Oral LD50 (mouse): 392 mg/kg</t>
  </si>
  <si>
    <t>Vildagliptin</t>
  </si>
  <si>
    <t>IL4R</t>
  </si>
  <si>
    <t>Alogliptin</t>
  </si>
  <si>
    <t xml:space="preserve">Indicated as an adjunct to diet and exercise to improve glycemic control in adults with type 2 diabetes mellitus. </t>
  </si>
  <si>
    <t xml:space="preserve">Common adverse reactions (reported in ≥4% of patients treated with alogliptin 25 mg and more frequently than in patients who received placebo) are: nasopharyngitis, headache, and upper respiratory tract infection. </t>
  </si>
  <si>
    <t>Saxagliptin</t>
  </si>
  <si>
    <t xml:space="preserve">Treatment of type 2 diabetes mellitus to improve glycemic control in combination with other agents or as monotherapy. </t>
  </si>
  <si>
    <t>Adverse reactions reported in ≥5% of patients treated with saxagliptin and more commonly than in patients treated with placebo are: upper respiratory tract infection, urinary tract infection, and headache.</t>
  </si>
  <si>
    <t>Human C1-esterase inhibitor</t>
  </si>
  <si>
    <t>Complement C1r subcomponent; Complement C1s subcomponent; Plasma kallikrein; Coagulation factor XII; Coagulation factor XI; Tissue-type plasminogen activator; Prothrombin</t>
  </si>
  <si>
    <t>C1R; C1S</t>
  </si>
  <si>
    <t>Parecoxib</t>
  </si>
  <si>
    <t>Prostaglandin G/H synthase 2; Lactotransferrin</t>
  </si>
  <si>
    <t>Used for short term perioperative pain control.</t>
  </si>
  <si>
    <t>Linagliptin</t>
  </si>
  <si>
    <t>Amyloid beta A4 protein; Adenosylhomocysteinase; Histone H2B type 1-C/E/F/G/I; Glyceraldehyde-3-phosphate dehydrogenase; Nucleoside diphosphate kinase A; Histone H1.4; Peroxiredoxin-1; Protein S100-A8; 40S ribosomal protein SA; Actin, cytoplasmic 2; Alpha-enolase; Elongation factor 1-alpha 1; Keratin, type II cytoskeletal 8; Protein disulfide-isomerase; Protein disulfide-isomerase A3; 60 kDa heat shock protein, mitochondrial; Heat shock 70 kDa protein 13; 78 kDa glucose-regulated protein; Endoplasmin; Serotransferrin; Cell growth-regulating nucleolar protein; 40S ribosomal protein S2; Serine/arginine-rich splicing factor 1; Heterogeneous nuclear ribonucleoproteins A2/B1; Heterogeneous nuclear ribonucleoprotein H; Heterogeneous nuclear ribonucleoprotein H3; Cobalt-precorrin-5B C(1)-methyltransferase; Heterogeneous nuclear ribonucleoprotein L; Splicing factor, proline- and glutamine-rich; Splicing factor 3A subunit 2; Receptor of activated protein C kinase 1; Alpha-actinin-1; Aminoacylase-1; Annexin A4; Annexin A5; Calreticulin; Pyruvate kinase PKM; Alcohol dehydrogenase [NADP(+)]; NADH-cytochrome b5 reductase 3; Glutathione reductase, mitochondrial; Transketolase; Peroxiredoxin-2; Peroxiredoxin-6; Peptidyl-prolyl cis-trans isomerase A; Heat shock cognate 71 kDa protein; Heat shock protein HSP 90-alpha; Prostaglandin E synthase 3; Stress-induced-phosphoprotein 1; Translation elongation factor 1 alpha 1-like 14; Eukaryotic translation initiation factor 6; Eukaryotic initiation factor 4A-I; Glucose-6-phosphate isomerase; L-lactate dehydrogenase A chain; Phosphoglycerate kinase 1; Tubulin alpha-3C/D chain; Tubulin beta chain; Cofilin-1; 14-3-3 protein beta/alpha; Aspartate aminotransferase, cytoplasmic; Glutathione synthetase; Hepatoma-derived growth factor; Isocitrate dehydrogenase [NAD] subunit alpha, mitochondrial; Chloride intracellular channel protein 1; Proteasome activator complex subunit 1; Phosphatidylethanolamine-binding protein 1; Phosphoglycerate mutase 1; Ran-specific GTPase-activating protein; UDP-glucose 6-dehydrogenase; Beta-2-microglobulin; Protein SCO1 homolog, mitochondrial; Alternative prion protein; Glycine receptor subunit alpha-1; Huntingtin; Endonuclease 8-like 1; Endonuclease 8-like 2; Hephaestin-like protein 1; Plasminogen activator inhibitor 1; Protein S100-A2; Protein S100-A4; Alpha-synuclein; Brain-derived neurotrophic factor; Protein DJ-1; Islet amyloid polypeptide; Tachykinin-3; Alpha-1B-glycoprotein; Afamin; Angiotensinogen; Alpha-2-HS-glycoprotein; Serum amyloid P-component; Apolipoprotein A-I; Apolipoprotein A-II; Apolipoprotein A-IV; Apolipoprotein B receptor; Apolipoprotein C-II; Apolipoprotein C-III; Apolipoprotein D; Apolipoprotein E; Beta-2-glycoprotein 1; Zinc-alpha-2-glycoprotein; Complement C1q subcomponent subunit C; Complement C1s subcomponent; Complement C3; Complement C4-B; C4b-binding protein alpha chain; Complement C5; Complement component C8 beta chain; Complement component C9; Complement factor H; Complement factor I; Tetranectin; Clusterin; Prothrombin; Complement component 1 Q subcomponent-binding protein, mitochondrial; Gelsolin; Hemoglobin subunit alpha; Hemoglobin subunit beta; Chromobox protein homolog 5; Haptoglobin-related protein; Insulin-like growth factor-binding protein complex acid labile subunit; Ig gamma-1 chain C region; Ig gamma-4 chain C region; Ig kappa chain V-III region GOL; Immunoglobulin lambda-like polypeptide 1; Inter-alpha-trypsin inhibitor heavy chain H2; Kininogen-1; Keratin, type II cytoskeletal 1; Keratin, type I cytoskeletal 10; Keratin, type II cytoskeletal 2 epidermal; Keratin, type I cytoskeletal 9; Leucine-rich alpha-2-glycoprotein; Lumican; N-acetylmuramoyl-L-alanine amidase; Plasminogen; Serum paraoxonase/arylesterase 1; Platelet basic protein; Alpha-1-antitrypsin; Kallistatin; Corticosteroid-binding globulin; Thyroxine-binding globulin; Antithrombin-III; Heparin cofactor 2; Pigment epithelium-derived factor; Alpha-2-antiplasmin; Plasma protease C1 inhibitor; Transthyretin; Vitronectin; Amyloid-like protein 1</t>
  </si>
  <si>
    <t>S100A8; HEPHL1; C1S</t>
  </si>
  <si>
    <t>Conestat alfa</t>
  </si>
  <si>
    <t>Complement C1r subcomponent; Complement C1s subcomponent; Plasma kallikrein; Coagulation factor XII; Prothrombin; Coagulation factor XI; Tissue-type plasminogen activator</t>
  </si>
  <si>
    <t>For the treatment of acute attacks of hereditary angioedema (HAE) due to C1 esterase inhibitor deficiency in adults.</t>
  </si>
  <si>
    <t>The common adverse reactions (≥ 2%) reported in clinical trials were headache, nausea, and diarrhea._x000D_
_x000D_
Serious arterial and venous thromboembolic (TE) events have been reported at the recommended dose of plasma derived C1 esterase inhibitor products in patients with risk factors.  Risk factors may include the presence of an indwelling venous catheter/access device, prior history of thrombosis, underlying atherosclerosis, use of oral contraceptives or certain androgens, morbid obesity, and immobility.  Monitor patients with known risk factors for TE events during and after administration.</t>
  </si>
  <si>
    <t>Tipiracil</t>
  </si>
  <si>
    <t>Thymidine phosphorylase</t>
  </si>
  <si>
    <t>Dupilumab</t>
  </si>
  <si>
    <t>Interleukin-4 receptor subunit alpha; Interleukin-13; Interleukin-4</t>
  </si>
  <si>
    <t>Zinc acetate</t>
  </si>
  <si>
    <t>Zinc chloride</t>
  </si>
  <si>
    <t>B1 bradykinin receptor; Methylated-DNA--protein-cysteine methyltransferase; Fructose-bisphosphate aldolase A; Elongation factor 1-alpha 1; Alpha-enolase; Glyceraldehyde-3-phosphate dehydrogenase, testis-specific; Nucleoside diphosphate kinase A; Protein disulfide-isomerase; Protein disulfide-isomerase A3; Peroxiredoxin-1; Phosphoserine phosphatase; Triosephosphate isomerase; Elongation factor Tu, mitochondrial; Estrogen receptor alpha; Interleukin-3; Metallothionein-2; Copper chaperone for superoxide dismutase; Histone deacetylase 1; Histone deacetylase 4; DNA-3-methyladenine glycosylase; Semenogelin-1; Superoxide dismutase [Cu-Zn]; Histone deacetylase 8; Apoptosis regulatory protein Siva; Glycine receptor subunit alpha-1; E3 ubiquitin-protein ligase Mdm2; Insulin; Utrophin; Aspartoacylase; Protein S100-A8; Protein S100-A9; Matrix metalloproteinase-9; Tumor protein p73; Protein S100-A2; Cellular tumor antigen p53; Metallothionein-3; Metallothionein-1A; Alpha-2-macroglobulin; Alpha-2-HS-glycoprotein; Apolipoprotein A-I; Apolipoprotein B receptor; Apolipoprotein E; Apolipoprotein L1; Complement C1q subcomponent subunit B; Complement C1q subcomponent subunit C; Complement C1r subcomponent; Complement C1s subcomponent; Complement C3; Complement C4-B; C4b-binding protein alpha chain; C4b-binding protein beta chain; Complement C5; Lys-63-specific deubiquitinase BRCC36; Complement factor H; Clusterin; Ceruloplasmin; Carboxypeptidase N catalytic chain; Carboxypeptidase N subunit 2; Dermcidin; Fibrinogen alpha chain; Fibronectin; Hemoglobin subunit alpha; Hemoglobin subunit beta; Haptoglobin; Insulin-like growth factor-binding protein complex acid labile subunit; Inter-alpha-trypsin inhibitor heavy chain H1; Inter-alpha-trypsin inhibitor heavy chain H2; Inter-alpha-trypsin inhibitor heavy chain H3; Inter-alpha-trypsin inhibitor heavy chain H4; Immunoglobulin J chain; Plasma kallikrein; Kininogen-1; Keratin, type I cytoskeletal 9; Alpha-1-acid glycoprotein 2; N-acetylmuramoyl-L-alanine amidase; Serum paraoxonase/arylesterase 1; Pregnancy zone protein; Protein S100-A7; Selenoprotein P; Alpha-1-antitrypsin; Alpha-1-antichymotrypsin; Corticosteroid-binding globulin; Heparin cofactor 2; Sex hormone-binding globulin; Serotransferrin; Transthyretin; Vitronectin; Amyloid-like protein 1; Amyloid-like protein 2; Amyloid beta A4 protein; Poly [ADP-ribose] polymerase 1; Apolipoprotein B-100; Hemopexin; Histidine-rich glycoprotein; Coagulation factor XI; C-&gt;U-editing enzyme APOBEC-1; Semenogelin-2</t>
  </si>
  <si>
    <t>S100A8; S100A9; C1R; C1S; SERPINA3</t>
  </si>
  <si>
    <t>Zinc sulfate, unspecified form</t>
  </si>
  <si>
    <t>Sutimlimab</t>
  </si>
  <si>
    <t>Target in VHE</t>
  </si>
  <si>
    <t>regulator|regulator|modulator|modulator|binder</t>
  </si>
  <si>
    <t>NA</t>
  </si>
  <si>
    <t>NA|cofactor|NA</t>
  </si>
  <si>
    <t>Gene</t>
  </si>
  <si>
    <t>Change</t>
  </si>
  <si>
    <t>Interaction</t>
  </si>
  <si>
    <t>downregulated</t>
  </si>
  <si>
    <t>upregulated</t>
  </si>
  <si>
    <t>Adenosine</t>
  </si>
  <si>
    <t>BIRC3</t>
  </si>
  <si>
    <t>Cyclophosphamide metabolite results in decreased expression of BIRC3 mRNA</t>
  </si>
  <si>
    <t>Doxorubicin results in decreased expression of BIRC3 mRNA</t>
  </si>
  <si>
    <t>Etoposide results in decreased expression of BIRC3 mRNA</t>
  </si>
  <si>
    <t>Indomethacin results in decreased expression of BIRC3 mRNA</t>
  </si>
  <si>
    <t>Nitric Oxide results in decreased expression of BIRC3 mRNA</t>
  </si>
  <si>
    <t>Selenium</t>
  </si>
  <si>
    <t>Sodium Selenite results in decreased expression of BIRC3 mRNA</t>
  </si>
  <si>
    <t>CCL22</t>
  </si>
  <si>
    <t>fexofenadine results in decreased expression of CCL22 mRNA</t>
  </si>
  <si>
    <t>CDH3</t>
  </si>
  <si>
    <t>IL37</t>
  </si>
  <si>
    <t>Rifampin results in increased expression of IL37 mRNA</t>
  </si>
  <si>
    <t>Simvastatin results in decreased expression of IL4R mRNA</t>
  </si>
  <si>
    <t>KRT16</t>
  </si>
  <si>
    <t>tofacitinib results in decreased expression of KRT16 mRNA</t>
  </si>
  <si>
    <t>KRT17</t>
  </si>
  <si>
    <t>bexarotene results in decreased expression of KRT17 mRNA</t>
  </si>
  <si>
    <t>KRT6A</t>
  </si>
  <si>
    <t>titanium dioxide results in decreased expression of KRT6A mRNA</t>
  </si>
  <si>
    <t>KRT6B</t>
  </si>
  <si>
    <t>gemcitabine results in decreased expression of LYZ mRNA</t>
  </si>
  <si>
    <t>MMP12</t>
  </si>
  <si>
    <t>Diclofenac results in decreased expression of MMP12 mRNA</t>
  </si>
  <si>
    <t>Methylprednisolone results in decreased expression of MMP12 mRNA</t>
  </si>
  <si>
    <t>Prednisolone results in decreased expression of MMP12 mRNA</t>
  </si>
  <si>
    <t>MT4</t>
  </si>
  <si>
    <t>PI3</t>
  </si>
  <si>
    <t>Rosuvastatin Calcium results in decreased expression of PI3 mRNA</t>
  </si>
  <si>
    <t>S100A9</t>
  </si>
  <si>
    <t>miglitol results in decreased expression of S100A9 mRNA</t>
  </si>
  <si>
    <t>SERPINA3</t>
  </si>
  <si>
    <t>Tamoxifen results in decreased expression of SERPINA3 mRNA</t>
  </si>
  <si>
    <t>TNC</t>
  </si>
  <si>
    <t>Diazepam results in decreased expression of TNC mRNA</t>
  </si>
  <si>
    <t>salinomycin results in decreased expression of TNC mRNA</t>
  </si>
  <si>
    <t>Mitomycin results in decreased expression of TYMP mRNA</t>
  </si>
  <si>
    <t>Sulfasalazine results in decreased expression of TYMP mRNA</t>
  </si>
  <si>
    <t>Adenosine is indicated as an adjunct to thallium-201 in myocardial perfusion scintigraphy in patients unable to adequately exercise. It is also indicated to convert sinus rhythm of paroxysmal supraventricular tachycardia.</t>
  </si>
  <si>
    <t>For the supplementation of total parenteral nutrition to prevent hyposelenemia.</t>
  </si>
  <si>
    <t>Oral LD50 of 6700mg/kg in rats. Selenium exposure is teratogenic and can result in fetal death as tested in mice. Chronic toxicity is characterized by hair loss, white horizontal streaking on fingernails, paronchyia, fatigue, irritability, hyperreflexia, nausea, vomiting, garlic odor on breath, and metallic taste. Serum selenium correlates weakly with symtoms. Blood chemistry as well as liver and kidney function are normally unnaffected. Acute toxicity presents as stupor, respiratory depression, and hypotension. ST elevations and t-wave changes characteristic of myocardial infarction may be observed.</t>
  </si>
  <si>
    <t>Category</t>
  </si>
  <si>
    <t>Cetuximab</t>
  </si>
  <si>
    <t>Epidermal growth factor receptor; Low affinity immunoglobulin gamma Fc region receptor III-B; Complement C1q subcomponent subunit A; Complement C1q subcomponent subunit B; Complement C1q subcomponent subunit C; Low affinity immunoglobulin gamma Fc region receptor III-A; High affinity immunoglobulin gamma Fc receptor I; Low affinity immunoglobulin gamma Fc region receptor II-a</t>
  </si>
  <si>
    <t>EGFR</t>
  </si>
  <si>
    <t>Trastuzumab</t>
  </si>
  <si>
    <t>Receptor tyrosine-protein kinase erbB-2</t>
  </si>
  <si>
    <t>ERBB2</t>
  </si>
  <si>
    <t>Adenosine phosphate</t>
  </si>
  <si>
    <t>5'-AMP-activated protein kinase; Adenosine kinase; 5'-AMP-activated protein kinase subunit beta-1; Acetyl-coenzyme A synthetase, cytoplasmic; 5'-AMP-activated protein kinase catalytic subunit alpha-1; Adenylate cyclase type 1; Long-chain-fatty-acid--CoA ligase 1; Cyclic AMP-responsive element-binding protein 1; DNA; cAMP-specific 3',5'-cyclic phosphodiesterase 4B; Glycogen phosphorylase, liver form; Histidine triad nucleotide-binding protein 1; cAMP-specific 3',5'-cyclic phosphodiesterase 4D; Fructose-1,6-bisphosphatase 1</t>
  </si>
  <si>
    <t>CREB1</t>
  </si>
  <si>
    <t>For nutritional supplementation, also for treating dietary shortage or imbalance</t>
  </si>
  <si>
    <t>Baclofen</t>
  </si>
  <si>
    <t>Gamma-aminobutyric acid type B receptor subunit 2; C-X-C chemokine receptor type 4; Gamma-aminobutyric acid type B receptor subunit 1</t>
  </si>
  <si>
    <t>CXCR4</t>
  </si>
  <si>
    <t>Adapalene</t>
  </si>
  <si>
    <t>Retinoic acid receptor beta; Retinoic acid receptor gamma; Retinoic acid receptor RXR-beta; Retinoic acid receptor RXR-gamma; Retinoic acid receptor RXR-alpha; Transcription factor AP-1; Toll-like receptor 2; Retinoic acid receptor alpha; Aspartate aminotransferase, cytoplasmic</t>
  </si>
  <si>
    <t>JUN</t>
  </si>
  <si>
    <t>Lidocaine</t>
  </si>
  <si>
    <t>Sodium channel protein type 10 subunit alpha; Sodium channel protein type 9 subunit alpha; Sodium channel protein type 5 subunit alpha; Epidermal growth factor receptor; Sodium channel protein type 4 subunit alpha; Alpha-1-acid glycoprotein 1; Alpha-1-acid glycoprotein 2</t>
  </si>
  <si>
    <t>Gefitinib</t>
  </si>
  <si>
    <t>Epidermal growth factor receptor</t>
  </si>
  <si>
    <t>antagonist</t>
  </si>
  <si>
    <t>For the continued treatment of patients with locally advanced or metastatic non-small cell lung cancer after failure of either platinum-based or docetaxel chemotherapies.</t>
  </si>
  <si>
    <t>Framycetin</t>
  </si>
  <si>
    <t>16S ribosomal RNA; 30S ribosomal protein S12; C-X-C chemokine receptor type 4</t>
  </si>
  <si>
    <t>For the treatment of bacterial blepharitis, bacterial bonjunctivitis, corneal injuries, corneal ulcers and meibomianitis. For the prophylaxis of ocular infections following foreign body removal</t>
  </si>
  <si>
    <t>Erlotinib</t>
  </si>
  <si>
    <t>Nuclear receptor subfamily 1 group I member 2; Epidermal growth factor receptor</t>
  </si>
  <si>
    <t>Erlotinib is indicated for:_x000D_
_x000D_
- The treatment of metastatic non-small cell lung cancer (NSCLC) with tumors showing epidermal growth factor receptor (EGFR) exon 19 deletions or exon 21 (L858R) substitution mutations [FDA label]. _x000D_
_x000D_
- In combination with first-line treatment for patients diagnosed with locally advanced, unresectable or metastatic pancreatic cancer [FDA label]._x000D_
_x000D_
The safety and efficacy of erlotinib have not been established for patients with NSCLC whose tumors show other EGFR mutations. Additionally it is not recommended for use in combination with platinum-based chemotherapy. [FDA label]</t>
  </si>
  <si>
    <t xml:space="preserve">Symptoms of overdose include diarrhea, rash, and liver transaminase elevation. The most common adverse reactions (&gt;50%) in NSCLC are rash, diarrhea, anorexia and fatigue. The most common adverse reactions (&gt;50%) in pancreatic cancer are fatigue, rash, nausea and anorexia. </t>
  </si>
  <si>
    <t>Vinblastine</t>
  </si>
  <si>
    <t>Tubulin alpha-1A chain; Tubulin beta chain; Tubulin delta chain; Tubulin gamma-1 chain; Tubulin epsilon chain; Transcription factor AP-1</t>
  </si>
  <si>
    <t>For treatment of breast cancer, testicular cancer, lymphomas, neuroblastoma, Hodgkin's and non-Hodgkin's lymphomas, mycosis fungoides, histiocytosis, and Kaposi's sarcoma.</t>
  </si>
  <si>
    <t>Niacin</t>
  </si>
  <si>
    <t>Hydroxycarboxylic acid receptor 3; Hydroxycarboxylic acid receptor 2; Nicotinate-nucleotide pyrophosphorylase [carboxylating]; Nicotinamide N-methyltransferase</t>
  </si>
  <si>
    <t>NNMT</t>
  </si>
  <si>
    <t>Arachidonate 5-lipoxygenase; Prostaglandin G/H synthase 2; Prostaglandin G/H synthase 1; Acetyl-CoA acetyltransferase, mitochondrial; Phospholipase A2; Cystine/glutamate transporter; Nuclear factor NF-kappa-B p105 subunit; Nuclear factor NF-kappa-B p100 subunit</t>
  </si>
  <si>
    <t>NFKB1</t>
  </si>
  <si>
    <t>Pseudoephedrine</t>
  </si>
  <si>
    <t>Sodium-dependent noradrenaline transporter; Sodium-dependent dopamine transporter; Alpha-1A adrenergic receptor; Alpha-2A adrenergic receptor; Sodium-dependent serotonin transporter; Beta-2 adrenergic receptor; Beta-1 adrenergic receptor; Nuclear factor of activated T-cells, cytoplasmic 1; Tumor necrosis factor; Nuclear factor NF-kappa-B p105 subunit; activator protein 1; Interleukin-2</t>
  </si>
  <si>
    <t>Irbesartan</t>
  </si>
  <si>
    <t>Type-1 angiotensin II receptor; Transcription factor AP-1</t>
  </si>
  <si>
    <t>Inhibitor of nuclear factor kappa-B kinase subunit beta; Thioredoxin reductase 1, cytoplasmic; Transcription factor AP-1; G1/S-specific cyclin-D1; Mitogen-activated protein kinase 3; Mitogen-activated protein kinase 1; RAC-alpha serine/threonine-protein kinase; Cyclin-dependent kinase inhibitor 1; Histone deacetylase 1; Protein PML</t>
  </si>
  <si>
    <t>Naloxone</t>
  </si>
  <si>
    <t>Mu-type opioid receptor; Delta-type opioid receptor; Kappa-type opioid receptor; Cyclic AMP-responsive element-binding protein 1; Estrogen receptor alpha; Toll-like receptor 4; Liver carboxylesterase 1</t>
  </si>
  <si>
    <t>Lapatinib</t>
  </si>
  <si>
    <t>Epidermal growth factor receptor; Receptor tyrosine-protein kinase erbB-2</t>
  </si>
  <si>
    <t>EGFR; ERBB2</t>
  </si>
  <si>
    <t>Indicated in combination with capecitabine for the treatment of patients with advanced or metastatic breast cancer whose tumors overexpress the human epidermal receptor type 2 (HER2) protein and who have received prior therapy including an anthracycline, a taxane, and trastuzumab.</t>
  </si>
  <si>
    <t>There has been a report of one patient who took 3,000 mg of lapatinib for 10 days. This patient had grade 3 diarrhea and vomiting on day 10.</t>
  </si>
  <si>
    <t>Panitumumab</t>
  </si>
  <si>
    <t>suppressor</t>
  </si>
  <si>
    <t>For the treatment of EGFR-expressing, metastatic colorectal carcinoma that is refractory to fluoropyrimidine-, oxaliplatin-, and irinotecan- containing chemotherapy regimens.</t>
  </si>
  <si>
    <t>Panitumumab was shown to cause skin, ocular and mucosal related toxicities in 90% of patients receiving panitumumab. Subsequent to the development of severe dermatologic toxicities, infectious complications, including sepsis, septic death, and abscesses requiring incisions and drainage, were reported.</t>
  </si>
  <si>
    <t>Vandetanib</t>
  </si>
  <si>
    <t>Vascular endothelial growth factor A; Epidermal growth factor receptor; Protein-tyrosine kinase 6; Angiopoietin-1 receptor; Proto-oncogene tyrosine-protein kinase receptor Ret</t>
  </si>
  <si>
    <t xml:space="preserve">Vandetanib is currently approved as an alternative to local therapies for both unresectable and disseminated disease. Because Vandetanib can prolong the Q-T interval, it is contraindicated for use in patients with serious cardiac complications such as congenital long QT syndrome and uncompensated heart failure. </t>
  </si>
  <si>
    <t>Trastuzumab emtansine</t>
  </si>
  <si>
    <t>antibody</t>
  </si>
  <si>
    <t xml:space="preserve">Used in HER2-positive, metastatic breast cancer patients who have already used taxane and/or trastuzumab for metastatic disease or had their cancer recur within 6 months of adjuvant treatment._x000D_
_x000D_
</t>
  </si>
  <si>
    <t xml:space="preserve">The FDA label includes a black box warning of serious side effects such as hepatotoxicity, embryo-fetal toxicity, and cardiac toxicity. </t>
  </si>
  <si>
    <t>Pertuzumab</t>
  </si>
  <si>
    <t>Plerixafor</t>
  </si>
  <si>
    <t>C-X-C chemokine receptor type 4</t>
  </si>
  <si>
    <t>Used in combination with granulocyte-colony stimulating factor (G-CSF, filgrastim) to mobilize hematopoietic stem cells to the peripheral blood for collection and subsequent autologous transplantation in patients with non-Hodgkin’s lymphoma (NHL) and multiple myeloma (MM).</t>
  </si>
  <si>
    <t xml:space="preserve">LD50, mouse, SC: 16.3 mg/kg;_x000D_
LD50, rat, SC: &gt;50 mg/kg;_x000D_
LD50, mouse and rat, IV injection: 5.2 mg/kg _x000D_
</t>
  </si>
  <si>
    <t>Nandrolone decanoate</t>
  </si>
  <si>
    <t>Androgen receptor; Proto-oncogene c-Fos; 5-hydroxytryptamine 2 receptor; 5-hydroxytryptamine receptor 1B; Insulin-like growth factor 1 receptor; Dopamine receptor</t>
  </si>
  <si>
    <t>FOS</t>
  </si>
  <si>
    <t>Nadroparin</t>
  </si>
  <si>
    <t>Antithrombin-III; P-selectin; Proto-oncogene c-Fos; Myc proto-oncogene protein</t>
  </si>
  <si>
    <t>Nadroparin is used for prophylaxis of thromboembolic disorders and general surgery in orthopedic surgery, treatment of deep vein thrombosis, prevention of clotting during hemodialysis and treatment of unstable angina and non-Q wave myocardial infarction.</t>
  </si>
  <si>
    <t>Osteopenia with extended use, skin necrosis, thrombocytosis, severe immunologically-mediated thrombocytopenia, eosinophilia (rare), calcinosis rarely occurs at the injection site, severe bleeding, transient elevation of liver transaminases.</t>
  </si>
  <si>
    <t>Triflusal</t>
  </si>
  <si>
    <t>Prostaglandin G/H synthase 1; Nuclear factor NF-kappa-B p105 subunit; Nitric oxide synthase, inducible; cAMP and cAMP-inhibited cGMP 3',5'-cyclic phosphodiesterase 10A</t>
  </si>
  <si>
    <t>Afatinib</t>
  </si>
  <si>
    <t>Epidermal growth factor receptor; Receptor tyrosine-protein kinase erbB-2; Receptor tyrosine-protein kinase erbB-4</t>
  </si>
  <si>
    <t>Osimertinib</t>
  </si>
  <si>
    <t>Necitumumab</t>
  </si>
  <si>
    <t xml:space="preserve">Necitumumab is approved for use in combination with cisplatin and gemcitabine as a first-line treatment for metastatic squamous non-small cell lung cancer (NSCLC). It is not indicated for treatment of non-squamous NSCLC. </t>
  </si>
  <si>
    <t xml:space="preserve">The poor safety profile of necitumumab has been one of the major limitations of its use.  Rigorous monitoring of the following adverse events is recommended for the use of this drug: cardiopulmonary arrest, hypomagnesia, venous and arterial thromboembolic events, dermatologic toxicities, and infusion-related reactions. Due to observations of increased toxicity and mortality in treatment of non-squamous NSCLC, necitumumab is only recommended for the treatment of squamous NSCLC in combination with cisplatin and gemcitabine. Animal studies suggest potential embryo-fetal toxicity. </t>
  </si>
  <si>
    <t>Foreskin keratinocyte (neonatal)</t>
  </si>
  <si>
    <t>Fibroblast growth factor 1; Epidermal growth factor receptor; Granulocyte-macrophage colony-stimulating factor receptor subunit alpha; Interleukin-1 beta; Interleukin-6; Interferon gamma; Platelet-derived growth factor receptor alpha; TGF-beta receptor type-2; Transforming growth factor beta-1; Tumor necrosis factor; Vascular endothelial growth factor A; Fibroblast growth factor receptor 2</t>
  </si>
  <si>
    <t>Tucatinib</t>
  </si>
  <si>
    <t>Receptor tyrosine-protein kinase erbB-2; Receptor tyrosine-protein kinase erbB-3</t>
  </si>
  <si>
    <t>Neratinib</t>
  </si>
  <si>
    <t>For use as an extended adjuvant treatment in adult patients with early stage HER2-overexpressed/amplified breast cancer, to follow adjuvant trastuzumab-based therapy [FDA Label].</t>
  </si>
  <si>
    <t>Use of neratinib may produce diarrhea and hepatotoxicity as clinically significant adverse effects [FDA Label]. Serious adverse reactions in the neratinib arm of the clinical trials included diarrhea (1.6%), vomiting (0.9%), dehydration (0.6%), cellulitis (0.4%), renal failure (0.4%), erysipelas (0.4%), alanine aminotransferase increase (0.3%), aspartate aminotransferase increase (0.3%), nausea (0.3%), fatigue (0.2%), and abdominal pain (0.2%).</t>
  </si>
  <si>
    <t>Dacomitinib</t>
  </si>
  <si>
    <t>Fostamatinib</t>
  </si>
  <si>
    <t>Tyrosine-protein kinase SYK; Adenosine receptor A3; vesicular monoamine transporter 2 (VMAT2); Fatty-acid amide hydrolase 1; Equilibrative nucleoside transporter 1; UDP-glucuronosyltransferase 1-1; cGMP-specific 3',5'-cyclic phosphodiesterase; Arachidonate 5-lipoxygenase; Cathepsin S; Cathepsin L1; Tyrosine-protein kinase ABL1; Calcium-dependent protein kinase 1; Serine/threonine-protein kinase PknB; Ribosomal protein S6 kinase alpha-6; Non-receptor tyrosine-protein kinase TYK2; Atypical kinase COQ8A, mitochondrial; Tyrosine-protein kinase JAK1; Hepatocyte growth factor receptor; Serine/threonine-protein kinase NIM1; Serine/threonine-protein kinase MST4; cAMP-dependent protein kinase catalytic subunit alpha; Serine/threonine-protein kinase 24; Serine/threonine-protein kinase 3; Tyrosine-protein kinase Tec; Serine/threonine-protein kinase 33; Serine/threonine-protein kinase 35; Serine/threonine-protein kinase 36; Serine/threonine-protein kinase 38; Serine/threonine-protein kinase 38-like; STE20/SPS1-related proline-alanine-rich protein kinase; Serine/threonine-protein kinase TAO1; Serine/threonine-protein kinase TAO2; Serine/threonine-protein kinase TAO3; Serine/threonine-protein kinase TBK1; Angiopoietin-1 receptor; Dual specificity testis-specific protein kinase 1; TGF-beta receptor type-1; TGF-beta receptor type-2; Tyrosine-protein kinase receptor Tie-1; Serine/threonine-protein kinase tousled-like 1; Serine/threonine-protein kinase tousled-like 2; TRAF2 and NCK-interacting protein kinase; Non-receptor tyrosine-protein kinase TNK1; Activated CDC42 kinase 1; Serine/threonine-protein kinase TNNI3K; Testis-specific serine/threonine-protein kinase 1; Dual specificity protein kinase TTK; Tyrosine-protein kinase TXK; Tyrosine-protein kinase receptor TYRO3; Serine/threonine-protein kinase ULK1; Serine/threonine-protein kinase ULK2; Serine/threonine-protein kinase ULK3; Wee1-like protein kinase; Tyrosine-protein kinase Yes; Mitogen-activated protein kinase kinase kinase 19; Mitogen-activated protein kinase kinase kinase MLT; Tyrosine-protein kinase ZAP-70; AP2-associated protein kinase 1; Abelson tyrosine-protein kinase 2; Activin receptor type-1; Activin receptor type-1B; Atypical kinase COQ8B, mitochondrial; ALK tyrosine kinase receptor; Ankyrin repeat and protein kinase domain-containing protein 1; Aurora kinase A; Aurora kinase B; Aurora kinase C; Tyrosine-protein kinase receptor UFO; Tyrosine-protein kinase Blk; BMP-2-inducible protein kinase; Bone morphogenetic protein receptor type-1B; Bone morphogenetic protein receptor type-2; Cytoplasmic tyrosine-protein kinase BMX; Serine/threonine-protein kinase B-raf; Tyrosine-protein kinase BTK; Calcium/calmodulin-dependent protein kinase type 1; Calcium/calmodulin-dependent protein kinase type 1D; Calcium/calmodulin-dependent protein kinase type 1G; Calcium/calmodulin-dependent protein kinase type II subunit alpha; Calcium/calmodulin-dependent protein kinase type II subunit beta; Calcium/calmodulin-dependent protein kinase type II subunit delta; Calcium/calmodulin-dependent protein kinase type II subunit gamma; Calcium/calmodulin-dependent protein kinase kinase 1; Calcium/calmodulin-dependent protein kinase kinase 2; Peripheral plasma membrane protein CASK; Kappa-casein; Cyclin-dependent kinase 1; Serine/threonine-protein kinase MRCK gamma; Cyclin-dependent kinase 4; Cyclin-dependent kinase-like 1; Cyclin-dependent kinase-like 2; Serine/threonine-protein kinase Chk1; Serine/threonine-protein kinase Chk2; Citron Rho-interacting kinase; Dual specificity protein kinase CLK1; Dual specificity protein kinase CLK2; Dual specificity protein kinase CLK3; Dual specificity protein kinase CLK4; Macrophage colony-stimulating factor 1 receptor; Tyrosine-protein kinase CSK; Casein kinase I isoform alpha; Casein kinase II subunit alpha; Casein kinase II subunit alpha'; Death-associated protein kinase 1; Death-associated protein kinase 2; Death-associated protein kinase 3; Serine/threonine-protein kinase DCLK1; Serine/threonine-protein kinase DCLK2; Serine/threonine-protein kinase DCLK3; Epithelial discoidin domain-containing receptor 1; Discoidin domain-containing receptor 2; Dual specificity tyrosine-phosphorylation-regulated kinase 1A; Dual specificity tyrosine-phosphorylation-regulated kinase 1B; Epidermal growth factor receptor; Eukaryotic translation initiation factor 2-alpha kinase 1; Interferon-induced, double-stranded RNA-activated protein kinase; eIF-2-alpha kinase GCN2; Ephrin type-A receptor 1; Ephrin type-A receptor 2; Ephrin type-A receptor 3; Ephrin type-A receptor 4; Ephrin type-A receptor 5; Ephrin type-A receptor 6; Ephrin type-A receptor 7; Ephrin type-A receptor 8; Ephrin type-B receptor 1; Ephrin type-B receptor 2; Ephrin type-B receptor 4; Ephrin type-B receptor 6; Receptor tyrosine-protein kinase erbB-2; Receptor tyrosine-protein kinase erbB-4; Serine/threonine-protein kinase/endoribonuclease IRE1; Tyrosine-protein kinase Fer; Tyrosine-protein kinase Fes/Fps; Fibroblast growth factor receptor 1; Fibroblast growth factor receptor 2; Fibroblast growth factor receptor 3; Tyrosine-protein kinase Fgr; Vascular endothelial growth factor receptor 1; Receptor-type tyrosine-protein kinase FLT3; Vascular endothelial growth factor receptor 3; Serine/threonine-protein kinase mTOR; Tyrosine-protein kinase FRK; Tyrosine-protein kinase Fyn; Cyclin-G-associated kinase; Glycogen synthase kinase-3 alpha; Glycogen synthase kinase-3 beta; Tyrosine-protein kinase HCK; Homeodomain-interacting protein kinase 2; Homeodomain-interacting protein kinase 3; Serine/threonine-protein kinase ICK; Inhibitor of nuclear factor kappa-B kinase subunit beta; Inhibitor of nuclear factor kappa-B kinase subunit epsilon; Insulin receptor; Insulin receptor-related protein; Interleukin-1 receptor-associated kinase 1; Interleukin-1 receptor-associated kinase 3; Interleukin-1 receptor-associated kinase 4; Tyrosine-protein kinase ITK/TSK; Tyrosine-protein kinase JAK2; Tyrosine-protein kinase JAK3; Vascular endothelial growth factor receptor 2; Serine/threonine-protein kinase SIK3; Mast/stem cell growth factor receptor Kit; Serine/threonine-protein kinase LATS1; Tyrosine-protein kinase Lck; LIM domain kinase 1; LIM domain kinase 2; Leucine-rich repeat serine/threonine-protein kinase 2; Leukocyte tyrosine kinase receptor; Tyrosine-protein kinase Lyn; Dual specificity mitogen-activated protein kinase kinase 2; Dual specificity mitogen-activated protein kinase kinase 3; Dual specificity mitogen-activated protein kinase kinase 5; Dual specificity mitogen-activated protein kinase kinase 6; Mitogen-activated protein kinase kinase kinase 1; Mitogen-activated protein kinase kinase kinase 10; Mitogen-activated protein kinase kinase kinase 11; Mitogen-activated protein kinase kinase kinase 12; Mitogen-activated protein kinase kinase kinase 13; Mitogen-activated protein kinase kinase kinase 15; Mitogen-activated protein kinase kinase kinase 2; Mitogen-activated protein kinase kinase kinase 3; Mitogen-activated protein kinase kinase kinase 4; Mitogen-activated protein kinase kinase kinase 6; Mitogen-activated protein kinase kinase kinase 9; Mitogen-activated protein kinase kinase kinase kinase 1; Mitogen-activated protein kinase kinase kinase kinase 2; Mitogen-activated protein kinase kinase kinase kinase 3; Mitogen-activated protein kinase kinase kinase kinase 4; Mitogen-activated protein kinase kinase kinase kinase 5; Mitogen-activated protein kinase 10; Mitogen-activated protein kinase 13; Mitogen-activated protein kinase 14; Mitogen-activated protein kinase 15; Mitogen-activated protein kinase 4; Mitogen-activated protein kinase 7; Mitogen-activated protein kinase 9; MAP kinase-activated protein kinase 5; Serine/threonine-protein kinase MARK1; Serine/threonine-protein kinase MARK2; MAP/microtubule affinity-regulating kinase 3; MAP/microtubule affinity-regulating kinase 4; CLIP-associating protein 1; Microtubule-associated serine/threonine-protein kinase 1; Megakaryocyte-associated tyrosine-protein kinase; Maternal embryonic leucine zipper kinase; Tyrosine-protein kinase Mer; Misshapen-like kinase 1; MAP kinase-interacting serine/threonine-protein kinase 1; MAP kinase-interacting serine/threonine-protein kinase 2; Macrophage-stimulating protein receptor; Muscle, skeletal receptor tyrosine-protein kinase; Myosin light chain kinase, smooth muscle; Myosin light chain kinase 2, skeletal/cardiac muscle; Myosin light chain kinase 3; Myosin light chain kinase family member 4; Myosin-IIIa; Serine/threonine-protein kinase Nek1; Serine/threonine-protein kinase Nek11; Serine/threonine-protein kinase Nek2; Serine/threonine-protein kinase Nek3; Serine/threonine-protein kinase Nek4; Serine/threonine-protein kinase Nek5; Serine/threonine-protein kinase Nek9; High affinity nerve growth factor receptor; BDNF/NT-3 growth factors receptor; NT-3 growth factor receptor; NUAK family SNF1-like kinase 1; NUAK family SNF1-like kinase 2; Serine/threonine-protein kinase OSR1; Serine/threonine-protein kinase PAK 1; Serine/threonine-protein kinase PAK 2; Serine/threonine-protein kinase PAK 3; Serine/threonine-protein kinase PAK 4; Serine/threonine-protein kinase PAK 6; Serine/threonine-protein kinase PAK 5; Cyclin-dependent kinase 16; Cyclin-dependent kinase 17; Platelet-derived growth factor receptor alpha; Platelet-derived growth factor receptor beta; 3-phosphoinositide-dependent protein kinase 1; Cyclin-dependent kinase 15; Phosphorylase b kinase gamma catalytic chain, skeletal muscle/heart isoform; Phosphatidylinositol 4-kinase beta; Phosphatidylinositol 4-phosphate 3-kinase C2 domain-containing subunit beta; Phosphatidylinositol 4-phosphate 3-kinase C2 domain-containing subunit gamma; Phosphatidylinositol 4,5-bisphosphate 3-kinase catalytic subunit delta isoform; Phosphatidylinositol 4,5-bisphosphate 3-kinase catalytic subunit gamma isoform; Serine/threonine-protein kinase pim-1; Serine/threonine-protein kinase pim-3; Phosphatidylinositol 5-phosphate 4-kinase type-2 beta; Phosphatidylinositol 5-phosphate 4-kinase type-2 gamma; Membrane-associated tyrosine- and threonine-specific cdc2-inhibitory kinase; Serine/threonine-protein kinase N1; Serine/threonine-protein kinase N2; Serine/threonine-protein kinase PLK1; Serine/threonine-protein kinase PLK2; Serine/threonine-protein kinase PLK3; Serine/threonine-protein kinase PLK4; 5'-AMP-activated protein kinase catalytic subunit alpha-1; 5'-AMP-activated protein kinase; cAMP-dependent protein kinase catalytic subunit beta; Protein kinase C delta type; Protein kinase C epsilon type; Protein kinase C gamma type (PRKCG); Protein kinase C iota type; Protein kinase C theta type; Serine/threonine-protein kinase D1; cGMP-dependent protein kinase 2; Serine/threonine-protein kinase PRP4 homolog; Focal adhesion kinase 1; Protein-tyrosine kinase 2-beta; Protein-tyrosine kinase 6; RAF proto-oncogene serine/threonine-protein kinase; Proto-oncogene tyrosine-protein kinase receptor Ret; Serine/threonine-protein kinase RIO1; Serine/threonine-protein kinase RIO2; Serine/threonine-protein kinase RIO3; Receptor-interacting serine/threonine-protein kinase 1; Receptor-interacting serine/threonine-protein kinase 2; Receptor-interacting serine/threonine-protein kinase 4; Rho-associated protein kinase 2; Proto-oncogene tyrosine-protein kinase ROS; Ribosomal protein S6 kinase alpha-1; Ribosomal protein S6 kinase alpha-3; Serine/threonine-protein kinase SBK1; Uncharacterized serine/threonine-protein kinase SBK3; Serine/threonine-protein kinase Sgk3; Serine/threonine-protein kinase SIK1; Serine/threonine-protein kinase SIK2; STE20-like serine/threonine-protein kinase; SNF-related serine/threonine-protein kinase; Proto-oncogene tyrosine-protein kinase Src; Tyrosine-protein kinase Srms; Serine/threonine-protein kinase 10; Serine/threonine-protein kinase 16; Serine/threonine-protein kinase 17A; Serine/threonine-protein kinase 17B; Serine/threonine-protein kinase 32A</t>
  </si>
  <si>
    <t>Fostamatinib is indicated for use in the treatment of chronic immune thrombocytopenia (ITP) in patients who have had insufficient response to previous therapy [FDA Label].</t>
  </si>
  <si>
    <t>Neither fostamatinib or R406 were found to be carcinogenic or mutagenic [FDA Label]. Fostamatinib can cause embryo-fetal mortality or developmental abnormalities at exposures of 0.3-10 times the maximum recommended human dose._x000D_
_x000D_
Serious adverse effects include hypertension, neutropenia, diarrhea, and hepatotoxicity [FDA Label]</t>
  </si>
  <si>
    <t>Brigatinib</t>
  </si>
  <si>
    <t>ALK tyrosine kinase receptor; Epidermal growth factor receptor; Tyrosine-protein kinase ABL1; Insulin-like growth factor 1 receptor; Receptor-type tyrosine-protein kinase FLT3; Insulin receptor; Hepatocyte growth factor receptor; Receptor tyrosine-protein kinase erbB-4; Receptor tyrosine-protein kinase erbB-2</t>
  </si>
  <si>
    <t>Treatment with brigatinib generated not mutagenic chromosomal damage. Testicular toxicity, reported as lower weight of seminal vesicles and prostate gland, testicular tubular degeneration and lower weight as well as reduced size of testes with evidence of hypoespermatogenesis.[FDA label]</t>
  </si>
  <si>
    <t>Ibalizumab</t>
  </si>
  <si>
    <t>C-C chemokine receptor type 5; C-X-C chemokine receptor type 4; T-cell surface glycoprotein CD4</t>
  </si>
  <si>
    <t>Immune reconstitution inflammatory syndrome has been reported in one patient treated with TROGARZO in combination with other antiretrovirals. During the initial phase of combination antiretroviral therapies, patients whose immune systems respond may develop an inflammatory response to indolent or residual opportunistic infections, which may necessitate further evaluation and treatment [FDA label].</t>
  </si>
  <si>
    <t>Margetuximab</t>
  </si>
  <si>
    <t>Zanubrutinib</t>
  </si>
  <si>
    <t>Tyrosine-protein kinase BTK; Epidermal growth factor receptor; Receptor tyrosine-protein kinase erbB-2; Receptor tyrosine-protein kinase erbB-4; Tyrosine-protein kinase ITK/TSK; Cytoplasmic tyrosine-protein kinase BMX; Tyrosine-protein kinase JAK2; Tyrosine-protein kinase Tec; Tyrosine-protein kinase Blk; Tyrosine-protein kinase JAK3; Protein-tyrosine kinase 6; Tyrosine-protein kinase Fgr; Tyrosine-protein kinase FRK; Tyrosine-protein kinase Lck; Tyrosine-protein kinase TXK</t>
  </si>
  <si>
    <t>There is limited data on zanubrutinib overdose.</t>
  </si>
  <si>
    <t>Golodirsen</t>
  </si>
  <si>
    <t>Dystrophin</t>
  </si>
  <si>
    <t>inducer</t>
  </si>
  <si>
    <t>DMD</t>
  </si>
  <si>
    <t>Mobocertinib</t>
  </si>
  <si>
    <t>Amivantamab</t>
  </si>
  <si>
    <t>Epidermal growth factor receptor; Hepatocyte growth factor receptor; Low affinity immunoglobulin gamma Fc region receptor III-A</t>
  </si>
  <si>
    <t>Target type</t>
  </si>
  <si>
    <t>Main</t>
  </si>
  <si>
    <t>Linker</t>
  </si>
  <si>
    <t>binder</t>
  </si>
  <si>
    <t>activator</t>
  </si>
  <si>
    <t>allosteric modulator</t>
  </si>
  <si>
    <t>antagonist|antagonist</t>
  </si>
  <si>
    <t>inhibitor|inhibitor</t>
  </si>
  <si>
    <t>agonist</t>
  </si>
  <si>
    <t>Mild gastrointestinal side effects including diarrhea. LD50 (rat) &gt; 5,000 mg/kg.</t>
  </si>
  <si>
    <t>Oral, mouse: LD50 = 423 mg/kg; Oral, rat: LD50 = 305 mg/kg.</t>
  </si>
  <si>
    <t>Sitagliptin is indicated as an adjunct to diet and exercise to improve glycemic control in adults with type 2 diabetes mellitus. It is not used to treat type 1 diabetes or patients with a history of pancreatitis.
_x000D_
It is also used in combination with [metformin] or [ertugliflozin].</t>
  </si>
  <si>
    <t>Vildagliptin is indicated in the treatment of type II diabetes mellitus in adults. As monotherapy, vildagliptin is indicated in adults inadequately controlled by diet and exercise alone and for whom metformin is inappropriate due to contraindications or intolerance. It is also indicated as dual therapy in combination with metformin, a sulphonylurea, or a thiazolidinedione in adults patients with insufficient glycemic control despite maximal tolerated dose of monotherapy.
_x000D_
Vildagliptin is also marketed in a combination product with [metformin] for the treatment of adults with type II diabetes mellitus who inadequately respond to either monotherapy of vildagliptin or metformin. This fixed-dose formulation can be used in combination with a sulphonylurea or insulin (i.e., triple therapy) as an adjunct to diet and exercise in adults who do not achieve adequate glycemic control with monotherapy or dual therapy.</t>
  </si>
  <si>
    <t>Intravenous and subcutaneous formulations of the human C1-esterase inhibitor are indicated for routine prophylaxis against acute attacks of hereditary angioedema in patients six years of age and older. It is also used to treat these in adult and adolescent patients with hereditary angioedema.</t>
  </si>
  <si>
    <t>Linagliptin is indicated for the treatment of type II diabetes in addition to diet and exercise. It should not be used to treat type I diabetes or in diabetic ketoacidosis. An extended-release combination product containing empagliflozin, linagliptin, and metformin was approved by the FDA in January 2020 for the improvement of glycemic control in adults with type 2 diabetes mellitus when used adjunctively with diet and exercise.</t>
  </si>
  <si>
    <t>For use in the supplementation of total parenteral nutrition and in contraception with intrauterine devices [FDA Label].</t>
  </si>
  <si>
    <t>Tipiracil, in combination with [trifluridine], is indicated for the treatment of adult patients with metastatic colorectal cancer who have been previously treated with fluoropyrimidine-, oxaliplatin- and irinotecan-based chemotherapy, an anti-VEGF biological therapy, and if RAS wild-type, an anti-EGFR therapy. This combination use is also used to treat metastatic gastric or gastroesophageal junction adenocarcinoma previously treated with at least two prior lines of chemotherapy that included a fluoropyrimidine, a platinum, either a taxane or irinotecan, and if appropriate, HER2/neu-targeted therapy.</t>
  </si>
  <si>
    <t xml:space="preserve">Zinc can be used for the treatment and prevention of zinc deficiency/its consequences, including stunted growth and acute diarrhea in children, and slowed wound healing. It is also utilized for boosting the immune system, treating the common cold and recurrent ear infections, as well as preventing lower respiratory tract infections.  _x000D_
_x000D_
</t>
  </si>
  <si>
    <t>In the US, dupilumab is indicated for the treatment of patients aged six months and older with moderate-to-severe atopic dermatitis whose disease is not adequately controlled with topical prescription therapies or when those therapies are not advisable. In Europe and Canada, the drug for this indication is approved for patients aged six years and older. In Europe, patients six to 11 years of age should have severe atopic dermatitis and be candidates for systemic therapy. Dupilumab can be used with or without topical corticosteroids for this condition.
_x000D_
Dupilumab is indicated as an add-on maintenance treatment of patients aged six years and older with moderate-to-severe asthma characterized by an eosinophilic phenotype or with oral corticosteroid dependent asthma. However, the drug is not indicated for relief of acute bronchospasm or status asthmaticus._x000D_
_x000D_
Dupilumab is indicated as an add-on maintenance treatment in adult patients with inadequately controlled chronic rhinosinusitis with nasal polyposis. In Canada and Europe, it is used with intranasal corticosteroids._x000D_
_x000D_
In the US, dupilumab is also indicated for the treatment of adults and children aged 12 years and older weighing at least 40 kg with eosinophilic esophagitis (EoE), and adults with prurigo nodularis.</t>
  </si>
  <si>
    <t>Zinc chloride injections are indicated for use total parenteral nutrition to maintain zinc serum levels and prevent deficiency syndromes.</t>
  </si>
  <si>
    <t>Zinc sulfate is a common zinc supplement in parenteral nutrition.</t>
  </si>
  <si>
    <t>Sutimlimab is indicated to decrease the need for red blood cell transfusion due to hemolysis in adult patients with cold agglutinin disease.</t>
  </si>
  <si>
    <t>Cetuximab indicated for the treatment of locally or regionally advanced squamous cell carcinoma of the head and neck in combination with radiation therapy. It is indicated for treating a recurrent locoregional disease or metastatic squamous cell carcinoma of the head and neck in combination with platinum-based therapy with fluorouracil. It is indicated for recurrent or metastatic squamous cell carcinoma of the head and neck progressing after platinum-based therapy.
_x000D_
Cetuximab is also indicated for K-Ras wild-type, EGFR-expressing, metastatic colorectal cancer as determined by an FDA-approved test in combination with FOLFIRI, a chemotherapy combination that includes [leucovorin], [fluorouracil], and [irinotecan]; in combination with irinotecan in patients who are refractory to irinotecan-based chemotherapy; or as monotherapy in patients who have failed oxaliplatin- and irinotecan-based chemotherapy or who are intolerant to irinotecan.
_x000D_
Additionally, cetuximab is also indicated for metastatic colorectal cancer that is BRAF V600E mutation-positive (as determined by an FDA-approved test) in combination with [encorafenib] but only after prior therapy.
_x000D_
Cetuximab is not indicated for the treatment of Ras-mutant colorectal cancer or when the results of the Ras mutation tests are unknown.</t>
  </si>
  <si>
    <t>For the adjuvant treatment of HER2-overexpressing breast cancer, trastuzumab is indicated in several clinical settings: as part of a treatment regimen consisting of doxorubicin, cyclophosphamide, and either paclitaxel or docetaxel; as part of a treatment regimen with docetaxel and carboplatin; or as monotherapy following multi-modality anthracycline-based therapy.
_x000D_
Trastuzumab is indicated as a first-line treatment, in combination with paclitaxel, for metastatic HER2-overexpressing breast cancer, and as monotherapy in patients who have previously received one or more chemotherapy regimens in the metastatic setting.
_x000D_
Trastuzumab is also indicated, in combination with cisplatin and capecitabine or 5-fluorouracil, for the treatment of patients with HER2-overexpressing metastatic gastric or gastroesophageal junction adenocarcinoma who have not received prior treatment for metastatic disease.
_x000D_
Trastuzumab is indicated for subcutaneous administration - in combination with either [hyaluronidase] or both hyaluronidase and [pertuzumab] - for the treatment of adults with HER2-positive breast cancers.</t>
  </si>
  <si>
    <t>Oral baclofen is indicated for the treatment of spasticity resulting from multiple sclerosis and is particularly useful for the relief of flexor spasms and concomitant pain, clonus, and muscular rigidity. It may also be used to treat patients with spinal cord injuries and other spinal cord diseases. Baclofen should not be used to treat skeletal muscle spasms resulting from rheumatic disorders.
_x000D_
Intrathecal baclofen is also indicated for the management of severe spasticity of the cerebral or spinal original in patients 4 years of age and older. It is reserved for patients unresponsive to oral baclofen therapy, or those who experience intolerable central nervous system side effects at effective doses. For use in spasticity due to traumatic brain injury, baclofen should be considered after at least one year of injury.</t>
  </si>
  <si>
    <t>Adapalene is indicated for the topical treatment of acne vulgaris in patients aged 12 and over.</t>
  </si>
  <si>
    <t>Lidocaine is an anesthetic of the amide group indicated for production of local or regional anesthesia by infiltration techniques such as percutaneous injection and intravenous regional anesthesia by peripheral nerve block techniques such as brachial plexus and intercostal and by central neural techniques such as lumbar and caudal epidural blocks.</t>
  </si>
  <si>
    <t>Niacin is indicated to prevent vitamin deficiencies in pediatric and adult patients receiving parenteral nutrition as part of multivitamin intravenous injections. Niacin oral tablets are indicated as a monotherapy or in combination with simvastatin or lovastatin to treat primary hyperlipidemia and mixed dyslipidemia. It can also be used to reduce the risk of nonfatal myocardial infarctions in patients with a history of myocardial infarction and hyperlipidemia. Niacin is also indicated with bile acid binding resins to treat atherosclerosis in patients with coronary artery disease and hyperlipidemia or to treat primary hyperlipidemia. Finally niacin is indicated to treat severe hypertriglyceridemia.</t>
  </si>
  <si>
    <t>In the US, sulfasalazine is indicated to treat mild to moderate ulcerative colitis and to prolong the remission period between acute attacks of ulcerative colitis. Sulfasalazine is also indicated as an adjunct therapy in severe ulcerative colitis. For the delayed-release tablet formulation, sulfasalazine is also indicated to treat rheumatoid arthritis in pediatric patients who have responded inadequately to salicylates or other nonsteroidal anti-inflammatory drugs or polyarticular-course juvenile rheumatoid arthritis with the same patients' characteristics.</t>
  </si>
  <si>
    <t>Pseudoephedrine is a sympathomimetic amine used for its decongestant activity.</t>
  </si>
  <si>
    <t>Irbesartan is indicated to treat hypertension and diabetic nephropathy in hypertensive patients with type 2 diabetes, elevated serum creatinine, and proteinuria. A combination product with hydrochlorothiazide is indicated for hypertension in patients with uncontrolled hypertension with monotherapy or first line in patients not expected to be well controlled with monotherapy.</t>
  </si>
  <si>
    <t>Naloxone nasal sprays are indicated for the emergency treatment of an opioid overdose or suspected opioid overdose. Intramuscular, intravenous, and subcutaneous injections are indicated for complete or partial reversal of opioid depression, diagnosis of known or suspected opioid overdose, and as an adjunct therapy in the treatment of septic shock._x000D_
_x000D_
Sublingual tablets and films are formulated with [buprenorphine] for the treatment of opioid dependence. Naloxone is also formulated with [pentazocine] as an oral tablet for severe pain.
_x000D_
Intramuscular or subcutaneous naloxone autoinjectors are used for the emergency treatment of people 12 years of age and older where the use of high-potency opioids such as fentanyl analogues as a chemical weapon, is suspected.
_x000D_
Naloxone has been used off-label for the treatment of neuraxial opioid-induced pruritus.</t>
  </si>
  <si>
    <t>Pertuzumab is indicated for intravenous administration in combination with [trastuzumab] and [docetaxel] for the treatment of patients with HER2-positive metastatic breast cancer who have not received prior anti-HER2 therapy or chemotherapy for metastatic disease. It is also indicated in combination with trastuzumab and other chemotherapies for the neoadjuvant treatment of HER2-positive locally advanced, inflammatory, or early-stage breast cancer as part of a complete treatment regimen and as adjuvant treatment in patients with HER2-positive early-stage breast cancer at high risk of recurrence.
_x000D_
Pertuzumab is also indicated for subcutaneous injection - in combination with trastuzumab and [hyaluronidase] - in the treatment of HER2-positive breast cancers in adults.</t>
  </si>
  <si>
    <t>Nandrolone decanoate is indicated in the management of anemia of renal insufficiency. In Canada, it is also indicated as an adjunct therapy in the treatment of senile and postmenopausal osteoporosis.</t>
  </si>
  <si>
    <t>Triflusal is indicated as prophylaxis of thromboembolic disorders. It has been registered in Spain and in other countries of Europe, South America and South Korea for the prevention of Stroke and myocardial infarction.</t>
  </si>
  <si>
    <t>Tucatinib is indicated with trastuzumab and capecitabine for treatment of adults diagnosed with advanced unresectable or metastatic HER2-positive breast cancer. This includes patients with brain metastases and those   who have received one or more prior anti-HER2-based regimens in the metastatic setting.</t>
  </si>
  <si>
    <t>Dacomitinib is indicated as the first-line treatment of patients with metastatic non-small cell lung cancer (NSCLC) with epidermal growth factor receptor (EGFR) exon 19 deletion or exon 21 L858R substitution mutations as verified by an FDA-approved test.
_x000D_
Lung cancer is the leading cause of cancer death and NSCLC accounts for 85% of lung cancer cases. From the cases of NSCLC, approximately 75% of the patients present a late diagnosis with metastatic and advanced disease which produces a survival rate of 5%. The presence of a mutation in EGFR accounts for more than the 60% of the NSCLC cases and the overexpression of EGFR is associated with frequent lymph node metastasis and poor chemosensitivity.</t>
  </si>
  <si>
    <t>The anaplastic lymphoma kinase positive, metastatic non-small cell lung cancer (ALK+ NSCLC), represents only 3-5% of the NSCLC cancer cases, but the ALK mutation, overexpression and presence in several oncogenic fusion proteins in solid and hematologic tumors have pointed out the importance as well as its potential as a cancer therapy target. The ALK-related cases of NSCLC are associated with the presence of the fusion gene EML4-ALK which fused the ALK protein with the echinoderm microtubule-associated protein like-4 whose original function is the correct formation of microtubules. The presence of the aberrant fusion protein results in abnormal signaling that provokes increased cell growth, proliferation and survival. Crizotinib is indicated for the treatment of such cases but the presence of ALK kinase domain mutations confer resistance to the treatment. Thus, brigatinib is indicated for the treatment of patients with ALK+ NSCLC with intolerance to Crizotinib.</t>
  </si>
  <si>
    <t>Indicated for the treatment of human immunodeficiency virus type 1 (HIV-1) infection in highly treatment-experienced adults with multidrug-resistant HIV-1 infection failing their current antiretroviral regimen [FDA label]._x000D_
_x000D_
The approval of Trogarzo was supported by a clinical trial of 40 treatment-experienced adults with MDR HIV-1 infection who persistently had elevated levels of HIV RNA in their blood despite heavy antiretroviral therapy. The majority of study patients had previously been treated with ≥10 antiretroviral medications.</t>
  </si>
  <si>
    <t>Margetuximab is an anti-HER2 monoclonal antibody indicated, in combination with chemotherapy, for the treatment of metastatic HER2-positive breast cancer in adult patients who have received two or more prior anti-HER2 regimens with at least one prior regimen for metastatic disease.</t>
  </si>
  <si>
    <t>Zanubrutinib is indicated for the treatment of adult patients with mantle cell lymphoma (MCL) who have received at least one prior therapy.
_x000D_
It is used to treat Waldenström’s macroglobulinemia in adults.
_x000D_
Zanubrutinib is also indicated for the treatment of relapsed or refractory marginal zone lymphoma (MZL) in adults who have received at least one anti-CD20-based regimen.</t>
  </si>
  <si>
    <t>Golodirsen is indicated to treat Duchenne muscular dystrophy (DMD) in patients with a confirmed mutation of the DMD gene that would benefit from exon 53 skipping. Continued FDA approval of this drug is contingent upon the results of clinical trials to confirm its benefit.</t>
  </si>
  <si>
    <t>Mobocertinib is indicated for the treatment of adult patients with locally advanced or metastatic non-small cell lung cancer (NSCLC) with epidermal growth factor receptor (EGFR) exon 20 insertion mutations whose disease has progressed on or after platinum-based chemotherapy.</t>
  </si>
  <si>
    <t>Amivantamab is indicated in the treatment of adult patients with locally advanced or metastatic non-small cell lung cancer (NSCLC) with epidermal growth factor receptor (EGFR) exon 20 insertion mutations, whose disease has progressed on or after platinum-based chemotherapy.</t>
  </si>
  <si>
    <t>The reported LD50 of oral atorvastatin in mice is higher than 5000 mg/kg.[MSDS] In cases of overdose with atorvastatin, there is reported symptoms of complicated breathing, jaundice, liver damage, dark urine, muscle pain, and seizures. In case of overdose, symptomatic treatment is recommended and due to the high plasma protein binding, hemodialysis is not expected to generate significant improvement.[FDA label]_x000D_
_x000D_
In carcinogenic studies with high doses of atorvastatin, evidence of rhabdomyosarcoma, fibrosarcoma, liver adenoma, and liver carcinoma were observed.[FDA label]_x000D_
_x000D_
In fertility studies with high doses of atorvastatin, there were events of aplasia, aspermia, low testis and epididymal weight, decreased sperm motility, decreased spermatid head concentration and increased abnormal sperm.[FDA label]_x000D_
_x000D_
Atorvastatin was shown to not be mutagenic in diverse mutagenic assays.[FDA label]</t>
  </si>
  <si>
    <t>According to the Toxnet database of the U.S. National Library of Medicine, the oral LD50 for zinc is close to 3 g/kg body weight, more than 10-fold higher than cadmium and 50-fold higher than mercury._x000D_
_x000D_
The LD50 values of several zinc compounds (ranging from 186 to 623 mg zinc/kg/day) have been measured in rats and mice.</t>
  </si>
  <si>
    <t>The oral Lowest published toxic dose (TDLO) is 0.3 mg/kg in rats and 1 mg/kg in mice.
_x000D_
There is limited information regarding overdose with vildagliptin. In one study, patients experienced muscle pain, mild and transient paresthesia, fever, edema, and a transient increase in lipase levels at a dose of 400 mg. At 600 mg, one subject experienced edema of the feet and hands and increases in creatine phosphokinase (CPK), aspartate aminotransferase (AST), C-reactive protein (CRP) and myoglobin levels. Supportive management is recommended in case of an overdose. There is no known antidote, and vildagliptin and its major metabolite cannot be removed via hemodialysis.</t>
  </si>
  <si>
    <t>No dosage adjustment is necessary based on race, age, weight, sex, renal impairment, or hepatic impairment._x000D_
_x000D_
Studies of efficacy and safety in pediatric populations were not included in the original drug approval but recent clinical trials show linagliptin to be well tolerated in patients 10 to 18 years old._x000D_
_x000D_
Animal studies showed an increased risk of lymphoma in female rats at over 200 times the clinical dose. Aside from this effect, linagliptin was not shown to be mutagenic, clastogenic, or have an effect on fertility.</t>
  </si>
  <si>
    <t>Copper toxicity is belevied to be due to fenton-type redox reactions occuring with high copper concentrations which produce damaging reactive oxygen species.</t>
  </si>
  <si>
    <t>TAS-102 is a cytotoxic drug, therefore this combination drug can cause myelosupression, including neutropenia, anemia, thrombocytopenia, and febrile neutropenia. According to pre-clinical studies, TAS-102 presents also embryo-fetal toxicity.</t>
  </si>
  <si>
    <t>There is limited data on the overdose of dupilumab. As there is no specific treatment for dupilumab, close monitoring of the patient with appropriate symptomatic treatment is advised in case of suspected overdosage.</t>
  </si>
  <si>
    <t>Patients experiencing and overdose may present with hypotension, pulmonary edema, diarrhea, vomiting, jaundice, and oligouria. Overdose can be managed through symptomatic and supportive treatment which may include sodium calcium edetate and analgesics._x000D_
_x000D_
The oral LD50 in mice is 329 mg/kg and in rats is 350 mg/kg.</t>
  </si>
  <si>
    <t>The intravenous LD50 is &gt; 300 mg/kg in mice and &gt; 200 mg/kg in rats. There is limited information on the overdose from cetuximab._x000D_
_x000D_
In clinical trials, cetuximab was associated with serious and fatal infusion reactions, cardiopulmonary arrest or sudden death, and serious dermatologic toxicities. Pulmonary toxicities, such as interstitial lung disease, interstitial pneumonitis with non-cardiogenic pulmonary edema, and exacerbation of pre-existing fibrotic lung disease have been reported.</t>
  </si>
  <si>
    <t>There is no experience with overdosage of trastuzumab in clinical trials - single doses &gt;8 mg/kg have not been tested in humans. Trastuzumab can contribute to the development of ventricular dysfunction and congestive heart failure, particularly when used in combination (or temporally adjacent) to other cardiotoxic chemotherapies such as anthracyclines.</t>
  </si>
  <si>
    <t>The oral LD50 in rats is 145 mg/kg.
_x000D_
Baclofen withdrawal symptoms typically occur within hours to days following interruption of either oral or intrathecal drug formulations. Abrupt discontinuation of baclofen is not advised. Clinical manifestations of baclofen overdose may include altered mental status, somnolence, seizure, hypothermia, respiratory depression, and coma. Overdose from baclofen oral tablets resulted in vomiting, lightheadedness, drowsiness, muscular hypotonia, accommodation disorders, coma, respiratory depression, and seizures. Most overdose symptoms are neurological but uncommon cardiovascular effects such as hypertension, bradycardia, and tachycardia may be observed. In case of overdose, symptomatic treatment and gastric decontamination should be initiated. When the patient is alert, gastric emptying should be performed by inducing emesis and then performing lavage while maintaining an adequate airway and respiration. Emesis should not be induced in unconscious patients.</t>
  </si>
  <si>
    <t>Toxicity information regarding adapalene is not readily available. Patients experiencing an overdose are at an increased risk of severe adverse effects such as redness, scaling, and skin discomfort. Symptomatic and supportive measures are recommended_x000D_.
_x000D_
Adapalene has an acute oral LD50 in S-D rats and CD-1 mice of over 5000 mg/kg. The LD50 of 0.3% applied topically to Credo OF1 mice is over 10 ml/kg (30 mg/kg). No systemic or local toxicity was observed in rats treated topically with 6 mg/kg/day of 0.3% adapalene.</t>
  </si>
  <si>
    <t>Symptoms of overdose and/or acute systemic toxicity involves central nervous system toxicity that presents with symptoms of increasing severity. Patients may present initially with circumoral paraesthesia, numbness of the tongue, light-headedness, hyperacusis, and tinnitus. Visual disturbance and muscular tremors or muscle twitching are more serious and precede the onset of generalized convulsions. These signs must not be mistaken for neurotic behavior. Unconsciousness and grand mal convulsions may follow, which may last from a few seconds to several minutes. Hypoxia and hypercapnia occur rapidly following convulsions due to increased muscular activity, together with the interference with normal respiration and loss of the airway. In severe cases, apnoea may occur. Acidosis increases the toxic effects of local anesthetics. Effects on the cardiovascular system may be seen in severe cases. Hypotension, bradycardia, arrhythmia and cardiac arrest may occur as a result of high systemic concentrations, with potentially fatal outcome._x000D_
_x000D_
Pregnancy Category B has been established for the use of lidocaine in pregnancy, although there are no formal, adequate, and well-controlled studies in pregnant women. General consideration should be given to this fact before administering lidocaine to women of childbearing potential, especially during early pregnancy when maximum organogenesis takes place. Ultimately, although animal studies have revealed no evidence of harm to the fetus, lidocaine should not be administered during early pregnancy unless the benefits are considered to outweigh the risks. Lidocaine readily crosses the placental barrier after epidural or intravenous administration to the mother. The ratio of umbilical to maternal venous concentration is 0.5 to 0.6. The fetus appears to be capable of metabolizing lidocaine at term. The elimination half-life in the newborn of the drug received in utero is about three hours, compared with 100 minutes in the adult. Elevated lidocaine levels may persist in the newborn for at least 48 hours after delivery. Fetal bradycardia or tachycardia, neonatal bradycardia, hypotonia or respiratory depression may occur._x000D_
_x000D_
Local anesthetics rapidly cross the placenta and when used for epidural, paracervical, pudendal or caudal block anesthesia, can cause varying degrees of maternal, fetal and neonatal toxicity. The potential for toxicity depends upon the procedure performed, the type and amount of drug used, and the technique of drug administration. Adverse reactions in the parturient, fetus and neonate involve alterations of the central nervous system, peripheral vascular tone, and cardiac function._x000D_
_x000D_
Maternal hypotension has resulted from regional anesthesia. Local anesthetics produce vasodilation by blocking sympathetic nerves. Elevating the patient’s legs and positioning her on her left side will help prevent decreases in blood pressure. The fetal heart rate also should be monitored continuously, and electronic fetal monitoring is highly advisable._x000D_
_x000D_
Epidural, spinal, paracervical, or pudendal anesthesia may alter the forces of parturition through changes in uterine contractility or maternal expulsive efforts. In one study, paracervical block anesthesia was associated with a decrease in the mean duration of first stage labor and facilitation of cervical dilation. However, spinal and epidural anesthesia have also been reported to prolong the second stage of labor by removing the parturient’s reflex urge to bear down or by interfering with motor function. The use of obstetrical anesthesia may increase the need for forceps assistance._x000D_
_x000D_
The use of some local anesthetic drug products during labor and delivery may be followed by diminished muscle strength and tone for the first day or two of life. The long-term significance of these observations is unknown. Fetal bradycardia may occur in 20 to 30 percent of patients receiving paracervical nerve block anesthesia with the amide-type local anesthetics and may be associated with fetal acidosis. Fetal heart rate should always be monitored during paracervical anesthesia. The physician should weigh the possible advantages against risks when considering a paracervical block in prematurity, toxemia of pregnancy, and fetal distress. Careful adherence to the recommended dosage is of the utmost importance in obstetrical paracervical block. Failure to achieve adequate analgesia with recommended doses should arouse suspicion of intravascular or fetal intracranial injection. Cases compatible with unintended fetal intracranial injection of local anesthetic solution have been reported following intended paracervical or pudendal block or both. Babies so affected present with unexplained neonatal depression at birth, which correlates with high local anesthetic serum levels, and often manifest seizures within six hours. Prompt use of supportive measures combined with forced urinary excretion of the local anesthetic has been used successfully to manage this complication._x000D_
_x000D_
It is not known whether this drug is excreted in human milk. Because many drugs are excreted in human milk, caution should be exercised when lidocaine is administered to a nursing woman._x000D_
_x000D_
Dosages in children should be reduced, commensurate with age, body weight and physical condition._x000D_
_x000D_
The oral LD 50 of lidocaine HCl in non-fasted female rats is 459 (346-773) mg/kg (as the salt) and 214 (159-324) mg/kg (as the salt) in fasted female rats.</t>
  </si>
  <si>
    <t>Data regarding overdoses of amivantamab are not readily available. Patients experiencing an overdose should be treated with symptomatic and supportive measures.</t>
  </si>
  <si>
    <t>No data are available regarding overdosage with mobocertinib. Symptoms of overdosage are likely to be consistent with mobocertinib's adverse effects and may therefore include significant gastrointestinal symptoms, pain, fatigue, and rash.</t>
  </si>
  <si>
    <t>No overdose information is available, however, renal toxicity has been seen with the administration of antisense oligomers, sometimes resulting in fatal glomerulonephritis. In the case of an overdose, it is advisable to provide supportive care and monitor renal function. LD50 information is currently unavailable for this drug.</t>
  </si>
  <si>
    <t>Toxicity information regarding margetuximab is not readily available. Patients experiencing an overdose are at an increased risk of severe adverse effects such as infusion-related reactions. Symptomatic and supportive measures are recommended.</t>
  </si>
  <si>
    <t>The maximum asymptomatic dose in rats was 50 mg/kg [MSDS]. In animal studies, dacomitinib was shown to induce embryo-fetal toxicity, as demonstrated by an increased incidence of a post-implantation loss and reduced fetal body weight at doses resulting in exposures near the exposure at the 45mg human dose following administration in rats during the period of organogenesis. On the other hand, dacomitinib was showed to lack a mutagenic potential in a bacterial reverse mutation assay, in human lymphocyte chromosome aberration assay and in clastogenic or aneugenic in vivo rat bone marrow micronucleus assay.[FDA Label]_x000D_
_x000D_
The dose-limiting and overdose toxicities include stomatitis, rash, palmar-plantar erythrodysesthesia syndrome, dehydration, paronychia, and diarrhea. From these findings, the maximum tolerated dose (defined by the dose in which the dose-limiting toxicities did not exceed 33%) is 45 mg.</t>
  </si>
  <si>
    <t>LD50 information and overdose information for tucatinib are not readily available in the literature.  In the case of an overdose with this drug, increased adverse effects, such as diarrhea, nausea, abdominal pain, vomiting fatigue, hepatotoxicity, vomiting, decreased appetite, anemia, headache, and rash are expected.</t>
  </si>
  <si>
    <t xml:space="preserve">Adverse events in a preclinical study of about 300 subjects were classified as mild, moderate, severe or life-threatening. In the venous leg ulcer study, 1 life-threatening infection and 3 severe infections reported in the Apligraf group occurred, and none in the control group. Of the 4 events, 2 severe infections were related to treatment: however one occurred one month after the last application of Apligraf and the other occurred following application on a pre-existing Pseudomonas infection._x000D_
</t>
  </si>
  <si>
    <t xml:space="preserve">For chronic leg ulcers and diabetic foot.  _x000D_
_x000D_
Orcel is indicated for use with standard therapeutic compression for the treatment of non-infected partial and full-thickness skin ulcers due to venous insufficiency of greater than 1 month in duration and which have not effectively responded to conventional ulcer therapy. Orcel is also for use with standard diabetic foot ulcer care for the treatment of full-thickness neuropathic diabetic foot ulcers of greater than 3 weeks in duration which have not effectively responded to conventional ulcer therapy, and which extend through the dermis but without tendon, muscle, capsule or bone involvement._x000D_
_x000D_
_x000D_
_x000D_
</t>
  </si>
  <si>
    <t>Across clinical trials, interstitial lung disease (ILD)/pneumonitis occurred in 3.7% of treated patients with 0.3% of these being fatal. There is also a change of QTc interval prolongation; electrocardiogram and electrolytes should be monitored in patients with a history or predisposition for QTc prolongation. Cardiomyopathy occurred in 3% of patients, therefore left ventricular ejection fraction (LVEF) should be measured at baseline and during treatment. Osimertinib can cause embryo-fetal toxicity, requiring female patients to take effective birth control during therapy and for 6 weeks after final dose.</t>
  </si>
  <si>
    <t>Most common adverse reactions (≥20%) are diarrhea, rash/dermatitis, acneiform, stomatitis, paronychia, dry skin, decreased appetite, pruritus [FDA Label]._x000D_
_x000D_
Conversely, overdose in 2 healthy adolescents involving the ingestion of 360 mg each of afatinib (as part of a mixed drug ingestion) was associated with adverse events of nausea, vomiting, asthenia, dizziness, headache, abdominal pain and elevated amylase (&lt; 1.5 times ULN). Both individuals recovered from these adverse events.</t>
  </si>
  <si>
    <t>There is the possibility of producing major systemic hemorrhages.</t>
  </si>
  <si>
    <t>Data regarding acute overdose of nandrolone decanoate are not readily available. However, patients experiencing a chronic overdose of anabolic steroids may experience adverse effects including suppression of testosterone and spermatogenesis, shrinking of testicles, decreased libido, and erectile dysfunction in men; and suppressed estrogen, progesterone, and ovulation, amenorrhea, and clitoromegaly in women. Patients may also experience neuropsychiatric, cardiovascular, and hepatic adverse effects. Alkylated anabolic steroids such as nandrolone decanoate are more likely to cause hepatic adverse effects. Treat patients with symptomatic and supportive measures._x000D_
_x000D_
The intraperitoneal LD50 in mice is &gt;566 mg/kg.</t>
  </si>
  <si>
    <t>There are no data regarding overdose of pertuzumab. Single doses higher than 25 mg/kg have not been tested. Symptoms of overdose are likely to be consistent with pertuzumab's adverse effect profile, and may therefore involve significant diarrhea, alopecia, neutropenia, nausea, fatigue, rash, and/or peripheral neuropathy. Pertuzumab has been associated with the development of left ventricular dysfunction (i.e. cardiotoxicity) that may be exacerbated in instances of overdose.</t>
  </si>
  <si>
    <t>If a patient has not taken opioids, naloxone does not have a significant effect on patients.
_x000D_
The oral LD50 in mice and rats is &gt;1 g/kg. The intraperitoneal LD50 is 80 mg/kg in mice and 239 mg/kg in rats. The subcutaneous LD50 is 286 mg/kg in mice and 500 mg/kg in rats.</t>
  </si>
  <si>
    <t>The oral TDLO in humans is 30mg/kg/6W.
_x000D_
Symptoms of overdose include hypotension and tachycardia or bradycardia. Terlipressin may be given to treat hypotension and tachycardia if conventional vasopressors fail to control blood pressure.</t>
  </si>
  <si>
    <t>The oral LD50 of pseudoephedrine is 2206mg/kg in rats and 726mg/kg in mice._x000D_
_x000D_
Patients experiencing an overdose of pseudoephedrine may present with giddiness, headache, nausea, vomiting, sweating, thirst, tachycardia, precordial pain, palpitations, difficulty urinating, muscle weakness, muscle tension, anxiety, restlessness, insomnia, toxic psychosis, cardiac arrhythmias, circulatory collapse, convulsions, coma, and respiratory failure. Treat overdose with symptomatic and supportive treatment including removal of unabsorbed drug.</t>
  </si>
  <si>
    <t>Two-year oral carcinogenicity studies were conducted in male and female F344/N rats and B6C3F1 mice. Sulfasalazine was tested at 84 (496 mg/m2), 168 (991 mg/m2), and 337.5 (1991 mg/m2) mg/kg/day doses in rats. A statistically significant increase in the incidence of urinary bladder transitional cell papillomas was observed in male rats. In female rats, two (4%) of the 337.5 mg/kg rats had transitional cell papilloma of the kidney. The increased incidence of neoplasms in the urinary bladder and kidney of rats_x000D_ was also associated with an increase in renal calculi formation and hyperplasia of transitional cell epithelium. For the mouse study, sulfasalazine was tested at 675 (2025 mg/m2), 1350 (4050 mg/m2), and 2700 (8100 mg/m2) mg/kg/day. The incidence of hepatocellular adenoma or carcinoma in male and female mice was significantly greater than the control at all doses tested.
_x000D_
Sulfasalazine did not show mutagenicity in the bacterial reverse mutation assay (Ames test) and in mouse lymphoma cell assay at the HGPRT gene. However, sulfasalazine showed an equivocal mutagenic response in the micronucleus assay of mouse_x000D_
and rat bone marrow and mouse peripheral RBC and in the sister chromatid exchange, chromosomal aberration, and micronucleus assays in lymphocytes obtained from humans.
_x000D_
Impairment of male fertility was observed in reproductive studies performed in rats at a dose of 800 mg/kg/day (4800 mg/m2). Oligospermia and infertility have been described in men treated with sulfasalazine. Withdrawal of the drug appears to reverse these effects.
_x000D_
There are no adequate and well-controlled studies of sulfasalazine in pregnant women. Reproduction studies have been performed in rats and rabbits at doses up to 6 times the human maintenance dose of 2 g/day based on body surface area and have revealed no evidence of impaired female fertility or harm to the fetus due to sulfasalazine. Because animal reproduction studies are not always predictive of human response, this drug should be used during pregnancy only if clearly needed.
_x000D_
There have been case reports of neural tube defects (NTDs) in infants born to mothers who were exposed to sulfasalazine during pregnancy, but the role of sulfasalazine in these defects has not been established. However, oral sulfasalazine inhibits the absorption and metabolism of folic acid which may interfere with folic acid supplementation (see Drug Interactions) and diminish the effect of periconceptional folic acid supplementation that has been shown to decrease the risk of NTDs.
_x000D_
A national survey evaluated the outcome of pregnancies associated with inflammatory bowel disease (IBD). In a group of 186 women treated with sulfasalazine alone or sulfasalazine and concomitant steroid therapy, the incidence of fetal morbidity and mortality was comparable to that for 245 untreated IBD pregnancies as well as to pregnancies in the general population. A study of 1,455 pregnancies associated with exposure to sulfonamides indicated that this group of drugs, including sulfasalazine, did_x000D_ not appear to be associated with fetal malformation. A review of the medical literature covering 1,155 pregnancies in women with ulcerative colitis suggested that the outcome was similar to that expected in the general opulation. _x000D_
_x000D_
No clinical studies have been performed to evaluate the effect of sulfasalazine on the growth development and functional maturation of children whose mothers received the drug during pregnancy.</t>
  </si>
  <si>
    <t>Overdose of niacin may present with severe prolonged hypotension. Patients experiencing an overdose should be treated with supportive measures which may include intravenous fluids.
_x000D_
The oral LD50 in the mouse is 3720mg/kg, in the rabbit is 4550mg/kg, in the rat is 7000mg/kg, and the dermal LD50 in the rat is &gt;2000mg/kg.</t>
  </si>
  <si>
    <t>Atorvastatin is indicated for the treatment of several types of dyslipidemias, including primary hyperlipidemia and mixed dyslipidemia in adults, hypertriglyceridemia, primary dysbetalipoproteinemia, homozygous familial hypercholesterolemia, and heterozygous familial hypercholesterolemia in adolescent patients with failed dietary modifications.
Dyslipidemia describes an elevation of plasma cholesterol, triglycerides or both as well as to the presence of low levels of high-density lipoprotein. This condition represents an increased risk for the development of atherosclerosis.
_x000D_
Atorvastatin is indicated, in combination with dietary modifications, to prevent cardiovascular events in patients with cardiac risk factors and/or abnormal lipid profiles.
_x000D_
Atorvastatin can be used as a preventive agent for myocardial infarction, stroke, revascularization, and angina, in patients without coronary heart disease but with multiple risk factors and in patients with type 2 diabetes without coronary heart disease but multiple risk factors.
_x000D_
Atorvastatin may be used as a preventive agent for non-fatal myocardial infarction, fatal and non-fatal stroke, revascularization procedures, hospitalization for congestive heart failure and angina in patients with coronary heart disease._x000D_
_x000D_
Prescribing of statin medications is considered standard practice following any cardiovascular events and for people with a moderate to high risk of development of CVD. Statin-indicated conditions include diabetes mellitus, clinical atherosclerosis (including myocardial infarction, acute coronary syndromes, stable angina, documented coronary artery disease, stroke, trans ischemic attack (TIA), documented carotid disease, peripheral artery disease, and claudication), abdominal aortic aneurysm, chronic kidney disease, and severely elevated LDL-C levels.</t>
  </si>
  <si>
    <t>Afatinib is a kinase inhibitor indicated as monotherapy for the first-line [FDA Label] treatment of (a) Epidermal Growth Factor Receptor (EGFR) TKI (tyrosine kinase inhibitor)-naive adult patients with locally advanced or metastatic non-small cell lung cancer (NSCLC) whose tumours have non-resistant EGFR mutations as detected by an FDA-approved test [FDA Label], and (b) adult patients with locally advanced or metastatic NSCLC of squamous histology progressing on or after platinum-based chemotherapy [FDA Label]._x000D_
_x000D_
Recently, as of January 2018, the US FDA approved a supplemental New Drug Application for Boehringer Ingelheim's Gilotrif (afatinib) for the first line treatment of patients with metastatic non-small cell lung cancer (NSCLC) whose tumors have non-resistant epidermal growth factor receptor (EGFR) mutations as detected by an FDA-approved test.</t>
  </si>
  <si>
    <t>Osimertinib is indicated as adjuvant therapy after tumor resection in adult patients with non-small cell lung cancer (NSCLC) whose tumors have epidermal growth factor receptor (EGFR) exon 19 deletions or exon 21 L858R mutations (as detected by an FDA-approved test), and as the first-line treatment of adult patients with metastatic NSCLC whose tumors have EGFR exon 19 deletions or exon 21 L858R mutations (as detected by an FDA-approved test). Osimertinib is also indicated for the treatment of adult patients with metastatic EGFR T790M mutation-positive NSCLC, as detected by an FDA-approved test, whose disease has progressed on or after EGFR TKI therapy.</t>
  </si>
  <si>
    <t>Animal studies in pregnancy have shown no adverse effects on the mother or offspring at normal doses, however these results are not always applicable to humans. There is currently a voluntary registry of fetal exposure. Animal studies at 100 times the maximum recommended human dose resulted in an increase in rib malformations. Sitagliptin is excreted in the milk of rats but it is not known if it would also be expressed in human breast milk. Because many drugs are expressed in human breast milk, the risk and benefit of prescribing the medication must be considered. There is currently a lack of safety and effectiveness data in pediatric patients[Label]. No differences in safety and efficacy were observed in geriatric patients compared to younger patients, however caution should be used in this population as they are more likely to have reduced renal function[Label]. Sitagliptin has also been associated with a 34% relative risk increase for all cause infection. There was no significant difference in patient response across sex, age, race, ethnicity, and BMI.</t>
  </si>
  <si>
    <r>
      <t>The acute toxicity of gefitinib up to 500 mg in clinical studies has been low. In non-clinical studies, a single dose of 12,000 mg/m</t>
    </r>
    <r>
      <rPr>
        <vertAlign val="superscript"/>
        <sz val="11"/>
        <color theme="1"/>
        <rFont val="Calibri"/>
        <family val="2"/>
        <scheme val="minor"/>
      </rPr>
      <t>2</t>
    </r>
    <r>
      <rPr>
        <sz val="11"/>
        <color theme="1"/>
        <rFont val="Calibri"/>
        <family val="2"/>
        <scheme val="minor"/>
      </rPr>
      <t xml:space="preserve"> (about 80 times the recommended clinical dose on a mg/m</t>
    </r>
    <r>
      <rPr>
        <vertAlign val="superscript"/>
        <sz val="11"/>
        <color theme="1"/>
        <rFont val="Calibri"/>
        <family val="2"/>
        <scheme val="minor"/>
      </rPr>
      <t>2</t>
    </r>
    <r>
      <rPr>
        <sz val="11"/>
        <color theme="1"/>
        <rFont val="Calibri"/>
        <family val="2"/>
        <scheme val="minor"/>
      </rPr>
      <t xml:space="preserve"> basis) was lethal to rats. Half this dose caused no mortality in mice. Symptoms of overdose include diarrhea and skin rash.</t>
    </r>
  </si>
  <si>
    <t>Azathioprine is indicated to treat rheumatoid arthritis and prevent renal transplant rejection.</t>
  </si>
  <si>
    <t>In an acute oral toxicity study in mouse, LD50 was &gt;2000 mg/kg. Single oral doses of curcumin at 1-5 g/kg bw induced no toxic effects in rats. There has been no cases of overdose reported.</t>
  </si>
  <si>
    <t>Diclofenac is indicated for use in the treatment of pain and inflammation from varying sources including inflammatory conditions such as osteoarthritis, rheumatoid arthritis, and ankylosing spondylitis, as well as injury-related inflammation due to surgery and physical trauma. It is often used in combination with as a gastro-protective agent in patients with high risk of developing NSAID-induced ulcers.</t>
  </si>
  <si>
    <t>Symptoms of overdose include lethargy, drowsiness, nausea, vomiting, and epigastric pain, and gastrointestinal bleeding. Hypertension, acute renal failure, respiratory depression and coma occur rarely. In case of overdose, provide supportive care and consider inducing emesis and administering activated charcoal if overdose occurred less than 4 hours prior.</t>
  </si>
  <si>
    <t>In the United States, fexofenadine is indicated for the symptomatic treatment of allergic rhinitis in patients ≥2 years old and chronic idiopathic urticaria in patients ≥6 months old. In Canada, fexofenadine carries the same indications but is approved only for patients ≥12 years old. Fexofenadine is also available in combination with for the symptomatic treatment of season allergic rhinitis in patients ≥12 years old.</t>
  </si>
  <si>
    <t>For treatment of malignant neoplasm of lip, oral cavity, pharynx, digestive organs, peritoneum, female breast, and urinary bladder. Also used as an adjunct to ab externo glaucoma surgery. Mitomycin is also indicated as a pyelocalyceal solution for the treatment of adults with low-grade upper tract urothelial cancer (LG-UTUC).</t>
  </si>
  <si>
    <t>Prednisolone is indicated to treat endocrine, rheumatic, and hematologic disorders; collagen, dermatologic, ophthalmic, respiratory, and gastrointestinal diseases; allergic and edematous states; and other conditions like tuberculous meningitis.</t>
  </si>
  <si>
    <t>In the US, sulfasalazine is indicated to treat mild to moderate ulcerative colitis and to prolong the remission period between acute attacks of ulcerative colitis. Sulfasalazine is also indicated as an adjunct therapy in severe ulcerative colitis.For the delayed-release tablet formulation, sulfasalazine is also indicated to treat rheumatoid arthritis in pediatric patients who have responded inadequately to salicylates or other nonsteroidal anti-inflammatory drugs or polyarticular-course juvenile rheumatoid arthritis with the same patients' characteristics.</t>
  </si>
  <si>
    <t>Tamoxifen is indicated to treat estrogen receptor positive metastatic breast cancer in adults, as an adjuvant in the treatment of early stage estrogen receptor positive breast cancer in adults, to reduce the risk of invasive breast cancer after surgery and radiation in adult women with ductal carcinoma in situ.</t>
  </si>
  <si>
    <t>Ensembl Intron Id</t>
  </si>
  <si>
    <t>Gene Id</t>
  </si>
  <si>
    <t>Dexamethasone and otic suspension is indicated for bacterial infections with inflammation in acute otitis media and acute otitis externa. Intramuscular and intravenous injections are indicated for a number of endocrine, rheumatic, collagen, dermatologic, allergic, ophthalmic, gastrointestinal, respiratory, hematologic, neoplastic, edematous, and other conditions. Oral tablets are indicated for the treatment of multiple myeloma. An intravitreal implant is indicated for some forms of macular edema and non-infectious posterior uveitis affecting the posterior of the eye. Various ophthalmic formulations are indicated for inflammatory conditions of the eye.</t>
  </si>
  <si>
    <t>Fenofibrate is indicated as adjunctive therapy to diet to reduce elevated LDL-C, Total-C, Triglycerides, and Apo B, and to increase HDL-C adults with primary hypercholesterolemia or mixed dyslipidemia. Fenofibrate is also indicated to treat adults with severe hypertriglyceridemia.</t>
  </si>
  <si>
    <t>Isotretinoin is indicated to treat severe recalcitrant nodular acne and patients ≥12 years enrolled in the iPLEDGE program.</t>
  </si>
  <si>
    <t>Oral and intramuscular methylprednisolone are indicated for a number of endocrine,  rheumatic, collagen, dermatologic, allergic, ophthalmic, respiratory, hematologic, neoplastic, edematous, gastrointestinal, nervous system, and other disorders. Intra-articular and soft tissue injections are indicated for short term treatment of acute gouty arthritis, acute and subactute bursitis, acute nonspecific tenosynovitis, epicondylitis, rheumatoid arthritis, and synovitis of osteoarthritis. Intralesional injections are indicated for alopecia areata, discoid lupus erythematosus, keloids, lichen planus, lichen simplex chronicus and psoriatic plaques, necrobiosis lipoidica diabeticorum, and localized hypertrophic infiltrated inflammatory lesions of granuloma annulare.</t>
  </si>
  <si>
    <t>High doses of tamoxifen in animals lead to respiratory difficulty and convulsions. High doses in advanced metastatic cancer patients resulted in acute neurotoxicity seen by tremor, hyperreflexia, unsteady gait, and dizziness. Patients experiencing and overdose should be given supportive treatment as no specific treatment for overdose is suggested.</t>
  </si>
  <si>
    <t>The oral LD50s in rat and mouse are 20 mg/kg and 45 mg/kg, respectively. Side effects include leukopenia, thrombocytopenia, nausea. Toxic effects include pulmonary fibrosis (20-0%) and bone marrow toxicity.</t>
  </si>
  <si>
    <t>LD50=21800 ug/kg (rat, subcutaneous)</t>
  </si>
  <si>
    <t>LD50=230mg/kg (orally in mice)</t>
  </si>
  <si>
    <t>Oral, mouse: LD50 = 23 mg/kg; Oral, rat: LD50 = 30 mg/kg. Symptoms of overdose include nausea and vomiting.</t>
  </si>
  <si>
    <t>Symptoms of overdose include nausea, abdominal pain, vomiting, diarrhea, diaphoresis, flushing, dizziness, disturbed hearing and vision, confusion, weakness, palpitations, altered respiration and hypotension. LD50= 24 mg/kg (orally in mice).</t>
  </si>
  <si>
    <t>LD50=1570 mg/kg (rat), chronic exposure may cause nausea and vomiting and unconsciousness</t>
  </si>
  <si>
    <t>MAPK signaling pathway</t>
  </si>
  <si>
    <t>Calcium signaling pathway</t>
  </si>
  <si>
    <t>RAF/MAP kinase cascade</t>
  </si>
  <si>
    <t>PIP3 activates AKT signaling</t>
  </si>
  <si>
    <t>Proteoglycans in cancer</t>
  </si>
  <si>
    <t>Focal adhesion</t>
  </si>
  <si>
    <t>Tight junction</t>
  </si>
  <si>
    <t>Gastric cancer</t>
  </si>
  <si>
    <t>Breast cancer</t>
  </si>
  <si>
    <t>HIF-1 signaling pathway</t>
  </si>
  <si>
    <t>Prostate cancer</t>
  </si>
  <si>
    <t>Endocrine resistance</t>
  </si>
  <si>
    <t>ErbB signaling pathway</t>
  </si>
  <si>
    <t>EGF receptor signaling pathway</t>
  </si>
  <si>
    <t>Drug metabolism - other enzymes</t>
  </si>
  <si>
    <t>EGFR tyrosine kinase inhibitor resistance</t>
  </si>
  <si>
    <t>Pancreatic cancer</t>
  </si>
  <si>
    <t>Platinum drug resistance</t>
  </si>
  <si>
    <t>Non-small cell lung cancer</t>
  </si>
  <si>
    <t>Adherens junction</t>
  </si>
  <si>
    <t>Central carbon metabolism in cancer</t>
  </si>
  <si>
    <t>Semaphorin interactions</t>
  </si>
  <si>
    <t>Validated targets of C-MYC transcriptional repression</t>
  </si>
  <si>
    <t>Endometrial cancer</t>
  </si>
  <si>
    <t>Pyrimidine metabolism</t>
  </si>
  <si>
    <t>Signaling by PTK6</t>
  </si>
  <si>
    <t>Signaling by ERBB2</t>
  </si>
  <si>
    <t>ErbB2/ErbB3 signaling events</t>
  </si>
  <si>
    <t>a6b1 and a6b4 Integrin signaling</t>
  </si>
  <si>
    <t>ErbB4 signaling events</t>
  </si>
  <si>
    <t>ErbB receptor signaling network</t>
  </si>
  <si>
    <t>Nucleotide salvage</t>
  </si>
  <si>
    <t>Nucleotide catabolism</t>
  </si>
  <si>
    <t>ERBB2,TYMP</t>
  </si>
  <si>
    <t>Bladder cancer</t>
  </si>
  <si>
    <t>Phagosome</t>
  </si>
  <si>
    <t>classical complement pathway</t>
  </si>
  <si>
    <t>C1S,C1R</t>
  </si>
  <si>
    <t>Coronavirus disease - COVID-19</t>
  </si>
  <si>
    <t>Complement cascade</t>
  </si>
  <si>
    <t>Systemic lupus erythematosus</t>
  </si>
  <si>
    <t>Complement and coagulation cascades</t>
  </si>
  <si>
    <t>Pertussis</t>
  </si>
  <si>
    <t>Cell adhesion molecules</t>
  </si>
  <si>
    <t>Cadherin signaling pathway</t>
  </si>
  <si>
    <t>Cell junction organization</t>
  </si>
  <si>
    <t>Urokinase-type plasminogen activator (uPA) and uPAR-mediated signaling</t>
  </si>
  <si>
    <t>MMP12,CDH3</t>
  </si>
  <si>
    <t>Alzheimer disease-presenilin pathway</t>
  </si>
  <si>
    <t>CASP7</t>
  </si>
  <si>
    <t>Non-alcoholic fatty liver disease</t>
  </si>
  <si>
    <t>Toll-like Receptor Cascades</t>
  </si>
  <si>
    <t>Ubiquitin mediated proteolysis</t>
  </si>
  <si>
    <t>Toxoplasmosis</t>
  </si>
  <si>
    <t>NF-kappa B signaling pathway</t>
  </si>
  <si>
    <t>TNFR2 non-canonical NF-kB pathway</t>
  </si>
  <si>
    <t>Small cell lung cancer</t>
  </si>
  <si>
    <t>C-MYB transcription factor network</t>
  </si>
  <si>
    <t>E2F transcription factor network</t>
  </si>
  <si>
    <t>p75 (NTR)-mediated signaling</t>
  </si>
  <si>
    <t>Legionellosis</t>
  </si>
  <si>
    <t>Intrinsic Pathway for Apoptosis</t>
  </si>
  <si>
    <t>Ceramide signaling pathway</t>
  </si>
  <si>
    <t>keratinocyte differentiation</t>
  </si>
  <si>
    <t>Apoptotic execution phase</t>
  </si>
  <si>
    <t>TNF receptor signaling pathway</t>
  </si>
  <si>
    <t>TNF signaling</t>
  </si>
  <si>
    <t>CASP7,BIRC3</t>
  </si>
  <si>
    <t>Pathways in cancer</t>
  </si>
  <si>
    <t>FAS signaling pathway</t>
  </si>
  <si>
    <t>FAS (CD95) signaling pathway</t>
  </si>
  <si>
    <t>trefoil factors initiate mucosal healing</t>
  </si>
  <si>
    <t>ceramide signaling pathway</t>
  </si>
  <si>
    <t>CD40/CD40L signaling</t>
  </si>
  <si>
    <t>RIPK1-mediated regulated necrosis</t>
  </si>
  <si>
    <t>induction of apoptosis through dr3 and dr4/5 death receptors</t>
  </si>
  <si>
    <t>fas signaling pathway (cd95)</t>
  </si>
  <si>
    <t>internal ribosome entry pathway</t>
  </si>
  <si>
    <t>tnfr1 signaling pathway</t>
  </si>
  <si>
    <t>regulation of cell cycle progression by plk3</t>
  </si>
  <si>
    <t>apoptotic signaling in response to dna damage</t>
  </si>
  <si>
    <t>role of mitochondria in apoptotic signaling</t>
  </si>
  <si>
    <t>b cell survival pathway</t>
  </si>
  <si>
    <t>sodd/tnfr1 signaling pathway</t>
  </si>
  <si>
    <t>Salmonella infection</t>
  </si>
  <si>
    <t>west nile virus</t>
  </si>
  <si>
    <t>Apoptosis</t>
  </si>
  <si>
    <t>TNF signaling pathway</t>
  </si>
  <si>
    <t>SPINK6,KLK13</t>
  </si>
  <si>
    <t>Caspase cascade in apoptosis</t>
  </si>
  <si>
    <t>HIV-1 Nef: Negative effector of Fas and TNF-alpha</t>
  </si>
  <si>
    <t>Apoptosis - multiple species</t>
  </si>
  <si>
    <t>hiv-1 nef: negative effector of fas and tnf</t>
  </si>
  <si>
    <t>caspase cascade in apoptosis</t>
  </si>
  <si>
    <t>Salivary secretion</t>
  </si>
  <si>
    <t>PPAR signaling pathway</t>
  </si>
  <si>
    <t>Signaling by NOTCH3</t>
  </si>
  <si>
    <t>Triglyceride metabolism</t>
  </si>
  <si>
    <t>LYZ,LTF</t>
  </si>
  <si>
    <t>Amyloid fiber formation</t>
  </si>
  <si>
    <t>Dilated cardiomyopathy</t>
  </si>
  <si>
    <t>Hypertrophic cardiomyopathy</t>
  </si>
  <si>
    <t>Arrhythmogenic right ventricular cardiomyopathy</t>
  </si>
  <si>
    <t>Viral myocarditis</t>
  </si>
  <si>
    <t>agrin in postsynaptic differentiation</t>
  </si>
  <si>
    <t>Striated Muscle Contraction</t>
  </si>
  <si>
    <t>SERPINB3,SERPINB4</t>
  </si>
  <si>
    <t>Amoebiasis</t>
  </si>
  <si>
    <t>Glucocorticoid receptor regulatory network</t>
  </si>
  <si>
    <t>KRT17,KRT16</t>
  </si>
  <si>
    <t>Estrogen signaling pathway</t>
  </si>
  <si>
    <t>KRT17,KRT16,KRT6C,KRT6B,KRT6A</t>
  </si>
  <si>
    <t>SMARCD1</t>
  </si>
  <si>
    <t>Wnt signaling pathway</t>
  </si>
  <si>
    <t>Thermogenesis</t>
  </si>
  <si>
    <t>Hepatocellular carcinoma</t>
  </si>
  <si>
    <t>HDR through Homologous Recombination (HRR) or Single Strand Annealing (SSA)</t>
  </si>
  <si>
    <t>Telomere Maintenance</t>
  </si>
  <si>
    <t>Cytosolic iron-sulfur cluster assembly</t>
  </si>
  <si>
    <t>LCE1A,TGM1,PI3,SPRR2A,SPRR2B,SPRR2D</t>
  </si>
  <si>
    <t>cbl mediated ligand-induced downregulation of egf receptors pathway</t>
  </si>
  <si>
    <t>neuroregulin receptor degredation protein-1 controls erbb3 receptor recycling</t>
  </si>
  <si>
    <t>S100A9,S100A8,S100A7</t>
  </si>
  <si>
    <t>EGFR,SLC9A1</t>
  </si>
  <si>
    <t>ErbB1 downstream signaling</t>
  </si>
  <si>
    <t>RAC2,EGFR</t>
  </si>
  <si>
    <t>Choline metabolism in cancer</t>
  </si>
  <si>
    <t>Colorectal cancer</t>
  </si>
  <si>
    <t>RAC2,EGFR,SLC9A1</t>
  </si>
  <si>
    <t>Regulation of actin cytoskeleton</t>
  </si>
  <si>
    <t>TNC,RAC2,EGFR</t>
  </si>
  <si>
    <t>Endogenous TLR signaling</t>
  </si>
  <si>
    <t>RAC2,S100A9,S100A8</t>
  </si>
  <si>
    <t>the information processing pathway at the ifn beta enhancer</t>
  </si>
  <si>
    <t>EP300</t>
  </si>
  <si>
    <t>Retinoic acid receptors-mediated signaling</t>
  </si>
  <si>
    <t>BRCA1</t>
  </si>
  <si>
    <t>BARD1 signaling events</t>
  </si>
  <si>
    <t>STAT3</t>
  </si>
  <si>
    <t>role of erbb2 in signal transduction and oncology</t>
  </si>
  <si>
    <t>role of ß-arrestins in the activation and targeting of map kinases</t>
  </si>
  <si>
    <t>NFKB1,EP300</t>
  </si>
  <si>
    <t>Chromatin organization</t>
  </si>
  <si>
    <t>Signaling events mediated by HDAC Class III</t>
  </si>
  <si>
    <t>ß-arrestins in gpcr desensitization</t>
  </si>
  <si>
    <t>activation of camp-dependent protein kinase pka</t>
  </si>
  <si>
    <t>Nephrin/Neph1 signaling in the kidney podocyte</t>
  </si>
  <si>
    <t>S1P3 pathway</t>
  </si>
  <si>
    <t>VEGFR3 signaling in lymphatic endothelium</t>
  </si>
  <si>
    <t>STAT1</t>
  </si>
  <si>
    <t>p53 pathway feedback loops 2</t>
  </si>
  <si>
    <t>Transcriptional regulation of pluripotent stem cells</t>
  </si>
  <si>
    <t>Incretin synthesis, secretion, and inactivation</t>
  </si>
  <si>
    <t>Canonical NF-kappaB pathway</t>
  </si>
  <si>
    <t>links between pyk2 and map kinases</t>
  </si>
  <si>
    <t>Interleukin-7 signaling</t>
  </si>
  <si>
    <t>p38 signaling mediated by MAPKAP kinases</t>
  </si>
  <si>
    <t>nf-kb signaling pathway</t>
  </si>
  <si>
    <t>erk1/erk2 mapk signaling pathway</t>
  </si>
  <si>
    <t>BRCA1,EP300</t>
  </si>
  <si>
    <t>SUMOylation</t>
  </si>
  <si>
    <t>role of brca1 brca2 and atr in cancer susceptibility</t>
  </si>
  <si>
    <t>tnf/stress related signaling</t>
  </si>
  <si>
    <t>JUN,CD1A</t>
  </si>
  <si>
    <t>SERPINA3,NFKB1,LCN2</t>
  </si>
  <si>
    <t>JUN,EP300</t>
  </si>
  <si>
    <t>STAT1,STAT3</t>
  </si>
  <si>
    <t>Necroptosis</t>
  </si>
  <si>
    <t>cell cycle: g2/m checkpoint</t>
  </si>
  <si>
    <t>hypoxia-inducible factor in the cardivascular system</t>
  </si>
  <si>
    <t>JUN,FOS</t>
  </si>
  <si>
    <t>Oxytocin signaling pathway</t>
  </si>
  <si>
    <t>LPA4-mediated signaling events</t>
  </si>
  <si>
    <t>bone remodeling</t>
  </si>
  <si>
    <t>CREB1,EP300</t>
  </si>
  <si>
    <t>Heterotrimeric G-protein signaling pathway-Gi alpha and Gs alpha mediated pathway</t>
  </si>
  <si>
    <t>Interferon-gamma signaling pathway</t>
  </si>
  <si>
    <t>Ras signaling in the CD4+ TCR pathway</t>
  </si>
  <si>
    <t>JNK signaling in the CD4+ TCR pathway</t>
  </si>
  <si>
    <t>the 41bb-dependent immune response</t>
  </si>
  <si>
    <t>il 4 signaling pathway</t>
  </si>
  <si>
    <t>C-type lectin receptors (CLRs)</t>
  </si>
  <si>
    <t>Direct p53 effectors</t>
  </si>
  <si>
    <t>il12 and stat4 dependent signaling pathway in th1 development</t>
  </si>
  <si>
    <t>il 3 signaling pathway</t>
  </si>
  <si>
    <t>il 6 signaling pathway</t>
  </si>
  <si>
    <t>FOS,CREB1</t>
  </si>
  <si>
    <t>Dopaminergic synapse</t>
  </si>
  <si>
    <t>STAT3,EP300</t>
  </si>
  <si>
    <t>FoxO signaling pathway</t>
  </si>
  <si>
    <t>erythropoietin mediated neuroprotection through nf-kb</t>
  </si>
  <si>
    <t>Signaling by Leptin</t>
  </si>
  <si>
    <t>STAT1,EP300</t>
  </si>
  <si>
    <t>Thyroid hormone signaling pathway</t>
  </si>
  <si>
    <t>JUN,NFKB1</t>
  </si>
  <si>
    <t>Neurotrophin signaling pathway</t>
  </si>
  <si>
    <t>cxcr4 signaling pathway</t>
  </si>
  <si>
    <t>Cholinergic synapse</t>
  </si>
  <si>
    <t>Glucagon signaling pathway</t>
  </si>
  <si>
    <t>Parathyroid hormone synthesis, secretion and action</t>
  </si>
  <si>
    <t>brca1 dependent ub ligase activity</t>
  </si>
  <si>
    <t>ifn alpha signaling pathway</t>
  </si>
  <si>
    <t>CD1A,NFKB1</t>
  </si>
  <si>
    <t>JUN,FOS,NFKB1</t>
  </si>
  <si>
    <t>Melanogenesis</t>
  </si>
  <si>
    <t>IL4R,CD1A</t>
  </si>
  <si>
    <t>Hematopoietic cell lineage</t>
  </si>
  <si>
    <t>Circadian entrainment</t>
  </si>
  <si>
    <t>Rheumatoid arthritis</t>
  </si>
  <si>
    <t>d4gdi signaling pathway</t>
  </si>
  <si>
    <t>Alternative NF-kappaB pathway</t>
  </si>
  <si>
    <t>Transcription regulation by bZIP transcription factor</t>
  </si>
  <si>
    <t>stat3 signaling pathway</t>
  </si>
  <si>
    <t>NFKB1,CREB1</t>
  </si>
  <si>
    <t>Longevity regulating pathway</t>
  </si>
  <si>
    <t>Transcriptional regulation of white adipocyte differentiation</t>
  </si>
  <si>
    <t>NNMT,PARP9</t>
  </si>
  <si>
    <t>Metabolism of water-soluble vitamins and cofactors</t>
  </si>
  <si>
    <t>TGF-beta signaling pathway</t>
  </si>
  <si>
    <t>Regulation of nuclear beta catenin signaling and target gene transcription</t>
  </si>
  <si>
    <t>DDX58/IFIH1-mediated induction of interferon-alpha/beta</t>
  </si>
  <si>
    <t>IL4R,EP300</t>
  </si>
  <si>
    <t>p73 transcription factor network</t>
  </si>
  <si>
    <t>ifn gamma signaling pathway</t>
  </si>
  <si>
    <t>Epithelial cell signaling in Helicobacter pylori infection</t>
  </si>
  <si>
    <t>STAT3,NFKB1</t>
  </si>
  <si>
    <t>Adipocytokine signaling pathway</t>
  </si>
  <si>
    <t>Renal cell carcinoma</t>
  </si>
  <si>
    <t>Acute myeloid leukemia</t>
  </si>
  <si>
    <t>Circadian Clock</t>
  </si>
  <si>
    <t>Activation of anterior HOX genes in hindbrain development during early embryogenesis</t>
  </si>
  <si>
    <t>Oxidative Stress Induced Senescence</t>
  </si>
  <si>
    <t>Downstream signaling in na&amp;#xef;ve CD8+ T cells</t>
  </si>
  <si>
    <t xml:space="preserve">Cytosolic sensors of pathogen-associated DNA </t>
  </si>
  <si>
    <t>Regulation of retinoblastoma protein</t>
  </si>
  <si>
    <t>hiv-1 defeats host-mediated resistance by cem15</t>
  </si>
  <si>
    <t>Fc epsilon receptor (FCERI) signaling</t>
  </si>
  <si>
    <t>Endothelins</t>
  </si>
  <si>
    <t>B cell activation</t>
  </si>
  <si>
    <t>Pathogenic Escherichia coli infection</t>
  </si>
  <si>
    <t>Interleukin-12 family signaling</t>
  </si>
  <si>
    <t>IL4R,FOS</t>
  </si>
  <si>
    <t>Interleukin signaling pathway</t>
  </si>
  <si>
    <t>JUN,STAT3</t>
  </si>
  <si>
    <t>RAC1 signaling pathway</t>
  </si>
  <si>
    <t>Signaling events mediated by Stem cell factor receptor (c-Kit)</t>
  </si>
  <si>
    <t>Regulation of Androgen receptor activity</t>
  </si>
  <si>
    <t>Signaling by PDGF</t>
  </si>
  <si>
    <t>JUN,STAT1,NFKB1</t>
  </si>
  <si>
    <t>NOD-like receptor signaling pathway</t>
  </si>
  <si>
    <t>t cell receptor signaling pathway</t>
  </si>
  <si>
    <t>Notch-mediated HES/HEY network</t>
  </si>
  <si>
    <t>Calcineurin-regulated NFAT-dependent transcription in lymphocytes</t>
  </si>
  <si>
    <t>STAT1,NFKB1,EP300</t>
  </si>
  <si>
    <t>Influenza A</t>
  </si>
  <si>
    <t>Pre-NOTCH Expression and Processing</t>
  </si>
  <si>
    <t>STAT1,NFKB1</t>
  </si>
  <si>
    <t>IL4R,BRCA1,NFKB1,CREB1</t>
  </si>
  <si>
    <t>PI3K-Akt signaling pathway</t>
  </si>
  <si>
    <t>Presenilin action in Notch and Wnt signaling</t>
  </si>
  <si>
    <t>JUN,CREB1</t>
  </si>
  <si>
    <t>Integrin-linked kinase signaling</t>
  </si>
  <si>
    <t>RhoA signaling pathway</t>
  </si>
  <si>
    <t>CCL22,STAT3</t>
  </si>
  <si>
    <t>Interleukin-10 signaling</t>
  </si>
  <si>
    <t>Heme signaling</t>
  </si>
  <si>
    <t>STAT1,STAT3,NFKB1</t>
  </si>
  <si>
    <t>Hepatitis C</t>
  </si>
  <si>
    <t>Signaling by SCF-KIT</t>
  </si>
  <si>
    <t>Interleukin-2 family signaling</t>
  </si>
  <si>
    <t>FOS,EP300</t>
  </si>
  <si>
    <t>FOXM1 transcription factor network</t>
  </si>
  <si>
    <t>JUN,STAT1</t>
  </si>
  <si>
    <t>Oxidative stress response</t>
  </si>
  <si>
    <t>IFN-gamma pathway</t>
  </si>
  <si>
    <t>STAT1,NFKB1,CREB1,EP300</t>
  </si>
  <si>
    <t>Human papillomavirus infection</t>
  </si>
  <si>
    <t>Signaling events regulated by Ret tyrosine kinase</t>
  </si>
  <si>
    <t>JUN,BRCA1,FOS</t>
  </si>
  <si>
    <t>Validated transcriptional targets of AP1 family members Fra1 and Fra2</t>
  </si>
  <si>
    <t>STAT3,BRCA1,NFKB1,EP300</t>
  </si>
  <si>
    <t>MicroRNAs in cancer</t>
  </si>
  <si>
    <t>Signaling mediated by p38-alpha and p38-beta</t>
  </si>
  <si>
    <t>Signaling events mediated by TCPTP</t>
  </si>
  <si>
    <t>signal transduction through il1r</t>
  </si>
  <si>
    <t>Fluid shear stress and atherosclerosis</t>
  </si>
  <si>
    <t>IL37,STAT3,NFKB1</t>
  </si>
  <si>
    <t>Interleukin-1 family signaling</t>
  </si>
  <si>
    <t>JUN,FOS,CREB1</t>
  </si>
  <si>
    <t>Yersinia infection</t>
  </si>
  <si>
    <t>IL1-mediated signaling events</t>
  </si>
  <si>
    <t>EPO signaling pathway</t>
  </si>
  <si>
    <t>angiotensin ii mediated activation of jnk pathway via pyk2 dependent signaling</t>
  </si>
  <si>
    <t>Trk receptor signaling mediated by the MAPK pathway</t>
  </si>
  <si>
    <t>IL4R,CCL22,IL37,CXCR4</t>
  </si>
  <si>
    <t>Cytokine-cytokine receptor interaction</t>
  </si>
  <si>
    <t>toll-like receptor pathway</t>
  </si>
  <si>
    <t>role of egf receptor transactivation by gpcrs in cardiac hypertrophy</t>
  </si>
  <si>
    <t>Signaling by CSF3 (G-CSF)</t>
  </si>
  <si>
    <t>Signaling by NOTCH2</t>
  </si>
  <si>
    <t>EGF receptor (ErbB1) signaling pathway</t>
  </si>
  <si>
    <t>JUN,FOS,EP300</t>
  </si>
  <si>
    <t>Huntington disease</t>
  </si>
  <si>
    <t>Signaling by ALK</t>
  </si>
  <si>
    <t>Calcium signaling in the CD4+ TCR pathway</t>
  </si>
  <si>
    <t>IL27-mediated signaling events</t>
  </si>
  <si>
    <t>bioactive peptide induced signaling pathway</t>
  </si>
  <si>
    <t>bcr signaling pathway</t>
  </si>
  <si>
    <t>S1P2 pathway</t>
  </si>
  <si>
    <t>fc epsilon receptor i signaling in mast cells</t>
  </si>
  <si>
    <t>Nongenotropic Androgen signaling</t>
  </si>
  <si>
    <t>STAT3,NFKB1,EP300</t>
  </si>
  <si>
    <t>STAT3,NFKB1,CREB1</t>
  </si>
  <si>
    <t>Insulin resistance</t>
  </si>
  <si>
    <t>Growth hormone receptor signaling</t>
  </si>
  <si>
    <t>Interleukin-6 family signaling</t>
  </si>
  <si>
    <t>T cell receptor signaling pathway</t>
  </si>
  <si>
    <t>Chagas disease</t>
  </si>
  <si>
    <t>CCL22,IL37,CXCR4</t>
  </si>
  <si>
    <t>Viral protein interaction with cytokine and cytokine receptor</t>
  </si>
  <si>
    <t>PDGFR-alpha signaling pathway</t>
  </si>
  <si>
    <t>igf-1 signaling pathway</t>
  </si>
  <si>
    <t>Interleukin-20 family signaling</t>
  </si>
  <si>
    <t>egf signaling pathway</t>
  </si>
  <si>
    <t>NFKB1,CREB1,EP300</t>
  </si>
  <si>
    <t>JUN,STAT1,BRCA1,FOS,NFKB1,CREB1,EP300</t>
  </si>
  <si>
    <t>RNA Polymerase II Transcription</t>
  </si>
  <si>
    <t>STAT3,CXCR4,NFKB1,CREB1</t>
  </si>
  <si>
    <t>Human cytomegalovirus infection</t>
  </si>
  <si>
    <t>mets affect on macrophage differentiation</t>
  </si>
  <si>
    <t>JUN,CXCR4,FOS,NFKB1</t>
  </si>
  <si>
    <t>Human immunodeficiency virus 1 infection</t>
  </si>
  <si>
    <t>B cell receptor signaling pathway</t>
  </si>
  <si>
    <t>nerve growth factor pathway (ngf)</t>
  </si>
  <si>
    <t>STAT1,STAT3,CXCR4</t>
  </si>
  <si>
    <t>CXCR4-mediated signaling events</t>
  </si>
  <si>
    <t>T cell activation</t>
  </si>
  <si>
    <t>JUN,STAT1,STAT3,NFKB1</t>
  </si>
  <si>
    <t>Epstein-Barr virus infection</t>
  </si>
  <si>
    <t>JUN,BRCA1</t>
  </si>
  <si>
    <t>atm signaling pathway</t>
  </si>
  <si>
    <t>calcium signaling by hbx of hepatitis b virus</t>
  </si>
  <si>
    <t>NFKB1,BCL3</t>
  </si>
  <si>
    <t>Atypical NF-kappaB pathway</t>
  </si>
  <si>
    <t>oxidative stress induced gene expression via nrf2</t>
  </si>
  <si>
    <t>cadmium induces dna synthesis and proliferation in macrophages</t>
  </si>
  <si>
    <t>Tuberculosis</t>
  </si>
  <si>
    <t>Amphetamine addiction</t>
  </si>
  <si>
    <t>Regulation of Telomerase</t>
  </si>
  <si>
    <t>repression of pain sensation by the transcriptional regulator dream</t>
  </si>
  <si>
    <t>BCR signaling pathway</t>
  </si>
  <si>
    <t>JUN,BRCA1,EP300</t>
  </si>
  <si>
    <t>Validated nuclear estrogen receptor alpha network</t>
  </si>
  <si>
    <t>JUN,STAT1,STAT3</t>
  </si>
  <si>
    <t>Ras Pathway</t>
  </si>
  <si>
    <t>LPA receptor mediated events</t>
  </si>
  <si>
    <t>Fc-epsilon receptor I signaling in mast cells</t>
  </si>
  <si>
    <t>IL4R,STAT1,STAT3,EP300</t>
  </si>
  <si>
    <t>JAK-STAT signaling pathway</t>
  </si>
  <si>
    <t>BRCA1,CREB1,EP300</t>
  </si>
  <si>
    <t>il22 soluble receptor signaling pathway</t>
  </si>
  <si>
    <t>Signaling events mediated by HDAC Class I</t>
  </si>
  <si>
    <t>JUN,STAT1,FOS</t>
  </si>
  <si>
    <t>mapkinase signaling pathway</t>
  </si>
  <si>
    <t>JUN,FOS,NFKB1,CREB1</t>
  </si>
  <si>
    <t>tsp-1 induced apoptosis in microvascular endothelial cell</t>
  </si>
  <si>
    <t>JUN,NFKB1,CREB1</t>
  </si>
  <si>
    <t>Cocaine addiction</t>
  </si>
  <si>
    <t>JUN,FOS,CREB1,EP300</t>
  </si>
  <si>
    <t>ESR-mediated signaling</t>
  </si>
  <si>
    <t>FGF signaling pathway</t>
  </si>
  <si>
    <t>Relaxin signaling pathway</t>
  </si>
  <si>
    <t>JUN,STAT1,STAT3,FOS</t>
  </si>
  <si>
    <t>PDGFR-beta signaling pathway</t>
  </si>
  <si>
    <t>JUN,STAT1,STAT3,FOS,NFKB1</t>
  </si>
  <si>
    <t>JUN,STAT3,FOS</t>
  </si>
  <si>
    <t>STAT1,STAT3,FOS</t>
  </si>
  <si>
    <t>GMCSF-mediated signaling events</t>
  </si>
  <si>
    <t>IL23-mediated signaling events</t>
  </si>
  <si>
    <t>STAT3,FOS,CREB1,EP300</t>
  </si>
  <si>
    <t>Signaling by NTRK1 (TRKA)</t>
  </si>
  <si>
    <t>JUN,FOS,NFKB1,CREB1,EP300</t>
  </si>
  <si>
    <t>Human T-cell leukemia virus 1 infection</t>
  </si>
  <si>
    <t>JUN,STAT1,FOS,NFKB1</t>
  </si>
  <si>
    <t>Toll-like receptor signaling pathway</t>
  </si>
  <si>
    <t>cAMP signaling pathway</t>
  </si>
  <si>
    <t>AGE-RAGE signaling pathway in diabetic complications</t>
  </si>
  <si>
    <t>IL12 signaling mediated by STAT4</t>
  </si>
  <si>
    <t>STAT3,CREB1,EP300</t>
  </si>
  <si>
    <t>Transcriptional regulation of granulopoiesis</t>
  </si>
  <si>
    <t>JUN,STAT3,NFKB1,CREB1,EP300</t>
  </si>
  <si>
    <t>Viral carcinogenesis</t>
  </si>
  <si>
    <t>JUN,FOS,NFKB1,LCN2</t>
  </si>
  <si>
    <t>Osteopontin-mediated events</t>
  </si>
  <si>
    <t>CCL22,STAT1,STAT3,CXCR4,NFKB1</t>
  </si>
  <si>
    <t>Chemokine signaling pathway</t>
  </si>
  <si>
    <t>Regulation of nuclear SMAD2/3 signaling</t>
  </si>
  <si>
    <t>Leishmaniasis</t>
  </si>
  <si>
    <t>inhibition of cellular proliferation by gleevec</t>
  </si>
  <si>
    <t>STAT1,STAT3,FOS,NFKB1</t>
  </si>
  <si>
    <t>Prolactin signaling pathway</t>
  </si>
  <si>
    <t>AP-1 transcription factor network</t>
  </si>
  <si>
    <t>Interleukin-17 signaling</t>
  </si>
  <si>
    <t>Angiogenesis</t>
  </si>
  <si>
    <t>IL12-mediated signaling events</t>
  </si>
  <si>
    <t>Measles</t>
  </si>
  <si>
    <t>JUN,STAT1,FOS,NFKB1,CREB1</t>
  </si>
  <si>
    <t>Osteoclast differentiation</t>
  </si>
  <si>
    <t>IL2-mediated signaling events</t>
  </si>
  <si>
    <t>JUN,STAT3,FOS,NFKB1</t>
  </si>
  <si>
    <t>Senescence-Associated Secretory Phenotype (SASP)</t>
  </si>
  <si>
    <t>STAT1,STAT3,FOS,CREB1,EP300</t>
  </si>
  <si>
    <t>Growth hormone synthesis, secretion and action</t>
  </si>
  <si>
    <t>JUN,IL4R,STAT1,STAT3,CXCR4,FOS,NFKB1,EP300</t>
  </si>
  <si>
    <t>IL6-mediated signaling events</t>
  </si>
  <si>
    <t>JUN,FOS,NFKB1,CREB1,BCL3</t>
  </si>
  <si>
    <t>JUN,BRCA1,FOS,EP300</t>
  </si>
  <si>
    <t>FOXA1 transcription factor network</t>
  </si>
  <si>
    <t>JUN,CCL22,STAT1,NFKB1,BCL3</t>
  </si>
  <si>
    <t>C-type lectin receptor signaling pathway</t>
  </si>
  <si>
    <t>JUN,STAT1,STAT3,FOS,CREB1</t>
  </si>
  <si>
    <t>JUN,IL4R,STAT1,FOS,NFKB1</t>
  </si>
  <si>
    <t>Th1 and Th2 cell differentiation</t>
  </si>
  <si>
    <t>JUN,CXCR4,FOS</t>
  </si>
  <si>
    <t>pertussis toxin-insensitive ccr5 signaling in macrophage</t>
  </si>
  <si>
    <t>PD-L1 expression and PD-1 checkpoint pathway in cancer</t>
  </si>
  <si>
    <t>pdgf signaling pathway</t>
  </si>
  <si>
    <t>tpo signaling pathway</t>
  </si>
  <si>
    <t>JUN,CXCR4,FOS,CREB1,EP300</t>
  </si>
  <si>
    <t>HIF-1-alpha transcription factor network</t>
  </si>
  <si>
    <t>JUN,IL4R,STAT1,STAT3,NFKB1</t>
  </si>
  <si>
    <t>Inflammatory bowel disease</t>
  </si>
  <si>
    <t>JUN,BRCA1,FOS,CREB1,EP300</t>
  </si>
  <si>
    <t>ATF-2 transcription factor network</t>
  </si>
  <si>
    <t>IL4R,CCL22,STAT1,STAT3,FOS,LCN2</t>
  </si>
  <si>
    <t>Interleukin-4 and Interleukin-13 signaling</t>
  </si>
  <si>
    <t>JUN,STAT1,STAT3,FOS,NFKB1,CREB1,EP300</t>
  </si>
  <si>
    <t>Kaposi sarcoma-associated herpesvirus infection</t>
  </si>
  <si>
    <t>JUN,IL4R,STAT1,STAT3,FOS,NFKB1</t>
  </si>
  <si>
    <t>Th17 cell differentiation</t>
  </si>
  <si>
    <t>Hepatitis B</t>
  </si>
  <si>
    <t>JUN,STAT1,FOS,NFKB1,CREB1,EP300</t>
  </si>
  <si>
    <t>No. genes in module</t>
  </si>
  <si>
    <t># Module</t>
  </si>
  <si>
    <t>A)</t>
  </si>
  <si>
    <t>B)</t>
  </si>
  <si>
    <t>AverageShortestPathLength</t>
  </si>
  <si>
    <t>BetweennessCentrality</t>
  </si>
  <si>
    <t>ClosenessCentrality</t>
  </si>
  <si>
    <t>ClusteringCoefficient</t>
  </si>
  <si>
    <t>Degree</t>
  </si>
  <si>
    <t>Eccentricity</t>
  </si>
  <si>
    <t>NeighborhoodConnectivity</t>
  </si>
  <si>
    <t>nodeType</t>
  </si>
  <si>
    <t>Radiality</t>
  </si>
  <si>
    <t>Stress</t>
  </si>
  <si>
    <t>TopologicalCoefficient</t>
  </si>
  <si>
    <t>RAC2</t>
  </si>
  <si>
    <t>LAPTM5</t>
  </si>
  <si>
    <t>TNS2</t>
  </si>
  <si>
    <t>S100A8</t>
  </si>
  <si>
    <t>PARP9</t>
  </si>
  <si>
    <t>LCE1A</t>
  </si>
  <si>
    <t>LCE1E</t>
  </si>
  <si>
    <t>BCL3</t>
  </si>
  <si>
    <t>TGM1</t>
  </si>
  <si>
    <t>SLC9A1</t>
  </si>
  <si>
    <t>SERPINB4</t>
  </si>
  <si>
    <t>LCN2</t>
  </si>
  <si>
    <t>CHI3L2</t>
  </si>
  <si>
    <t>CHI3L1</t>
  </si>
  <si>
    <t>SNTB1</t>
  </si>
  <si>
    <t>SPRR2A</t>
  </si>
  <si>
    <t>SPRR2B</t>
  </si>
  <si>
    <t>SPRR2D</t>
  </si>
  <si>
    <t>LCP1</t>
  </si>
  <si>
    <t>KRT6C</t>
  </si>
  <si>
    <t>HAS3</t>
  </si>
  <si>
    <t>S100A7</t>
  </si>
  <si>
    <t>SPINK6</t>
  </si>
  <si>
    <t>KLK13</t>
  </si>
  <si>
    <t>LCE3A</t>
  </si>
  <si>
    <t>LCE1D</t>
  </si>
  <si>
    <t>CHP2</t>
  </si>
  <si>
    <t>MSMB</t>
  </si>
  <si>
    <t>SNP</t>
  </si>
  <si>
    <t>Indegree</t>
  </si>
  <si>
    <t>Outdegree</t>
  </si>
  <si>
    <t>Node</t>
  </si>
  <si>
    <t>Linker gene</t>
  </si>
  <si>
    <t>EdgeBetweenness</t>
  </si>
  <si>
    <t>FI Annotation</t>
  </si>
  <si>
    <t>FI Score</t>
  </si>
  <si>
    <t>splicing regulates</t>
  </si>
  <si>
    <t>expression regulates</t>
  </si>
  <si>
    <t>activate</t>
  </si>
  <si>
    <t>predicted</t>
  </si>
  <si>
    <t>GErel: expression by</t>
  </si>
  <si>
    <t>complex; input</t>
  </si>
  <si>
    <t>PPrel: inhibition; activate; inhibite</t>
  </si>
  <si>
    <t>GErel: expression by; expression regulated by</t>
  </si>
  <si>
    <t>expression regulated by</t>
  </si>
  <si>
    <t>complex; expression regulated by; input</t>
  </si>
  <si>
    <t>activate; expression regulated by</t>
  </si>
  <si>
    <t>complex; expression regulates; input; reaction</t>
  </si>
  <si>
    <t>complex; input; reaction</t>
  </si>
  <si>
    <t>PPrel: activation; activate; catalyze; expression regulates</t>
  </si>
  <si>
    <t>PPrel: activation; complex; expression regulates; input</t>
  </si>
  <si>
    <t>GErel: expression; complex; expression regulates; input</t>
  </si>
  <si>
    <t>expression regulates; reaction</t>
  </si>
  <si>
    <t>expression regulated by; reaction</t>
  </si>
  <si>
    <t>GErel: expression; expression regulates; reaction</t>
  </si>
  <si>
    <t>PPrel: inhibition; complex; input; reaction</t>
  </si>
  <si>
    <t>catalyzed by</t>
  </si>
  <si>
    <t>GErel: expression</t>
  </si>
  <si>
    <t>PPrel: binding/association; complex; input</t>
  </si>
  <si>
    <t>PPrel: state change; complex; expression regulates; input</t>
  </si>
  <si>
    <t>complex</t>
  </si>
  <si>
    <t>GErel: expression; PPrel: activated, indirect effect</t>
  </si>
  <si>
    <t>PPrel: activated by; reaction</t>
  </si>
  <si>
    <t>PPrel: activated by</t>
  </si>
  <si>
    <t>GErel: expression by; expression regulated by; reaction</t>
  </si>
  <si>
    <t>PPrel: activated, indirect effect; expression regulated by</t>
  </si>
  <si>
    <t>PPrel: activated by; activated by; complex; expression regulated by; inhibited by; input; reaction</t>
  </si>
  <si>
    <t>PPrel: activation, binding/association</t>
  </si>
  <si>
    <t>activate; complex; input</t>
  </si>
  <si>
    <t>PPrel: binding/association; catalyze; catalyzed by; complex; inhibited by; input; reaction</t>
  </si>
  <si>
    <t>activate; complex; expression regulated by; input</t>
  </si>
  <si>
    <t xml:space="preserve">rs8114049 </t>
  </si>
  <si>
    <t xml:space="preserve">IL37 </t>
  </si>
  <si>
    <t xml:space="preserve">CHP2 </t>
  </si>
  <si>
    <t xml:space="preserve">CD1A </t>
  </si>
  <si>
    <t xml:space="preserve">LCE1D </t>
  </si>
  <si>
    <t xml:space="preserve">CASP7 </t>
  </si>
  <si>
    <t xml:space="preserve">LCE3A </t>
  </si>
  <si>
    <t xml:space="preserve">KLK13 </t>
  </si>
  <si>
    <t xml:space="preserve">S100A7 </t>
  </si>
  <si>
    <t xml:space="preserve">BIRC3 </t>
  </si>
  <si>
    <t xml:space="preserve">PI3 </t>
  </si>
  <si>
    <t xml:space="preserve">HAS3 </t>
  </si>
  <si>
    <t xml:space="preserve">S100A9 </t>
  </si>
  <si>
    <t xml:space="preserve">LCP1 </t>
  </si>
  <si>
    <t xml:space="preserve">SPRR2D </t>
  </si>
  <si>
    <t xml:space="preserve">NNMT </t>
  </si>
  <si>
    <t xml:space="preserve">SMARCD1 </t>
  </si>
  <si>
    <t xml:space="preserve">SPRR2B </t>
  </si>
  <si>
    <t xml:space="preserve">SPRR2A </t>
  </si>
  <si>
    <t xml:space="preserve">FABP7 </t>
  </si>
  <si>
    <t xml:space="preserve">IL4R </t>
  </si>
  <si>
    <t xml:space="preserve">DMD </t>
  </si>
  <si>
    <t xml:space="preserve">CHI3L1 </t>
  </si>
  <si>
    <t xml:space="preserve">SERPINB3 </t>
  </si>
  <si>
    <t xml:space="preserve">CXCR4 </t>
  </si>
  <si>
    <t xml:space="preserve">KRT6A </t>
  </si>
  <si>
    <t xml:space="preserve">EP300 </t>
  </si>
  <si>
    <t xml:space="preserve">CREB1 </t>
  </si>
  <si>
    <t xml:space="preserve">CDH3 </t>
  </si>
  <si>
    <t xml:space="preserve">BCL3 </t>
  </si>
  <si>
    <t xml:space="preserve">STAT1 </t>
  </si>
  <si>
    <t xml:space="preserve">LCE1E </t>
  </si>
  <si>
    <t xml:space="preserve">LCE1A </t>
  </si>
  <si>
    <t xml:space="preserve">PARP9 </t>
  </si>
  <si>
    <t xml:space="preserve">S100A8 </t>
  </si>
  <si>
    <t xml:space="preserve">JUN </t>
  </si>
  <si>
    <t xml:space="preserve">C1R </t>
  </si>
  <si>
    <t xml:space="preserve">NFKB1 </t>
  </si>
  <si>
    <t xml:space="preserve">LYZ </t>
  </si>
  <si>
    <t xml:space="preserve">LTF </t>
  </si>
  <si>
    <t xml:space="preserve">ERBB2 </t>
  </si>
  <si>
    <t xml:space="preserve">KRT16 </t>
  </si>
  <si>
    <t xml:space="preserve">FOS </t>
  </si>
  <si>
    <t xml:space="preserve">CCL22 </t>
  </si>
  <si>
    <t xml:space="preserve">BRCA1 </t>
  </si>
  <si>
    <t xml:space="preserve">KRT17 </t>
  </si>
  <si>
    <t xml:space="preserve">EGFR </t>
  </si>
  <si>
    <t xml:space="preserve">LAPTM5 </t>
  </si>
  <si>
    <t xml:space="preserve">RAC2 </t>
  </si>
  <si>
    <t xml:space="preserve"> RTEL1</t>
  </si>
  <si>
    <t xml:space="preserve"> STMN3</t>
  </si>
  <si>
    <t xml:space="preserve"> LIME1</t>
  </si>
  <si>
    <t xml:space="preserve"> STAT3</t>
  </si>
  <si>
    <t xml:space="preserve"> SLC9A1</t>
  </si>
  <si>
    <t xml:space="preserve"> JUN</t>
  </si>
  <si>
    <t xml:space="preserve"> LCE1E</t>
  </si>
  <si>
    <t xml:space="preserve"> KLK13</t>
  </si>
  <si>
    <t xml:space="preserve"> TGM1</t>
  </si>
  <si>
    <t xml:space="preserve"> SPINK6</t>
  </si>
  <si>
    <t xml:space="preserve"> S100A8</t>
  </si>
  <si>
    <t xml:space="preserve"> S100A9</t>
  </si>
  <si>
    <t xml:space="preserve"> CASP7</t>
  </si>
  <si>
    <t xml:space="preserve"> NFKB1</t>
  </si>
  <si>
    <t xml:space="preserve"> SPRR2B</t>
  </si>
  <si>
    <t xml:space="preserve"> SPRR2D</t>
  </si>
  <si>
    <t xml:space="preserve"> SPRR2A</t>
  </si>
  <si>
    <t xml:space="preserve"> RAC2</t>
  </si>
  <si>
    <t xml:space="preserve"> STAT1</t>
  </si>
  <si>
    <t xml:space="preserve"> TNS2</t>
  </si>
  <si>
    <t xml:space="preserve"> SNTB1</t>
  </si>
  <si>
    <t xml:space="preserve"> EP300</t>
  </si>
  <si>
    <t xml:space="preserve"> CHI3L2</t>
  </si>
  <si>
    <t xml:space="preserve"> SERPINB4</t>
  </si>
  <si>
    <t xml:space="preserve"> FOS</t>
  </si>
  <si>
    <t xml:space="preserve"> LAPTM5</t>
  </si>
  <si>
    <t xml:space="preserve"> DPP4</t>
  </si>
  <si>
    <t xml:space="preserve"> KRT6B</t>
  </si>
  <si>
    <t xml:space="preserve"> SMARCD1</t>
  </si>
  <si>
    <t xml:space="preserve"> LCN2</t>
  </si>
  <si>
    <t xml:space="preserve"> MSMB</t>
  </si>
  <si>
    <t xml:space="preserve"> CXCR4</t>
  </si>
  <si>
    <t xml:space="preserve"> ERBB2</t>
  </si>
  <si>
    <t xml:space="preserve"> MMP12</t>
  </si>
  <si>
    <t xml:space="preserve"> CCL22</t>
  </si>
  <si>
    <t xml:space="preserve"> TYMP</t>
  </si>
  <si>
    <t xml:space="preserve"> PI3</t>
  </si>
  <si>
    <t xml:space="preserve"> NNMT</t>
  </si>
  <si>
    <t xml:space="preserve"> KRT16</t>
  </si>
  <si>
    <t xml:space="preserve"> TNC</t>
  </si>
  <si>
    <t xml:space="preserve"> C1S</t>
  </si>
  <si>
    <t xml:space="preserve"> SERPINA3</t>
  </si>
  <si>
    <t xml:space="preserve"> LYZ</t>
  </si>
  <si>
    <t xml:space="preserve"> KRT17</t>
  </si>
  <si>
    <t xml:space="preserve"> KRT6C</t>
  </si>
  <si>
    <t xml:space="preserve"> KRT6A</t>
  </si>
  <si>
    <t xml:space="preserve"> IL4R</t>
  </si>
  <si>
    <t xml:space="preserve"> CREB1</t>
  </si>
  <si>
    <t xml:space="preserve"> S100A7</t>
  </si>
  <si>
    <t>Source node</t>
  </si>
  <si>
    <t>Target node</t>
  </si>
  <si>
    <t>FI: Functional Interaction; FI score: a score provided by ReactomeFI plugin for the reliability of the predicted interactions; Edge: interaction.</t>
  </si>
  <si>
    <t>TGM1,LCE1A,KRT6C,KRT6B,KRT6A,SPINK6,LCE1E,LCE1D,LCE3A,PI3,SPRR2A,SPRR2B,SPRR2D,KLK13,KRT17,KRT16</t>
  </si>
  <si>
    <t>TGM1,LCE1A,SPINK6,LCE1E,LCE1D,LCE3A,PI3,SPRR2A,SPRR2B,SPRR2D,KLK13</t>
  </si>
  <si>
    <t>SERPINA3,S100A7A,RAC2,EP300,SERPINB3,FOS,CREB1,CHI3L1,S100A9,S100A8,BIRC3,LTF,S100A7,C1S,C1R,PI3,JUN,CCL22,LYZ,NFKB1,LCN2</t>
  </si>
  <si>
    <t>Toll Like Receptor 4 (TLR4) Cascade</t>
  </si>
  <si>
    <t>FOS,CREB1,S100A9,S100A8,BIRC3,JUN,NFKB1</t>
  </si>
  <si>
    <t>Toll Like Receptor 2 (TLR2) Cascade</t>
  </si>
  <si>
    <t>FOS,CREB1,S100A9,S100A8,JUN,NFKB1</t>
  </si>
  <si>
    <t>MyD88:MAL(TIRAP) cascade initiated on plasma membrane</t>
  </si>
  <si>
    <t>Toll Like Receptor TLR6:TLR2 Cascade</t>
  </si>
  <si>
    <t>Toll Like Receptor TLR1:TLR2 Cascade</t>
  </si>
  <si>
    <t>IL4R,FOS,CCL22,STAT1,STAT3,LCN2</t>
  </si>
  <si>
    <t>Signaling by Interleukins</t>
  </si>
  <si>
    <t>IL4R,FOS,CREB1,LCP1,JUN,CCL22,IL37,STAT1,STAT3,NFKB1,LCN2</t>
  </si>
  <si>
    <t>EP300,EGFR,STAT1,FABP7</t>
  </si>
  <si>
    <t>Toll Like Receptor 3 (TLR3) Cascade</t>
  </si>
  <si>
    <t>FOS,CREB1,BIRC3,JUN,NFKB1</t>
  </si>
  <si>
    <t>TRIF(TICAM1)-mediated TLR4 signaling</t>
  </si>
  <si>
    <t>MyD88-independent TLR4 cascade</t>
  </si>
  <si>
    <t>PLCG1 events in ERBB2 signaling</t>
  </si>
  <si>
    <t>EGFR,ERBB2</t>
  </si>
  <si>
    <t>SERPINA3,SERPINB3,CHI3L1,S100A9,S100A8,LTF,S100A7,LYZ,NFKB1,LCN2</t>
  </si>
  <si>
    <t>Estrogen-dependent nuclear events downstream of ESR-membrane signaling</t>
  </si>
  <si>
    <t>FOS,CREB1,EGFR</t>
  </si>
  <si>
    <t>NOTCH3 Intracellular Domain Regulates Transcription</t>
  </si>
  <si>
    <t>EP300,STAT1,FABP7</t>
  </si>
  <si>
    <t>MAP kinase activation</t>
  </si>
  <si>
    <t>FOS,CREB1,JUN,NFKB1</t>
  </si>
  <si>
    <t>Cytokine Signaling in Immune system</t>
  </si>
  <si>
    <t>IL4R,FOS,CREB1,LCP1,BIRC3,JUN,CCL22,IL37,STAT1,STAT3,NFKB1,LCN2</t>
  </si>
  <si>
    <t>MAPK targets/ Nuclear events mediated by MAP kinases</t>
  </si>
  <si>
    <t>FOS,CREB1,JUN</t>
  </si>
  <si>
    <t>Transcriptional regulation by the AP-2 (TFAP2) family of transcription factors</t>
  </si>
  <si>
    <t>EP300,EGFR,ERBB2</t>
  </si>
  <si>
    <t>Interleukin-9 signaling</t>
  </si>
  <si>
    <t>FOS,JUN,STAT3,NFKB1</t>
  </si>
  <si>
    <t>Toll Like Receptor 10 (TLR10) Cascade</t>
  </si>
  <si>
    <t>MyD88 cascade initiated on plasma membrane</t>
  </si>
  <si>
    <t>Toll Like Receptor 5 (TLR5) Cascade</t>
  </si>
  <si>
    <t>Signaling by NOTCH</t>
  </si>
  <si>
    <t>EP300,CREB1,EGFR,JUN,STAT1,FABP7</t>
  </si>
  <si>
    <t>STAT3 nuclear events downstream of ALK signaling</t>
  </si>
  <si>
    <t>EP300,STAT3</t>
  </si>
  <si>
    <t>Interleukin-21 signaling</t>
  </si>
  <si>
    <t>Activation of the AP-1 family of transcription factors</t>
  </si>
  <si>
    <t>FOS,JUN</t>
  </si>
  <si>
    <t>NGF-stimulated transcription</t>
  </si>
  <si>
    <t>EP300,FOS,CREB1</t>
  </si>
  <si>
    <t>TRAF6 mediated induction of NFkB and MAP kinases upon TLR7/8 or 9 activation</t>
  </si>
  <si>
    <t>MyD88 dependent cascade initiated on endosome</t>
  </si>
  <si>
    <t>Toll Like Receptor 7/8 (TLR7/8) Cascade</t>
  </si>
  <si>
    <t>Interleukin-6 signaling</t>
  </si>
  <si>
    <t>Interleukin-27 signaling</t>
  </si>
  <si>
    <t>Toll Like Receptor 9 (TLR9) Cascade</t>
  </si>
  <si>
    <t>Interleukin-35 Signalling</t>
  </si>
  <si>
    <t>NOTCH2 intracellular domain regulates transcription</t>
  </si>
  <si>
    <t>EP300,CREB1</t>
  </si>
  <si>
    <t>TFAP2 (AP-2) family regulates transcription of growth factors and their receptors</t>
  </si>
  <si>
    <t>ERBB2 Activates PTK6 Signaling</t>
  </si>
  <si>
    <t>ERBB2 Regulates Cell Motility</t>
  </si>
  <si>
    <t>GRB2 events in ERBB2 signaling</t>
  </si>
  <si>
    <t>PI3K events in ERBB2 signaling</t>
  </si>
  <si>
    <t>Signaling by Non-Receptor Tyrosine Kinases</t>
  </si>
  <si>
    <t>EGFR,ERBB2,STAT3</t>
  </si>
  <si>
    <t>LCP1,STAT1,STAT3</t>
  </si>
  <si>
    <t>Hyaluronan metabolism</t>
  </si>
  <si>
    <t>SLC9A1,HAS3</t>
  </si>
  <si>
    <t>EP300,FOS,CREB1,STAT3</t>
  </si>
  <si>
    <t>EP300,CREB1,STAT3</t>
  </si>
  <si>
    <t>EP300,FOS,CREB1,EGFR,JUN</t>
  </si>
  <si>
    <t>Gastrin-CREB signalling pathway via PKC and MAPK</t>
  </si>
  <si>
    <t>CREB1,EGFR</t>
  </si>
  <si>
    <t>Nicotinamide salvaging</t>
  </si>
  <si>
    <t>PARP9,NNMT</t>
  </si>
  <si>
    <t>Nuclear Events (kinase and transcription factor activation)</t>
  </si>
  <si>
    <t>TP53 Regulates Transcription of DNA Repair Genes</t>
  </si>
  <si>
    <t>BRCA1,FOS,JUN</t>
  </si>
  <si>
    <t>CD209 (DC-SIGN) signaling</t>
  </si>
  <si>
    <t>EP300,NFKB1</t>
  </si>
  <si>
    <t>Interleukin-37 signaling</t>
  </si>
  <si>
    <t>IL37,STAT3</t>
  </si>
  <si>
    <t>SHC1 events in ERBB2 signaling</t>
  </si>
  <si>
    <t>Signaling by NTRKs</t>
  </si>
  <si>
    <t>Extra-nuclear estrogen signaling</t>
  </si>
  <si>
    <t>Inactivation of CSF3 (G-CSF) signaling</t>
  </si>
  <si>
    <t>Resolution of D-loop Structures through Synthesis-Dependent Strand Annealing (SDSA)</t>
  </si>
  <si>
    <t>BRCA1,RTEL1</t>
  </si>
  <si>
    <t xml:space="preserve"> </t>
  </si>
  <si>
    <t>WikiPathways</t>
  </si>
  <si>
    <t>Cell death</t>
  </si>
  <si>
    <t>Skin development</t>
  </si>
  <si>
    <t>Epidermis development</t>
  </si>
  <si>
    <t>Epithelial cell differentiation</t>
  </si>
  <si>
    <t>Developmental Biology</t>
  </si>
  <si>
    <t>Tissue development</t>
  </si>
  <si>
    <t>Cervical carcinoma cell</t>
  </si>
  <si>
    <t>Whole body</t>
  </si>
  <si>
    <t>Abnormality of the skin</t>
  </si>
  <si>
    <t>System development</t>
  </si>
  <si>
    <t>Response to mechanical stimulus</t>
  </si>
  <si>
    <t>Abnormality of the immune system</t>
  </si>
  <si>
    <t>Vesicle lumen</t>
  </si>
  <si>
    <t>Neoplasm</t>
  </si>
  <si>
    <t>Multicellular organism development</t>
  </si>
  <si>
    <t>Oncostatin M signaling pathway</t>
  </si>
  <si>
    <t>IL-4 signaling pathway</t>
  </si>
  <si>
    <t>Gastrin signaling pathway</t>
  </si>
  <si>
    <t>TGF-beta receptor signaling in skeletal dysplasias</t>
  </si>
  <si>
    <t>TGF-beta receptor signaling</t>
  </si>
  <si>
    <t>PDGF pathway</t>
  </si>
  <si>
    <t>Androgen receptor signaling pathway</t>
  </si>
  <si>
    <t>Integrated breast cancer pathway</t>
  </si>
  <si>
    <t>Hair follicle development: cytodifferentiation - part 3 of 3</t>
  </si>
  <si>
    <t>Pancreatic adenocarcinoma pathway</t>
  </si>
  <si>
    <t>Acute viral myocarditis</t>
  </si>
  <si>
    <t>Hepatitis B infection</t>
  </si>
  <si>
    <t>EGF/EGFR signaling pathway</t>
  </si>
  <si>
    <t>Hepatitis C and hepatocellular carcinoma</t>
  </si>
  <si>
    <t>Positive regulation of immune system process</t>
  </si>
  <si>
    <t>Abnormality of skin morphology</t>
  </si>
  <si>
    <t>Disease of anatomical entity</t>
  </si>
  <si>
    <t>Disease</t>
  </si>
  <si>
    <t>Multicellular organismal process</t>
  </si>
  <si>
    <t>Increased inflammatory response</t>
  </si>
  <si>
    <t>Thyroid stimulating hormone (TSH) signaling pathway</t>
  </si>
  <si>
    <t>AGE/RAGE pathway</t>
  </si>
  <si>
    <t>RAC1/PAK1/p38/MMP2 pathway</t>
  </si>
  <si>
    <t>PDGFR-beta pathway</t>
  </si>
  <si>
    <t>Neoplasm by anatomical site</t>
  </si>
  <si>
    <t>Leptin signaling pathway</t>
  </si>
  <si>
    <t>Neuroinflammation and glutamatergic signaling</t>
  </si>
  <si>
    <t>Brain-derived neurotrophic factor (BDNF) signaling pathway</t>
  </si>
  <si>
    <t>Disease of cellular proliferation</t>
  </si>
  <si>
    <t>Viscus</t>
  </si>
  <si>
    <t>Prion disease pathway</t>
  </si>
  <si>
    <t>Host-pathogen interaction of human coronaviruses - interferon induction</t>
  </si>
  <si>
    <t>Cell activation</t>
  </si>
  <si>
    <t>Epidermal thickening</t>
  </si>
  <si>
    <t>Neoplasm of the skin</t>
  </si>
  <si>
    <t>Positive regulation of cell growth</t>
  </si>
  <si>
    <t>Response to muscle stretch</t>
  </si>
  <si>
    <t>Cancer</t>
  </si>
  <si>
    <t>Regulation of immune system process</t>
  </si>
  <si>
    <t>Positive regulation of growth</t>
  </si>
  <si>
    <t>Bone marrow cancer cell</t>
  </si>
  <si>
    <t>Chronic lymphocytic leukemia cell</t>
  </si>
  <si>
    <t>Regulation of response to stimulus</t>
  </si>
  <si>
    <t>IL-5 signaling pathway</t>
  </si>
  <si>
    <t>Positive regulation of multicellular organismal process</t>
  </si>
  <si>
    <t>Abnormality of the dentition</t>
  </si>
  <si>
    <t>Localized skin lesion</t>
  </si>
  <si>
    <t>IL-2 signaling pathway</t>
  </si>
  <si>
    <t>Positive regulation of macromolecule metabolic process</t>
  </si>
  <si>
    <t>Positive regulation of cell communication</t>
  </si>
  <si>
    <t>Response to hormone</t>
  </si>
  <si>
    <t>Positive regulation of signaling</t>
  </si>
  <si>
    <t>Abnormal hair morphology</t>
  </si>
  <si>
    <t>Response to lipid</t>
  </si>
  <si>
    <t>Positive regulation of intracellular signal transduction</t>
  </si>
  <si>
    <t>Digestive gland</t>
  </si>
  <si>
    <t>Erythroleukemia cell</t>
  </si>
  <si>
    <t>Positive regulation of signal transduction</t>
  </si>
  <si>
    <t>Cellular response to hormone stimulus</t>
  </si>
  <si>
    <t>Cellular response to organic substance</t>
  </si>
  <si>
    <t>Abnormality of immune system physiology</t>
  </si>
  <si>
    <t>Organ system cancer</t>
  </si>
  <si>
    <t>Positive regulation of biological process</t>
  </si>
  <si>
    <t>Cellular response to chemical stimulus</t>
  </si>
  <si>
    <t>Recurrent upper respiratory tract infections</t>
  </si>
  <si>
    <t>Myeloid leukocyte activation</t>
  </si>
  <si>
    <t>ERK pathway in Huntingtons disease</t>
  </si>
  <si>
    <t>Neutrophil</t>
  </si>
  <si>
    <t>Leukemia cell</t>
  </si>
  <si>
    <t>Lymphocytic leukemia cell</t>
  </si>
  <si>
    <t>RANKL/RANK signaling pathway</t>
  </si>
  <si>
    <t>Positive regulation of cell population proliferation</t>
  </si>
  <si>
    <t>Regulation of cellular protein metabolic process</t>
  </si>
  <si>
    <t>Response to cytokine</t>
  </si>
  <si>
    <t>Kit receptor signaling pathway</t>
  </si>
  <si>
    <t>Response to organic substance</t>
  </si>
  <si>
    <t>Inflammatory abnormality of the skin</t>
  </si>
  <si>
    <t>Response to abiotic stimulus</t>
  </si>
  <si>
    <t>Positive regulation of cellular process</t>
  </si>
  <si>
    <t>Vesicle</t>
  </si>
  <si>
    <t>Response to interleukin-6</t>
  </si>
  <si>
    <t>Regulation of intracellular signal transduction</t>
  </si>
  <si>
    <t>Cellular anatomical entity</t>
  </si>
  <si>
    <t>Positive regulation of developmental process</t>
  </si>
  <si>
    <t>Blood</t>
  </si>
  <si>
    <t>Positive regulation of response to external stimulus</t>
  </si>
  <si>
    <t>Response to chemical</t>
  </si>
  <si>
    <t>Response to stimulus</t>
  </si>
  <si>
    <t>Cellular response to cytokine stimulus</t>
  </si>
  <si>
    <t>Abnormal hair quantity</t>
  </si>
  <si>
    <t>Mammary gland tumor cell line</t>
  </si>
  <si>
    <t>Regulation of cell population proliferation</t>
  </si>
  <si>
    <t>Cancer immunotherapy by PD-1 blockade</t>
  </si>
  <si>
    <t>Positive regulation of myeloid cell differentiation</t>
  </si>
  <si>
    <t>Response to endogenous stimulus</t>
  </si>
  <si>
    <t>Physiological and pathological hypertrophy of the heart</t>
  </si>
  <si>
    <t>Breast cancer pathway</t>
  </si>
  <si>
    <t>Cytoplasm</t>
  </si>
  <si>
    <t>Cellular response to oxygen-containing compound</t>
  </si>
  <si>
    <t>Abnormality of the nail</t>
  </si>
  <si>
    <t>Taxis</t>
  </si>
  <si>
    <t>Leukocyte aggregation</t>
  </si>
  <si>
    <t>Regulation of immune response</t>
  </si>
  <si>
    <t>Positive regulation of epithelial cell proliferation</t>
  </si>
  <si>
    <t>Glioblastoma signaling pathways</t>
  </si>
  <si>
    <t>Interactions between immune cells and microRNAs in tumor microenvironment</t>
  </si>
  <si>
    <t>Response to organic cyclic compound</t>
  </si>
  <si>
    <t>Alopecia</t>
  </si>
  <si>
    <t>Response to reactive oxygen species</t>
  </si>
  <si>
    <t>Cellular response to external stimulus</t>
  </si>
  <si>
    <t>Positive regulation of hemopoiesis</t>
  </si>
  <si>
    <t>Disease mutation</t>
  </si>
  <si>
    <t>Recurrent infections</t>
  </si>
  <si>
    <t>Response to lipopolysaccharide</t>
  </si>
  <si>
    <t>Apoptosis modulation and signaling</t>
  </si>
  <si>
    <t>T-cell receptor (TCR) signaling pathway</t>
  </si>
  <si>
    <t>Liver</t>
  </si>
  <si>
    <t>Response to oxygen-containing compound</t>
  </si>
  <si>
    <t>Hepatocyte growth factor receptor signaling</t>
  </si>
  <si>
    <t>Abnormality of the mouth</t>
  </si>
  <si>
    <t>Otitis media</t>
  </si>
  <si>
    <t>Leukocyte</t>
  </si>
  <si>
    <t>TCA cycle nutrient use and invasiveness of ovarian cancer</t>
  </si>
  <si>
    <t>Positive regulation of gene expression</t>
  </si>
  <si>
    <t>Response to organonitrogen compound</t>
  </si>
  <si>
    <t>Regulation of epithelial cell proliferation</t>
  </si>
  <si>
    <t>Cellular response to endogenous stimulus</t>
  </si>
  <si>
    <t>Regulation of multicellular organismal development</t>
  </si>
  <si>
    <t>ATM signaling pathway</t>
  </si>
  <si>
    <t>Neural crest cell migration during development</t>
  </si>
  <si>
    <t>Failure to thrive</t>
  </si>
  <si>
    <t>Autoimmunity</t>
  </si>
  <si>
    <t>Abnormality of dental eruption</t>
  </si>
  <si>
    <t>Positive regulation of cell differentiation</t>
  </si>
  <si>
    <t>Cell type cancer</t>
  </si>
  <si>
    <t>Oxidative damage response</t>
  </si>
  <si>
    <t>DNA damage response (only ATM dependent)</t>
  </si>
  <si>
    <t>Regulation of developmental process</t>
  </si>
  <si>
    <t>TNF-related weak inducer of apoptosis (TWEAK) signaling pathway</t>
  </si>
  <si>
    <t>Neural crest cell migration in cancer</t>
  </si>
  <si>
    <t>Regulation of cell communication</t>
  </si>
  <si>
    <t>Regulation of catalytic activity</t>
  </si>
  <si>
    <t>Regulation of hemopoiesis</t>
  </si>
  <si>
    <t>Regulation of multicellular organismal process</t>
  </si>
  <si>
    <t>Specific granule lumen</t>
  </si>
  <si>
    <t>Interleukin-11 signaling pathway</t>
  </si>
  <si>
    <t>Embryonic stem cell pluripotency pathways</t>
  </si>
  <si>
    <t>Agenesis of permanent teeth</t>
  </si>
  <si>
    <t>Viral infectious disease</t>
  </si>
  <si>
    <t>Cytoplasmic vesicle</t>
  </si>
  <si>
    <t>Aryl hydrocarbon receptor Netpath</t>
  </si>
  <si>
    <t>Aryl hydrocarbon receptor pathway</t>
  </si>
  <si>
    <t>Regulation of signaling</t>
  </si>
  <si>
    <t>In situ carcinoma</t>
  </si>
  <si>
    <t>Thymic stromal lymphopoietin (TSLP) signaling pathway</t>
  </si>
  <si>
    <t>Cytosol</t>
  </si>
  <si>
    <t>Transcription factors regulate miRNAs related to cardiac hypertrophy</t>
  </si>
  <si>
    <t>Cellular response to tumor necrosis factor</t>
  </si>
  <si>
    <t>IL-3 signaling pathway</t>
  </si>
  <si>
    <t>Abnormal oral cavity morphology</t>
  </si>
  <si>
    <t>Abnormality of the face</t>
  </si>
  <si>
    <t>Abnormality of the respiratory system</t>
  </si>
  <si>
    <t>Abnormality of the digestive system</t>
  </si>
  <si>
    <t>Regulation of defense response</t>
  </si>
  <si>
    <t>BT-474 cell</t>
  </si>
  <si>
    <t>SK-BR-3 cell</t>
  </si>
  <si>
    <t>Photodynamic therapy-induced AP-1 survival signaling.</t>
  </si>
  <si>
    <t>Abnormality of the upper limb</t>
  </si>
  <si>
    <t>Cytokine-mediated signaling pathway</t>
  </si>
  <si>
    <t>Regulation of growth</t>
  </si>
  <si>
    <t>Locomotion</t>
  </si>
  <si>
    <t>Ebola virus pathway in host</t>
  </si>
  <si>
    <t>Macrophage markers</t>
  </si>
  <si>
    <t>Interferon type I signaling pathways</t>
  </si>
  <si>
    <t>Symbiotic process</t>
  </si>
  <si>
    <t>Regulation of molecular function</t>
  </si>
  <si>
    <t>Abnormality of the ear</t>
  </si>
  <si>
    <t>Morphological abnormality of the gastrointestinal tract</t>
  </si>
  <si>
    <t>Mammary gland development pathway - Involution (Stage 4 of 4)</t>
  </si>
  <si>
    <t>Growth abnormality</t>
  </si>
  <si>
    <t>Nail dysplasia</t>
  </si>
  <si>
    <t>Regulation of myeloid cell differentiation</t>
  </si>
  <si>
    <t>Regulation of hydrolase activity</t>
  </si>
  <si>
    <t>Regulation of toll-like receptor signaling pathway</t>
  </si>
  <si>
    <t>Cellular response to organic cyclic compound</t>
  </si>
  <si>
    <t>Regulation of macromolecule metabolic process</t>
  </si>
  <si>
    <t>Regulation of signal transduction</t>
  </si>
  <si>
    <t>T-cell antigen receptor (TCR) pathway during Staphylococcus aureus infection</t>
  </si>
  <si>
    <t>Notch signaling pathway (Netpath)</t>
  </si>
  <si>
    <t>Abnormality of the gingiva</t>
  </si>
  <si>
    <t>Positive regulation of cellular metabolic process</t>
  </si>
  <si>
    <t xml:space="preserve">IL-10 anti-inflammatory signaling pathway </t>
  </si>
  <si>
    <t>Myometrial relaxation and contraction pathways</t>
  </si>
  <si>
    <t>Apoptotic process</t>
  </si>
  <si>
    <t>Pathways affected in adenoid cystic carcinoma</t>
  </si>
  <si>
    <t>Sudden infant death syndrome (SIDS) susceptibility pathways</t>
  </si>
  <si>
    <t>Abnormal fingernail morphology</t>
  </si>
  <si>
    <t>Diseases of signal transduction by growth factor receptors and second messengers</t>
  </si>
  <si>
    <t>Estrogen receptor pathway</t>
  </si>
  <si>
    <t>MFAP5-mediated ovarian cancer cell motility and invasiveness</t>
  </si>
  <si>
    <t>Physico-chemical features and toxicity-associated pathways</t>
  </si>
  <si>
    <t>ncRNAs involved in STAT3 signaling in hepatocellular carcinoma</t>
  </si>
  <si>
    <t>Neuroinflammation</t>
  </si>
  <si>
    <t>SARS-CoV-2 innate immunity evasion and cell-specific immune response</t>
  </si>
  <si>
    <t>Lung development</t>
  </si>
  <si>
    <t>Regulation of cytokine production</t>
  </si>
  <si>
    <t>Regulation of cell motility</t>
  </si>
  <si>
    <t>Non-genomic actions of 1,25 dihydroxyvitamin D3</t>
  </si>
  <si>
    <t>Abnormality of the hand</t>
  </si>
  <si>
    <t>Head and neck squamous cell carcinoma</t>
  </si>
  <si>
    <t xml:space="preserve">Chromosomal and microsatellite instability in colorectal cancer </t>
  </si>
  <si>
    <t>Positive regulation of molecular function</t>
  </si>
  <si>
    <t>Regulation of ERK1 and ERK2 cascade</t>
  </si>
  <si>
    <t>MAPK pathway in congenital thyroid cancer</t>
  </si>
  <si>
    <t>Hair cycle</t>
  </si>
  <si>
    <t>Cellular response to organonitrogen compound</t>
  </si>
  <si>
    <t>Abnormal skeletal morphology</t>
  </si>
  <si>
    <t>Endocrine gland</t>
  </si>
  <si>
    <t>Regulation of DNA-binding transcription factor activity</t>
  </si>
  <si>
    <t>Cellular response to interleukin-6</t>
  </si>
  <si>
    <t>Positive regulation of nitrogen compound metabolic process</t>
  </si>
  <si>
    <t>IL-9 signaling pathway</t>
  </si>
  <si>
    <t>Amplification and expansion of oncogenic pathways as metastatic traits</t>
  </si>
  <si>
    <t>Positive regulation of cellular protein metabolic process</t>
  </si>
  <si>
    <t>Regulation of angiogenesis</t>
  </si>
  <si>
    <t>Transcription factor AP-1 complex</t>
  </si>
  <si>
    <t>Peptide cross-linking</t>
  </si>
  <si>
    <t>PI3K/AKT Signaling in Cancer</t>
  </si>
  <si>
    <t>MYD88 distinct input-output pathway</t>
  </si>
  <si>
    <t>Extracellular vesicles in the crosstalk of cardiac cells</t>
  </si>
  <si>
    <t>MFAP5 effect on permeability and motility of endothelial cells via cytoskeleton rearrangement</t>
  </si>
  <si>
    <t>Hematopoietic system</t>
  </si>
  <si>
    <t>Apoptosis modulation by HSP70</t>
  </si>
  <si>
    <t>Abnormal leukocyte count</t>
  </si>
  <si>
    <t>Clear cell renal cell carcinoma pathways</t>
  </si>
  <si>
    <t>BMP signaling in eyelid development</t>
  </si>
  <si>
    <t>T-cell activation SARS-CoV-2</t>
  </si>
  <si>
    <t>Phenotypic abnormality</t>
  </si>
  <si>
    <t>Vascular skin abnormality</t>
  </si>
  <si>
    <t>Sepsis</t>
  </si>
  <si>
    <t>Chapped lip</t>
  </si>
  <si>
    <t>Positive regulation of cytokine production</t>
  </si>
  <si>
    <t>Regulation of response to stress</t>
  </si>
  <si>
    <t>Homeostatic process</t>
  </si>
  <si>
    <t>Cellular response to cadmium ion</t>
  </si>
  <si>
    <t>Autoimmune hemolytic anemia</t>
  </si>
  <si>
    <t>Galanin receptor pathway</t>
  </si>
  <si>
    <t>Negative regulation of small molecule metabolic process</t>
  </si>
  <si>
    <t>Signaling by Receptor Tyrosine Kinases</t>
  </si>
  <si>
    <t>Immune system</t>
  </si>
  <si>
    <t>Classical antibody-mediated complement activation</t>
  </si>
  <si>
    <t>Corticotropin-releasing hormone signaling pathway</t>
  </si>
  <si>
    <t>Complement activation</t>
  </si>
  <si>
    <t>TNF-alpha signaling pathway</t>
  </si>
  <si>
    <t>Recurrent skin infections</t>
  </si>
  <si>
    <t>Gland</t>
  </si>
  <si>
    <t>Photodynamic therapy-induced NFE2L2 (NRF2) survival signaling</t>
  </si>
  <si>
    <t>Export from cell</t>
  </si>
  <si>
    <t>Positive regulation of pri-miRNA transcription by RNA polymerase II</t>
  </si>
  <si>
    <t>Positive regulation of ERK1 and ERK2 cascade</t>
  </si>
  <si>
    <t>IL1 and megakaryocytes in obesity</t>
  </si>
  <si>
    <t>Periodontitis</t>
  </si>
  <si>
    <t>Recurrent pneumonia</t>
  </si>
  <si>
    <t>Abnormal respiratory system morphology</t>
  </si>
  <si>
    <t>Abnormality of the small intestine</t>
  </si>
  <si>
    <t>Abnormality of the vasculature</t>
  </si>
  <si>
    <t>Extracellular organelle</t>
  </si>
  <si>
    <t>IL-7 signaling pathway</t>
  </si>
  <si>
    <t>Tube development</t>
  </si>
  <si>
    <t>Stomach cancer</t>
  </si>
  <si>
    <t>Cellulitis</t>
  </si>
  <si>
    <t>EPO receptor signaling</t>
  </si>
  <si>
    <t>Recurrent respiratory infections</t>
  </si>
  <si>
    <t>Autoimmune thrombocytopenia</t>
  </si>
  <si>
    <t>Regulation of cell migration</t>
  </si>
  <si>
    <t>Complement system in neuronal development and plasticity</t>
  </si>
  <si>
    <t>Macrophage derived foam cell differentiation</t>
  </si>
  <si>
    <t>Multicellular organismal homeostasis</t>
  </si>
  <si>
    <t>Regulation of inflammatory response</t>
  </si>
  <si>
    <t>RNA polymerase II activating transcription factor binding</t>
  </si>
  <si>
    <t>RNA polymerase II-specific DNA-binding transcription factor binding</t>
  </si>
  <si>
    <t>Abnormal foot morphology</t>
  </si>
  <si>
    <t>Autosomal genetic disease</t>
  </si>
  <si>
    <t>Selective expression of chemokine receptors during T-cell polarization</t>
  </si>
  <si>
    <t>Cell surface receptor signaling pathway</t>
  </si>
  <si>
    <t>Regulation of symbiotic process</t>
  </si>
  <si>
    <t>Secretion</t>
  </si>
  <si>
    <t>Negative regulation of protein metabolic process</t>
  </si>
  <si>
    <t>Positive regulation of cell migration</t>
  </si>
  <si>
    <t>Pancreas</t>
  </si>
  <si>
    <t>Extracellular vesicle-mediated signaling in recipient cells</t>
  </si>
  <si>
    <t>Cell migration and invasion through p75NTR</t>
  </si>
  <si>
    <t>Positive regulation of defense response</t>
  </si>
  <si>
    <t>interleukin-21-mediated signaling pathway</t>
  </si>
  <si>
    <t>Response to alcohol</t>
  </si>
  <si>
    <t>S-nitrosylation</t>
  </si>
  <si>
    <t>Lymphopenia</t>
  </si>
  <si>
    <t>Intermediate filament cytoskeleton organization</t>
  </si>
  <si>
    <t>Cellular response to lipid</t>
  </si>
  <si>
    <t>Mammary gland development pathway - Pregnancy and lactation (Stage 3 of 4)</t>
  </si>
  <si>
    <t>Intracellular</t>
  </si>
  <si>
    <t>Intracellular organelle lumen</t>
  </si>
  <si>
    <t>Virus receptor activity</t>
  </si>
  <si>
    <t>Protein phosphatase binding</t>
  </si>
  <si>
    <t>Response to wounding</t>
  </si>
  <si>
    <t>Abnormal intestine morphology</t>
  </si>
  <si>
    <t>Female breast cancer</t>
  </si>
  <si>
    <t>Autosomal dominant disease</t>
  </si>
  <si>
    <t>Ductal carcinoma in situ</t>
  </si>
  <si>
    <t>Bilateral breast cancer</t>
  </si>
  <si>
    <t>Langerhans cell sarcoma</t>
  </si>
  <si>
    <t>Initiation of transcription and translation elongation at the HIV-1 LTR</t>
  </si>
  <si>
    <t>Signal transduction through IL1R</t>
  </si>
  <si>
    <t>Neoplasm of the gastrointestinal tract</t>
  </si>
  <si>
    <t>Abnormality of humoral immunity</t>
  </si>
  <si>
    <t>Signaling by PDGFRA transmembrane, juxtamembrane and kinase domain mutants</t>
  </si>
  <si>
    <t>Signaling by PDGFRA extracellular domain mutants</t>
  </si>
  <si>
    <t>CAMKK2 pathway</t>
  </si>
  <si>
    <t>Response to inorganic substance</t>
  </si>
  <si>
    <t>Regulation of granulocyte chemotaxis</t>
  </si>
  <si>
    <t>interleukin-9-mediated signaling pathway</t>
  </si>
  <si>
    <t>Positive regulation of MAPK cascade</t>
  </si>
  <si>
    <t>Regulation of MAPK cascade</t>
  </si>
  <si>
    <t>p38 MAPK signaling pathway</t>
  </si>
  <si>
    <t>Extracellular matrix</t>
  </si>
  <si>
    <t>Cellular response to reactive oxygen species</t>
  </si>
  <si>
    <t>Host-pathogen interaction of human coronaviruses - MAPK signaling</t>
  </si>
  <si>
    <t>Abnormality of dental morphology</t>
  </si>
  <si>
    <t>VEGFA-VEGFR2 signaling pathway</t>
  </si>
  <si>
    <t>Signaling</t>
  </si>
  <si>
    <t>Regulation of cell differentiation</t>
  </si>
  <si>
    <t>Chemokine production</t>
  </si>
  <si>
    <t>Astrocyte differentiation</t>
  </si>
  <si>
    <t>Abnormal lung morphology</t>
  </si>
  <si>
    <t>Bronchiectasis</t>
  </si>
  <si>
    <t>Adipogenesis</t>
  </si>
  <si>
    <t>miRNAs involvement in the immune response in sepsis</t>
  </si>
  <si>
    <t>Neovascularisation processes</t>
  </si>
  <si>
    <t>IL-18 signaling pathway</t>
  </si>
  <si>
    <t>mBDNF and proBDNF regulation of GABA neurotransmission</t>
  </si>
  <si>
    <t>Regulation of monooxygenase activity</t>
  </si>
  <si>
    <t>Learning or memory</t>
  </si>
  <si>
    <t>Circadian rhythm</t>
  </si>
  <si>
    <t>Anatomical structure morphogenesis</t>
  </si>
  <si>
    <t>Leukocyte chemotaxis</t>
  </si>
  <si>
    <t>Positive regulation of myeloid leukocyte differentiation</t>
  </si>
  <si>
    <t>Behavior</t>
  </si>
  <si>
    <t>Plasma membrane</t>
  </si>
  <si>
    <t>Positive regulation of inflammatory response</t>
  </si>
  <si>
    <t>interleukin-27-mediated signaling pathway</t>
  </si>
  <si>
    <t>interleukin-35-mediated signaling pathway</t>
  </si>
  <si>
    <t>Regulation of localization</t>
  </si>
  <si>
    <t>Cell communication</t>
  </si>
  <si>
    <t>Adenocarcinoma</t>
  </si>
  <si>
    <t>Adaptive immune response based on somatic recombination of immune receptors built from immunoglobulin superfamily domains</t>
  </si>
  <si>
    <t>Positive regulation of hydrolase activity</t>
  </si>
  <si>
    <t>Cellular response to peptide hormone stimulus</t>
  </si>
  <si>
    <t>Signaling by ERBB2 ECD mutants</t>
  </si>
  <si>
    <t>RNA polymerase II transcription coactivator binding</t>
  </si>
  <si>
    <t>Structural molecule activity</t>
  </si>
  <si>
    <t>Enzyme binding</t>
  </si>
  <si>
    <t>Identical protein binding</t>
  </si>
  <si>
    <t>Viral process</t>
  </si>
  <si>
    <t>Positive regulation of DNA-binding transcription factor activity</t>
  </si>
  <si>
    <t>Fas ligand pathway and stress induction of heat shock proteins</t>
  </si>
  <si>
    <t>Unusual infection</t>
  </si>
  <si>
    <t>Pneumonia</t>
  </si>
  <si>
    <t>Transcription factor binding</t>
  </si>
  <si>
    <t>Axon development</t>
  </si>
  <si>
    <t>CCR5 chemokine receptor binding</t>
  </si>
  <si>
    <t>CCR chemokine receptor binding</t>
  </si>
  <si>
    <t>IL-6 signaling pathway</t>
  </si>
  <si>
    <t>Aging</t>
  </si>
  <si>
    <t>Regulation of cell death</t>
  </si>
  <si>
    <t>Constitutive Signaling by Aberrant PI3K in Cancer</t>
  </si>
  <si>
    <t>Syndrome</t>
  </si>
  <si>
    <t>Integrated cancer pathway</t>
  </si>
  <si>
    <t>Regulation of biological quality</t>
  </si>
  <si>
    <t>Signaling by cytosolic FGFR1 fusion mutants</t>
  </si>
  <si>
    <t>Response to radiation</t>
  </si>
  <si>
    <t>Positive regulation of keratinocyte proliferation</t>
  </si>
  <si>
    <t>Eyelid development in camera-type eye</t>
  </si>
  <si>
    <t>Positive regulation of leukocyte differentiation</t>
  </si>
  <si>
    <t>Short stature</t>
  </si>
  <si>
    <t>Herpes zoster</t>
  </si>
  <si>
    <t>NO/cGMP/PKG mediated neuroprotection</t>
  </si>
  <si>
    <t>Positive regulation of NF-kappaB transcription factor activity</t>
  </si>
  <si>
    <t>Morphogenesis of an epithelium</t>
  </si>
  <si>
    <t>Energy metabolism</t>
  </si>
  <si>
    <t>Interleukin-1 (IL-1) structural pathway</t>
  </si>
  <si>
    <t>Focal adhesion: PI3K-Akt-mTOR-signaling pathway</t>
  </si>
  <si>
    <t>Regulation of leukocyte differentiation</t>
  </si>
  <si>
    <t>Signaling receptor binding</t>
  </si>
  <si>
    <t>Wound healing</t>
  </si>
  <si>
    <t>Nonalcoholic fatty liver disease</t>
  </si>
  <si>
    <t>Positive regulation of catalytic activity</t>
  </si>
  <si>
    <t>Positive regulation of cellular biosynthetic process</t>
  </si>
  <si>
    <t>Positive regulation of transcription by RNA polymerase II</t>
  </si>
  <si>
    <t>Vitamin B12 metabolism</t>
  </si>
  <si>
    <t>Insulin signaling</t>
  </si>
  <si>
    <t>Signaling by phosphorylated juxtamembrane, extracellular and kinase domain KIT mutants</t>
  </si>
  <si>
    <t>Complement component C1q complex</t>
  </si>
  <si>
    <t>Abnormality of primary teeth</t>
  </si>
  <si>
    <t>Nuclear receptors meta-pathway</t>
  </si>
  <si>
    <t>Alveolar cell carcinoma</t>
  </si>
  <si>
    <t>Negative regulation of cellular protein metabolic process</t>
  </si>
  <si>
    <t>Apoptosis-related network due to altered Notch3 in ovarian cancer</t>
  </si>
  <si>
    <t>Positive regulation of angiogenesis</t>
  </si>
  <si>
    <t>Neoplasm by histology</t>
  </si>
  <si>
    <t>Positive regulation of protein kinase B signaling</t>
  </si>
  <si>
    <t>Signaling by ERBB2 TMD/JMD mutants</t>
  </si>
  <si>
    <t>IL-1 signaling pathway</t>
  </si>
  <si>
    <t>Hematopoietic stem cell differentiation</t>
  </si>
  <si>
    <t>Cell envelope</t>
  </si>
  <si>
    <t>Eczema</t>
  </si>
  <si>
    <t>Acute inflammatory response</t>
  </si>
  <si>
    <t>Neutrophil chemotaxis</t>
  </si>
  <si>
    <t>Response to estrogen</t>
  </si>
  <si>
    <t>interleukin-6-mediated signaling pathway</t>
  </si>
  <si>
    <t>Protease binding</t>
  </si>
  <si>
    <t>RNA polymerase II transcription regulator complex</t>
  </si>
  <si>
    <t>Langerhans-cell histiocytosis</t>
  </si>
  <si>
    <t>Cellular response to interleukin-1</t>
  </si>
  <si>
    <t>Positive regulation of endopeptidase activity</t>
  </si>
  <si>
    <t>Adenocarcinoma cell line</t>
  </si>
  <si>
    <t>Activator</t>
  </si>
  <si>
    <t>MET in type 1 papillary renal cell carcinoma</t>
  </si>
  <si>
    <t>Chromatin binding</t>
  </si>
  <si>
    <t>Signal transduction</t>
  </si>
  <si>
    <t>Glial cell differentiation</t>
  </si>
  <si>
    <t>Hair cycle process</t>
  </si>
  <si>
    <t>Positive regulation by host of viral transcription</t>
  </si>
  <si>
    <t>Gastric adenocarcinoma</t>
  </si>
  <si>
    <t>Ras signaling</t>
  </si>
  <si>
    <t>Neutropenia</t>
  </si>
  <si>
    <t>Lung adenocarcinoma</t>
  </si>
  <si>
    <t>Extracellular vesicle</t>
  </si>
  <si>
    <t>Cellular response to mechanical stimulus</t>
  </si>
  <si>
    <t>Signaling by ERBB2 KD Mutants</t>
  </si>
  <si>
    <t>Vitamin D receptor pathway</t>
  </si>
  <si>
    <t>Adaptive immune response</t>
  </si>
  <si>
    <t>Generic Transcription Pathway</t>
  </si>
  <si>
    <t>HCMV Early Events</t>
  </si>
  <si>
    <t>Leukocyte migration involved in inflammatory response</t>
  </si>
  <si>
    <t>Positive regulation of transcription of Notch receptor target</t>
  </si>
  <si>
    <t>Positive regulation of type I interferon production</t>
  </si>
  <si>
    <t>Response to extracellular stimulus</t>
  </si>
  <si>
    <t>3q29 copy number variation syndrome</t>
  </si>
  <si>
    <t>GO:0008219</t>
  </si>
  <si>
    <t>GO:0043588</t>
  </si>
  <si>
    <t>GO:0008544</t>
  </si>
  <si>
    <t>GO:0030855</t>
  </si>
  <si>
    <t>HSA-1266738</t>
  </si>
  <si>
    <t>GO:0009888</t>
  </si>
  <si>
    <t>BTO:0000180</t>
  </si>
  <si>
    <t>BTO:0001489</t>
  </si>
  <si>
    <t>hsa05200</t>
  </si>
  <si>
    <t>HP:0000951</t>
  </si>
  <si>
    <t>GO:0048731</t>
  </si>
  <si>
    <t>GO:0009612</t>
  </si>
  <si>
    <t>HP:0002715</t>
  </si>
  <si>
    <t>GO:0031983</t>
  </si>
  <si>
    <t>HP:0002664</t>
  </si>
  <si>
    <t>GO:0007275</t>
  </si>
  <si>
    <t>hsa05133</t>
  </si>
  <si>
    <t>hsa05212</t>
  </si>
  <si>
    <t>WP2374</t>
  </si>
  <si>
    <t>WP395</t>
  </si>
  <si>
    <t>WP4659</t>
  </si>
  <si>
    <t>WP4816</t>
  </si>
  <si>
    <t>WP560</t>
  </si>
  <si>
    <t>WP2037</t>
  </si>
  <si>
    <t>hsa05235</t>
  </si>
  <si>
    <t>WP2526</t>
  </si>
  <si>
    <t>WP138</t>
  </si>
  <si>
    <t>WP1984</t>
  </si>
  <si>
    <t>WP2840</t>
  </si>
  <si>
    <t>WP4263</t>
  </si>
  <si>
    <t>WP4298</t>
  </si>
  <si>
    <t>WP4666</t>
  </si>
  <si>
    <t>WP437</t>
  </si>
  <si>
    <t>hsa05161</t>
  </si>
  <si>
    <t>hsa05206</t>
  </si>
  <si>
    <t>WP3646</t>
  </si>
  <si>
    <t>hsa04659</t>
  </si>
  <si>
    <t>GO:0002684</t>
  </si>
  <si>
    <t>HP:0011121</t>
  </si>
  <si>
    <t>DOID:7</t>
  </si>
  <si>
    <t>hsa05167</t>
  </si>
  <si>
    <t>hsa05321</t>
  </si>
  <si>
    <t>DOID:4</t>
  </si>
  <si>
    <t>GO:0032501</t>
  </si>
  <si>
    <t>WP712</t>
  </si>
  <si>
    <t>hsa04024</t>
  </si>
  <si>
    <t>HSA-449147</t>
  </si>
  <si>
    <t>HP:0012649</t>
  </si>
  <si>
    <t>hsa04915</t>
  </si>
  <si>
    <t>WP2032</t>
  </si>
  <si>
    <t>WP2324</t>
  </si>
  <si>
    <t>WP3303</t>
  </si>
  <si>
    <t>WP3972</t>
  </si>
  <si>
    <t>HP:0011793</t>
  </si>
  <si>
    <t>WP2034</t>
  </si>
  <si>
    <t>WP5083</t>
  </si>
  <si>
    <t>WP2380</t>
  </si>
  <si>
    <t>DOID:14566</t>
  </si>
  <si>
    <t>BTO:0001491</t>
  </si>
  <si>
    <t>WP3995</t>
  </si>
  <si>
    <t>WP4880</t>
  </si>
  <si>
    <t>GO:0001775</t>
  </si>
  <si>
    <t>HP:0011368</t>
  </si>
  <si>
    <t>HP:0008069</t>
  </si>
  <si>
    <t>GO:0030307</t>
  </si>
  <si>
    <t>GO:0035994</t>
  </si>
  <si>
    <t>HSA-6785807</t>
  </si>
  <si>
    <t>hsa04658</t>
  </si>
  <si>
    <t>GOCC:0031983</t>
  </si>
  <si>
    <t>DOID:162</t>
  </si>
  <si>
    <t>GO:0002682</t>
  </si>
  <si>
    <t>GO:0045927</t>
  </si>
  <si>
    <t>BTO:0000583</t>
  </si>
  <si>
    <t>BTO:0001546</t>
  </si>
  <si>
    <t>WP3929</t>
  </si>
  <si>
    <t>GO:0048583</t>
  </si>
  <si>
    <t>WP127</t>
  </si>
  <si>
    <t>GO:0051240</t>
  </si>
  <si>
    <t>hsa05215</t>
  </si>
  <si>
    <t>HP:0000164</t>
  </si>
  <si>
    <t>HP:0011355</t>
  </si>
  <si>
    <t>WP49</t>
  </si>
  <si>
    <t>GO:0010604</t>
  </si>
  <si>
    <t>GO:0010647</t>
  </si>
  <si>
    <t>hsa04062</t>
  </si>
  <si>
    <t>hsa04066</t>
  </si>
  <si>
    <t>GO:0009725</t>
  </si>
  <si>
    <t>GO:0023056</t>
  </si>
  <si>
    <t>HP:0001595</t>
  </si>
  <si>
    <t>GO:0033993</t>
  </si>
  <si>
    <t>GO:1902533</t>
  </si>
  <si>
    <t>BTO:0000345</t>
  </si>
  <si>
    <t>hsa04668</t>
  </si>
  <si>
    <t>BTO:0000426</t>
  </si>
  <si>
    <t>GO:0009967</t>
  </si>
  <si>
    <t>GO:0032870</t>
  </si>
  <si>
    <t>GO:0071310</t>
  </si>
  <si>
    <t>hsa04935</t>
  </si>
  <si>
    <t>HP:0010978</t>
  </si>
  <si>
    <t>DOID:0050686</t>
  </si>
  <si>
    <t>GO:0048518</t>
  </si>
  <si>
    <t>GO:0070887</t>
  </si>
  <si>
    <t>hsa04380</t>
  </si>
  <si>
    <t>HP:0002788</t>
  </si>
  <si>
    <t>GO:0002274</t>
  </si>
  <si>
    <t>WP3853</t>
  </si>
  <si>
    <t>hsa05163</t>
  </si>
  <si>
    <t>BTO:0000130</t>
  </si>
  <si>
    <t>BTO:0001271</t>
  </si>
  <si>
    <t>hsa04926</t>
  </si>
  <si>
    <t>BTO:0000744</t>
  </si>
  <si>
    <t>WP2018</t>
  </si>
  <si>
    <t>GO:0008284</t>
  </si>
  <si>
    <t>GO:0032268</t>
  </si>
  <si>
    <t>GO:0034097</t>
  </si>
  <si>
    <t>hsa04151</t>
  </si>
  <si>
    <t>KW-9995</t>
  </si>
  <si>
    <t>hsa05162</t>
  </si>
  <si>
    <t>WP304</t>
  </si>
  <si>
    <t>hsa04520</t>
  </si>
  <si>
    <t>GO:0010033</t>
  </si>
  <si>
    <t>hsa04917</t>
  </si>
  <si>
    <t>hsa05140</t>
  </si>
  <si>
    <t>hsa05224</t>
  </si>
  <si>
    <t>HP:0011123</t>
  </si>
  <si>
    <t>HSA-168898</t>
  </si>
  <si>
    <t>GO:0009628</t>
  </si>
  <si>
    <t>GO:0048522</t>
  </si>
  <si>
    <t>GO:0031982</t>
  </si>
  <si>
    <t>GO:0070741</t>
  </si>
  <si>
    <t>GO:1902531</t>
  </si>
  <si>
    <t>GOCC:0110165</t>
  </si>
  <si>
    <t>GO:0051094</t>
  </si>
  <si>
    <t>BTO:0000089</t>
  </si>
  <si>
    <t>GO:0032103</t>
  </si>
  <si>
    <t>hsa04630</t>
  </si>
  <si>
    <t>hsa04662</t>
  </si>
  <si>
    <t>GO:0042221</t>
  </si>
  <si>
    <t>GO:0050896</t>
  </si>
  <si>
    <t>GO:0071345</t>
  </si>
  <si>
    <t>HP:0011362</t>
  </si>
  <si>
    <t>hsa05210</t>
  </si>
  <si>
    <t>BTO:0004086</t>
  </si>
  <si>
    <t>GO:0042127</t>
  </si>
  <si>
    <t>WP4585</t>
  </si>
  <si>
    <t>GO:0045639</t>
  </si>
  <si>
    <t>GO:0009719</t>
  </si>
  <si>
    <t>hsa04010</t>
  </si>
  <si>
    <t>WP1528</t>
  </si>
  <si>
    <t>WP4262</t>
  </si>
  <si>
    <t>GO:0005737</t>
  </si>
  <si>
    <t>GO:1901701</t>
  </si>
  <si>
    <t>HP:0001597</t>
  </si>
  <si>
    <t>GO:0042330</t>
  </si>
  <si>
    <t>GO:0070486</t>
  </si>
  <si>
    <t>hsa05203</t>
  </si>
  <si>
    <t>hsa01522</t>
  </si>
  <si>
    <t>hsa05231</t>
  </si>
  <si>
    <t>hsa04933</t>
  </si>
  <si>
    <t>GO:0050776</t>
  </si>
  <si>
    <t>GO:0050679</t>
  </si>
  <si>
    <t>hsa04510</t>
  </si>
  <si>
    <t>hsa04620</t>
  </si>
  <si>
    <t>hsa04625</t>
  </si>
  <si>
    <t>hsa05146</t>
  </si>
  <si>
    <t>WP2261</t>
  </si>
  <si>
    <t>WP4559</t>
  </si>
  <si>
    <t>GO:0014070</t>
  </si>
  <si>
    <t>hsa05165</t>
  </si>
  <si>
    <t>hsa05170</t>
  </si>
  <si>
    <t>HP:0001596</t>
  </si>
  <si>
    <t>GO:0000302</t>
  </si>
  <si>
    <t>GO:0071496</t>
  </si>
  <si>
    <t>GO:1903708</t>
  </si>
  <si>
    <t>KW-0225</t>
  </si>
  <si>
    <t>HP:0002719</t>
  </si>
  <si>
    <t>GO:0032496</t>
  </si>
  <si>
    <t>hsa05166</t>
  </si>
  <si>
    <t>WP1772</t>
  </si>
  <si>
    <t>WP69</t>
  </si>
  <si>
    <t>BTO:0000759</t>
  </si>
  <si>
    <t>GO:1901700</t>
  </si>
  <si>
    <t>WP313</t>
  </si>
  <si>
    <t>HP:0000153</t>
  </si>
  <si>
    <t>WP23</t>
  </si>
  <si>
    <t>HP:0000388</t>
  </si>
  <si>
    <t>BTO:0000751</t>
  </si>
  <si>
    <t>WP2868</t>
  </si>
  <si>
    <t>WP306</t>
  </si>
  <si>
    <t>GOCC:0005737</t>
  </si>
  <si>
    <t>GO:0010628</t>
  </si>
  <si>
    <t>hsa05030</t>
  </si>
  <si>
    <t>hsa05135</t>
  </si>
  <si>
    <t>WP75</t>
  </si>
  <si>
    <t>GO:0010243</t>
  </si>
  <si>
    <t>GO:0050678</t>
  </si>
  <si>
    <t>GO:0071495</t>
  </si>
  <si>
    <t>GO:2000026</t>
  </si>
  <si>
    <t>WP2516</t>
  </si>
  <si>
    <t>WP4564</t>
  </si>
  <si>
    <t>HP:0001508</t>
  </si>
  <si>
    <t>HP:0002960</t>
  </si>
  <si>
    <t>HP:0006292</t>
  </si>
  <si>
    <t>GO:0045597</t>
  </si>
  <si>
    <t>DOID:0050687</t>
  </si>
  <si>
    <t>hsa04210</t>
  </si>
  <si>
    <t>hsa05418</t>
  </si>
  <si>
    <t>WP3941</t>
  </si>
  <si>
    <t>WP4172</t>
  </si>
  <si>
    <t>WP710</t>
  </si>
  <si>
    <t>GO:0050793</t>
  </si>
  <si>
    <t>WP2036</t>
  </si>
  <si>
    <t>WP4565</t>
  </si>
  <si>
    <t>GO:0010646</t>
  </si>
  <si>
    <t>GO:0050790</t>
  </si>
  <si>
    <t>GO:1903706</t>
  </si>
  <si>
    <t>GOCC:0031982</t>
  </si>
  <si>
    <t>GO:0051239</t>
  </si>
  <si>
    <t>GO:0035580</t>
  </si>
  <si>
    <t>WP2332</t>
  </si>
  <si>
    <t>WP3931</t>
  </si>
  <si>
    <t>HP:0006349</t>
  </si>
  <si>
    <t>DOID:934</t>
  </si>
  <si>
    <t>GO:0031410</t>
  </si>
  <si>
    <t>WP2586</t>
  </si>
  <si>
    <t>WP2873</t>
  </si>
  <si>
    <t>GO:0023051</t>
  </si>
  <si>
    <t>DOID:8719</t>
  </si>
  <si>
    <t>WP2203</t>
  </si>
  <si>
    <t>GO:0005829</t>
  </si>
  <si>
    <t>WP1559</t>
  </si>
  <si>
    <t>GO:0071356</t>
  </si>
  <si>
    <t>WP286</t>
  </si>
  <si>
    <t>HP:0000163</t>
  </si>
  <si>
    <t>HP:0000271</t>
  </si>
  <si>
    <t>HP:0002086</t>
  </si>
  <si>
    <t>HP:0025031</t>
  </si>
  <si>
    <t>GO:0031347</t>
  </si>
  <si>
    <t>BTO:0001932</t>
  </si>
  <si>
    <t>BTO:0002419</t>
  </si>
  <si>
    <t>WP3611</t>
  </si>
  <si>
    <t>HP:0002817</t>
  </si>
  <si>
    <t>GOCC:0035580</t>
  </si>
  <si>
    <t>GO:0019221</t>
  </si>
  <si>
    <t>GO:0040008</t>
  </si>
  <si>
    <t>GO:0040011</t>
  </si>
  <si>
    <t>hsa04932</t>
  </si>
  <si>
    <t>HSA-450294</t>
  </si>
  <si>
    <t>WP4217</t>
  </si>
  <si>
    <t>WP4146</t>
  </si>
  <si>
    <t>WP366</t>
  </si>
  <si>
    <t>WP382</t>
  </si>
  <si>
    <t>WP585</t>
  </si>
  <si>
    <t>GO:0044403</t>
  </si>
  <si>
    <t>GO:0065009</t>
  </si>
  <si>
    <t>HP:0000598</t>
  </si>
  <si>
    <t>HP:0012718</t>
  </si>
  <si>
    <t>WP2815</t>
  </si>
  <si>
    <t>HP:0001507</t>
  </si>
  <si>
    <t>HP:0002164</t>
  </si>
  <si>
    <t>GO:0045637</t>
  </si>
  <si>
    <t>GO:0051336</t>
  </si>
  <si>
    <t>hsa05160</t>
  </si>
  <si>
    <t>WP1449</t>
  </si>
  <si>
    <t>GO:0071407</t>
  </si>
  <si>
    <t>hsa05031</t>
  </si>
  <si>
    <t>hsa05120</t>
  </si>
  <si>
    <t>hsa05223</t>
  </si>
  <si>
    <t>GO:0006935</t>
  </si>
  <si>
    <t>GO:0060255</t>
  </si>
  <si>
    <t>GO:0009966</t>
  </si>
  <si>
    <t>hsa05152</t>
  </si>
  <si>
    <t>WP3863</t>
  </si>
  <si>
    <t>WP61</t>
  </si>
  <si>
    <t>HP:0000168</t>
  </si>
  <si>
    <t>GO:0031325</t>
  </si>
  <si>
    <t>WP4495</t>
  </si>
  <si>
    <t>HSA-5668599</t>
  </si>
  <si>
    <t>HSA-9634638</t>
  </si>
  <si>
    <t>WP289</t>
  </si>
  <si>
    <t>WP4155</t>
  </si>
  <si>
    <t>GO:0006915</t>
  </si>
  <si>
    <t>WP3651</t>
  </si>
  <si>
    <t>WP706</t>
  </si>
  <si>
    <t>HP:0001231</t>
  </si>
  <si>
    <t>HSA-5663202</t>
  </si>
  <si>
    <t>WP2881</t>
  </si>
  <si>
    <t>WP3301</t>
  </si>
  <si>
    <t>WP3680</t>
  </si>
  <si>
    <t>WP4337</t>
  </si>
  <si>
    <t>WP4919</t>
  </si>
  <si>
    <t>WP5039</t>
  </si>
  <si>
    <t>GOCC:0005925</t>
  </si>
  <si>
    <t>GO:0030324</t>
  </si>
  <si>
    <t>GO:0001817</t>
  </si>
  <si>
    <t>GO:2000145</t>
  </si>
  <si>
    <t>HSA-2559582</t>
  </si>
  <si>
    <t>hsa01521</t>
  </si>
  <si>
    <t>WP4341</t>
  </si>
  <si>
    <t>HP:0001155</t>
  </si>
  <si>
    <t>WP4255</t>
  </si>
  <si>
    <t>WP4674</t>
  </si>
  <si>
    <t>WP4216</t>
  </si>
  <si>
    <t>GO:0044093</t>
  </si>
  <si>
    <t>GO:0070372</t>
  </si>
  <si>
    <t>hsa05130</t>
  </si>
  <si>
    <t>hsa04012</t>
  </si>
  <si>
    <t>WP4928</t>
  </si>
  <si>
    <t>GO:0042633</t>
  </si>
  <si>
    <t>GO:0071417</t>
  </si>
  <si>
    <t>HP:0011842</t>
  </si>
  <si>
    <t>BTO:0001488</t>
  </si>
  <si>
    <t>HSA-1251932</t>
  </si>
  <si>
    <t>HSA-450282</t>
  </si>
  <si>
    <t>HSA-8864260</t>
  </si>
  <si>
    <t>HSA-8939211</t>
  </si>
  <si>
    <t>GO:0051090</t>
  </si>
  <si>
    <t>hsa05169</t>
  </si>
  <si>
    <t>GO:0071354</t>
  </si>
  <si>
    <t>GO:0051173</t>
  </si>
  <si>
    <t>WP22</t>
  </si>
  <si>
    <t>WP3678</t>
  </si>
  <si>
    <t>GO:0032270</t>
  </si>
  <si>
    <t>GO:0045765</t>
  </si>
  <si>
    <t>GO:0035976</t>
  </si>
  <si>
    <t>hsa05205</t>
  </si>
  <si>
    <t>GO:0018149</t>
  </si>
  <si>
    <t>HSA-157118</t>
  </si>
  <si>
    <t>HSA-2219528</t>
  </si>
  <si>
    <t>HSA-9031628</t>
  </si>
  <si>
    <t>WP3877</t>
  </si>
  <si>
    <t>WP4300</t>
  </si>
  <si>
    <t>WP4560</t>
  </si>
  <si>
    <t>BTO:0000570</t>
  </si>
  <si>
    <t>WP384</t>
  </si>
  <si>
    <t>WP4806</t>
  </si>
  <si>
    <t>WP254</t>
  </si>
  <si>
    <t>HP:0011893</t>
  </si>
  <si>
    <t>WP4018</t>
  </si>
  <si>
    <t>WP3927</t>
  </si>
  <si>
    <t>WP5098</t>
  </si>
  <si>
    <t>HP:0000118</t>
  </si>
  <si>
    <t>HP:0011276</t>
  </si>
  <si>
    <t>HP:0100806</t>
  </si>
  <si>
    <t>HP:0040181</t>
  </si>
  <si>
    <t>GO:0001819</t>
  </si>
  <si>
    <t>GO:0080134</t>
  </si>
  <si>
    <t>hsa04061</t>
  </si>
  <si>
    <t>hsa04810</t>
  </si>
  <si>
    <t>hsa05132</t>
  </si>
  <si>
    <t>GO:0042592</t>
  </si>
  <si>
    <t>GO:0071276</t>
  </si>
  <si>
    <t>HP:0001890</t>
  </si>
  <si>
    <t>WP4970</t>
  </si>
  <si>
    <t>GO:0062014</t>
  </si>
  <si>
    <t>hsa05142</t>
  </si>
  <si>
    <t>HSA-187037</t>
  </si>
  <si>
    <t>WP673</t>
  </si>
  <si>
    <t>HSA-9006934</t>
  </si>
  <si>
    <t>BTO:0005810</t>
  </si>
  <si>
    <t>HSA-173623</t>
  </si>
  <si>
    <t>WP2355</t>
  </si>
  <si>
    <t>WP545</t>
  </si>
  <si>
    <t>WP231</t>
  </si>
  <si>
    <t>hsa04660</t>
  </si>
  <si>
    <t>HP:0001581</t>
  </si>
  <si>
    <t>BTO:0000522</t>
  </si>
  <si>
    <t>hsa04928</t>
  </si>
  <si>
    <t>WP3612</t>
  </si>
  <si>
    <t>GO:0140352</t>
  </si>
  <si>
    <t>GO:1902895</t>
  </si>
  <si>
    <t>hsa05145</t>
  </si>
  <si>
    <t>GO:0070374</t>
  </si>
  <si>
    <t>hsa04931</t>
  </si>
  <si>
    <t>WP2865</t>
  </si>
  <si>
    <t>HP:0000704</t>
  </si>
  <si>
    <t>HP:0006532</t>
  </si>
  <si>
    <t>HP:0012252</t>
  </si>
  <si>
    <t>HP:0002244</t>
  </si>
  <si>
    <t>HP:0002597</t>
  </si>
  <si>
    <t>GOCC:0043230</t>
  </si>
  <si>
    <t>WP205</t>
  </si>
  <si>
    <t>GO:0035295</t>
  </si>
  <si>
    <t>DOID:10534</t>
  </si>
  <si>
    <t>HP:0100658</t>
  </si>
  <si>
    <t>HSA-9012852</t>
  </si>
  <si>
    <t>WP581</t>
  </si>
  <si>
    <t>HP:0002205</t>
  </si>
  <si>
    <t>HP:0001973</t>
  </si>
  <si>
    <t>GO:0030334</t>
  </si>
  <si>
    <t>WP5090</t>
  </si>
  <si>
    <t>GO:0010742</t>
  </si>
  <si>
    <t>GO:0048871</t>
  </si>
  <si>
    <t>GO:0050727</t>
  </si>
  <si>
    <t>HSA-8985947</t>
  </si>
  <si>
    <t>GO:0001102</t>
  </si>
  <si>
    <t>GO:0061629</t>
  </si>
  <si>
    <t>HP:0001760</t>
  </si>
  <si>
    <t>DOID:0050739</t>
  </si>
  <si>
    <t>HSA-8848021</t>
  </si>
  <si>
    <t>hsa04919</t>
  </si>
  <si>
    <t>WP4494</t>
  </si>
  <si>
    <t>HSA-450341</t>
  </si>
  <si>
    <t>HSA-9020958</t>
  </si>
  <si>
    <t>GOCC:0031410</t>
  </si>
  <si>
    <t>GO:0007166</t>
  </si>
  <si>
    <t>GO:0043903</t>
  </si>
  <si>
    <t>GO:0046903</t>
  </si>
  <si>
    <t>GO:0051248</t>
  </si>
  <si>
    <t>GO:0030335</t>
  </si>
  <si>
    <t>BTO:0000988</t>
  </si>
  <si>
    <t>WP2870</t>
  </si>
  <si>
    <t>WP4561</t>
  </si>
  <si>
    <t>GO:0031349</t>
  </si>
  <si>
    <t>GO:0038114</t>
  </si>
  <si>
    <t>GO:0097305</t>
  </si>
  <si>
    <t>KW-0702</t>
  </si>
  <si>
    <t>HP:0001888</t>
  </si>
  <si>
    <t>GO:0045104</t>
  </si>
  <si>
    <t>GO:0071396</t>
  </si>
  <si>
    <t>WP2817</t>
  </si>
  <si>
    <t>GOCC:0005622</t>
  </si>
  <si>
    <t>GOCC:0070013</t>
  </si>
  <si>
    <t>GO:0001618</t>
  </si>
  <si>
    <t>GO:0019903</t>
  </si>
  <si>
    <t>GO:0009611</t>
  </si>
  <si>
    <t>HP:0002242</t>
  </si>
  <si>
    <t>DOID:0050671</t>
  </si>
  <si>
    <t>DOID:0050736</t>
  </si>
  <si>
    <t>DOID:0060074</t>
  </si>
  <si>
    <t>DOID:6741</t>
  </si>
  <si>
    <t>DOID:7146</t>
  </si>
  <si>
    <t>hsa04068</t>
  </si>
  <si>
    <t>HSA-1059683</t>
  </si>
  <si>
    <t>HSA-1257604</t>
  </si>
  <si>
    <t>HSA-9020956</t>
  </si>
  <si>
    <t>HSA-9616222</t>
  </si>
  <si>
    <t>WP2112</t>
  </si>
  <si>
    <t>WP3414</t>
  </si>
  <si>
    <t>WP408</t>
  </si>
  <si>
    <t>WP4496</t>
  </si>
  <si>
    <t>HP:0007378</t>
  </si>
  <si>
    <t>HP:0005368</t>
  </si>
  <si>
    <t>HSA-2197563</t>
  </si>
  <si>
    <t>HSA-8866910</t>
  </si>
  <si>
    <t>HSA-8984722</t>
  </si>
  <si>
    <t>HSA-9673767</t>
  </si>
  <si>
    <t>HSA-9673770</t>
  </si>
  <si>
    <t>WP4874</t>
  </si>
  <si>
    <t>GO:0010035</t>
  </si>
  <si>
    <t>GO:0071622</t>
  </si>
  <si>
    <t>GO:0038113</t>
  </si>
  <si>
    <t>GO:0043410</t>
  </si>
  <si>
    <t>GO:0043408</t>
  </si>
  <si>
    <t>WP400</t>
  </si>
  <si>
    <t>GO:0031012</t>
  </si>
  <si>
    <t>GO:0034614</t>
  </si>
  <si>
    <t>HSA-6796648</t>
  </si>
  <si>
    <t>HSA-8847993</t>
  </si>
  <si>
    <t>WP4877</t>
  </si>
  <si>
    <t>HP:0006482</t>
  </si>
  <si>
    <t>WP3888</t>
  </si>
  <si>
    <t>GO:0023052</t>
  </si>
  <si>
    <t>GO:0045595</t>
  </si>
  <si>
    <t>GO:0032602</t>
  </si>
  <si>
    <t>GO:0048708</t>
  </si>
  <si>
    <t>HP:0002088</t>
  </si>
  <si>
    <t>HP:0002110</t>
  </si>
  <si>
    <t>WP236</t>
  </si>
  <si>
    <t>WP4329</t>
  </si>
  <si>
    <t>WP4331</t>
  </si>
  <si>
    <t>hsa04060</t>
  </si>
  <si>
    <t>hsa05219</t>
  </si>
  <si>
    <t>WP4754</t>
  </si>
  <si>
    <t>WP4829</t>
  </si>
  <si>
    <t>GO:0032768</t>
  </si>
  <si>
    <t>GO:0007611</t>
  </si>
  <si>
    <t>GO:0007623</t>
  </si>
  <si>
    <t>GO:0009653</t>
  </si>
  <si>
    <t>GO:0030595</t>
  </si>
  <si>
    <t>GO:0002763</t>
  </si>
  <si>
    <t>GO:0007610</t>
  </si>
  <si>
    <t>GOCC:0005829</t>
  </si>
  <si>
    <t>GOCC:0005886</t>
  </si>
  <si>
    <t>GO:0050729</t>
  </si>
  <si>
    <t>GO:0070106</t>
  </si>
  <si>
    <t>GO:0070757</t>
  </si>
  <si>
    <t>HSA-6785631</t>
  </si>
  <si>
    <t>GO:0032879</t>
  </si>
  <si>
    <t>GO:0007154</t>
  </si>
  <si>
    <t>WP2828</t>
  </si>
  <si>
    <t>DOID:299</t>
  </si>
  <si>
    <t>GO:0002460</t>
  </si>
  <si>
    <t>GO:0051345</t>
  </si>
  <si>
    <t>GO:0071375</t>
  </si>
  <si>
    <t>HSA-1963640</t>
  </si>
  <si>
    <t>HSA-1963642</t>
  </si>
  <si>
    <t>HSA-9665348</t>
  </si>
  <si>
    <t>GO:0001225</t>
  </si>
  <si>
    <t>GO:0005198</t>
  </si>
  <si>
    <t>GO:0019899</t>
  </si>
  <si>
    <t>GO:0042802</t>
  </si>
  <si>
    <t>GO:0016032</t>
  </si>
  <si>
    <t>hsa04921</t>
  </si>
  <si>
    <t>GO:0051091</t>
  </si>
  <si>
    <t>WP314</t>
  </si>
  <si>
    <t>HP:0032101</t>
  </si>
  <si>
    <t>HP:0002090</t>
  </si>
  <si>
    <t>GO:0008134</t>
  </si>
  <si>
    <t>HSA-1643685</t>
  </si>
  <si>
    <t>GO:0061564</t>
  </si>
  <si>
    <t>GO:0031730</t>
  </si>
  <si>
    <t>GO:0048020</t>
  </si>
  <si>
    <t>WP364</t>
  </si>
  <si>
    <t>GO:0007568</t>
  </si>
  <si>
    <t>GO:0010941</t>
  </si>
  <si>
    <t>HSA-2219530</t>
  </si>
  <si>
    <t>DOID:225</t>
  </si>
  <si>
    <t>hsa04310</t>
  </si>
  <si>
    <t>WP1971</t>
  </si>
  <si>
    <t>hsa04530</t>
  </si>
  <si>
    <t>GO:0065008</t>
  </si>
  <si>
    <t>HSA-1839117</t>
  </si>
  <si>
    <t>HSA-881907</t>
  </si>
  <si>
    <t>GO:0009314</t>
  </si>
  <si>
    <t>GO:0010838</t>
  </si>
  <si>
    <t>GO:0061029</t>
  </si>
  <si>
    <t>GO:1902107</t>
  </si>
  <si>
    <t>WP51</t>
  </si>
  <si>
    <t>HP:0004322</t>
  </si>
  <si>
    <t>DOID:8536</t>
  </si>
  <si>
    <t>GO:0005925</t>
  </si>
  <si>
    <t>WP4008</t>
  </si>
  <si>
    <t>GO:0051092</t>
  </si>
  <si>
    <t>GO:0002009</t>
  </si>
  <si>
    <t>WP1541</t>
  </si>
  <si>
    <t>WP2637</t>
  </si>
  <si>
    <t>WP3932</t>
  </si>
  <si>
    <t>GO:1902105</t>
  </si>
  <si>
    <t>GO:0005102</t>
  </si>
  <si>
    <t>HSA-5686938</t>
  </si>
  <si>
    <t>GO:0042060</t>
  </si>
  <si>
    <t>WP4396</t>
  </si>
  <si>
    <t>GO:0043085</t>
  </si>
  <si>
    <t>hsa05164</t>
  </si>
  <si>
    <t>GO:0031328</t>
  </si>
  <si>
    <t>GO:0045944</t>
  </si>
  <si>
    <t>WP1533</t>
  </si>
  <si>
    <t>WP481</t>
  </si>
  <si>
    <t>HSA-9670439</t>
  </si>
  <si>
    <t>GOCC:0062167</t>
  </si>
  <si>
    <t>HP:0006481</t>
  </si>
  <si>
    <t>WP2882</t>
  </si>
  <si>
    <t>HP:0006519</t>
  </si>
  <si>
    <t>hsa05134</t>
  </si>
  <si>
    <t>HSA-5621575</t>
  </si>
  <si>
    <t>HSA-9008059</t>
  </si>
  <si>
    <t>DOID:10283</t>
  </si>
  <si>
    <t>GO:0032269</t>
  </si>
  <si>
    <t>hsa04621</t>
  </si>
  <si>
    <t>hsa05213</t>
  </si>
  <si>
    <t>WP2864</t>
  </si>
  <si>
    <t>GO:0045766</t>
  </si>
  <si>
    <t>HP:0011792</t>
  </si>
  <si>
    <t>GO:0051897</t>
  </si>
  <si>
    <t>HSA-1250196</t>
  </si>
  <si>
    <t>HSA-9665686</t>
  </si>
  <si>
    <t>WP195</t>
  </si>
  <si>
    <t>WP2849</t>
  </si>
  <si>
    <t>GOCC:0030313</t>
  </si>
  <si>
    <t>HP:0000964</t>
  </si>
  <si>
    <t>GO:0002526</t>
  </si>
  <si>
    <t>GO:0030593</t>
  </si>
  <si>
    <t>GO:0043627</t>
  </si>
  <si>
    <t>GO:0070102</t>
  </si>
  <si>
    <t>GO:0002020</t>
  </si>
  <si>
    <t>GO:0090575</t>
  </si>
  <si>
    <t>DOID:2571</t>
  </si>
  <si>
    <t>HSA-982772</t>
  </si>
  <si>
    <t>GO:0071347</t>
  </si>
  <si>
    <t>GO:0010950</t>
  </si>
  <si>
    <t>BTO:0000167</t>
  </si>
  <si>
    <t>KW-0010</t>
  </si>
  <si>
    <t>WP4205</t>
  </si>
  <si>
    <t>WP558</t>
  </si>
  <si>
    <t>GO:0003682</t>
  </si>
  <si>
    <t>GO:0007165</t>
  </si>
  <si>
    <t>GO:0010001</t>
  </si>
  <si>
    <t>GO:0022405</t>
  </si>
  <si>
    <t>GO:0043923</t>
  </si>
  <si>
    <t>DOID:3717</t>
  </si>
  <si>
    <t>WP4223</t>
  </si>
  <si>
    <t>HP:0001875</t>
  </si>
  <si>
    <t>HP:0030078</t>
  </si>
  <si>
    <t>GOCC:1903561</t>
  </si>
  <si>
    <t>GO:0071260</t>
  </si>
  <si>
    <t>HSA-8854691</t>
  </si>
  <si>
    <t>HSA-9013508</t>
  </si>
  <si>
    <t>HSA-9664565</t>
  </si>
  <si>
    <t>WP2877</t>
  </si>
  <si>
    <t>GO:0002250</t>
  </si>
  <si>
    <t>HSA-212436</t>
  </si>
  <si>
    <t>HSA-9609690</t>
  </si>
  <si>
    <t>GO:0002523</t>
  </si>
  <si>
    <t>GO:0007221</t>
  </si>
  <si>
    <t>GO:0032481</t>
  </si>
  <si>
    <t>GO:0009991</t>
  </si>
  <si>
    <t>WP4906</t>
  </si>
  <si>
    <t>DOID:1612</t>
  </si>
  <si>
    <t>hsa04020</t>
  </si>
  <si>
    <t>hsa05211</t>
  </si>
  <si>
    <t>hsa05221</t>
  </si>
  <si>
    <t>TGM1|PI3|KRT6C|KRT6B|KRT16|KRT17|SPINK6|LOR|SPRR2B|SPRR2D|KRT6A|SPRR2A|KLK13</t>
  </si>
  <si>
    <t>TGM1|NFKB1|PI3|KRT6C|KRT6B|CHI3L1|EP300|SLC9A1|KRT16|KRT17|SPINK6|S100A8|S100A9|LOR|SPRR2B|SPRR2D|CASP7|JUN|LCN2|KRT6A|SPRR2A|CXCR4|BRCA1|KLK13</t>
  </si>
  <si>
    <t>CCL22|NFKB1|PI3|CHI3L1|LYZ|EP300|IL37|STAT3|EGFR|KRT16|FOS|DPP4|STAT1|S100A7|S100A8|S100A9|JUN|LCN2|KRT6A|GIG25|IL4R|C1S|CD207|CXCR4|C1R</t>
  </si>
  <si>
    <t>TGM1|NFKB1|PI3|KRT6C|KRT6B|CHI3L1|EP300|KRT16|KRT17|SPINK6|S100A8|S100A9|LOR|SPRR2B|SPRR2D|CASP7|JUN|LCN2|KRT6A|SPRR2A|CXCR4|BRCA1|KLK13</t>
  </si>
  <si>
    <t>TGM1|PI3|KRT6C|KRT6B|CDH3|KRT16|KRT17|SPINK6|S100A7|LOR|SPRR2B|SPRR2D|KRT6A|SPRR2A|KLK13</t>
  </si>
  <si>
    <t>TGM1|PI3|KRT6C|KRT6B|CDH3|KRT16|KRT17|SPINK6|LOR|SPRR2B|SPRR2D|KRT6A|SPRR2A|KLK13</t>
  </si>
  <si>
    <t>TGM1|PI3|KRT6C|KRT6B|CDH3|EGFR|KRT16|KRT17|SPINK6|S100A7|LOR|SPRR2B|SPRR2D|KRT6A|SPRR2A|KLK13</t>
  </si>
  <si>
    <t>TGM1|PI3|KRT6C|KRT6B|EP300|CDH3|TNC|EGFR|KRT16|KRT17|SPINK6|STAT1|S100A7|LOR|SPRR2B|SPRR2D|JUN|KRT6A|SPRR2A|CXCR4|CREB1|KLK13</t>
  </si>
  <si>
    <t>TGM1|PI3|SERPINB3|SPINK6|SERPINB4|S100A7|S100A7A|LOR|SPRR2B|SPRR2D|SPRR2A</t>
  </si>
  <si>
    <t>CCL22|NFKB1|PI3|RAC2|CHI3L1|LYZ|EP300|IL37|SLC9A1|TNC|ERBB2|EGFR|KRT16|FOS|DPP4|STAT1|S100A7|S100A8|S100A9|JUN|LCN2|KRT6A|IL4R|C1S|CD207|CXCR4|CREB1|C1R</t>
  </si>
  <si>
    <t>TGM1|PI3|KRT6C|KRT6B|CDH3|KRT16|KRT17|SPINK6|S100A7|LOR|SPRR2B|SPRR2D|JUN|KRT6A|SPRR2A|CXCR4|CREB1|KLK13</t>
  </si>
  <si>
    <t>TGM1|PI3|SERPINB3|SERPINB4|S100A7|S100A7A|LOR|SPRR2B|SPRR2D|SPRR2A</t>
  </si>
  <si>
    <t>TGM1|NFKB1|PI3|KRT6C|KRT6B|EP300|STAT3|ERBB2|EGFR|KRT16|KRT17|SPINK6|LOR|SPRR2B|SPRR2D|JUN|KRT6A|SPRR2A|CXCR4|CREB1|KLK13</t>
  </si>
  <si>
    <t>TGM1|PI3|KRT6C|KRT6B|CHI3L1|EP300|SLC9A1|CDH3|TNC|EGFR|KRT16|FOS|KRT17|SPINK6|STAT1|S100A7|LOR|SPRR2B|SPRR2D|JUN|KRT6A|SPRR2A|CXCR4|CREB1|KLK13</t>
  </si>
  <si>
    <t>TGM1|PI3|KRT6C|KRT6B|CDH3|CD1A|KRT16|KRT17|S100A7|S100A7A|S100A8|S100A9|LOR|SPRR2B|SPRR2D|CASP7|KRT6A|GIG25|CD207|C1R|KLK13</t>
  </si>
  <si>
    <t>CCL22|NFKB1|PI3|LYZ|EP300|IL37|STAT3|EGFR|SERPINB3|KRT16|FOS|DPP4|STAT1|S100A7|S100A8|S100A9|JUN|LCN2|KRT6A|IL4R|C1S|CD207|CXCR4|CREB1|C1R</t>
  </si>
  <si>
    <t>CCL22|NFKB1|PI3|RAC2|CHI3L1|LYZ|EP300|IL37|STAT3|SERPINB3|CD1A|FOS|STAT1|S100A7|S100A7A|S100A8|S100A9|JUN|LCN2|GIG25|IL4R|C1S|CD207|CREB1|C1R</t>
  </si>
  <si>
    <t>TGM1|PI3|KRT6B|CD1A|KRT16|S100A7|S100A8|S100A9|SPRR2D|CD207</t>
  </si>
  <si>
    <t>CCL22|NFKB1|PI3|CHI3L1|LYZ|EP300|IL37|SLC9A1|CDH3|STAT3|TNC|ERBB2|EGFR|KRT16|FOS|DPP4|STAT1|S100A7|S100A8|S100A9|JUN|LCN2|KRT6A|GIG25|IL4R|C1S|CD207|CXCR4|CREB1|BRCA1|C1R</t>
  </si>
  <si>
    <t>CCL22|NFKB1|CHI3L1|LYZ|IL37|STAT3|EGFR|KRT16|FOS|S100A8|S100A9|JUN|GIG25|IL4R|CXCR4</t>
  </si>
  <si>
    <t>TGM1|PI3|KRT6C|KRT6B|CDH3|ERBB2|CD1A|KRT16|KRT17|DPP4|S100A7|S100A7A|S100A8|S100A9|LOR|SPRR2B|SPRR2D|CASP7|KRT6A|GIG25|CD207|BRCA1|C1R|KLK13</t>
  </si>
  <si>
    <t>TGM1|PI3|KRT6B|CD1A|KRT16|S100A7|S100A7A|S100A8|S100A9|LOR|SPRR2D|CD207</t>
  </si>
  <si>
    <t>NFKB1|PI3|RAC2|CHI3L1|LYZ|EP300|SERPINB3|FOS|S100A7|S100A7A|S100A8|S100A9|JUN|LCN2|GIG25|C1S|CREB1|C1R</t>
  </si>
  <si>
    <t>TGM1|PI3|S100A7|S100A7A|LOR|SPRR2B|SPRR2D|SPRR2A</t>
  </si>
  <si>
    <t>TGM1|PI3|LOR|SPRR2B|SPRR2D|SPRR2A</t>
  </si>
  <si>
    <t>CCL22|NFKB1|PI3|CHI3L1|LYZ|IL37|STAT3|SERPINB3|CD1A|KRT16|STAT1|S100A7|S100A8|S100A9|LCN2|KRT6A|GIG25|IL4R|C1S|CXCR4|C1R</t>
  </si>
  <si>
    <t>CCL22|NFKB1|PI3|LYZ|IL37|KRT16|FOS|STAT1|S100A7|S100A8|S100A9|JUN|LCN2|KRT6A|IL4R|C1S|CD207|CXCR4|C1R</t>
  </si>
  <si>
    <t>CCL22|NFKB1|PI3|CHI3L1|LYZ|EP300|IL37|STAT3|SERPINB3|CD1A|KRT16|DPP4|STAT1|S100A7|S100A8|S100A9|JUN|LCN2|KRT6A|GIG25|IL4R|C1S|CD207|CXCR4|C1R</t>
  </si>
  <si>
    <t>NFKB1|FOS|S100A7|S100A7A|S100A8|S100A9|JUN|LCN2</t>
  </si>
  <si>
    <t>TGM1|CCL22|PI3|RAC2|KRT6C|KRT6B|CHI3L1|LYZ|IL37|SLC9A1|TNC|EGFR|SERPINB3|CD1A|KRT16|SERPINB4|DPP4|S100A7|S100A8|S100A9|LCN2|KRT6A|GIG25|IL4R|C1S|CXCR4|C1R|KLK13</t>
  </si>
  <si>
    <t>TGM1|PI3|KRT6B|KRT16|S100A7|S100A8|S100A9|SPRR2D</t>
  </si>
  <si>
    <t>TGM1|PI3|RAC2|KRT6C|KRT6B|EP300|SLC9A1|CDH3|STAT3|TNC|ERBB2|EGFR|KRT16|FOS|KRT17|SPINK6|STAT1|S100A7|S100A8|S100A9|LOR|SPRR2B|SPRR2D|JUN|KRT6A|SPRR2A|CXCR4|CREB1|KLK13</t>
  </si>
  <si>
    <t>TGM1|PI3|KRT6C|KRT6B|CHI3L1|EP300|SLC9A1|CDH3|STAT3|TNC|ERBB2|EGFR|KRT16|FOS|KRT17|SPINK6|STAT1|S100A7|LOR|SPRR2B|SPRR2D|JUN|KRT6A|SPRR2A|CXCR4|CREB1|KLK13</t>
  </si>
  <si>
    <t>EP300|STAT3|ERBB2|EGFR|KRT17|STAT1|JUN|CXCR4|CREB1|BRCA1</t>
  </si>
  <si>
    <t>TGM1|CCL22|NFKB1|PI3|RAC2|KRT6C|KRT6B|CHI3L1|LYZ|EP300|IL37|SLC9A1|CDH3|STAT3|TNC|ERBB2|EGFR|SERPINB3|CD1A|KRT16|FOS|KRT17|SPINK6|SERPINB4|DPP4|STAT1|S100A7|S100A7A|S100A8|S100A9|LOR|SPRR2B|SPRR2D|CASP7|JUN|LCN2|KRT6A|SPRR2A|GIG25|IL4R|C1S|CD207|CXCR4|CREB1|BRCA1|C1R|KLK13</t>
  </si>
  <si>
    <t>TGM1|CCL22|NFKB1|PI3|RAC2|KRT6C|KRT6B|CHI3L1|LYZ|IL37|SLC9A1|TNC|EGFR|SERPINB3|CD1A|KRT16|SPINK6|SERPINB4|DPP4|S100A7|S100A8|S100A9|LCN2|KRT6A|GIG25|IL4R|C1S|CXCR4|C1R|KLK13</t>
  </si>
  <si>
    <t>NFKB1|RAC2|EP300|STAT3|ERBB2|EGFR|FOS|STAT1|CASP7|JUN|IL4R|CXCR4</t>
  </si>
  <si>
    <t>CCL22|PI3|LYZ|S100A7|S100A8|S100A9|LCN2|KRT6A|C1S|C1R</t>
  </si>
  <si>
    <t>TGM1|NFKB1|RAC2|KRT6C|KRT6B|LYZ|EP300|CDH3|STAT3|TNC|EGFR|KRT16|FOS|KRT17|STAT1|LOR|KRT6A|IL4R|C1S|CXCR4|BRCA1|C1R</t>
  </si>
  <si>
    <t>KRT6B|EGFR|KRT16|KRT17|LOR|KRT6A</t>
  </si>
  <si>
    <t>PI3|LYZ|S100A7|S100A7A|S100A8|S100A9|LCN2</t>
  </si>
  <si>
    <t>CCL22|NFKB1|PI3|LYZ|KRT16|STAT1|S100A7|S100A8|S100A9|LCN2|KRT6A|IL4R|C1S|CD207|C1R</t>
  </si>
  <si>
    <t>KRT6B|STAT3|KRT16|KRT17|KRT6A</t>
  </si>
  <si>
    <t>TGM1|PI3|RAC2|KRT6C|KRT6B|CHI3L1|EP300|SLC9A1|CDH3|STAT3|TNC|ERBB2|EGFR|KRT16|FOS|KRT17|SPINK6|STAT1|S100A7|S100A8|S100A9|LOR|SPRR2B|SPRR2D|JUN|KRT6A|SPRR2A|CXCR4|CREB1|KLK13</t>
  </si>
  <si>
    <t>NFKB1|CHI3L1|SLC9A1|TNC|EGFR|FOS|STAT1|JUN|CXCR4</t>
  </si>
  <si>
    <t>TGM1|NFKB1|RAC2|KRT6B|LYZ|EP300|CDH3|STAT3|TNC|ERBB2|EGFR|KRT16|KRT17|STAT1|KRT6A|IL4R|C1S|CXCR4|BRCA1|C1R</t>
  </si>
  <si>
    <t>NFKB1|CHI3L1|LYZ|STAT3|SERPINB3|STAT1|S100A7|S100A8|S100A9|LCN2|GIG25|IL4R|C1S|CD207|C1R</t>
  </si>
  <si>
    <t>CCL22|PI3|LYZ|S100A7|S100A8|S100A9|LCN2|KRT6A</t>
  </si>
  <si>
    <t>NFKB1|CHI3L1|LYZ|EGFR|SERPINB3|S100A7|S100A8|S100A9|LCN2|GIG25</t>
  </si>
  <si>
    <t>NFKB1|KRT6B|EP300|STAT3|ERBB2|EGFR|KRT16|KRT17|STAT1|KRT6A|C1S|CXCR4|CREB1|BRCA1</t>
  </si>
  <si>
    <t>TGM1|PI3|RAC2|KRT6C|KRT6B|CHI3L1|EP300|SLC9A1|CDH3|STAT3|TNC|ERBB2|EGFR|KRT16|FOS|KRT17|SPINK6|STAT1|S100A7|S100A8|S100A9|LOR|SPRR2B|SPRR2D|JUN|KRT6A|SPRR2A|CXCR4|CREB1|BRCA1|KLK13</t>
  </si>
  <si>
    <t>NFKB1|FOS|CASP7|JUN|C1S|C1R</t>
  </si>
  <si>
    <t>NFKB1|RAC2|STAT3|ERBB2|EGFR|STAT1</t>
  </si>
  <si>
    <t>CCL22|PI3|RAC2|CHI3L1|LYZ|IL37|TNC|EGFR|SPINK6|DPP4|STAT1|S100A7|S100A8|S100A9|LCN2|GIG25|IL4R|C1S|CXCR4|C1R|KLK13</t>
  </si>
  <si>
    <t>NFKB1|STAT3|FOS|STAT1|CASP7|CREB1</t>
  </si>
  <si>
    <t>NFKB1|EP300|STAT3|FOS|STAT1|IL4R</t>
  </si>
  <si>
    <t>NFKB1|SLC9A1|STAT3|EGFR|FOS|JUN|CREB1</t>
  </si>
  <si>
    <t>NFKB1|EP300|STAT3|FOS|STAT1|JUN</t>
  </si>
  <si>
    <t>NFKB1|STAT3|ERBB2|FOS|STAT1|JUN</t>
  </si>
  <si>
    <t>CCL22|NFKB1|RAC2|CHI3L1|EP300|IL37|SLC9A1|CDH3|STAT3|ERBB2|EGFR|CD1A|S100A7|S100A8|S100A9|JUN|IL4R|C1S|CXCR4|BRCA1|C1R</t>
  </si>
  <si>
    <t>NFKB1|STAT3|EGFR|FOS|STAT1|JUN</t>
  </si>
  <si>
    <t>NFKB1|STAT3|FOS|STAT1|JUN</t>
  </si>
  <si>
    <t>EP300|STAT3|EGFR|JUN|CREB1|BRCA1</t>
  </si>
  <si>
    <t>NFKB1|EP300|EGFR|STAT1|JUN|CREB1|BRCA1</t>
  </si>
  <si>
    <t>NFKB1|EGFR|FOS|SPINK6|JUN|KLK13</t>
  </si>
  <si>
    <t>RAC2|STAT3|STAT1|CASP7|CXCR4|CREB1</t>
  </si>
  <si>
    <t>NFKB1|EP300|STAT3|FOS|STAT1|JUN|CREB1</t>
  </si>
  <si>
    <t>STAT3|ERBB2|EGFR|FOS|STAT1|JUN|CREB1</t>
  </si>
  <si>
    <t>NFKB1|EP300|STAT3|TNC|ERBB2|EGFR|BRCA1</t>
  </si>
  <si>
    <t>NFKB1|STAT3|CASP7|JUN|BRCA1</t>
  </si>
  <si>
    <t>NFKB1|STAT3|FOS|STAT1|JUN|IL4R</t>
  </si>
  <si>
    <t>TGM1|KRT6C|KRT6B|KRT16|KRT17|LOR|KRT6A|C1R</t>
  </si>
  <si>
    <t>TGM1|KRT6B|STAT3|KRT16|KRT17|LOR|KRT6A</t>
  </si>
  <si>
    <t>NFKB1|CHI3L1|LYZ|SERPINB3|S100A7|S100A8|S100A9|LCN2|GIG25|IL4R|C1S|C1R</t>
  </si>
  <si>
    <t>NFKB1|RAC2|EP300|STAT3|CD1A|FOS|DPP4|STAT1|S100A7|JUN|IL4R|C1S|CREB1|C1R</t>
  </si>
  <si>
    <t>TGM1|NFKB1|RAC2|KRT6C|KRT6B|EP300|CDH3|STAT3|EGFR|KRT16|FOS|KRT17|LOR|KRT6A|C1S|CXCR4|BRCA1|C1R</t>
  </si>
  <si>
    <t>TGM1|NFKB1|RAC2|KRT6C|KRT6B|CHI3L1|EP300|SLC9A1|CDH3|STAT3|TNC|ERBB2|EGFR|CD1A|KRT16|KRT17|SERPINB4|DPP4|STAT1|S100A8|LOR|LCN2|KRT6A|GIG25|C1S|CD207|CXCR4|BRCA1|C1R</t>
  </si>
  <si>
    <t>NFKB1|STAT3|STAT1|JUN|IL4R</t>
  </si>
  <si>
    <t>TGM1|NFKB1|RAC2|KRT6C|KRT6B|CHI3L1|LYZ|EP300|SLC9A1|CDH3|STAT3|TNC|ERBB2|EGFR|CD1A|KRT16|FOS|KRT17|SERPINB4|DPP4|STAT1|S100A8|LOR|SPRR2B|JUN|LCN2|KRT6A|GIG25|C1S|CD207|CXCR4|BRCA1|C1R</t>
  </si>
  <si>
    <t>TGM1|PI3|RAC2|KRT6C|KRT6B|CHI3L1|LYZ|EP300|SLC9A1|CDH3|STAT3|TNC|ERBB2|EGFR|KRT16|FOS|KRT17|SPINK6|DPP4|STAT1|S100A7|S100A8|S100A9|LOR|SPRR2B|SPRR2D|JUN|KRT6A|SPRR2A|GIG25|IL4R|CXCR4|CREB1|BRCA1|KLK13</t>
  </si>
  <si>
    <t>NFKB1|FOS|JUN|CREB1</t>
  </si>
  <si>
    <t>KRT6B|EP300|KRT16|KRT17|KRT6A</t>
  </si>
  <si>
    <t>NFKB1|RAC2|EP300|SLC9A1|FOS|JUN|CREB1</t>
  </si>
  <si>
    <t>CCL22|NFKB1|IL37|STAT3|FOS|STAT1|JUN|LCN2|IL4R|CREB1</t>
  </si>
  <si>
    <t>TGM1|NFKB1|RAC2|LYZ|EP300|STAT3|TNC|EGFR|KRT17|STAT1|IL4R|C1S|CXCR4|C1R</t>
  </si>
  <si>
    <t>EGFR|KRT16|FOS|KRT17|JUN|CREB1</t>
  </si>
  <si>
    <t>NFKB1|CHI3L1|LYZ|SERPINB3|S100A7|S100A8|S100A9|LCN2|GIG25</t>
  </si>
  <si>
    <t>STAT3|FOS|STAT1|JUN|CREB1</t>
  </si>
  <si>
    <t>NFKB1|STAT3|EGFR|STAT1|JUN</t>
  </si>
  <si>
    <t>NFKB1|STAT3|ERBB2|EGFR|CASP7</t>
  </si>
  <si>
    <t>TGM1|KRT6C|KRT6B|STAT3|KRT16|KRT17|LOR|KRT6A|C1R</t>
  </si>
  <si>
    <t>TGM1|KRT6C|KRT6B|CDH3|EGFR|KRT16|KRT17|STAT1|LOR|KRT6A|C1S</t>
  </si>
  <si>
    <t>STAT3|FOS|STAT1|JUN</t>
  </si>
  <si>
    <t>RAC2|CHI3L1|LYZ|EGFR|DPP4|STAT1|S100A7|S100A8|S100A9|LCN2|GIG25|C1S|CXCR4|C1R</t>
  </si>
  <si>
    <t>TGM1|KRT6C|KRT6B|KRT16|KRT17|LOR|KRT6A</t>
  </si>
  <si>
    <t>TGM1|KRT6C|KRT6B|CDH3|KRT16|KRT17|LOR|KRT6A</t>
  </si>
  <si>
    <t>NFKB1|KRT6B|EP300|STAT3|ERBB2|EGFR|KRT16|KRT17|STAT1|KRT6A|CXCR4|BRCA1</t>
  </si>
  <si>
    <t>NFKB1|STAT3|ERBB2|STAT1|CREB1</t>
  </si>
  <si>
    <t>NFKB1|STAT3|FOS|STAT1|IL4R|CREB1</t>
  </si>
  <si>
    <t>NFKB1|STAT3|FOS|STAT1|JUN|CREB1</t>
  </si>
  <si>
    <t>EP300|STAT3|ERBB2|EGFR|CD1A|FOS|KRT17|SERPINB4|S100A8|JUN|GIG25|CD207|CXCR4|BRCA1</t>
  </si>
  <si>
    <t>TGM1|CCL22|NFKB1|KRT6C|LYZ|EP300|SLC9A1|STAT3|TNC|ERBB2|EGFR|SERPINB3|KRT16|FOS|KRT17|SERPINB4|DPP4|STAT1|S100A8|S100A9|CASP7|JUN|LCN2|KRT6A|GIG25|C1S|CXCR4|CREB1|C1R</t>
  </si>
  <si>
    <t>NFKB1|EP300|STAT3|CREB1</t>
  </si>
  <si>
    <t>NFKB1|FOS|STAT1|JUN</t>
  </si>
  <si>
    <t>NFKB1|CHI3L1|LYZ|EP300|STAT3|EGFR|SERPINB3|DPP4|S100A7|S100A8|S100A9|JUN|LCN2|GIG25</t>
  </si>
  <si>
    <t>TGM1|KRT6C|KRT6B|CDH3|KRT16|FOS|KRT17|LOR|KRT6A</t>
  </si>
  <si>
    <t>KRT6B|EP300|KRT16|KRT17|STAT1|KRT6A|CXCR4</t>
  </si>
  <si>
    <t>SLC9A1|ERBB2|EGFR|KRT17|S100A8|S100A9|CXCR4</t>
  </si>
  <si>
    <t>NFKB1|SLC9A1|FOS|JUN</t>
  </si>
  <si>
    <t>NFKB1|CHI3L1|LYZ|EP300|STAT3|SERPINB3|DPP4|S100A7|S100A8|S100A9|JUN|LCN2|GIG25</t>
  </si>
  <si>
    <t>CCL22|STAT3|FOS|STAT1|LCN2|IL4R</t>
  </si>
  <si>
    <t>NFKB1|FOS|STAT1|JUN|IL4R</t>
  </si>
  <si>
    <t>NFKB1|CHI3L1|LYZ|EGFR|SERPINB3|S100A7|LCN2|GIG25</t>
  </si>
  <si>
    <t>EP300|STAT3|ERBB2|EGFR|CD1A|FOS|KRT17|S100A8|JUN|GIG25|CD207|CXCR4|BRCA1</t>
  </si>
  <si>
    <t>NFKB1|RAC2|EP300|STAT3|ERBB2|CD1A|FOS|SERPINB4|DPP4|STAT1|S100A7|JUN|IL4R|C1S|CREB1|C1R</t>
  </si>
  <si>
    <t>NFKB1|PI3|LYZ|IL37|FOS|S100A7|S100A8|S100A9|JUN|LCN2|KRT6A</t>
  </si>
  <si>
    <t>SLC9A1|ERBB2|EGFR|KRT17|S100A8|S100A9|CXCR4|CREB1</t>
  </si>
  <si>
    <t>NFKB1|EP300|STAT3|ERBB2|STAT1|CASP7|JUN|CREB1|BRCA1</t>
  </si>
  <si>
    <t>NFKB1|EP300|FOS|STAT1|JUN|CREB1|BRCA1</t>
  </si>
  <si>
    <t>CCL22|NFKB1|RAC2|STAT3|STAT1|CXCR4</t>
  </si>
  <si>
    <t>CCL22|NFKB1|RAC2|CHI3L1|EP300|IL37|SLC9A1|CDH3|STAT3|ERBB2|EGFR|SERPINB3|CD1A|FOS|SERPINB4|DPP4|STAT1|S100A7|S100A8|S100A9|JUN|IL4R|C1S|CXCR4|BRCA1|C1R</t>
  </si>
  <si>
    <t>TGM1|KRT6C|KRT6B|EGFR|KRT16|KRT17|STAT1|LOR|KRT6A|C1S</t>
  </si>
  <si>
    <t>NFKB1|CHI3L1|EP300|SLC9A1|STAT3|EGFR|SERPINB3|FOS|KRT17|STAT1|S100A9|JUN|LCN2|IL4R|CXCR4|CREB1|BRCA1</t>
  </si>
  <si>
    <t>NFKB1|EP300|ERBB2|EGFR|CREB1</t>
  </si>
  <si>
    <t>TGM1|KRT6B|EP300|CDH3|STAT3|KRT16|KRT17|KRT6A|C1S|CXCR4|BRCA1|C1R</t>
  </si>
  <si>
    <t>KRT6B|EP300|CDH3|STAT3|KRT16|KRT17|KRT6A|C1S|BRCA1|C1R</t>
  </si>
  <si>
    <t>CCL22|NFKB1|CHI3L1|EP300|IL37|SLC9A1|CDH3|STAT3|TNC|ERBB2|EGFR|SERPINB3|FOS|KRT17|STAT1|S100A7|S100A8|S100A9|JUN|LCN2|IL4R|CXCR4|CREB1|BRCA1</t>
  </si>
  <si>
    <t>CCL22|PI3|CHI3L1|LYZ|IL37|TNC|EGFR|SPINK6|DPP4|S100A7|S100A8|S100A9|LCN2|GIG25|IL4R|C1R|KLK13</t>
  </si>
  <si>
    <t>CCL22|NFKB1|RAC2|CHI3L1|EP300|IL37|SLC9A1|CDH3|STAT3|ERBB2|EGFR|S100A7|S100A8|S100A9|JUN|CXCR4|CREB1</t>
  </si>
  <si>
    <t>NFKB1|RAC2|EP300|IL37|STAT3|EGFR|SERPINB4|DPP4|STAT1|S100A7|S100A8|S100A9|CXCR4</t>
  </si>
  <si>
    <t>NFKB1|EP300|STAT3|ERBB2|EGFR</t>
  </si>
  <si>
    <t>NFKB1|EP300|SLC9A1|STAT3|TNC|EGFR|FOS|STAT1|JUN|IL4R|CREB1|BRCA1</t>
  </si>
  <si>
    <t>TGM1|NFKB1|KRT6B|EP300|CDH3|STAT3|EGFR|KRT16|FOS|KRT17|KRT6A|BRCA1</t>
  </si>
  <si>
    <t>NFKB1|IL37|STAT3|TNC|EGFR|FOS|S100A7|S100A8|JUN|LCN2|CREB1|BRCA1</t>
  </si>
  <si>
    <t>CCL22|NFKB1|PI3|KRT16|STAT1|S100A7|S100A8|S100A9|LCN2|C1S|C1R</t>
  </si>
  <si>
    <t>CCL22|RAC2|CHI3L1|EP300|IL37|SLC9A1|ERBB2|EGFR|S100A7|S100A8|S100A9|JUN|CXCR4</t>
  </si>
  <si>
    <t>NFKB1|LYZ|EP300|STAT3|TNC|ERBB2|EGFR|FOS|KRT17|DPP4|STAT1|S100A8|S100A9|JUN|LCN2|KRT6A|GIG25|C1S|CREB1|C1R</t>
  </si>
  <si>
    <t>NFKB1|FOS|CASP7|JUN|CREB1</t>
  </si>
  <si>
    <t>EP300|STAT3|ERBB2|STAT1|JUN|CREB1|BRCA1</t>
  </si>
  <si>
    <t>CCL22|NFKB1|RAC2|CHI3L1|EP300|IL37|SLC9A1|CDH3|STAT3|ERBB2|EGFR|S100A7|S100A8|S100A9|JUN|CXCR4</t>
  </si>
  <si>
    <t>NFKB1|SLC9A1|STAT3|TNC|EGFR|FOS|STAT1|JUN|CREB1|BRCA1</t>
  </si>
  <si>
    <t>CCL22|NFKB1|CHI3L1|EP300|IL37|SLC9A1|STAT3|TNC|ERBB2|EGFR|FOS|STAT1|CASP7|JUN|LCN2|IL4R|CXCR4|CREB1|BRCA1</t>
  </si>
  <si>
    <t>EP300|STAT3|FOS|STAT1|CREB1</t>
  </si>
  <si>
    <t>NFKB1|RAC2|EP300|CDH3|STAT3|STAT1|C1S|CXCR4|C1R</t>
  </si>
  <si>
    <t>EP300|STAT3|ERBB2|EGFR|CD1A|KRT17|S100A8|GIG25|CD207|CXCR4|BRCA1</t>
  </si>
  <si>
    <t>TGM1|CCL22|NFKB1|RAC2|CHI3L1|EP300|IL37|SLC9A1|CDH3|STAT3|TNC|ERBB2|EGFR|SERPINB3|CD1A|FOS|KRT17|DPP4|STAT1|S100A7|S100A8|S100A9|JUN|LCN2|KRT6A|IL4R|C1S|CXCR4|CREB1|BRCA1|C1R</t>
  </si>
  <si>
    <t>CCL22|NFKB1|CHI3L1|EP300|IL37|SLC9A1|STAT3|TNC|ERBB2|EGFR|FOS|STAT1|S100A8|S100A9|CASP7|JUN|LCN2|IL4R|CXCR4|CREB1|BRCA1</t>
  </si>
  <si>
    <t>NFKB1|FOS|STAT1|JUN|CREB1</t>
  </si>
  <si>
    <t>NFKB1|RAC2|EP300|STAT3|STAT1|CXCR4</t>
  </si>
  <si>
    <t>NFKB1|CHI3L1|LYZ|SERPINB3|S100A7|S100A8|S100A9|JUN|LCN2|GIG25</t>
  </si>
  <si>
    <t>EGFR|CASP7|CREB1</t>
  </si>
  <si>
    <t>NFKB1|RAC2|STAT3|EGFR|CXCR4|CREB1</t>
  </si>
  <si>
    <t>RAC2|S100A8|LCN2|CXCR4</t>
  </si>
  <si>
    <t>LYZ|CDH3|ERBB2|KRT17|S100A8|S100A9|SPRR2D|KRT6A|SPRR2A</t>
  </si>
  <si>
    <t>NFKB1|EP300|SLC9A1|STAT3|ERBB2|FOS|STAT1|CASP7|JUN|IL4R|CREB1|BRCA1</t>
  </si>
  <si>
    <t>NFKB1|EGFR|FOS|JUN|CREB1</t>
  </si>
  <si>
    <t>NFKB1|EP300|SLC9A1|FOS|STAT1|JUN|CREB1|BRCA1</t>
  </si>
  <si>
    <t>TGM1|RAC2|CDH3|STAT3|TNC|ERBB2|EGFR|SERPINB3|DPP4|STAT1|JUN|KRT6A</t>
  </si>
  <si>
    <t>CCL22|NFKB1|PI3|RAC2|CHI3L1|EP300|STAT3|ERBB2|EGFR|SERPINB3|KRT17|SPINK6|SERPINB4|S100A7|S100A8|S100A9|JUN|GIG25|CXCR4|BRCA1</t>
  </si>
  <si>
    <t>CCL22|NFKB1|CHI3L1|IL37|STAT3|FOS|STAT1|JUN|LCN2|IL4R|CXCR4|CREB1|BRCA1</t>
  </si>
  <si>
    <t>NFKB1|TNC|ERBB2|EGFR|IL4R|CREB1|BRCA1</t>
  </si>
  <si>
    <t>TGM1|KRT6C|KRT6B|KRT16|KRT17|KRT6A</t>
  </si>
  <si>
    <t>TGM1|LOR|SPRR2B|SPRR2D</t>
  </si>
  <si>
    <t>TGM1|RAC2|KRT6C|KRT6B|CHI3L1|LYZ|EP300|SLC9A1|CDH3|STAT3|TNC|EGFR|KRT16|FOS|KRT17|STAT1|LOR|JUN|KRT6A|GIG25|C1S|CXCR4|BRCA1|C1R</t>
  </si>
  <si>
    <t>EP300|STAT3|FOS|STAT1</t>
  </si>
  <si>
    <t>RAC2|EP300|ERBB2|EGFR</t>
  </si>
  <si>
    <t>CCL22|NFKB1|CHI3L1|EP300|IL37|SLC9A1|STAT3|TNC|ERBB2|EGFR|FOS|STAT1|S100A7|S100A8|CASP7|JUN|LCN2|IL4R|CXCR4|CREB1|BRCA1</t>
  </si>
  <si>
    <t>NFKB1|STAT3|FOS|STAT1</t>
  </si>
  <si>
    <t>ERBB2|EGFR|FOS|JUN|BRCA1</t>
  </si>
  <si>
    <t>TGM1|NFKB1|LYZ|STAT3|TNC|EGFR|KRT17|STAT1|IL4R</t>
  </si>
  <si>
    <t>NFKB1|CHI3L1|LYZ|STAT3|SERPINB3|S100A7|S100A8|S100A9|LCN2|GIG25</t>
  </si>
  <si>
    <t>NFKB1|FOS|S100A8|S100A9|JUN|CREB1</t>
  </si>
  <si>
    <t>NFKB1|CHI3L1|EP300|SLC9A1|TNC|EGFR|FOS|DPP4|STAT1|JUN|CXCR4|CREB1|BRCA1</t>
  </si>
  <si>
    <t>TGM1|CCL22|NFKB1|RAC2|CHI3L1|EP300|IL37|SLC9A1|CDH3|STAT3|TNC|ERBB2|EGFR|SERPINB3|CD1A|FOS|KRT17|DPP4|STAT1|S100A7|S100A8|S100A9|JUN|LCN2|KRT6A|IL4R|CXCR4|CREB1|BRCA1</t>
  </si>
  <si>
    <t>TGM1|NFKB1|RAC2|KRT6C|KRT6B|CHI3L1|LYZ|SLC9A1|ERBB2|EGFR|SERPINB3|CD1A|KRT16|DPP4|S100A7|S100A8|S100A9|LCN2|KRT6A|GIG25|CD207|CXCR4|C1R|KLK13</t>
  </si>
  <si>
    <t>NFKB1|CHI3L1|STAT3|STAT1</t>
  </si>
  <si>
    <t>CCL22|RAC2|CHI3L1|EP300|IL37|SLC9A1|ERBB2|EGFR|SERPINB3|STAT1|S100A7|S100A8|S100A9|JUN|CXCR4|BRCA1</t>
  </si>
  <si>
    <t>NFKB1|CHI3L1|LYZ|SERPINB3|S100A7|LCN2|GIG25</t>
  </si>
  <si>
    <t>TGM1|CCL22|NFKB1|PI3|RAC2|KRT6C|KRT6B|CHI3L1|LYZ|EP300|IL37|SLC9A1|CDH3|STAT3|TNC|ERBB2|EGFR|SERPINB3|CD1A|KRT16|FOS|KRT17|SPINK6|DPP4|STAT1|S100A7|S100A7A|S100A8|S100A9|LOR|SPRR2B|SPRR2D|CASP7|JUN|LCN2|KRT6A|SPRR2A|GIG25|IL4R|C1S|CD207|CXCR4|CREB1|BRCA1|C1R|KLK13</t>
  </si>
  <si>
    <t>NFKB1|CHI3L1|EP300|STAT3|SERPINB3|FOS|KRT17|STAT1|S100A9|JUN|IL4R|CXCR4|CREB1|BRCA1</t>
  </si>
  <si>
    <t>CCL22|RAC2|CHI3L1|IL37|SLC9A1|CD1A|FOS|DPP4|S100A8|S100A9|CASP7|LCN2|IL4R|C1S|CXCR4</t>
  </si>
  <si>
    <t>NFKB1|RAC2|EP300|STAT3|EGFR|S100A7|S100A8|S100A9|CXCR4</t>
  </si>
  <si>
    <t>EP300|STAT3|EGFR|STAT1|IL4R</t>
  </si>
  <si>
    <t>NFKB1|RAC2|FOS|JUN</t>
  </si>
  <si>
    <t>CCL22|NFKB1|RAC2|CHI3L1|EP300|IL37|SLC9A1|CDH3|STAT3|TNC|ERBB2|EGFR|FOS|DPP4|STAT1|S100A7|S100A8|S100A9|CASP7|JUN|LCN2|IL4R|CXCR4|CREB1|BRCA1</t>
  </si>
  <si>
    <t>CCL22|NFKB1|PI3|RAC2|CHI3L1|LYZ|EP300|IL37|SLC9A1|CDH3|STAT3|TNC|ERBB2|EGFR|SERPINB3|CD1A|KRT16|FOS|DPP4|STAT1|S100A7|S100A8|S100A9|CASP7|JUN|LCN2|KRT6A|GIG25|IL4R|C1S|CD207|CXCR4|CREB1|BRCA1|C1R</t>
  </si>
  <si>
    <t>CCL22|NFKB1|CHI3L1|IL37|STAT3|FOS|STAT1|LCN2|IL4R|CXCR4|CREB1|BRCA1</t>
  </si>
  <si>
    <t>TGM1|KRT6C|KRT16|SERPINB4|LCN2</t>
  </si>
  <si>
    <t>TGM1|NFKB1|KRT6B|CDH3|KRT16|FOS|KRT17|KRT6A|BRCA1</t>
  </si>
  <si>
    <t>RAC2|EGFR|FOS|JUN</t>
  </si>
  <si>
    <t>ERBB2|EGFR|BRCA1</t>
  </si>
  <si>
    <t>TGM1|RAC2|CDH3|STAT3|TNC|ERBB2|EGFR|SERPINB3|DPP4|STAT1|JUN|KRT6A|IL4R|CREB1|BRCA1</t>
  </si>
  <si>
    <t>NFKB1|STAT3|JUN</t>
  </si>
  <si>
    <t>PI3|LYZ|S100A7|S100A8|S100A9|LCN2|KRT6A</t>
  </si>
  <si>
    <t>NFKB1|EP300|SLC9A1|STAT3|TNC|ERBB2|EGFR|FOS|STAT1|CASP7|JUN|IL4R|CREB1|BRCA1</t>
  </si>
  <si>
    <t>NFKB1|RAC2|ERBB2|EGFR|FOS|JUN</t>
  </si>
  <si>
    <t>STAT3|FOS|JUN</t>
  </si>
  <si>
    <t>TGM1|NFKB1|PI3|RAC2|KRT6C|KRT6B|CHI3L1|LYZ|EP300|IL37|SLC9A1|CDH3|STAT3|TNC|ERBB2|EGFR|SERPINB3|CD1A|KRT16|FOS|KRT17|SERPINB4|DPP4|STAT1|S100A7|S100A7A|S100A8|S100A9|LOR|SPRR2B|SPRR2D|CASP7|JUN|LCN2|KRT6A|SPRR2A|GIG25|CD207|CXCR4|CREB1|BRCA1|KLK13</t>
  </si>
  <si>
    <t>TGM1|RAC2|KRT6C|KRT6B|CHI3L1|LYZ|SLC9A1|SERPINB3|KRT16|DPP4|S100A8|S100A9|LCN2|KRT6A|GIG25|CXCR4|C1R</t>
  </si>
  <si>
    <t>KRT6B|ERBB2|CD1A|KRT16|FOS|KRT17|S100A8|JUN|KRT6A|IL4R|BRCA1</t>
  </si>
  <si>
    <t>NFKB1|IL37|SLC9A1|STAT3|TNC|EGFR|FOS|STAT1|JUN|LCN2|CREB1|BRCA1</t>
  </si>
  <si>
    <t>TGM1|KRT6B|STAT3|EGFR|KRT16|KRT17|LOR|KRT6A</t>
  </si>
  <si>
    <t>CCL22|RAC2|EP300|ERBB2|DPP4|S100A8|S100A9|CXCR4|CREB1</t>
  </si>
  <si>
    <t>RAC2|S100A8|S100A9</t>
  </si>
  <si>
    <t>NFKB1|EP300|STAT3|JUN|CREB1</t>
  </si>
  <si>
    <t>ERBB2|EGFR|FOS|JUN</t>
  </si>
  <si>
    <t>PI3|STAT3|SERPINB3|SPINK6|SERPINB4|S100A8|S100A9|GIG25</t>
  </si>
  <si>
    <t>NFKB1|STAT3|STAT1|JUN</t>
  </si>
  <si>
    <t>NFKB1|RAC2|EP300|CD1A|FOS|SERPINB4|STAT1|JUN|IL4R|C1S|C1R</t>
  </si>
  <si>
    <t>TGM1|CDH3|STAT3|ERBB2|EGFR|JUN</t>
  </si>
  <si>
    <t>RAC2|TNC|ERBB2|EGFR|JUN</t>
  </si>
  <si>
    <t>CCL22|NFKB1|STAT1|JUN</t>
  </si>
  <si>
    <t>NFKB1|SERPINB3|CD1A|SERPINB4</t>
  </si>
  <si>
    <t>EP300|ERBB2|EGFR|BRCA1</t>
  </si>
  <si>
    <t>NFKB1|STAT3|IL4R</t>
  </si>
  <si>
    <t>NFKB1|SLC9A1|STAT3|TNC|EGFR|FOS|STAT1|CASP7|JUN|CXCR4|BRCA1</t>
  </si>
  <si>
    <t>NFKB1|EP300|TNC|EGFR|STAT1|CREB1</t>
  </si>
  <si>
    <t>NFKB1|RAC2|FOS|JUN|CXCR4</t>
  </si>
  <si>
    <t>TGM1|NFKB1|KRT6B|KRT16|KRT17|KRT6A</t>
  </si>
  <si>
    <t>EGFR|FOS|STAT1|S100A7|JUN|LCN2</t>
  </si>
  <si>
    <t>NFKB1|SLC9A1|TNC|EGFR|FOS|JUN|LCN2</t>
  </si>
  <si>
    <t>STAT3|FOS|STAT1|JUN|IL4R|CREB1</t>
  </si>
  <si>
    <t>TGM1|RAC2|KRT6C|KRT6B|LYZ|EP300|SLC9A1|CDH3|STAT3|TNC|EGFR|KRT16|KRT17|STAT1|KRT6A|GIG25|C1S|CXCR4|BRCA1|C1R</t>
  </si>
  <si>
    <t>TGM1|NFKB1|RAC2|EP300|STAT3|EGFR|STAT1|CXCR4|BRCA1|C1R</t>
  </si>
  <si>
    <t>NFKB1|IL37|FOS|S100A7|S100A8|JUN|LCN2</t>
  </si>
  <si>
    <t>TGM1|KRT6C|LYZ|SLC9A1|ERBB2|KRT16|FOS|SERPINB4|DPP4|S100A8|LCN2|KRT6A|C1S|CXCR4|C1R</t>
  </si>
  <si>
    <t>NFKB1|EP300|FOS|JUN|CREB1</t>
  </si>
  <si>
    <t>NFKB1|FOS|CASP7|JUN</t>
  </si>
  <si>
    <t>NFKB1|EP300|STAT3|TNC|ERBB2|EGFR|DPP4|STAT1|S100A8|S100A9|LCN2|GIG25|C1S|CREB1|C1R</t>
  </si>
  <si>
    <t>NFKB1|IL37|SLC9A1|STAT3|TNC|EGFR|FOS|STAT1|S100A7|S100A8|JUN|LCN2|CREB1|BRCA1</t>
  </si>
  <si>
    <t>TGM1|NFKB1|KRT6B|LYZ|EP300|CDH3|STAT3|EGFR|KRT16|FOS|KRT17|KRT6A|C1S|CXCR4|BRCA1|C1R</t>
  </si>
  <si>
    <t>NFKB1|RAC2|JUN|CREB1</t>
  </si>
  <si>
    <t>TGM1|NFKB1|RAC2|EP300|STAT3|CXCR4</t>
  </si>
  <si>
    <t>RAC2|IL37|SLC9A1|CD1A|S100A8|S100A9|CASP7|LCN2|C1S|CXCR4</t>
  </si>
  <si>
    <t>STAT3|EGFR</t>
  </si>
  <si>
    <t>TGM1|NFKB1|RAC2|KRT6B|CHI3L1|LYZ|EP300|IL37|SLC9A1|STAT3|ERBB2|EGFR|SERPINB3|KRT16|FOS|KRT17|DPP4|STAT1|S100A7|S100A7A|S100A8|S100A9|LOR|SPRR2B|SPRR2D|CASP7|LCN2|KRT6A|SPRR2A|GIG25|CD207|CXCR4|BRCA1|KLK13</t>
  </si>
  <si>
    <t>NFKB1|EP300|IL37|SLC9A1|CDH3|STAT3|TNC|ERBB2|EGFR|FOS|KRT17|STAT1|JUN|LCN2|IL4R|CREB1|BRCA1</t>
  </si>
  <si>
    <t>NFKB1|JUN|CREB1</t>
  </si>
  <si>
    <t>NFKB1|SLC9A1|STAT3|EGFR|FOS|STAT1|CASP7|JUN|CXCR4|CREB1|BRCA1</t>
  </si>
  <si>
    <t>TGM1|CDH3|STAT3|ERBB2|EGFR|STAT1|JUN</t>
  </si>
  <si>
    <t>NFKB1|SLC9A1|STAT3|TNC|ERBB2|EGFR|FOS|STAT1|CASP7|JUN|CREB1|BRCA1</t>
  </si>
  <si>
    <t>CHI3L1|EP300|CDH3|STAT3|ERBB2|EGFR|SERPINB3|FOS|KRT17|STAT1|S100A9|JUN|IL4R|CXCR4|CREB1|BRCA1</t>
  </si>
  <si>
    <t>JUN|CREB1|BRCA1</t>
  </si>
  <si>
    <t>TGM1|NFKB1|KRT6B|EP300|STAT3|ERBB2|KRT16|FOS|KRT17|KRT6A|BRCA1</t>
  </si>
  <si>
    <t>NFKB1|STAT3|STAT1|C1S|C1R</t>
  </si>
  <si>
    <t>KRT6B|EP300|STAT3|KRT16|KRT17|KRT6A</t>
  </si>
  <si>
    <t>NFKB1|EP300|STAT3|SERPINB3|FOS|STAT1|S100A9|JUN|IL4R|CXCR4|CREB1</t>
  </si>
  <si>
    <t>ERBB2|EGFR|CD1A|KRT17|S100A8|GIG25|CD207|BRCA1</t>
  </si>
  <si>
    <t>NFKB1|C1S|C1R</t>
  </si>
  <si>
    <t>NFKB1|TNC|EGFR|IL4R|CREB1|BRCA1</t>
  </si>
  <si>
    <t>NFKB1|RAC2|ERBB2|JUN</t>
  </si>
  <si>
    <t>NFKB1|RAC2|CHI3L1|EP300|CDH3|STAT3|ERBB2|EGFR|SERPINB3|FOS|KRT17|STAT1|S100A9|JUN|IL4R|CXCR4|CREB1|BRCA1</t>
  </si>
  <si>
    <t>NFKB1|CASP7|JUN</t>
  </si>
  <si>
    <t>CCL22|NFKB1|RAC2|CHI3L1|EP300|IL37|SLC9A1|CDH3|STAT3|ERBB2|EGFR|SERPINB3|DPP4|STAT1|S100A7|S100A8|S100A9|JUN|CXCR4|CREB1|BRCA1</t>
  </si>
  <si>
    <t>CCL22|NFKB1|PI3|RAC2|CHI3L1|CDH3|STAT3|ERBB2|EGFR|SERPINB3|SPINK6|SERPINB4|S100A8|S100A9|JUN|GIG25|CXCR4</t>
  </si>
  <si>
    <t>EP300|STAT3|ERBB2|FOS|STAT1|JUN|IL4R|CREB1</t>
  </si>
  <si>
    <t>TGM1|NFKB1|RAC2|CHI3L1|LYZ|ERBB2|EGFR|SERPINB3|DPP4|S100A7|S100A9|LCN2|GIG25|CD207|CXCR4|C1R</t>
  </si>
  <si>
    <t>NFKB1|CHI3L1|EP300|IL37|SLC9A1|CDH3|STAT3|ERBB2|EGFR|SERPINB3|FOS|KRT17|STAT1|S100A9|JUN|LCN2|IL4R|CXCR4|CREB1|BRCA1</t>
  </si>
  <si>
    <t>NFKB1|CHI3L1|LYZ|LCN2</t>
  </si>
  <si>
    <t>STAT3|STAT1|CREB1</t>
  </si>
  <si>
    <t>STAT3|EGFR|FOS|JUN</t>
  </si>
  <si>
    <t>EP300|C1S|C1R</t>
  </si>
  <si>
    <t>STAT3|DPP4|STAT1|LCN2|CXCR4</t>
  </si>
  <si>
    <t>NFKB1|RAC2|CHI3L1|LYZ|ERBB2|EGFR|SERPINB3|CD1A|DPP4|S100A7|S100A8|S100A9|LCN2|GIG25|CD207|CXCR4|KLK13</t>
  </si>
  <si>
    <t>NFKB1|EP300|EGFR</t>
  </si>
  <si>
    <t>EP300|EGFR|JUN</t>
  </si>
  <si>
    <t>NFKB1|STAT3|STAT1</t>
  </si>
  <si>
    <t>TGM1|NFKB1|PI3|RAC2|KRT6C|KRT6B|EP300|IL37|STAT3|ERBB2|KRT16|FOS|KRT17|STAT1|S100A7|S100A7A|S100A8|S100A9|LOR|SPRR2B|SPRR2D|CASP7|JUN|LCN2|KRT6A|SPRR2A</t>
  </si>
  <si>
    <t>NFKB1|CHI3L1|LYZ|SERPINB3|S100A7|S100A8|S100A9|LCN2|GIG25|KLK13</t>
  </si>
  <si>
    <t>NFKB1|STAT3</t>
  </si>
  <si>
    <t>CCL22|NFKB1|CHI3L1|STAT1|LCN2|BRCA1</t>
  </si>
  <si>
    <t>TGM1|EP300|STAT3|EGFR|KRT6A|C1S|CXCR4|BRCA1|C1R</t>
  </si>
  <si>
    <t>TGM1|NFKB1|RAC2|KRT6B|LYZ|EP300|CDH3|STAT3|EGFR|KRT16|FOS|KRT17|STAT1|KRT6A|C1S|CXCR4|BRCA1|C1R</t>
  </si>
  <si>
    <t>TGM1|NFKB1|RAC2|KRT6B|EP300|STAT3|ERBB2|EGFR|KRT16|KRT17|STAT1|KRT6A|CXCR4|BRCA1</t>
  </si>
  <si>
    <t>NFKB1|RAC2|KRT6B|LYZ|EP300|STAT3|ERBB2|EGFR|KRT16|FOS|KRT17|STAT1|KRT6A|C1S|CXCR4|BRCA1|C1R</t>
  </si>
  <si>
    <t>NFKB1|EP300|IL37|STAT3|EGFR|SERPINB4|STAT1|S100A8|S100A9</t>
  </si>
  <si>
    <t>ERBB2|EGFR</t>
  </si>
  <si>
    <t>EGFR|FOS|JUN</t>
  </si>
  <si>
    <t>TGM1|KRT6C|KRT6B|EP300|CDH3|ERBB2|KRT16|FOS|KRT17|LOR|KRT6A|BRCA1|C1R</t>
  </si>
  <si>
    <t>CCL22|NFKB1|IL37|STAT3|FOS|STAT1|LCN2|IL4R|CXCR4</t>
  </si>
  <si>
    <t>SLC9A1|STAT3|ERBB2|EGFR|KRT17|S100A8|S100A9|CXCR4|CREB1</t>
  </si>
  <si>
    <t>CCL22|RAC2|EP300|SLC9A1|ERBB2|EGFR|KRT16|DPP4|S100A8|S100A9|CXCR4|CREB1</t>
  </si>
  <si>
    <t>NFKB1|EP300|EGFR|STAT1</t>
  </si>
  <si>
    <t>RAC2|LYZ</t>
  </si>
  <si>
    <t>EP300|TNC|FOS|JUN</t>
  </si>
  <si>
    <t>NFKB1|RAC2|EGFR|FOS|JUN</t>
  </si>
  <si>
    <t>EP300|STAT3|EGFR|SERPINB3|DPP4|STAT1|JUN|KRT6A|CXCR4|CREB1</t>
  </si>
  <si>
    <t>CCL22|NFKB1|PI3|RAC2|CHI3L1|EP300|IL37|SLC9A1|CDH3|STAT3|ERBB2|EGFR|SERPINB3|FOS|SPINK6|SERPINB4|DPP4|STAT1|S100A8|S100A9|JUN|GIG25|CXCR4|CREB1|BRCA1</t>
  </si>
  <si>
    <t>TGM1|NFKB1|RAC2|KRT6B|EP300|STAT3|TNC|ERBB2|EGFR|KRT16|KRT17|LOR|KRT6A|CXCR4|BRCA1</t>
  </si>
  <si>
    <t>NFKB1|RAC2|EP300|STAT3|ERBB2|EGFR|STAT1|CXCR4|BRCA1|C1R</t>
  </si>
  <si>
    <t>CHI3L1|STAT3</t>
  </si>
  <si>
    <t>TGM1|NFKB1|KRT6B|EP300|SLC9A1|CDH3|STAT3|ERBB2|KRT16|FOS|KRT17|STAT1|KRT6A|C1S|BRCA1|C1R</t>
  </si>
  <si>
    <t>TGM1|KRT6B|KRT16|KRT17|KRT6A</t>
  </si>
  <si>
    <t>EP300|STAT3|FOS|STAT1|JUN|CREB1</t>
  </si>
  <si>
    <t>CCL22|PI3|STAT3|ERBB2|EGFR|SERPINB3|SPINK6|SERPINB4|S100A8|S100A9|JUN|GIG25</t>
  </si>
  <si>
    <t>NFKB1|STAT3|EGFR|STAT1</t>
  </si>
  <si>
    <t>NFKB1|SLC9A1|STAT3|TNC|EGFR|STAT1|CASP7|BRCA1</t>
  </si>
  <si>
    <t>FOS|JUN|CREB1</t>
  </si>
  <si>
    <t>NFKB1|EGFR|JUN</t>
  </si>
  <si>
    <t>STAT3|ERBB2|EGFR</t>
  </si>
  <si>
    <t>CCL22|RAC2|ERBB2|DPP4|S100A8|S100A9|CXCR4|CREB1</t>
  </si>
  <si>
    <t>CCL22|NFKB1|PI3|RAC2|CHI3L1|EP300|IL37|SLC9A1|CDH3|STAT3|TNC|ERBB2|EGFR|SERPINB3|FOS|KRT17|SPINK6|SERPINB4|STAT1|S100A7|S100A8|S100A9|JUN|LCN2|GIG25|IL4R|CXCR4|CREB1|BRCA1</t>
  </si>
  <si>
    <t>CCL22|NFKB1|RAC2|CHI3L1|EP300|IL37|SLC9A1|CDH3|STAT3|ERBB2|EGFR|SERPINB3|STAT1|S100A7|S100A8|S100A9|JUN|CXCR4|BRCA1</t>
  </si>
  <si>
    <t>NFKB1|EP300|STAT1|CREB1</t>
  </si>
  <si>
    <t>NFKB1|FOS|JUN</t>
  </si>
  <si>
    <t>NFKB1|EP300|STAT3</t>
  </si>
  <si>
    <t>STAT3|KRT6A|C1S|CXCR4|C1R</t>
  </si>
  <si>
    <t>CCL22|NFKB1|CHI3L1|EP300|SLC9A1|CDH3|STAT3|ERBB2|EGFR|SERPINB3|FOS|KRT17|STAT1|S100A7|S100A8|S100A9|JUN|CXCR4|CREB1|BRCA1</t>
  </si>
  <si>
    <t>STAT3|STAT1</t>
  </si>
  <si>
    <t>CHI3L1|LYZ|S100A8|S100A9</t>
  </si>
  <si>
    <t>EGFR|FOS|CREB1</t>
  </si>
  <si>
    <t>ERBB2|EGFR|FOS</t>
  </si>
  <si>
    <t>NFKB1|CHI3L1|EP300|S100A8|S100A9|CASP7|JUN|LCN2|CXCR4|BRCA1</t>
  </si>
  <si>
    <t>EP300|ERBB2|BRCA1</t>
  </si>
  <si>
    <t>NFKB1|EP300|JUN|CREB1</t>
  </si>
  <si>
    <t>RAC2|EP300|STAT3|ERBB2|EGFR|STAT1|CREB1</t>
  </si>
  <si>
    <t>STAT3|JUN</t>
  </si>
  <si>
    <t>JUN|CREB1</t>
  </si>
  <si>
    <t>ERBB2|EGFR|JUN</t>
  </si>
  <si>
    <t>FOS|JUN</t>
  </si>
  <si>
    <t>NFKB1|EP300|STAT1</t>
  </si>
  <si>
    <t>RAC2|SLC9A1|TNC|EGFR|DPP4|S100A7</t>
  </si>
  <si>
    <t>CHI3L1|EP300|TNC|EGFR|CREB1</t>
  </si>
  <si>
    <t>NFKB1|EP300|IL37|CDH3|STAT3|STAT1|IL4R|CREB1|BRCA1</t>
  </si>
  <si>
    <t>RAC2|STAT3|ERBB2|EGFR|SERPINB3|KRT16|DPP4|S100A7|JUN|CXCR4</t>
  </si>
  <si>
    <t>RAC2|CD1A|SERPINB4|STAT1|IL4R|C1S|C1R</t>
  </si>
  <si>
    <t>NFKB1|STAT3|FOS|JUN</t>
  </si>
  <si>
    <t>NFKB1|STAT1|JUN</t>
  </si>
  <si>
    <t>TGM1|KRT6C|KRT6B|CDH3|KRT16|KRT17|LOR|KRT6A|BRCA1|C1R</t>
  </si>
  <si>
    <t>NFKB1|ERBB2|EGFR</t>
  </si>
  <si>
    <t>CCL22|PI3|CHI3L1|LYZ|TNC|ERBB2|EGFR|CD1A|SPINK6|DPP4|S100A7|LOR|LCN2|IL4R|C1S|CD207|CXCR4|C1R|KLK13</t>
  </si>
  <si>
    <t>RAC2|FOS|JUN</t>
  </si>
  <si>
    <t>CCL22|NFKB1|CHI3L1|EP300|SLC9A1|CDH3|STAT3|ERBB2|EGFR|SERPINB3|S100A8|S100A9|JUN|CXCR4</t>
  </si>
  <si>
    <t>CCL22|CHI3L1|ERBB2|EGFR|S100A7|JUN</t>
  </si>
  <si>
    <t>CDH3|EGFR|KRT16|KRT17</t>
  </si>
  <si>
    <t>NFKB1|SLC9A1|STAT3|EGFR|STAT1|CASP7|CREB1|BRCA1</t>
  </si>
  <si>
    <t>TGM1|NFKB1|RAC2|KRT6B|EP300|CDH3|STAT3|ERBB2|KRT16|FOS|KRT17|STAT1|KRT6A|C1S|CXCR4|BRCA1|C1R</t>
  </si>
  <si>
    <t>CCL22|NFKB1|LYZ|EP300|CDH3|STAT3|TNC|ERBB2|EGFR|CD1A|KRT16|FOS|KRT17|DPP4|STAT1|S100A8|S100A9|JUN|LCN2|KRT6A|GIG25|IL4R|C1S|CXCR4|CREB1|BRCA1|C1R</t>
  </si>
  <si>
    <t>EP300|ERBB2|EGFR</t>
  </si>
  <si>
    <t>EP300|EGFR|FOS|JUN|CREB1</t>
  </si>
  <si>
    <t>NFKB1|EP300|STAT3|FOS|S100A8|S100A9|JUN</t>
  </si>
  <si>
    <t>CCL22|NFKB1|CHI3L1|EP300|SLC9A1|STAT3|ERBB2|EGFR|SERPINB3|FOS|KRT17|STAT1|S100A7|S100A8|S100A9|JUN|CXCR4|CREB1|BRCA1</t>
  </si>
  <si>
    <t>TNC|CXCR4</t>
  </si>
  <si>
    <t>CCL22|CHI3L1|STAT3|ERBB2|EGFR|SERPINB3|KRT17|S100A7|S100A8|S100A9|JUN|CXCR4|BRCA1</t>
  </si>
  <si>
    <t>CHI3L1|STAT3|ERBB2|STAT1|CXCR4|BRCA1</t>
  </si>
  <si>
    <t>SLC9A1|STAT3|ERBB2|EGFR</t>
  </si>
  <si>
    <t>TGM1|PI3|LOR</t>
  </si>
  <si>
    <t>EP300|EGFR|STAT1|JUN|CREB1</t>
  </si>
  <si>
    <t>RAC2|ERBB2|EGFR|CREB1</t>
  </si>
  <si>
    <t>EP300|FOS|CREB1</t>
  </si>
  <si>
    <t>NFKB1|JUN</t>
  </si>
  <si>
    <t>CCL22|RAC2|CHI3L1|IL37|SLC9A1|STAT3|CD1A|FOS|DPP4|S100A8|S100A9|CASP7|LCN2|IL4R|C1S|CXCR4</t>
  </si>
  <si>
    <t>NFKB1|CASP7</t>
  </si>
  <si>
    <t>NFKB1|RAC2|STAT3|STAT1|CXCR4|BRCA1</t>
  </si>
  <si>
    <t>EP300|STAT3|EGFR</t>
  </si>
  <si>
    <t>EGFR|JUN</t>
  </si>
  <si>
    <t>TGM1|NFKB1|RAC2|KRT6C|KRT6B|LYZ|EP300|SLC9A1|CDH3|STAT3|TNC|ERBB2|EGFR|KRT16|FOS|KRT17|STAT1|LOR|KRT6A|IL4R|C1S|CXCR4|CREB1|BRCA1|C1R</t>
  </si>
  <si>
    <t>TGM1|NFKB1|STAT3|EGFR|FOS|C1S|C1R</t>
  </si>
  <si>
    <t>TGM1|RAC2|ERBB2|CXCR4</t>
  </si>
  <si>
    <t>EGFR|KRT6A</t>
  </si>
  <si>
    <t>NFKB1|EP300|STAT3|STAT1|IL4R|CREB1|BRCA1</t>
  </si>
  <si>
    <t>NFKB1|EP300|IL37|STAT3|EGFR|SERPINB3|SERPINB4|STAT1|S100A8|S100A9|CXCR4|BRCA1</t>
  </si>
  <si>
    <t>CCL22|IL37|CXCR4</t>
  </si>
  <si>
    <t>RAC2|SLC9A1|EGFR|CXCR4</t>
  </si>
  <si>
    <t>RAC2|LYZ|SLC9A1|CDH3|STAT3|EGFR|KRT16|STAT1|S100A8|S100A9|LCN2|GIG25|CXCR4</t>
  </si>
  <si>
    <t>FOS|CREB1</t>
  </si>
  <si>
    <t>NFKB1|EP300|STAT3|BRCA1</t>
  </si>
  <si>
    <t>EP300|STAT3|FOS|CREB1</t>
  </si>
  <si>
    <t>EP300|STAT3|ERBB2|EGFR|FOS|STAT1|CREB1</t>
  </si>
  <si>
    <t>CCL22|IL37|SLC9A1|STAT3|CD1A|FOS|S100A9|CASP7|IL4R|C1S|CD207|CXCR4</t>
  </si>
  <si>
    <t>NFKB1|FOS|CREB1</t>
  </si>
  <si>
    <t>CCL22|NFKB1|LYZ|EP300|SLC9A1|CDH3|STAT3|TNC|ERBB2|EGFR|CD1A|KRT16|FOS|KRT17|DPP4|STAT1|S100A8|S100A9|JUN|LCN2|KRT6A|GIG25|IL4R|C1S|CXCR4|CREB1|BRCA1|C1R</t>
  </si>
  <si>
    <t>NFKB1|CHI3L1|LYZ|SLC9A1|SERPINB3|S100A7|S100A8|S100A9|LCN2|GIG25</t>
  </si>
  <si>
    <t>CCL22|CHI3L1|EGFR|S100A7|JUN</t>
  </si>
  <si>
    <t>NFKB1|STAT3|CREB1</t>
  </si>
  <si>
    <t>NFKB1|S100A9</t>
  </si>
  <si>
    <t>C1S|CXCR4|C1R</t>
  </si>
  <si>
    <t>NFKB1|RAC2|STAT3|CXCR4</t>
  </si>
  <si>
    <t>NFKB1|RAC2|STAT3|ERBB2|EGFR|CXCR4</t>
  </si>
  <si>
    <t>EP300|STAT3|STAT1|CXCR4|BRCA1</t>
  </si>
  <si>
    <t>TGM1|NFKB1|RAC2|LYZ|EP300|STAT3|EGFR|FOS|STAT1|C1S|CXCR4|BRCA1|C1R</t>
  </si>
  <si>
    <t>CHI3L1|DPP4|S100A8|S100A9|LCN2|CXCR4|C1R</t>
  </si>
  <si>
    <t>CD1A|S100A8|S100A9|LCN2|IL4R|C1S|C1R</t>
  </si>
  <si>
    <t>CHI3L1|EP300|TNC|EGFR|STAT1|S100A7|JUN|CXCR4|CREB1</t>
  </si>
  <si>
    <t>CCL22|S100A7|S100A9|KRT6A</t>
  </si>
  <si>
    <t>ERBB2|EGFR|S100A8</t>
  </si>
  <si>
    <t>RAC2|STAT3|CXCR4</t>
  </si>
  <si>
    <t>EP300|EGFR|STAT1</t>
  </si>
  <si>
    <t>TGM1|NFKB1|RAC2|EP300|STAT3|STAT1|CXCR4</t>
  </si>
  <si>
    <t>RAC2|STAT3|EGFR|SERPINB3|KRT16|DPP4|S100A7|JUN|CXCR4</t>
  </si>
  <si>
    <t>CASP7|C1S|C1R</t>
  </si>
  <si>
    <t>EP300|STAT1</t>
  </si>
  <si>
    <t>RAC2|LYZ|CDH3|STAT3|KRT16|GIG25</t>
  </si>
  <si>
    <t>NFKB1|IL37|STAT3|EGFR|S100A8|S100A9</t>
  </si>
  <si>
    <t>EP300|FOS|JUN|CREB1</t>
  </si>
  <si>
    <t>EP300|STAT3|FOS|STAT1|JUN|CREB1|BRCA1</t>
  </si>
  <si>
    <t>TGM1|KRT6C|KRT6B|EP300|KRT16|FOS|KRT17|LOR|KRT6A|BRCA1|C1R</t>
  </si>
  <si>
    <t>TGM1|KRT6C|KRT6B|EP300|SLC9A1|CDH3|STAT3|KRT16|KRT17|STAT1|LOR|SPRR2B|KRT6A|GIG25|CXCR4|BRCA1</t>
  </si>
  <si>
    <t>EP300|SLC9A1|STAT1</t>
  </si>
  <si>
    <t>IL4R|CXCR4</t>
  </si>
  <si>
    <t>DPP4|C1S|C1R|KLK13</t>
  </si>
  <si>
    <t>NFKB1|RAC2|CHI3L1|LYZ|ERBB2|EGFR|SERPINB3|DPP4|S100A7|LCN2|GIG25|CD207|CXCR4</t>
  </si>
  <si>
    <t>CCL22|NFKB1|EP300|IL37|CDH3|STAT3|ERBB2|EGFR|FOS|STAT1|JUN|LCN2|IL4R|CXCR4|CREB1</t>
  </si>
  <si>
    <t>EP300|STAT1|JUN|KRT6A|CXCR4</t>
  </si>
  <si>
    <t>NFKB1|CHI3L1|LYZ|SERPINB3|S100A7|S100A8|S100A9|LCN2|GIG25|CREB1</t>
  </si>
  <si>
    <t>NFKB1|PI3|STAT3|EGFR|SERPINB3|SPINK6|SERPINB4|JUN|GIG25|BRCA1</t>
  </si>
  <si>
    <t>RAC2|STAT3|EGFR|SERPINB3|S100A7|JUN|CXCR4</t>
  </si>
  <si>
    <t>STAT3|FOS|KRT17|JUN|LCN2|KRT6A|GIG25</t>
  </si>
  <si>
    <t>NFKB1|EP300|STAT3|EGFR|S100A8|S100A9</t>
  </si>
  <si>
    <t>STAT3|TNC|FOS|S100A8|BRCA1</t>
  </si>
  <si>
    <t>NFKB1|S100A8|S100A9</t>
  </si>
  <si>
    <t>NFKB1|RAC2|STAT1|CXCR4</t>
  </si>
  <si>
    <t>KRT6C|KRT16|KRT17</t>
  </si>
  <si>
    <t>NFKB1|IL37|TNC|EGFR|LCN2|CREB1|BRCA1</t>
  </si>
  <si>
    <t>TGM1|NFKB1|PI3|RAC2|KRT6C|KRT6B|CHI3L1|LYZ|EP300|IL37|SLC9A1|STAT3|ERBB2|EGFR|SERPINB3|KRT16|FOS|KRT17|DPP4|STAT1|S100A7|S100A7A|S100A8|S100A9|LOR|SPRR2B|SPRR2D|CASP7|JUN|LCN2|KRT6A|SPRR2A|GIG25|IL4R|CD207|CXCR4|CREB1|BRCA1|KLK13</t>
  </si>
  <si>
    <t>NFKB1|CHI3L1|LYZ|EP300|STAT3|EGFR|SERPINB3|FOS|STAT1|S100A7|LOR|CASP7|JUN|LCN2|GIG25|CREB1|BRCA1</t>
  </si>
  <si>
    <t>EGFR|SERPINB3|DPP4|CXCR4</t>
  </si>
  <si>
    <t>SLC9A1|STAT3|ERBB2|EGFR|STAT1</t>
  </si>
  <si>
    <t>CDH3|TNC|ERBB2|EGFR|S100A8|JUN|KRT6A</t>
  </si>
  <si>
    <t>RAC2|EP300|STAT3|ERBB2|STAT1|CXCR4|BRCA1|C1R</t>
  </si>
  <si>
    <t>ERBB2|BRCA1</t>
  </si>
  <si>
    <t>KRT6C|KRT6B|EP300|STAT3|KRT16|KRT17|LOR|KRT6A|GIG25|CXCR4|BRCA1</t>
  </si>
  <si>
    <t>RAC2|ERBB2|EGFR|JUN|CREB1</t>
  </si>
  <si>
    <t>EP300|STAT3|CREB1</t>
  </si>
  <si>
    <t>NFKB1|EP300</t>
  </si>
  <si>
    <t>NFKB1|FOS</t>
  </si>
  <si>
    <t>NFKB1|EP300|ERBB2|STAT1|BRCA1</t>
  </si>
  <si>
    <t>NFKB1|RAC2|STAT3|C1S|CXCR4</t>
  </si>
  <si>
    <t>EP300|CREB1</t>
  </si>
  <si>
    <t>EGFR|FOS|STAT1|S100A8|JUN|LCN2|CREB1</t>
  </si>
  <si>
    <t>RAC2|DPP4|S100A7</t>
  </si>
  <si>
    <t>CCL22|CHI3L1|ERBB2|EGFR|S100A7|JUN|CXCR4</t>
  </si>
  <si>
    <t>CCL22|CHI3L1|ERBB2|EGFR|SERPINB3|S100A7|JUN|CXCR4</t>
  </si>
  <si>
    <t>STAT1|CREB1</t>
  </si>
  <si>
    <t>PI3|CHI3L1|TNC|S100A7|S100A8|S100A9|GIG25</t>
  </si>
  <si>
    <t>EGFR|FOS|JUN|LCN2</t>
  </si>
  <si>
    <t>FOS|JUN|BRCA1</t>
  </si>
  <si>
    <t>EP300|CDH3|C1S|BRCA1|C1R</t>
  </si>
  <si>
    <t>NFKB1|STAT3|STAT1|JUN|CREB1</t>
  </si>
  <si>
    <t>CCL22|NFKB1|RAC2|CHI3L1|EP300|IL37|SLC9A1|CDH3|STAT3|TNC|ERBB2|EGFR|SERPINB3|FOS|DPP4|STAT1|S100A8|S100A9|JUN|LCN2|IL4R|CXCR4|CREB1|BRCA1</t>
  </si>
  <si>
    <t>NFKB1|EP300|STAT3|ERBB2|EGFR|SERPINB3|FOS|STAT1|S100A9|JUN|IL4R|CXCR4|CREB1</t>
  </si>
  <si>
    <t>STAT3|EGFR|S100A8</t>
  </si>
  <si>
    <t>TGM1|NFKB1|RAC2|EP300|STAT3|ERBB2|EGFR|STAT1|CXCR4</t>
  </si>
  <si>
    <t>NFKB1|LCN2</t>
  </si>
  <si>
    <t>NFKB1|CXCR4</t>
  </si>
  <si>
    <t>CCL22|IL37|IL4R|CXCR4</t>
  </si>
  <si>
    <t>NFKB1|IL37|FOS|JUN</t>
  </si>
  <si>
    <t>STAT3|CREB1</t>
  </si>
  <si>
    <t>NFKB1|CDH3|EGFR</t>
  </si>
  <si>
    <t>EP300|EGFR|JUN|CREB1</t>
  </si>
  <si>
    <t>RAC2|EP300|CDH3|STAT3|TNC|ERBB2|EGFR|KRT16|KRT17|S100A7|JUN|KRT6A|CXCR4|CREB1</t>
  </si>
  <si>
    <t>CCL22|S100A8|S100A9|CXCR4</t>
  </si>
  <si>
    <t>EP300|STAT3|EGFR|FOS|DPP4|JUN|CREB1</t>
  </si>
  <si>
    <t>TGM1|NFKB1|RAC2|KRT6B|EP300|IL37|STAT3|ERBB2|KRT16|FOS|KRT17|STAT1|S100A7|S100A7A|S100A8|S100A9|CASP7</t>
  </si>
  <si>
    <t>TGM1|PI3|SLC9A1|CDH3|STAT3|ERBB2|EGFR|CD1A|DPP4|S100A8|S100A9|LOR|SPRR2B|SPRR2D|JUN|SPRR2A|IL4R|CXCR4|BRCA1</t>
  </si>
  <si>
    <t>STAT3|EGFR|S100A8|S100A9</t>
  </si>
  <si>
    <t>NFKB1|RAC2|SLC9A1|CDH3|STAT3|ERBB2|EGFR|SERPINB3|KRT16|DPP4|S100A7|S100A8|JUN|IL4R|CXCR4|CREB1</t>
  </si>
  <si>
    <t>ERBB2|EGFR|S100A8|BRCA1</t>
  </si>
  <si>
    <t>LYZ|S100A8|KRT6A</t>
  </si>
  <si>
    <t>STAT3|IL4R|C1S|C1R</t>
  </si>
  <si>
    <t>CCL22|STAT3|ERBB2|EGFR|SERPINB3|S100A8|S100A9|JUN</t>
  </si>
  <si>
    <t>NFKB1|SLC9A1|STAT3|STAT1|CREB1</t>
  </si>
  <si>
    <t>NFKB1|CREB1</t>
  </si>
  <si>
    <t>PI3|KRT6B|CHI3L1|TNC|KRT16|KRT17|LOR|KRT6A</t>
  </si>
  <si>
    <t>NFKB1|RAC2|SLC9A1|STAT3|ERBB2|EGFR|SERPINB3|SERPINB4|DPP4|STAT1|JUN|LCN2|CXCR4|CREB1|BRCA1</t>
  </si>
  <si>
    <t>NFKB1|LYZ|STAT3|ERBB2|EGFR|DPP4|STAT1|JUN|LCN2|C1S|CXCR4|CREB1|BRCA1|C1R</t>
  </si>
  <si>
    <t>EP300|STAT3|EGFR|SERPINB3|DPP4|STAT1|CXCR4|CREB1</t>
  </si>
  <si>
    <t>NFKB1|EP300|STAT3|S100A8|S100A9</t>
  </si>
  <si>
    <t>CASP7|JUN</t>
  </si>
  <si>
    <t>RAC2|STAT3|STAT1|CXCR4</t>
  </si>
  <si>
    <t>NFKB1|RAC2|EP300|STAT3|CXCR4</t>
  </si>
  <si>
    <t>NFKB1|EP300|STAT3|FOS|STAT1|JUN|CREB1|BRCA1</t>
  </si>
  <si>
    <t>NFKB1|RAC2|EP300|STAT3|ERBB2|EGFR|STAT1|JUN|CXCR4|CREB1|BRCA1</t>
  </si>
  <si>
    <t>RAC2|TNC|ERBB2|JUN|CXCR4|CREB1</t>
  </si>
  <si>
    <t>CCL22|STAT3|STAT1</t>
  </si>
  <si>
    <t>STAT3|KRT16|FOS|JUN|CREB1</t>
  </si>
  <si>
    <t>NFKB1|SLC9A1|STAT3|EGFR|FOS|STAT1|S100A8|S100A9|JUN|CXCR4|CREB1|BRCA1</t>
  </si>
  <si>
    <t>RAC2|ERBB2|EGFR</t>
  </si>
  <si>
    <t>CCL22|CD1A|CD207</t>
  </si>
  <si>
    <t>KRT6C|KRT6B|EP300|CDH3|KRT16|KRT17|LOR|SPRR2B|KRT6A|BRCA1</t>
  </si>
  <si>
    <t>RAC2|EP300|JUN</t>
  </si>
  <si>
    <t>STAT1|BRCA1</t>
  </si>
  <si>
    <t>ERBB2|CD1A|JUN</t>
  </si>
  <si>
    <t>NFKB1|RAC2|LYZ|EP300|SLC9A1|CDH3|STAT3|EGFR|KRT16|DPP4|STAT1|S100A7|S100A8|S100A9|JUN|LCN2|GIG25|IL4R|CXCR4|CREB1</t>
  </si>
  <si>
    <t>EGFR|CREB1</t>
  </si>
  <si>
    <t>EP300|EGFR|FOS|JUN|CREB1|BRCA1</t>
  </si>
  <si>
    <t>TGM1|CDH3</t>
  </si>
  <si>
    <t>FOS|JUN|IL4R|CREB1</t>
  </si>
  <si>
    <t>RAC2|SLC9A1|EGFR</t>
  </si>
  <si>
    <t>TGM1|EP300|SLC9A1|CDH3|STAT3|ERBB2|STAT1|C1S|BRCA1|C1R</t>
  </si>
  <si>
    <t>NFKB1|STAT3|S100A8|S100A9</t>
  </si>
  <si>
    <t>TNC|EGFR|KRT16|KRT17|KRT6A|CXCR4</t>
  </si>
  <si>
    <t>TNC|EGFR|IL4R|CREB1</t>
  </si>
  <si>
    <t>ERBB2|FOS|JUN|IL4R|CREB1</t>
  </si>
  <si>
    <t>CCL22|EP300|IL37|STAT3|ERBB2|EGFR|DPP4|STAT1|S100A7|S100A8|S100A9|BRCA1</t>
  </si>
  <si>
    <t>CDH3|TNC|ERBB2|EGFR|S100A8|KRT6A</t>
  </si>
  <si>
    <t>CCL22|CHI3L1|CDH3|STAT3|ERBB2|EGFR|SERPINB3|S100A8|S100A9|JUN|CXCR4</t>
  </si>
  <si>
    <t>NFKB1|EP300|SLC9A1|CDH3|STAT3|ERBB2|EGFR|FOS|KRT17|STAT1|JUN|CREB1|BRCA1</t>
  </si>
  <si>
    <t>NFKB1|EP300|SLC9A1|STAT3|EGFR|FOS|STAT1|JUN|CREB1|BRCA1</t>
  </si>
  <si>
    <t>NFKB1|GIG25</t>
  </si>
  <si>
    <t>STAT3|C1S|C1R</t>
  </si>
  <si>
    <t>CCL22|STAT1|LCN2|CD207|CXCR4</t>
  </si>
  <si>
    <t>EP300|STAT3|EGFR|JUN</t>
  </si>
  <si>
    <t>IL37|STAT3</t>
  </si>
  <si>
    <t>EP300|STAT3|BRCA1</t>
  </si>
  <si>
    <t>NFKB1|PI3|STAT3|SERPINB3|SPINK6|SERPINB4|JUN|GIG25|BRCA1</t>
  </si>
  <si>
    <t>CHI3L1|STAT3|CXCR4|BRCA1</t>
  </si>
  <si>
    <t>EP300|ERBB2|CXCR4|CREB1|BRCA1</t>
  </si>
  <si>
    <t>RAC2|CHI3L1|ERBB2|EGFR</t>
  </si>
  <si>
    <t>FOS|CXCR4</t>
  </si>
  <si>
    <t>DPP4|LOR</t>
  </si>
  <si>
    <t>NFKB1|STAT3|TNC|STAT1|IL4R</t>
  </si>
  <si>
    <t>STAT3|S100A8|GIG25</t>
  </si>
  <si>
    <t>CCL22|S100A8|S100A9</t>
  </si>
  <si>
    <t>EP300|IL4R|BRCA1</t>
  </si>
  <si>
    <t>SERPINB3|SERPINB4|DPP4|LCN2</t>
  </si>
  <si>
    <t>STAT3|FOS|JUN|CREB1</t>
  </si>
  <si>
    <t>CCL22|NFKB1|CHI3L1|LCN2</t>
  </si>
  <si>
    <t>STAT3|SERPINB3|S100A8|S100A9</t>
  </si>
  <si>
    <t>NFKB1|STAT3|ERBB2|STAT1|JUN|CREB1|BRCA1</t>
  </si>
  <si>
    <t>S100A8|S100A9|LCN2|C1S|C1R</t>
  </si>
  <si>
    <t>NFKB1|EP300|STAT3|EGFR|FOS|STAT1|JUN</t>
  </si>
  <si>
    <t>CCL22|NFKB1|RAC2|CHI3L1|EP300|IL37|SLC9A1|CDH3|STAT3|ERBB2|EGFR|FOS|DPP4|STAT1|S100A8|S100A9|JUN|LCN2|IL4R|CXCR4|CREB1|BRCA1</t>
  </si>
  <si>
    <t>STAT3|ERBB2|EGFR|S100A8</t>
  </si>
  <si>
    <t>CDH3|EGFR|KRT17</t>
  </si>
  <si>
    <t>EP300|JUN</t>
  </si>
  <si>
    <t>ERBB2|S100A8</t>
  </si>
  <si>
    <t>NFKB1|RAC2|EGFR</t>
  </si>
  <si>
    <t>CHI3L1|DPP4|S100A9|LCN2|CXCR4|C1R</t>
  </si>
  <si>
    <t>NFKB1|SLC9A1|EGFR</t>
  </si>
  <si>
    <t>KRT16|S100A8|S100A9</t>
  </si>
  <si>
    <t>STAT3|CD1A|IL4R|C1S|C1R</t>
  </si>
  <si>
    <t>NFKB1|EP300|ERBB2|EGFR|FOS|STAT1|JUN|CREB1|BRCA1</t>
  </si>
  <si>
    <t>NFKB1|EGFR|CREB1</t>
  </si>
  <si>
    <t>TNC|EGFR|FOS|STAT1|JUN|LCN2</t>
  </si>
  <si>
    <t>ERBB2|EGFR|CXCR4</t>
  </si>
  <si>
    <t>Change in VHE</t>
  </si>
  <si>
    <t>Patients experiencing an overdose of adenosine may present with asystole, heart block, or cardiac ischemia; though the effects are generally short lived. Patients experiencing an overdose should be treated with symptomatic and supportive care, which may include a slow intravenous injection of theophylline.
The LD50 in mice is &gt;20 g/kg subcutaneously, 500mg/kg intraperitoneally, and 39.6 µg/kg subcutaneously.</t>
  </si>
  <si>
    <t>Azacitidine results in decreased expression of TNC mRNA</t>
  </si>
  <si>
    <t>Belinostat is indicated for the treatment of patients with relapsed or refractory peripheral T-cell lymphoma (PTCL) with manageable safety profile. It is a potential alternative therapy for patients who did not experience adequate response to first-line drugs for PTCL. It can be used in patients with baseline thrombocytopenia.</t>
  </si>
  <si>
    <t>Belinostat is genotoxic according to Ames test and may impair male fertility. Weekly complete blood count should be monitored during treatment to adjust the dosage as intravenous infusion of belinostat is frequently associated with hematologic toxicity such as leukopenia and thrombocytopenia. Incidences of infections such as sepsis, hepatotoxicity, tumor lysis syndrome, gastrointestinal toxicity, and embryo-fetal toxicity may occur. 
No specific information is available on the treatment of overdosage of Beleodaq. There is no antidote for Beleodaq and it is not known if Beleodaq is dialyzable. If an overdose occurs, general supportive measures should be instituted as deemed necessary by the treating physician.</t>
  </si>
  <si>
    <t>No approved therapeutic indications.</t>
  </si>
  <si>
    <t>Cyclophosphamide is indicated for the treatment of malignant lymphomas, multiple myeloma, leukemias, mycosis fungoides (advanced disease), neuroblastoma (disseminated disease), adenocarcinoma of the ovary, retinoblastoma, and carcinoma of the breast. It is also indicated for the treatment of biopsy-proven minimal change nephrotic syndrome in pediatric patients.</t>
  </si>
  <si>
    <t xml:space="preserve">Adverse reactions reported most often include neutropenia, febrile neutropenia, fever, alopecia, nausea, vomiting, and diarrhea.
</t>
  </si>
  <si>
    <t>Use for drying skin before or after surgical removal of warts or where dryness is required.</t>
  </si>
  <si>
    <t xml:space="preserve">Acute oral toxicity (LD50): 42 mg/kg.
</t>
  </si>
  <si>
    <t>Indicated to be used as a disinfectant and sterilizer.</t>
  </si>
  <si>
    <t>For the treatment of metastatic colorectal cancer (first-line therapy when administered with 5-fluorouracil and leucovorin). Also used in combination with cisplatin for the treatment of extensive small cell lung cancer. Irinotecan is currently under investigation for the treatment of metastatic or recurrent cervical cancer. Also used in combination with fluorouracil and leucovorin for the treatment of patients with metastatic adenocarcinoma of the pancreas after disease progression following gemcitabine-based therapy.</t>
  </si>
  <si>
    <t>Nicotine results in decreased expression of LTF mRNA</t>
  </si>
  <si>
    <t>Oxygen deficiency results in increased expression of SNTB1 mRNA</t>
  </si>
  <si>
    <t>Oxygen therapy in clinical settings is used across diverse specialties, including various types of anoxia, hypoxia or dyspnea and any other disease states and conditions that reduce the efficiency of gas exchange and oxygen consumption such as respiratory illnesses, trauma, poisonings and drug overdoses. Oxygen therapy tries to achieve hyperoxia to reduce the extent of hypoxia-induced tissue damage and malfunction.</t>
  </si>
  <si>
    <t>May cause burns or frostbites in case of eye or skin contact with rapidly expanding gas. Oxygen therapy can induce hypercapnic respiratory failure in patients with respiratory diseases and musculoskeletal diseases in upper airways. Sudden cessation of oxygen supplementation in these patients can further lead to rebound hypoxaemia. In patients with mild or moderate strokes, hyperoxaemia may cause absorption atelectasis or myocardial infarction. Oxygen content should be monitored following the administration to verify therapeutic benefit.</t>
  </si>
  <si>
    <t>Rosiglitazone is indicated as an adjunct to diet and exercise to improve glycemic control in adults with type 2 diabetes mellitus.</t>
  </si>
  <si>
    <t>Generally well-tolerated. Side effects may include myalgia, constipation, asthenia, abdominal pain, and nausea. Other possible side effects include myotoxicity (myopathy, myositis, rhabdomyolysis) and hepatotoxicity. To avoid toxicity in Asian patients, lower doses should be considered. Pharmacokinetic studies show an approximately two-fold increase in peak plasma concentration and AUC in Asian patients (Philippino, Chinese, Japanese, Korean, Vietnamese, or Asian-Indian descent) compared to Caucasian patients.</t>
  </si>
  <si>
    <t>Rat -  LD50 Intratracheal (&gt;100ug/kg ) Effects: Structural or functional changes in bronchi and trachea.
There is inadequate evidence in humans for the carcinogenicity of titanium dioxide. Cancer in experimental animals: There is sufficient evidence in experimental animals for the carcinogenicity of titanium dioxide. Overall evaluation: Titanium dioxide is possibly carcinogenic to humans (Group 2B).</t>
  </si>
  <si>
    <t>Vincristine results in decreased expression of DPP4 mRNA</t>
  </si>
  <si>
    <t>Treatment of acute lymphocytic leukemia (ALL), Hodgkin lymphoma, non-Hodgkin lymphomas, Wilms' tumor, neuroblastoma, rhabdomyosarcoma. Liposomal vincristine is indicated for the treatment of relapsed Philadelphia chromosome-negative (Ph-) acute lymphoblastic leukemia (ALL).</t>
  </si>
  <si>
    <t>IVN-RAT LD50 1300 mg/kg; IPR-MUS LD50 5.2 mg/kg. Marqibo® must only be administered IV because it is fatal if administered by other routes. Marqibo® also has different dosing than vincristine sulphate injection, so attention is needed to prevent overdoses. The most clinically significant adverse effect of vincristine is neurotoxicity.</t>
  </si>
  <si>
    <t>vorinostat results in increased expression of FABP7 mRNA</t>
  </si>
  <si>
    <t>Zinc deficiency results in increased expression of MT4 mRNA</t>
  </si>
  <si>
    <t xml:space="preserve">Zinc can be used for the treatment and prevention of zinc deficiency/its consequences, including stunted growth and acute diarrhea in children, and slowed wound healing. It is also utilized for boosting the immune system, treating the common cold and recurrent ear infections, as well as preventing lower respiratory tract infections.  
</t>
  </si>
  <si>
    <t>CD1A,
DPP4,
IL37,
LCE3A,
LCP1,
MSMB,
PARP9,
SERPINA3,
TYMP</t>
  </si>
  <si>
    <t>downregulated,
downregulated,
upregulated,
downregulated,
downregulated,
upregulated,
downregulated,
downregulated,
downregulated</t>
  </si>
  <si>
    <t>Acetaminophen results in decreased expression of CD1A mRNA,
Acetaminophen results in decreased expression of DPP4 mRNA,
Acetaminophen results in increased expression of IL37 mRNA,
Acetaminophen results in decreased expression of LCE3A mRNA,
Acetaminophen results in decreased expression of LCP1 mRNA,
Acetaminophen results in increased expression of MSMB mRNA,
Acetaminophen results in decreased expression of PARP9 mRNA,
Acetaminophen results in decreased expression of SERPINA3 mRNA,
Acetaminophen results in decreased expression of TYMP mRNA</t>
  </si>
  <si>
    <t>upregulated,
upregulated,
downregulated,
upregulated,
upregulated,
downregulated,
upregulated,
upregulated,
upregulated</t>
  </si>
  <si>
    <t>SERPINA3,
TYMP</t>
  </si>
  <si>
    <t>downregulated,
downregulated</t>
  </si>
  <si>
    <t>Aspirin results in decreased expression of SERPINA3 mRNA,
Aspirin results in decreased expression of TYMP mRNA</t>
  </si>
  <si>
    <t>upregulated,
upregulated</t>
  </si>
  <si>
    <t>KRT17,
KRT6A,
S100A8</t>
  </si>
  <si>
    <t>downregulated,
downregulated,
downregulated</t>
  </si>
  <si>
    <t>alitretinoin results in decreased expression of KRT17 mRNA,
alitretinoin results in decreased expression of KRT6A mRNA,
alitretinoin results in decreased expression of S100A8 mRNA</t>
  </si>
  <si>
    <t>upregulated,
upregulated,
upregulated</t>
  </si>
  <si>
    <t>BIRC3,
CCL22,
DPP4,
IL4R,
MMP12,
S100A8</t>
  </si>
  <si>
    <t>downregulated,
downregulated,
downregulated,
downregulated,
downregulated,
downregulated</t>
  </si>
  <si>
    <t>arsenic trioxide results in decreased expression of BIRC3 mRNA,
arsenic trioxide results in decreased expression of CCL22 mRNA,
arsenic trioxide results in decreased expression of DPP4 mRNA,
arsenic trioxide results in decreased expression of IL4R mRNA,
arsenic trioxide results in decreased expression of MMP12 mRNA,
arsenic trioxide results in decreased expression of S100A8 mRNA</t>
  </si>
  <si>
    <t>upregulated,
upregulated,
upregulated,
upregulated,
upregulated,
upregulated</t>
  </si>
  <si>
    <t>DPP4,
MMP12</t>
  </si>
  <si>
    <t>Azathioprine results in decreased expression of DPP4 mRNA,
Azathioprine results in decreased expression of MMP12 mRNA</t>
  </si>
  <si>
    <t>IL4R,
PARP9,
TNC</t>
  </si>
  <si>
    <t>belinostat results in decreased expression of IL4R mRNA,
belinostat results in decreased expression of PARP9 mRNA,
belinostat results in decreased expression of TNC mRNA</t>
  </si>
  <si>
    <t>BIRC3,
C1S,
S100A8,
SERPINB3,
SNTB1,
TNC</t>
  </si>
  <si>
    <t>downregulated,
downregulated,
downregulated,
downregulated,
upregulated,
downregulated</t>
  </si>
  <si>
    <t>Calcitriol results in decreased expression of BIRC3 mRNA,
Calcitriol results in decreased expression of C1S mRNA,
Calcitriol results in decreased expression of S100A8 mRNA,
Calcitriol results in decreased expression of SERPINB3 mRNA,
Calcitriol results in increased expression of SNTB1 mRNA,
Calcitriol results in decreased expression of TNC mRNA</t>
  </si>
  <si>
    <t>upregulated,
upregulated,
upregulated,
upregulated,
downregulated,
upregulated</t>
  </si>
  <si>
    <t>KRT17,
SPRR2B</t>
  </si>
  <si>
    <t>Carmustine results in decreased expression of KRT17 mRNA,
Carmustine results in decreased expression of SPRR2B mRNA</t>
  </si>
  <si>
    <t>LTF,
TYMP</t>
  </si>
  <si>
    <t>Cisplatin results in decreased expression of LTF mRNA,
Cisplatin results in decreased expression of TYMP mRNA</t>
  </si>
  <si>
    <t>CDH3,
HAS3</t>
  </si>
  <si>
    <t>[NSC 689534 binds to Copper] which results in decreased expression of CDH3 mRNA,
[NSC 689534 binds to Copper] which results in decreased expression of HAS3 mRNA</t>
  </si>
  <si>
    <t>BIRC3,
TYMP</t>
  </si>
  <si>
    <t>Curcumin results in decreased expression of BIRC3 mRNA,
Curcumin results in decreased expression of TYMP mRNA</t>
  </si>
  <si>
    <t>C1R,
C1S,
DPP4,
LAPTM5,
LYZ,
MT4,
PARP9,
S100A8,
S100A9,
SERPINA3,
TNC</t>
  </si>
  <si>
    <t>downregulated,
downregulated,
downregulated,
downregulated,
downregulated,
upregulated,
downregulated,
downregulated,
downregulated,
downregulated,
downregulated</t>
  </si>
  <si>
    <t>Cyclosporine results in decreased expression of C1R mRNA,
Cyclosporine results in decreased expression of C1S mRNA,
Cyclosporine results in decreased expression of DPP4 mRNA,
Cyclosporine results in decreased expression of LAPTM5 mRNA,
Cyclosporine results in decreased expression of LYZ mRNA,
Cyclosporine results in increased expression of MT4 mRNA,
Cyclosporine results in decreased expression of PARP9 mRNA,
Cyclosporine results in decreased expression of S100A8 mRNA,
Cyclosporine results in decreased expression of S100A9 mRNA,
Cyclosporine results in decreased expression of SERPINA3 mRNA,
Cyclosporine results in decreased expression of TNC mRNA</t>
  </si>
  <si>
    <t>upregulated,
upregulated,
upregulated,
upregulated,
upregulated,
downregulated,
upregulated,
upregulated,
upregulated,
upregulated,
upregulated</t>
  </si>
  <si>
    <t>CDH3,
FABP7</t>
  </si>
  <si>
    <t>downregulated,
upregulated</t>
  </si>
  <si>
    <t>Cytarabine results in decreased expression of CDH3 mRNA,
Cytarabine results in increased expression of FABP7 mRNA</t>
  </si>
  <si>
    <t>upregulated,
downregulated</t>
  </si>
  <si>
    <t>IL4R,
MSMB</t>
  </si>
  <si>
    <t>Dexamethasone results in decreased expression of IL4R mRNA,
Dexamethasone results in increased expression of MSMB mRNA</t>
  </si>
  <si>
    <t>KRT17,
MSMB</t>
  </si>
  <si>
    <t>Diethylstilbestrol results in decreased expression of KRT17 mRNA,
Diethylstilbestrol results in increased expression of MSMB mRNA</t>
  </si>
  <si>
    <t>KRT17,
KRT6A,
KRT6B,
KRT6C,
MSMB,
PARP9</t>
  </si>
  <si>
    <t>Estradiol results in decreased expression of KRT17 mRNA,
Estradiol results in decreased expression of KRT6A mRNA,
Estradiol results in decreased expression of KRT6B mRNA,
Estradiol results in decreased expression of KRT6C mRNA,
Estradiol results in increased expression of MSMB mRNA,
Estradiol results in decreased expression of PARP9 mRNA</t>
  </si>
  <si>
    <t>SNTB1,
TYMP</t>
  </si>
  <si>
    <t>Fluorouracil results in increased expression of SNTB1 mRNA,
Fluorouracil results in decreased expression of TYMP mRNA</t>
  </si>
  <si>
    <t>DPP4,
LCE1E,
TNC</t>
  </si>
  <si>
    <t>downregulated,
upregulated,
downregulated</t>
  </si>
  <si>
    <t>Formaldehyde results in decreased expression of DPP4 mRNA,
Formaldehyde results in increased expression of LCE1E mRNA,
Formaldehyde results in decreased expression of TNC mRNA</t>
  </si>
  <si>
    <t>upregulated,
downregulated,
upregulated</t>
  </si>
  <si>
    <t>CDH3,
SERPINA3</t>
  </si>
  <si>
    <t>Hydrogen Peroxide results in decreased expression of CDH3 mRNA,
Hydrogen Peroxide results in decreased expression of SERPINA3 mRNA</t>
  </si>
  <si>
    <t>CHI3L2,
KRT16,
KRT17,
KRT6A,
MSMB</t>
  </si>
  <si>
    <t>downregulated,
downregulated,
downregulated,
downregulated,
upregulated</t>
  </si>
  <si>
    <t>Isotretinoin results in decreased expression of CHI3L2 mRNA,
Isotretinoin results in decreased expression of KRT16 mRNA,
Isotretinoin results in decreased expression of KRT17 mRNA,
Isotretinoin results in decreased expression of KRT6A mRNA,
Isotretinoin results in increased expression of MSMB mRNA</t>
  </si>
  <si>
    <t>upregulated,
upregulated,
upregulated,
upregulated,
downregulated</t>
  </si>
  <si>
    <t>AADAC,
CD1A,
MMP12,
S100A9</t>
  </si>
  <si>
    <t>upregulated,
downregulated,
downregulated,
downregulated</t>
  </si>
  <si>
    <t>Methotrexate results in increased expression of AADAC mRNA,
Methotrexate results in decreased expression of CD1A mRNA,
Methotrexate results in decreased expression of MMP12 mRNA,
Methotrexate results in decreased expression of S100A9 mRNA</t>
  </si>
  <si>
    <t>downregulated,
upregulated,
upregulated,
upregulated</t>
  </si>
  <si>
    <t>KRT17,
SPRR2B,
TNC</t>
  </si>
  <si>
    <t>Progesterone results in decreased expression of KRT17 mRNA,
Progesterone results in decreased expression of SPRR2B mRNA,
Progesterone results in decreased expression of TNC mRNA</t>
  </si>
  <si>
    <t>AADAC,
CD1A</t>
  </si>
  <si>
    <t>rosiglitazone results in increased expression of AADAC mRNA,
rosiglitazone results in decreased expression of CD1A mRNA</t>
  </si>
  <si>
    <t>AADAC,
C1R,
C1S,
KRT17,
LCN2,
LOR,
PARP9,
SERPINA3,
SERPINB3,
SERPINB4,
TMEM173</t>
  </si>
  <si>
    <t>upregulated,
downregulated,
downregulated,
downregulated,
downregulated,
upregulated,
downregulated,
downregulated,
downregulated,
downregulated,
downregulated</t>
  </si>
  <si>
    <t>Silicon Dioxide analog results in increased expression of AADAC mRNA,
Silicon Dioxide analog results in decreased expression of C1R mRNA,
Silicon Dioxide analog results in decreased expression of C1S mRNA,
Silicon Dioxide analog results in decreased expression of KRT17 mRNA,
Silicon Dioxide analog results in decreased expression of LCN2 mRNA,
Silicon Dioxide analog results in increased expression of LOR mRNA,
Silicon Dioxide analog results in decreased expression of PARP9 mRNA,
Silicon Dioxide analog results in decreased expression of SERPINA3 mRNA,
Silicon Dioxide analog results in decreased expression of SERPINB3 mRNA,
Silicon Dioxide analog results in decreased expression of SERPINB4 mRNA,
Silicon Dioxide analog results in decreased expression of TMEM173 mRNA</t>
  </si>
  <si>
    <t>downregulated,
upregulated,
upregulated,
upregulated,
upregulated,
downregulated,
upregulated,
upregulated,
upregulated,
upregulated,
upregulated</t>
  </si>
  <si>
    <t>AADAC,
PI3</t>
  </si>
  <si>
    <t>troglitazone results in increased expression of AADAC mRNA,
troglitazone results in decreased expression of PI3 mRNA</t>
  </si>
  <si>
    <t>C1S,
CHP2,
DPP4,
FABP7,
SERPINB3</t>
  </si>
  <si>
    <t>downregulated,
upregulated,
downregulated,
upregulated,
downregulated</t>
  </si>
  <si>
    <t>Valproic Acid results in decreased expression of C1S mRNA,
Valproic Acid results in increased expression of CHP2 mRNA,
Valproic Acid results in decreased expression of DPP4 mRNA,
Valproic Acid results in increased expression of FABP7 mRNA,
Valproic Acid results in decreased expression of SERPINB3 mRNA</t>
  </si>
  <si>
    <t>upregulated,
downregulated,
upregulated,
downregulated,
upregulated</t>
  </si>
  <si>
    <t>In general, acetaminophen is used for the treatment of mild to moderate pain and reduction of fever. It is available over the counter in various forms, the most common being oral forms.
Acetaminophen _injection_ is indicated for the management of mild to moderate pain, the management of moderate to severe pain with adjunctive opioid analgesics, and the reduction of fever.
Because of its low risk of causing allergic reactions, this drug can be administered in patients who are intolerant to salicylates and those with allergic tendencies, including bronchial asthmatics. Specific dosing guidelines should be followed when administering acetaminophen to children.</t>
  </si>
  <si>
    <t>LD50 = 338 mg/kg (oral, mouse); LD50 = 1944 mg/kg (oral, rat)
**Overdose and liver toxicity** 
Acetaminophen overdose may be manifested by renal tubular necrosis, hypoglycemic coma, and thrombocytopenia. Sometimes, liver necrosis can occur as well as liver failure. Death and the requirement of a liver transplant may also occur. Metabolism by the CYP2E1 pathway releases a toxic acetaminophen metabolite known as _N-acetyl-p-benzoquinoneimine_(NAPQI). The toxic effects caused by this drug are attributed to NAPQI, not acetaminophen alone.
**Carcinogenesis**
Long-term studies in mice and rats have been completed by the National Toxicology Program to study the carcinogenic risk of acetaminophen. In 2-year feeding studies, F344/N rats and B6C3F1 mice consumed a diet containing acetaminophen up to 6,000 ppm. Female rats showed evidence of carcinogenic activity demonstrated by a higher incidence of mononuclear cell leukemia at doses 0.8 times the maximum human daily dose (MHDD). No evidence of carcinogenesis in male rats (0.7 times) or mice (1.2 to 1.4 times the MHDD) was noted. The clinical relevance of this finding in humans is unknown.
**Mutagenesis**
Acetaminophen was not found to be mutagenic in the bacterial reverse mutation assay (Ames test). Despite this finding, acetaminophen tested positive in the in vitro mouse lymphoma assay as well as the in vitro chromosomal aberration assay using human lymphocytes. In published studies, acetaminophen has been reported to be clastogenic (disrupting chromosomes) when given a high dose of 1,500 mg/kg/day to the rat model (3.6 times the MHDD). No clastogenicity was observed at a dose of 750 mg/kg/day (1.8 times the MHDD), indicating that this drug has a threshold before it may cause mutagenesis. The clinical relevance of this finding in humans is unknown.
**Impairment of Fertility**
In studies conducted by the National Toxicology Program, fertility assessments have been performed in Swiss mice in a continuous breeding study. No effects on fertility were seen. 
**Use in pregnancy and nursing**
The FDA label for acetaminophen considers it a pregnancy category C drug, meaning this drug has demonstrated adverse effects in animal studies. No human clinical studies in pregnancy have been done to this date for intravenous acetaminophen. Use acetaminophen only when necessary during pregnancy. Epidemiological data on oral acetaminophen use in pregnant women demonstrate no increase in the risk of major congenital malformations. While prospective clinical studies examining the results of nursing with acetaminophen use have not been conducted, acetaminophen is found secreted in human milk at low concentrations after oral administration. Data from more than 15 nursing mothers taking acetaminophen was obtained, and the calculated daily dose of acetaminophen that reaches the infant is about 1 to 2% of the maternal dose. Caution should be observed when acetaminophen is taken by a nursing woman.</t>
  </si>
  <si>
    <t>**Lethal doses**
Acute oral LD50 values have been reported as over 1.0 g/kg in humans, cats, and dogs, 0.92 g/kg - 1.48 g/kg in albino rats, 1.19 g/kg in guinea pigs, 1.1 g/kg in mice, and 1.8 g/kg in rabbit models [FDA label].
**Acute toxicity**
Salicylate toxicity is a problem that may develop with both acute and chronic salicylate exposure. 
Multiple organ systems may be affected by salicylate toxicity, including the central nervous system, the pulmonary system, and the gastrointestinal system. Severe bleeding may occur. In the majority of cases, patients suffering from salicylate toxicity are volume-depleted at the time of presentation for medical attention. Fluid resuscitation should occur immediately and volume status should be monitored closely.  Disruptions in acid-base balance are frequent in ASA toxicity. 
The acute toxicity of acetylsalicylic in animals has been widely studied. The signs of poisoning in rats from lethal doses are mild to severe gastroenteritis, hepatitis, nephritis, pulmonary edema, encephalopathy, shock and some toxic effects on other organs and tissues. Mortality has been observed following convulsions or cardiovascular shock. An important differentiating property between various animal species is the ability to vomit toxic doses. Humans, cats and dogs have this ability, but rodents or rabbits do not [FDA label].  
**Chronic toxicity and carcinogenesis**
Chronic ASA toxicity is frequently accompanied by atypical clinical presentations that may be similar to diabetic ketoacidosis, delirium, cerebrovascular accident (CVA), myocardial infarction (MI) or cardiac failure. Plasma salicylate concentrations should be measured if salicylate intoxication is suspected, even if there no documentation available to suggest ASA was ingested. In older age, nephrotoxicity from salicylates increases, and the risk of upper gastrointestinal hemorrhage is increased, with higher rates of mortality. It is also important to note that ASA toxicity may  occur even with close to normal serum concentrations. Prevention of chronic ASA includes the administration of smallest possible doses, avoidance of concurrent use of salicylate drugs, and therapeutic drug monitoring. Renal function should be regularly monitored and screening for gastrointestinal bleeding should be done at regular intervals. 
Chronic toxicity studies were performed in rodents. ASA was administered at doses measured to be 2 to 20 times the maximum tolerated clinical dose to mice for up to one year. Negative dose-related effects were seen. These include decreased mean survival time, decreased number of births and progeny reaching an appropriate age for weaning. No evidence of carcinogenesis was found in 1-year studies [FDA label]. At daily doses of 0.24 g/kg/day given for 100 days to albino rats, ASA led to signs to excessive thirst, aciduria, diuresis, drowsiness, hyperreflexia, piloerection, changes in respiration, tachycardia, followed by soft stools, epistaxis, sialorrhea, dacryorrhea and mortality during hypothermic coma in the second study month [FDA label].
**Use in pregnancy and lactation**
While teratogenic effects were observed in animals nearly lethal doses,  no evidence suggests that this drug is teratogenic in humans [FDA label]. It is advisable, however, to avoid ASA use the first and second trimester of pregnancy, unless it is clearly required. If acetylsalicylic acid containing drugs are ingested by a patient attempting to conceive, or during the first and second trimester of pregnancy, the lowest possible dose at the shortest possible duration should be taken [FDA label]. This drug is contraindicated in the 3rd trimester of pregnancy [FDA label].</t>
  </si>
  <si>
    <t>The oral LD50 in mice is 2500mg/kg and in rats is 400mg/kg.
Patients experiencing an overdose may present with bone marrow hypoplasia, bleeding, and infection, which may progress to death. Patients should be treated with supportive and symptomatic treatments. 8 hour hemodialysis may remove 45% of a dose from serum.</t>
  </si>
  <si>
    <t>LD50 (oral, rat) = 620 &amp;mu;g/kg; LD50 (intraperitoneal, rat) &gt; 5 mg/kg.
Symptoms of calcitriol toxicity mirrors the early and late signs and symptoms of vitamin D intoxication associated with hypercalcemia. Early signs include weakness, headache, somnolence, nausea, vomiting, dry mouth, constipation, muscle pain, bone pain and metallic taste. Late signs are characterized by polyuria, polydipsia, anorexia, weight loss, nocturia, conjunctivitis (calcific), pancreatitis, photophobia, rhinorrhea, pruritus, hyperthermia, decreased libido, elevated BUN, albuminuria, hypercholesterolemia, elevated SGOT and SGPT, ectopic calcification, hypertension, cardiac arrhythmias and, rarely, overt psychosis.</t>
  </si>
  <si>
    <t>The oral LD50 in rats is 1480 mg/kg and the TDLO in humans is 12 mg/kg. 
**Overdose information**
In cases of overdose with oral cyclosporine, forced emesis and gastric lavage are recommended 2 hours after ingestion. There are little data available in the literature regarding overdoses with cyclosporine, but hepatotoxicity and nephrotoxicity may occur. One case report of an cyclosporine overdose due to medical error was made involving a 26 year old female and noted the occurrence of nausea, flushing, tremor, vertigo and vomiting, which resolved within about 1 day. Anorexia and a feeling of increased body girth were also experienced by this patient and resolved within about 2 weeks. When overdose with cyclosporine is observed, it is important to consider that dialysis and charcoal, hemoperfusion are not effective techniques to remove cyclosporine from the body.</t>
  </si>
  <si>
    <t>The oral LD50 in female mice was 6.5g/kg and 794mg/kg via the intravenous route.
Overdoses are not expected with otic formulations. Chronic high doses of glucocorticoids can lead to the development of cataract, glaucoma, hypertension, water retention, hyperlipidemia, peptic ulcer, pancreatitis, myopathy, osteoporosis, mood changes, psychosis, dermal atrophy, allergy, acne, hypertrichosis, immune suppression, decreased resistance to infection, moon face, hyperglycemia, hypocalcemia, hypophosphatemia, metabolic acidosis, growth suppression, and secondary adrenal insufficiency. Overdose may be treated by adjusting the dose or stopping the corticosteroid as well as initiating symptomatic and supportive treatment.</t>
  </si>
  <si>
    <t>The symptoms of diazepam overdose are mainly an intensification of the therapeutic effects (ataxia, drowsiness, dysarthria, sedation, muscle weakness, profound sleep, hypotension, bradycardia, nystagmus) or paradoxical excitation. In most cases only observation of vital functions is required.
Extreme overdosage may lead to coma, areflexia, cardio-respiratory depression and apnoea, requiring appropriate countermeasures (ventilation, cardiovascular support).
Benzodiazepine respiratory depressant effects are more serious in patients with severe chronic obstructive airways disease. Severe effects in overdose also include rhabdomyolysis and hypothermia. Overdose of benzodiazepines in combination with other CNS depressants (including alcohol) may be fatal and should be closely monitored.
In general, the use of diazepam in women of childbearing potential, and more specifically during known pregnancy, should be considered only when the clinical situation warrants the risk to the fetus. The possibility that a woman of childbearing potential may be pregnant at the time of institution of therapy should be considered. If this drug is used during pregnancy, or if the patient becomes pregnant while taking this drug, the patient should be apprised of the potential hazard to the fetus. Patients should also be advised that if they become pregnant during therapy or intend to become pregnant they should communicate with their physician about the desirability of discontinuing the drug.
Special care must be taken when diazepam is used during labor and delivery, as high single doses may produce irregularities in the fetal heart rate and hypotonia, poor sucking, hypothermia, and moderate respiratory depression in the neonates. With newborn infants it must be remembered that the enzyme system involved in the breakdown of the drug is not yet fully developed (especially in premature infants).
Diazepam passes into breast milk. Breastfeeding is therefore not recommended in patients receiving diazepam.
Safety and effectiveness in pediatric patients below the age of 6 months have not been established.
In elderly patients, it is recommended that the dosage be limited to the smallest effective amount to preclude the development of ataxia or oversedation (2 mg to 2.5 mg once or twice daily, initially to be increased gradually as needed and tolerated). Extensive accumulation of diazepam and its major metabolite, desmethyldiazepam, has been noted following chronic administration of diazepam in healthy elderly male subjects. Metabolites of this drug are known to be substantially excreted by the kidney, and the risk of toxic reactions may be greater in patients with impaired renal function. Because elderly patients are more likely to have decreased renal function, care should be taken in dose selection, and it may be useful to monitor renal function.
Decreases in clearance and protein binding, and increases in volume of distribution and half-life has been reported in patients with cirrhosis. In such patients, a 2- to 5- fold increase in mean half-life has been reported. Delayed elimination has also been reported for the active metabolite desmethyldiazepam. Benzodiazepines are commonly implicated in hepatic encephalopathy. Increases in half-life have also been reported in hepatic fibrosis and in both acute and chronic hepatitis.</t>
  </si>
  <si>
    <t>The  NOAEL (no-observed-adverse-effect-level) oral toxicity of estradiol after 90 day in rats was 0.003 mg/kg/day for blood, female reproductive, and male reproductive, endocrine, and liver toxicity. Oral TDLO of ethinyl estradiol is 21 mg/kg/21D intermittent, woman) with an oral LD50 of 960 mg/kg in the rat. 
There is limited information in the literature regarding estrogen overdose. Estradiol overdose likely leads to the occurrence of estrogen-associated adverse effects, including nausea, vomiting, abdominal pain, breast tenderness, venous thrombosis, and vaginal bleeding. It is generally recommend to discontinue estradiol treatment and offer supportive care in the case of an overdose.</t>
  </si>
  <si>
    <t>The oral LD50 in rats is &gt;2g/kg and in mice is 1600mg/kg. The oral TDLO in rats is 9mg/kg.
Treat patients with supportive care including monitoring of vital signs and observing clinical status. Recent overdose may be treated with inducing vomiting or gastric lavage. Due to fenofibrate's extensive protein binding, hemodialysis is not expected to be useful.</t>
  </si>
  <si>
    <t>No deaths were observed following the oral administration of up to 5000 mg/kg in both mice and rats (equivalent to approximately 100-200x the recommended human dose). Single doses of up to 800 mg and chronic exposure of up to 690 mg twice daily for 1 month in humans did not result in clinically significant adverse events. Symptoms of overdosage are consistent with fexofenadine's adverse effect profile and are likely to include dizziness, drowsiness, and dry mouth.
If overdosage occurs, employ symptomatic and supportive treatment. Hemodialysis does not effectively remove fexofenadine from the blood and is therefore of no benefit.</t>
  </si>
  <si>
    <t>The oral LD50 is 333 mg/kg in mice and &gt;500 mg/kg in rats. The dermal LD50 in rabbits is &gt;1000 mg/kg.
There is no known antidote for gemcitabine overdose. In a dose-escalation study, patients were administered a single dose of gemcitabine as high as 5700 mg/m2 administered by intravenous infusion over 30 minutes every two weeks: main observed toxicities were myelosuppression, paresthesia, and severe rash. In the event of a suspected drug overdose, blood counts should be monitored, and patients should be provided with supportive therapy, as necessary.</t>
  </si>
  <si>
    <t>Oral LD50 in mouse is 2000 mg/kg, and dermal LD50 is 4060 mg/kg in rat and 2000 mg/kg pig. LC50 of hydrogen peroxide vapours in rat is 2000 mg/m at 4 hours.
Oral ingestion of high dose hydrogen peroxide may cause chest and stomach pain, loss of consciousness, motor disorders, microhemorrhages and moderate leucocytosis in humans. Inhalation of highly concentrated vapours causes extreme irritation of nose and throat.
Hydrogen peroxide has no known carcinogenic potential. It was shown to be mutagenic to bacteria (_Salmonella typhimurium_) and the fungi, _Neurospora crassa_ and _Aspergillis chevallieri_, and induced DNA damage in _Escheria coli_. It also caused sister chromatid exchanges and chromosomal aberrations in mammalian cells _in vitro_.</t>
  </si>
  <si>
    <t>Acute oral LD50 is 2.42 mg/kg in rats and 13 mg/kg in mice. The oral LD50 of indomethacin in mice and rats (based on 14-day mortality response) was 50 and 12 mg/kg, respectively. 
Symptoms of overdose may be characterized by nausea, vomiting, intense headache, dizziness, mental confusion, disorientation, or lethargy. In addition, there have been reports of paresthesias, numbness, and convulsions. In case of an overdose, the patient should receive symptomatic and supportive treatment with stomach emptying through induced vomiting or gastric lavage. The patient should then be closely monitored for any signs of gastrointestinal ulceration and hemorrhage. Antacids may be useful.</t>
  </si>
  <si>
    <t>Patients experiencing an overdose may present with vomiting, facial flushing, cheilosis, abdominal pain, headache, dizziness, and ataxia. These symptoms may rapidly resolve. Generally no treatment is required for these overdoses.
The oral lowest dose causing toxic effect (TDLO) for children is 30mg/kg/21W, oral TDLO for men is 24mg/kg/4W, oral TDLO for women is 56mg/kg/8W. The intraperitoneal LD50 for rats is 901mg/kg, oral LD50 for mice is 3389mg/kg, oral LD50 for rats is &gt;4000mg/kg.
Isotretinoin is associated with major congenital malformations, spontaneous abortion, and premature birth. It is unknown if isotretinoin is expressed in breast milk but due to the associated hazards a decision should be made to either stop nursing or stop taking isotretinoin.
In animal studies, isotretinoin was associated with an increased risk of pheochromocytoma and adrenal medullary hyperplasia at doses above the recommended clinical dose. Isotretinoin was negative for the Ames test of mutagenicity once and weakly positive a second time. It has not been shown to be clastogenic. A study in dogs noted testicular atrophy after doses of 10-30 times the recommended clinical dose for 30 weeks. In trials with men there were no effects seen on sperm count, motility, morphology, ejaculate volume, and seminal plasma fructose.</t>
  </si>
  <si>
    <t>The oral LD50 in rats is 135mg/kg and in mice is 146mg/kg.
Symptoms of overdose include hematologic and gastrointestinal reactions like leukopenia, thombocytopenia, anemia, pancytopenia, bone marrow suppression, mucositis, stomatitis, oral ulceration, nausea, vomiting, gastrointestinal ulceration, and gastrointestinal bleeding. In the event of an overdose, patients should be treated with glucarpidase and not be given leucovorin for 2 hours before or after glucarpidase.</t>
  </si>
  <si>
    <t>The oral LD50 in rats is &gt;4g/kg. The intraperitoneal LD50 in mice is 2292mg/kg and in rats is 100mg/kg.
Data regarding acute overdoses of glucocorticoids are rare. Chronic high doses of glucocorticoids can lead to the development of cataract, glaucoma, hypertension, water retention, hyperlipidemia, peptic ulcer, pancreatitis, myopathy, osteoporosis, mood changes, psychosis, dermal atrophy, allergy, acne, hypertrichosis, immune suppression, decreased resistance to infection, moon face, hyperglycemia, hypocalcemia, hypophosphatemia, metabolic acidosis, growth suppression, and secondary adrenal insufficiency. Treat acute overdoses with symptomatic and supportive therapy, while chronic overdoses will require temporarily reduced dosages.</t>
  </si>
  <si>
    <t>The intraperitoneal LD50 in rats is 2g/kg and 65mg/kg in mice. The subcutaneous LD50 in rats is 147mg/kg and &gt;3500mg/kg in mice. The oral LD50 in mice is 1680mg/kg. In humans, the oral TDLO in men is 9mg/kg/2W and in women is 14mg/kg/13D.
Patients experiencing an overdose of prednisolone may present with gastrointestinal disturbances, insomnia, and restlessness. Overdose of oral prednisolone may be treated by gastric lavage or inducing vomiting if the overdose was recent, as well as supportive and symptomatic therapy. Chronic overdosage may be treated by dose reduction or treating patients on alternate days. An overdose by the ophthalmic route is not expected to cause problems.</t>
  </si>
  <si>
    <t>Intraperitoneal LD50 (rat): 327 mg/kg. 
**Use in pregnancy**
Only forms of progesterone that are indicated on product labeling for pregnancy should be used. Some forms of progesterone should not be used in pregnancy [FDA label],.  Refer to individual product monographs for information regarding use in pregnancy. Many studies have found no effects on fetal development associated with long-term use of contraceptive doses of oral progestins. Studies of infant growth and development that have been conducted have not demonstrated significant adverse effects, however, these studies are few in number. It is therefore advisable to rule out suspected pregnancy before starting any hormonal contraceptive. 
**Effects on fertility**
Progesterone at high doses is an antifertility drug and high doses would be expected to impair fertility until cessation. The progesterone contraceptive should not be used during pregnancy. 
**Carcinogenicity**
Progesterone has been shown to induce or promote the formation of ovarian, uterine, mammary, and genital tract tumors in animals. The clinical relevance of these findings is unknown. Certain epidemiological studies of patients using oral contraceptives have reported an increased relative risk of developing breast cancer, especially at a younger age and associated with a longer duration of use. These studies have mainly involved combined oral contraceptives, and therefore, it is unknown whether this risk is attributable to progestins, estrogens, or a combination of both. At this time, there is insufficient data to determine whether the use of progestin-only contraceptives increases the risk in a similar way to combined contraceptives. A meta-analysis of 54 studies showed a small increase in the frequency of breast cancer diagnosis for women who were currently using combined oral contraceptives, or had used them within the past 10 years. There was no increase in the frequency of having breast cancer diagnosed ten or more years after cessation of hormone use. Women with breast cancer should not use oral contraceptives, as there is no sufficient data to fully establish or negate the risk of cancer with hormonal contraceptive use. 
**Use in breastfeeding**
Progesterone has been detected in the milk of nursing mothers,. No adverse effects, in general, have been found on breastfeeding ability or on the health, growth, or development of the growing infant. Despite this, isolated post-marketing cases of decreased milk production have been reported.</t>
  </si>
  <si>
    <t xml:space="preserve">Two-year oral carcinogenicity studies were conducted in male and female F344/N rats and B6C3F1 mice. Sulfasalazine was tested at 84 (496 mg/m2), 168 (991 mg/m2), and 337.5 (1991 mg/m2) mg/kg/day doses in rats. A statistically significant increase in the incidence of urinary bladder transitional cell papillomas was observed in male rats. In female rats, two (4%) of the 337.5 mg/kg rats had transitional cell papilloma of the kidney. The increased incidence of neoplasms in the urinary bladder and kidney of rats
was also associated with an increase in renal calculi formation and hyperplasia of transitional cell epithelium. For the mouse study, sulfasalazine was tested at 675 (2025 mg/m2), 1350 (4050 mg/m2), and 2700 (8100 mg/m2) mg/kg/day. The incidence of hepatocellular adenoma or carcinoma in male and female mice was significantly greater than the control at all doses tested.
Sulfasalazine did not show mutagenicity in the bacterial reverse mutation assay (Ames test) and in L51784 mouse lymphoma cell assay at the HGPRT gene. However, sulfasalazine showed an equivocal mutagenic response in the micronucleus assay of mouse and rat bone marrow and mouse peripheral RBC and in the sister chromatid exchange, chromosomal aberration, and micronucleus assays in lymphocytes obtained from humans. 
Impairment of male fertility was observed in reproductive studies performed in rats at a dose of 800 mg/kg/day (4800 mg/m2). Oligospermia and infertility have been described in men treated with sulfasalazine. Withdrawal of the drug appears to reverse these effects. 
There are no adequate and well-controlled studies of sulfasalazine in pregnant women. Reproduction studies have been performed in rats and rabbits at doses up to 6 times the human maintenance dose of 2 g/day based on body surface area and have revealed no evidence of impaired female fertility or harm to the fetus due to sulfasalazine. Because animal reproduction studies are not always predictive of human response, this drug should be used during pregnancy only if clearly needed. 
There have been case reports of neural tube defects (NTDs) in infants born to mothers who were exposed to sulfasalazine during pregnancy, but the role of sulfasalazine in these defects has not been established. However, oral sulfasalazine inhibits the absorption and metabolism of folic acid which may interfere with folic acid supplementation (see Drug Interactions) and diminish the effect of periconceptional folic acid supplementation that has been shown to decrease the risk of NTDs. 
A national survey evaluated the outcome of pregnancies associated with inflammatory bowel disease (IBD). In a group of 186 women treated with sulfasalazine alone or sulfasalazine and concomitant steroid therapy, the incidence of fetal morbidity and mortality was comparable to that for 245 untreated IBD pregnancies as well as to pregnancies in the general population. A study of 1,455 pregnancies associated with exposure to sulfonamides indicated that this group of drugs, including sulfasalazine, did
not appear to be associated with fetal malformation. A review of the medical literature covering 1,155 pregnancies in women with ulcerative colitis suggested that the outcome was similar to that expected in the general population. 
No clinical studies have been performed to evaluate the effect of sulfasalazine on the growth development and functional maturation of children whose mothers received the drug during pregnancy. </t>
  </si>
  <si>
    <t>Minimum lethal dose in rat: 500 mg/kg. 
Maximum asymptomatic dose in non human primate: 40 mg/kg. 
Lymphatic, immune system, bone marrow and erythroid cell toxicity was seen in animal studies involving rate and monkeys. Doses used in these studies ranged from 1mg/kg/day to 10mg/kg/day, over a duration of 6 weeks to 6 months. Lymphopenia, neutropenia, and anemia is seen in human subjects and may call for an interruption or discontinuation of therapy if severe. 
Reduced female fertility in rats was seen at exposures 17 times the maximum recommended human dose. Fertility may be impaired in human females and harm may be caused to unborn child. 
Carcinogenic potential is seen, however evidence for dose dependency is lacking.
Because the janus kinase pathway plays a role in stimulating the production of red blood cells and is involved in immune cell function, inhibition of this pathway leads to increased risk of anemia, neutropenia, lymphopenia, cancer and infection. 
Lymphopenia, neutropenia, and anemia in human subjects may call for an interruption or discontinuation of therapy if severe. 
Role of JAK inhibition in the development of gastrointestinal perforation is not known.</t>
  </si>
  <si>
    <t>**LD50 Values**
Oral, mouse: 1098 mg/kg
Oral, rat: 670 mg/kg
**Overdose**
Symptoms of overdose include somnolence, heart block, deep coma, and hypernatremia. Fatalities have been reported, however patients have recovered from valproate serum concentrations as high as 2120 mcg/mL. The unbound fraction may be removed by hemodialysis. Naloxone has been demonstrated to reverse the CNS depressant effects of overdose but may also reverse the anti-epileptic effects.[FDA Label]
**Reproductive Toxicity**
Valproate use in pregnancy is known to increase the risk of neural tube defects and other structural abnormalities.[FDA Label] The risk of spina bifida increases from 0.06-0.07% in the normal population to 1-2% in valproate users. The North American Antiepileptic Drug (NAAED)
Pregnancy Registry reports a major malformation rate of 9-11%, 5 times the baseline rate. These malformations include neural tube defects, cardiovascular malformations, craniofacial defects (e.g., oral clefts, craniosynostosis), hypospadias, limb malformations (e.g., clubfoot, polydactyly), and other malformations of varying severity involving other body systems. Other antiepileptic drugs, lamotrigine, carbemazepine, and phenytoin, have been found to reduce IQ in children exposed in utero. Valproate was also studied however the results did not achieve statistical significance (97 IQ (CI: 94-101)). Observational studies report an absolute risk increase of 2.9% (relative risk 2.9 times baseline) of autism spectrum disorder in children exposed to valproate in utero. There have been case reports of fatal hepatic failure in children of mothers who used valproate during pregnancy.
There have been reports of male infertility when taking valproate.[FDA Label]
**Lactation**
Valproate is excreted in human milk.[FDA Label] Data in the published literature describe the presence of valproate in human milk (range: 0.4 mcg/mL to 3.9 mcg/mL), corresponding to 1% to 10% of maternal serum levels. Valproate serum concentrations collected from breastfed infants aged 3 days postnatal to 12 weeks following delivery ranged from 0.7 mcg/mL to 4 mcg/mL, which were 1% to 6% of maternal serum valproate levels. A published study in children up to six years of age did not report adverse developmental or cognitive effects following exposure to valproate via breast milk.
**Other Toxicity Considerations**
Use in pediatrics under 2 years of age increases the risk of fatal hepatotoxicity.[FDA Label]</t>
  </si>
  <si>
    <t>According to the Toxnet database of the U.S. National Library of Medicine, the oral LD50 for zinc is close to 3 g/kg body weight, more than 10-fold higher than cadmium and 50-fold higher than mercury.
The LD50 values of several zinc compounds (ranging from 186 to 623 mg zinc/kg/day) have been measured in rats and mice.</t>
  </si>
  <si>
    <t xml:space="preserve">**Pain, fever, and inflammation**
Acetylsalicylic acid (ASA), in the regular tablet form (immediate-release), is indicated to relieve pain, fever, and inflammation associated with many conditions, including the flu, the common cold, neck and back pain, dysmenorrhea, headache, tooth pain, sprains, fractures, myositis, neuralgia, synovitis, arthritis, bursitis, burns, and various injuries. It is also used for symptomatic pain relief after surgical and dental procedures [FDA label]. 
The _extra strength_ formulation of acetylsalicylic acid is also indicated for the management migraine pain with photophobia (sensitivity to light) and phonophobia (sensitivity to sound)[FDA label].
**Other indications**
ASA is also indicated for various other purposes, due to its ability to inhibit platelet aggregation. These include: 
Reducing the risk of cardiovascular death in suspected cases of myocardial infarction (MI) [FDA label]. 
Reducing the risk of a first non-fatal myocardial infarction in patients, and for reducing the risk of morbidity and mortality in cases of unstable angina and in those who have had a prior myocardial infarction [FDA label].
For reducing the risk of transient ischemic attacks (TIA) and to prevent atherothrombotic cerebral infarction (in conjunction with other treatments) [FDA label].
For the prevention of thromboembolism after hip replacement surgery [FDA label]. 
For decreasing platelet to platelet adhesion following carotid endarterectomy, aiding in the prevention of transient ischemic attacks (TIA) [FDA label].
Used for patients undergoing hemodialysis with a silicone rubber arteriovenous cannula inserted to prevent thrombosis at the insertion site [FDA Label]. 
**Important note regarding use of the extended-release formulation**
In the setting of acute myocardial infarction, or before percutaneous interventions, the extended-release form of acetylsalicylic acid should not be used. Use immediate-release formulations in scenarios requiring rapid onset of action [Label, F4405]. The extended-release form is taken to decrease the incidence of mortality and myocardial infarction (MI) for individuals diagnosed with chronic coronary artery disease (CAD), including patients with previous myocardial infarction (MI) or unstable angina or with chronic stable angina. Additionally, the extended-release form is used to decrease the risk of death and recurrent episodes of stroke in patients with a history of stroke or TIA.
</t>
  </si>
  <si>
    <t>Cyclosporine is approved for a variety of conditions. Firstly, it is approved for the prophylaxis of organ rejection in allogeneic kidney, liver, and heart transplants. It is also used to prevent bone marrow transplant rejection. For the above indications, cyclosporine can be used in conjunction with azathioprine and corticosteroids. Finally, cyclosporine can be used in patients who have chronic transplant rejection and have received previous immunosuppressive therapy and to prevent or treat graft-versus-host disease (GVHD).
Secondly, cyclosporine is used for the treatment of patients with severe active rheumatoid arthritis (RA) when they no longer respond to methotrexate alone. It can be used for the treatment of adult non-immunocompromised patients with severe, recalcitrant, plaque psoriasis that have failed to respond to at least one systemic therapy or when systemic therapies are not tolerated or contraindicated. The ophthalmic solution of cyclosporine is indicated to increase tear production in patients suffering from keratoconjunctivitis sicca. In addition, cyclosporine is approved for the treatment of steroid dependent and steroid-resistant nephrotic syndrome due to glomerular diseases which may include minimal change nephropathy, focal and segmental glomerulosclerosis or membranous glomerulonephritis.
A cyclosporine ophthalmic emulsion is indicated in the treatment of vernal keratoconjunctivitis in adults and children.
Off-label, cyclosporine is commonly used for the treatment of various autoimmune and inflammatory conditions such as atopic dermatitis, blistering disorders, ulcerative colitis, juvenile rheumatoid arthritis, uveitis, connective tissue diseases, as well as idiopathic thrombocytopenic purpura.</t>
  </si>
  <si>
    <t>For the treatment of acute non-lymphocytic leukemia, acute lymphocytic leukemia and blast phase of chronic myelocytic leukemia.
Cytarabine is indicated in combination with for the treatment of newly-diagnosed therapy-related acute myeloid leukemia (t-AML) or AML with myelodysplasia-related changes (AML-MRC) in adults and pediatric patients 1 year and older.</t>
  </si>
  <si>
    <t>In general, diazepam is useful in the symptomatic management of mild to moderate degrees of anxiety in conditions dominated by tension, excitation, agitation, fear, or aggressiveness such as may occur in psychoneurosis, anxiety reactions due to stress conditions, and anxiety states with somatic expression.
Moreover, in acute alcoholic withdrawal, diazepam may be useful in the symptomatic relief of acute agitation, tremor, and impending acute delirium tremens.
Furthermore, diazepam is a useful adjunct for the relief of skeletal muscle spasm due to reflex spasm to local pathologies, such as inflammation of the muscle and joints or secondary to trauma; spasticity caused by upper motor neuron disorders, such as cerebral palsy and paraplegia; athetosis and the rare "stiff man syndrome".
Particular label information from the United Kingdom also lists particular age-specific indications, including for adults: (1) The short-term relief (2-4 weeks) only, of anxiety which is severe, disabling, or subjecting the individual to unacceptable distress, occurring alone or in association with insomnia or short-term psychosomatic, organic or psychotic illness, (2) cerebral palsy, (3) muscle spasm, (4) as an adjunct to certain types of epilepsy (eg. myoclonus), (5) symptomatic treatment of acute alcohol withdrawal, (6) as oral premedication for the nervous dental patient, and (7) for premedication before surgery.
In the same UK label information, diazepam is indicated in children for: (1) control of tension and irritability in cerebral spasticity in selected cases, (2) as an adjunct to the control of muscle spasm in tetanus, and for (3) oral premedication.
A diazepam nasal spray is indicated in patients 6 years and older to treat intermittent, stereotypic episodes of frequent seizure activity that are different than the patient's usual seizure pattern.</t>
  </si>
  <si>
    <t xml:space="preserve">Estradiol is indicated in various preparations for the treatment of moderate to severe vasomotor symptoms and vulvar and vaginal atrophy due to menopause, for the treatment of hypoestrogenism due to hypogonadism, castration, or primary ovarian failure, and for the prevention of postmenopausal osteoporosis. It is also used for the treatment of breast cancer (only for palliation therapy) in certain men or women with metastatic disease, and for the treatment of androgen-dependent prostate cancer (only for palliation therapy). It is also used in combination with other hormones as a component of oral contraceptive pills for preventing pregnancy (most commonly as, a synthetic form of estradiol).
**A note on duration of treatment**
Recommendations for treatment of menopausal symptoms changed drastically following the release of results and early termination of the Women's Health Initiative (WHI) studies in 2002 as concerns were raised regarding estrogen use. Specifically, the combined estrogen–progestin group was discontinued after about 5 years of follow up due to a statistically significant increase in invasive breast cancer and in cardiovascular events. 
Following extensive critique of the WHI results, Hormone Replacement Therapy (HRT) is now recommended to be used only for a short period (for 3-5 years postmenopause) in low doses, and in women without a history of breast cancer or increased risk of cardiovascular or thromboembolic disease. Estrogen for postmenopausal symptoms should always be given with a progestin component due to estrogen's stimulatory effects on the endometrium; in women with an intact uterus, unopposed estrogen has been shown to promote the growth of the endometrium which can lead to endometrial hyperplasia and possibly cancer over the long-term. </t>
  </si>
  <si>
    <t>Gemcitabine is a chemotherapeutic agent used as monotherapy or in combination with other anticancer agents. 
In combination with, it is indicated for the treatment of advanced ovarian cancer that has relapsed at least 6 months after completion of platinum-based therapy.
Gemcitabine in combination with is indicated for the first-line treatment of patients with metastatic breast cancer after failure of prior anthracycline-containing adjuvant chemotherapy, unless anthracyclines were clinically contraindicated.
In combination with, gemcitabine is indicated for the first-line treatment of patients with inoperable, locally advanced (Stage IIIA or IIIB) or metastatic (Stage IV) non-small cell lung cancer (NSCLC). Dual therapy with cisplatin is also used to treat patients with Stage IV (locally advanced or metastatic) transitional cell carcinoma (TCC) of the bladder.
Gemcitabine is indicated as first-line treatment for patients with locally advanced (nonresectable Stage II or Stage III) or metastatic (Stage IV) adenocarcinoma of the pancreas. Gemcitabine is indicated for patients previously treated with.</t>
  </si>
  <si>
    <t>Oral indometacin is indicated for symptomatic management of moderate to severe rheumatoid arthritis including acute flares of chronic disease, moderate to severe ankylosing spondylitis, moderate to severe osteoarthritis, acute painful shoulder (bursitis and/or tendinitis) and acute gouty arthritis.
Intravenous indometacin is indicated to induce closure of a hemodynamically significant patent ductus arteriosus in premature infants weighing between 500 and 1750 g when after 48 hours usual medical management (e.g., fluid restriction, diuretics, digitalis, respiratory support, etc.) is ineffective.</t>
  </si>
  <si>
    <t>Methotrexate oral solution is indicated for pediatric acute lymphoblastic leukemia and pediatric polyarticular juvenile idiopathic arthritis. Methotrexate injections for subcutaneous use are indicated for severe active rheumatoid arthritis, polyarticular juvenile idiopathic arthritis and severe, recalcitrant, disabling psoriasis.
Other formulations are indicated to treat gestational choriocarcinoma, chorioadenoma destruens, hydatiform mole, breast cancer, epidermoid cancer of the head and neck, advanced mycosis fungoides, lung cancer, and advanced non-Hodgkin's lymphoma. It is also used in the maintenance of acute lymphocytic leukemia. Methotrexate is also given before treatment with leucovorin to prolong relapse-free survival following surgical removal of a tumour in non-metastatic osteosarcoma.</t>
  </si>
  <si>
    <t>**Gelatinized capsules**
The gelatinized capsules are indicated for use in the prevention of endometrial hyperplasia in non-hysterectomized postmenopausal women who are receiving conjugated estrogens tablets. They are also indicated for use in secondary amenorrhea [FDA label]. 
**Vaginal gel**
Progesterone gel (8%) is indicated as progesterone supplementation or replacement as part of an Assisted Reproductive Technology (“ART”) treatment for infertile women with progesterone deficiency.  The lower concentration progesterone gel (4%) is used in the treatment of secondary amenorrhea, with the use of the 8% concentration if there is no therapeutic response to the 4% gel.
**Vaginal insert**
This form is indicated to support embryo implantation and early pregnancy by supplementation of corpus luteal function as part of an Assisted Reproductive Technology (ART) treatment program for infertile women.
**Injection (intramuscular)**
This drug is indicated in amenorrhea and abnormal uterine bleeding due to hormonal imbalance in the absence of organic pathology, such as submucous fibroids or uterine cancer. 
**Tablets, contraceptive**
The tablet form of progesterone in contraceptive formulations is indicated for the prevention of pregnancy.</t>
  </si>
  <si>
    <t>The FDA monograph states that rosuvastatin is indicated as an adjunct to diet in the treatment of triglyceridemia, Primary Dysbetalipoproteinemia (Type III Hyperlipoproteinemia), and Homozygous Familial Hypercholesterolemia.
The Health Canada monograph for rosuvastatin further specifies that rosuvastatin is indicated for the reduction of elevated total cholesterol (Total-C), LDL-C, ApoB, the Total-C/HDL-C ratio and triglycerides (TG) and for increasing HDL-C in hyperlipidemic and dyslipidemic conditions when response to diet and exercise alone has been inadequate. It is also indicated for the prevention of major cardiovascular events (including risk of myocardial infarction, nonfatal stroke, and coronary artery revascularization) in adult patients without documented history of cardiovascular or cerebrovascular events, but with at least two conventional risk factors for cardiovascular disease.
Prescribing of statin medications is considered standard practice following any cardiovascular events and for people with a moderate to high risk of development of CVD. Statin-indicated conditions include diabetes mellitus, clinical atherosclerosis (including myocardial infarction, acute coronary syndromes, stable angina, documented coronary artery disease, stroke, trans ischemic attack (TIA), documented carotid disease, peripheral artery disease, and claudication), abdominal aortic aneurysm, chronic kidney disease, and severely elevated LDL-C levels.</t>
  </si>
  <si>
    <t>Simvastatin is indicated for the treatment of hyperlipidemia to reduce elevated total cholesterol (total-C), low-density lipoprotein cholesterol (LDL‑C), apolipoprotein B (Apo B), and triglycerides (TG), and to increase high-density lipoprotein cholesterol (HDL-C).
This includes the treatment of primary hyperlipidemia (Fredrickson type IIa, heterozygous familial and nonfamilial), mixed dyslipidemia (Fredrickson type IIb), hypertriglyceridemia (Fredrickson type IV hyperlipidemia), primary dysbetalipoproteinemia (Fredrickson type III hyperlipidemia), homozygous familial hypercholesterolemia (HoFH) as an adjunct to other lipid-lowering treatments, as well as adolescent patients with Heterozygous Familial Hypercholesterolemia (HeFH).
Simvastatin is also indicated to reduce the risk of cardiovascular morbidity and mortality including myocardial infarction, stroke, and the need for revascularization procedures. It is primarily used in patients at high risk of coronary events because of existing coronary heart disease, diabetes, peripheral vessel disease, history of stroke or other cerebrovascular disease.
Prescribing of statin medications is considered standard practice following any cardiovascular events and for people with a moderate to high risk of development of CVD. Statin-indicated conditions include diabetes mellitus, clinical atherosclerosis (including myocardial infarction, acute coronary syndromes, stable angina, documented coronary artery disease, stroke, trans ischemic attack (TIA), documented carotid disease, peripheral artery disease, and claudication), abdominal aortic aneurysm, chronic kidney disease, and severely elevated LDL-C levels.</t>
  </si>
  <si>
    <t>Tofacitinib is indicated for the treatment of adult patients with moderately-to-severely active rheumatoid arthritis (RA), active psoriatic arthritis, active ankylosing spondylitis, or moderately-to-severely active ulcerative colitis who have had an inadequate response or intolerance to one or more TNF blockers. It is also indicated as an oral solution in patients ≥2 years of age for the treatment of polyarticular course juvenile idiopathic arthritis who have had an inadequate response or intolerance to one or more TNF blockers.
Tofacitinib is not recommended to be used in combination with other biologic disease-modifying anti-rheumatic drugs (DMARDs) or potent immunosuppressive agents such as azathioprine or cyclosporine.</t>
  </si>
  <si>
    <t>For the the induction of remission in patients with acute promyelocytic leukemia (APL), French-American-British (FAB) classification M3 (including the M3 variant); For the topical treatment of acne vulgaris, flat warts and other skin conditions (psoriasis, ichthyosis congenita, icthyosis vulgaris, lamellar icthyosis, keratosis palmaris et plantaris, epidermolytic hyperkeratosis, senile comedones, senile keratosis, keratosis follicularis (Darier's disease), and basal cell carcinomas.); For palliative therapy to improve fine wrinkling, mottled hyperpigmentation, roughness associated with photodamage.
Tretinoin is also indicated in combination with [benzoyl peroxide] for the treatment of acne vulgaris in patients aged nine years and older.</t>
  </si>
  <si>
    <t>**Indicated** for:
1) Use as monotherapy or adjunctive therapy in the management of complex partial seizures and simple or complex absence seizures. 
2) Adjunctive therapy in the management of multiple seizure types that include absence seizures. 
3) Prophylaxis of migraine headaches.
4) Acute management of mania associated with bipolar disorder.
**Off-label** uses include:
1) Maintenance therapy for bipolar disorder.
2) Treatment for acute bipolar depression.
3) Emergency treatment of status epilepticus.</t>
  </si>
  <si>
    <t>BIRC3,
DPP4</t>
  </si>
  <si>
    <t>Adenosine results in decreased expression of BIRC3 mRNA,
Adenosine results in decreased expression of DPP4 mRNA</t>
  </si>
  <si>
    <t>AADAC,
BIRC3</t>
  </si>
  <si>
    <t>Fenofibrate results in increased expression of AADAC mRNA,
Fenofibrate results in decreased expression of BIRC3 mRNA</t>
  </si>
  <si>
    <t>irinotecan metabolite results in decreased expression of LTF mRNA</t>
  </si>
  <si>
    <t>Silver Nitrate analog results in increased expression of MT4 mRNA</t>
  </si>
  <si>
    <t>BIRC3,
FABP7,
HAS3,
KRT17,
KRT6A,
LAPTM5,
LYZ,
S100A8,
S100A9,
SNTB1,
TNC</t>
  </si>
  <si>
    <t>downregulated,
upregulated,
downregulated,
downregulated,
downregulated,
downregulated,
downregulated,
downregulated,
downregulated,
upregulated,
downregulated</t>
  </si>
  <si>
    <t>Tretinoin results in decreased expression of BIRC3 mRNA,
Tretinoin results in increased expression of FABP7 mRNA,
Tretinoin results in decreased expression of HAS3 mRNA,
Tretinoin results in decreased expression of KRT17 mRNA,
Tretinoin metabolite results in decreased expression of KRT6A mRNA,
Tretinoin results in decreased expression of LAPTM5 mRNA,
Tretinoin results in decreased expression of LYZ mRNA,
Tretinoin results in decreased expression of S100A8 mRNA,
Tretinoin results in decreased expression of S100A9 mRNA,
Tretinoin results in increased expression of SNTB1 mRNA,
Tretinoin results in decreased expression of TNC mRNA</t>
  </si>
  <si>
    <t>upregulated,
downregulated,
upregulated,
upregulated,
upregulated,
upregulated,
upregulated,
upregulated,
upregulated,
downregulated,
upregulated</t>
  </si>
  <si>
    <t>Telomere Extension By Telomerase</t>
  </si>
  <si>
    <t>Resolution of D-Loop Structures</t>
  </si>
  <si>
    <t>Extension of Telomeres</t>
  </si>
  <si>
    <t>HDR through Homologous Recombination (HRR)</t>
  </si>
  <si>
    <t>Chromosome Maintenance</t>
  </si>
  <si>
    <t>Homology Directed Repair</t>
  </si>
  <si>
    <t>DNA Double-Strand Break Repair</t>
  </si>
  <si>
    <t xml:space="preserve">B) </t>
  </si>
  <si>
    <t>Genes from our combined VHE netwrk with a high than average skin tissue expression (STRING score&gt;2.5 in skin)</t>
  </si>
  <si>
    <t>All genes from our combined VHE network</t>
  </si>
  <si>
    <t>Targeted genes</t>
  </si>
  <si>
    <t>Action points</t>
  </si>
  <si>
    <t>Efficacy (phase 2 interventional trials completed and ongoing phase 3 or 4 interventional trial) in inflammatory diseases (1) or skin diseases (2) based on clinicaltrials.gov</t>
  </si>
  <si>
    <t>Administration route</t>
  </si>
  <si>
    <t>Practical issues points</t>
  </si>
  <si>
    <t>Total score with availability minus</t>
  </si>
  <si>
    <t>Total score  without pricing</t>
  </si>
  <si>
    <t>aminosalicylaten A07EC01</t>
  </si>
  <si>
    <t>A07EC01 </t>
  </si>
  <si>
    <t>gram</t>
  </si>
  <si>
    <t>oral
rectal</t>
  </si>
  <si>
    <t>2 g</t>
  </si>
  <si>
    <t>daily</t>
  </si>
  <si>
    <t>DPP4-remmers A10BH01</t>
  </si>
  <si>
    <t>A10BH01</t>
  </si>
  <si>
    <t>0.1</t>
  </si>
  <si>
    <t>oral</t>
  </si>
  <si>
    <t>0,1 g</t>
  </si>
  <si>
    <t>DPP4-remmers A10BH02</t>
  </si>
  <si>
    <t>A10BH02</t>
  </si>
  <si>
    <t>DPP4-remmers A10BH03</t>
  </si>
  <si>
    <t>A10BH03</t>
  </si>
  <si>
    <t>milligram</t>
  </si>
  <si>
    <t>5 mg</t>
  </si>
  <si>
    <t>A10BH04 </t>
  </si>
  <si>
    <t>DPP4-remmers A10BH05</t>
  </si>
  <si>
    <t>A10BH05 </t>
  </si>
  <si>
    <t>A11</t>
  </si>
  <si>
    <t>oral
Parenteral s.c. i.m.</t>
  </si>
  <si>
    <t>adstringentia D02AB zink A16AX05</t>
  </si>
  <si>
    <t>A12CB A16AX05 A12CB01</t>
  </si>
  <si>
    <t>topical</t>
  </si>
  <si>
    <t>100 mg/g 15 g</t>
  </si>
  <si>
    <t>androgenen A14AB01</t>
  </si>
  <si>
    <t>A14AB01 S01XA11</t>
  </si>
  <si>
    <t>Parenteral i.m.</t>
  </si>
  <si>
    <t>1 ml (50 mg/ml)</t>
  </si>
  <si>
    <t>every 1-3 weeks</t>
  </si>
  <si>
    <t>heparinen, LMWH's B01AB06</t>
  </si>
  <si>
    <t>B01AB06</t>
  </si>
  <si>
    <t>2.85</t>
  </si>
  <si>
    <t>Thousand units</t>
  </si>
  <si>
    <t>Parenteral s.c.</t>
  </si>
  <si>
    <t>0,3 mL (9500ie/ml)</t>
  </si>
  <si>
    <t>B01AC18 </t>
  </si>
  <si>
    <t xml:space="preserve">0.6 </t>
  </si>
  <si>
    <t>systemische hemostatica, overige B02BX09</t>
  </si>
  <si>
    <t>B02BX09 </t>
  </si>
  <si>
    <t>0.2</t>
  </si>
  <si>
    <t>0,2 g</t>
  </si>
  <si>
    <t>middelen bij hereditair angio-oedeem B06AC01</t>
  </si>
  <si>
    <t>B06AC01 </t>
  </si>
  <si>
    <t>1.4</t>
  </si>
  <si>
    <t>Parenteral i.v. s.c.</t>
  </si>
  <si>
    <t>Every 3-4 days</t>
  </si>
  <si>
    <t>middelen bij hereditair angio-oedeem B06AC04</t>
  </si>
  <si>
    <t>B06AC04 </t>
  </si>
  <si>
    <t>3.5</t>
  </si>
  <si>
    <t>Parenteral i.v.</t>
  </si>
  <si>
    <t xml:space="preserve">injectiepoeder 2100e </t>
  </si>
  <si>
    <t>once</t>
  </si>
  <si>
    <t>purinenucleoside C01EB10</t>
  </si>
  <si>
    <t>C01EB10 </t>
  </si>
  <si>
    <t>3 mg/ml 2 ml</t>
  </si>
  <si>
    <t>ARB's C09CA04</t>
  </si>
  <si>
    <t>C09CA04</t>
  </si>
  <si>
    <t>0.15</t>
  </si>
  <si>
    <t>0,15 g</t>
  </si>
  <si>
    <t>statinen C10AA05</t>
  </si>
  <si>
    <t>C10AA05</t>
  </si>
  <si>
    <t>20 mg</t>
  </si>
  <si>
    <t>lipidenverlagende middelen, overige C10AX06</t>
  </si>
  <si>
    <t>C10AX06</t>
  </si>
  <si>
    <t>4 g</t>
  </si>
  <si>
    <t xml:space="preserve">D09AA01 S01AA07 </t>
  </si>
  <si>
    <t>5/5/10 mg/g 30 g</t>
  </si>
  <si>
    <t>retinoïden, cutaan/oromucosaal D10AD03</t>
  </si>
  <si>
    <t>D10AD03
D10AD53</t>
  </si>
  <si>
    <t>1 mg/g, 30 g</t>
  </si>
  <si>
    <t>interleukine-remmers D11AH05</t>
  </si>
  <si>
    <t>D11AH05 </t>
  </si>
  <si>
    <t>21.4</t>
  </si>
  <si>
    <t>mg</t>
  </si>
  <si>
    <t>150 mg/ml 2 ml</t>
  </si>
  <si>
    <t>every 2 weeks</t>
  </si>
  <si>
    <t>J05AX23 </t>
  </si>
  <si>
    <t>immunoglobulinen J06BD01</t>
  </si>
  <si>
    <t>J06BD01</t>
  </si>
  <si>
    <t>100 mg/ml 0.5 ml</t>
  </si>
  <si>
    <t>every 4 weeks</t>
  </si>
  <si>
    <t>pyrimidine-antagonisten L01BC59</t>
  </si>
  <si>
    <t>L01BC59</t>
  </si>
  <si>
    <t>15/6,14 mg 10 stuks</t>
  </si>
  <si>
    <t xml:space="preserve">2×/dag op dag 1 t/m 5 en dag 8 t/m 12 van elke 28-daagse cyclus. De maximale dosis is 80 mg/dosis. </t>
  </si>
  <si>
    <t>vinca-alkaloïden L01CA01</t>
  </si>
  <si>
    <t>L01CA01 </t>
  </si>
  <si>
    <t>parenteral i.v.</t>
  </si>
  <si>
    <t>1 mg/ml 10 ml</t>
  </si>
  <si>
    <t>every week</t>
  </si>
  <si>
    <t>proteïnekinaseremmers L01EB01</t>
  </si>
  <si>
    <t>L01EB01</t>
  </si>
  <si>
    <t>0.25</t>
  </si>
  <si>
    <t>0,25 g</t>
  </si>
  <si>
    <r>
      <t>The acute toxicity of gefitinib up to 500 mg in clinical studies has been low. In non-clinical studies, a single dose of 12,000 mg/m</t>
    </r>
    <r>
      <rPr>
        <vertAlign val="superscript"/>
        <sz val="11"/>
        <rFont val="Calibri"/>
        <family val="2"/>
        <scheme val="minor"/>
      </rPr>
      <t>2</t>
    </r>
    <r>
      <rPr>
        <sz val="11"/>
        <rFont val="Calibri"/>
        <family val="2"/>
        <scheme val="minor"/>
      </rPr>
      <t xml:space="preserve"> (about 80 times the recommended clinical dose on a mg/m</t>
    </r>
    <r>
      <rPr>
        <vertAlign val="superscript"/>
        <sz val="11"/>
        <rFont val="Calibri"/>
        <family val="2"/>
        <scheme val="minor"/>
      </rPr>
      <t>2</t>
    </r>
    <r>
      <rPr>
        <sz val="11"/>
        <rFont val="Calibri"/>
        <family val="2"/>
        <scheme val="minor"/>
      </rPr>
      <t xml:space="preserve"> basis) was lethal to rats. Half this dose caused no mortality in mice. Symptoms of overdose include diarrhea and skin rash.</t>
    </r>
  </si>
  <si>
    <t>proteïnekinaseremmers L01EB02</t>
  </si>
  <si>
    <t>L01EB02 </t>
  </si>
  <si>
    <t>proteïnekinaseremmers L01EB03</t>
  </si>
  <si>
    <t>L01EB03 </t>
  </si>
  <si>
    <t>40 mg</t>
  </si>
  <si>
    <t>proteïnekinaseremmers L01EB04</t>
  </si>
  <si>
    <t>L01EB04 </t>
  </si>
  <si>
    <t>80 mg</t>
  </si>
  <si>
    <t>proteïnekinaseremmers L01EB07</t>
  </si>
  <si>
    <t>L01EB07</t>
  </si>
  <si>
    <t>45 mg</t>
  </si>
  <si>
    <t>L01EB10</t>
  </si>
  <si>
    <t>proteïnekinaseremmers L01ED04</t>
  </si>
  <si>
    <t>L01ED04 </t>
  </si>
  <si>
    <t>0.18</t>
  </si>
  <si>
    <t>0,18 g</t>
  </si>
  <si>
    <t>proteïnekinaseremmers L01EH01</t>
  </si>
  <si>
    <t>L01EH01</t>
  </si>
  <si>
    <t>1.25</t>
  </si>
  <si>
    <t>1,25 g</t>
  </si>
  <si>
    <t>proteïnekinaseremmers L01EH02</t>
  </si>
  <si>
    <t>L01EH02 </t>
  </si>
  <si>
    <t>0.24</t>
  </si>
  <si>
    <t>0,24 g</t>
  </si>
  <si>
    <t>proteïnekinaseremmers L01EH03</t>
  </si>
  <si>
    <t>L01EH03</t>
  </si>
  <si>
    <t>600 mg</t>
  </si>
  <si>
    <t>proteïnekinaseremmers L01EL03</t>
  </si>
  <si>
    <t>L01EL03 </t>
  </si>
  <si>
    <t>0.32</t>
  </si>
  <si>
    <t xml:space="preserve">320 mg </t>
  </si>
  <si>
    <t>proteïnekinaseremmers L01EX04</t>
  </si>
  <si>
    <t>L01EX04</t>
  </si>
  <si>
    <t>0.3</t>
  </si>
  <si>
    <t xml:space="preserve">gram </t>
  </si>
  <si>
    <t>300 mg</t>
  </si>
  <si>
    <t>monoklonale antilichamen bij maligniteiten L01FD01</t>
  </si>
  <si>
    <t>L01FD01 </t>
  </si>
  <si>
    <t>Parenteral s.c. i.v.</t>
  </si>
  <si>
    <t>420 mg</t>
  </si>
  <si>
    <t>every 3 weeks</t>
  </si>
  <si>
    <t>monoklonale antilichamen bij maligniteiten L01FD02</t>
  </si>
  <si>
    <t>L01FD02</t>
  </si>
  <si>
    <t>30 mg/ml 14 ml</t>
  </si>
  <si>
    <t>Every 3 weeks</t>
  </si>
  <si>
    <t>monoklonale antilichamen bij maligniteiten L01FD03</t>
  </si>
  <si>
    <t>L01FD03</t>
  </si>
  <si>
    <t>3,6 mg/kg= gemiddeld 300 mg</t>
  </si>
  <si>
    <t>L01FD06</t>
  </si>
  <si>
    <t>monoklonale antilichamen bij maligniteiten L01FE01</t>
  </si>
  <si>
    <t>L01FE01</t>
  </si>
  <si>
    <t>5 mg/ml 20 ml</t>
  </si>
  <si>
    <t>monoklonale antilichamen bij maligniteiten L01FE02</t>
  </si>
  <si>
    <t>L01FE02 </t>
  </si>
  <si>
    <t>20 mg/ml 5 ml</t>
  </si>
  <si>
    <t>L01FE03</t>
  </si>
  <si>
    <t>monoklonale antilichamen bij maligniteiten L01FX18</t>
  </si>
  <si>
    <t>L01FX18</t>
  </si>
  <si>
    <t>50 mg/ml 7 ml</t>
  </si>
  <si>
    <t>oncolytica, overige L01XX27</t>
  </si>
  <si>
    <t>L01XX27</t>
  </si>
  <si>
    <t>1 mg/ml 12 ml</t>
  </si>
  <si>
    <t>0,15 mg/kg daily 5 days, 2 days rest, for 4 weeks. In total 4 cycli</t>
  </si>
  <si>
    <t>immunostimulantia, overige L03AX16</t>
  </si>
  <si>
    <t>L03AX16</t>
  </si>
  <si>
    <t>16.8</t>
  </si>
  <si>
    <t>20 mg/ml 1.2 ml</t>
  </si>
  <si>
    <t>daily for max 7 days</t>
  </si>
  <si>
    <t>immunosuppressiva, selectieve L04AA04</t>
  </si>
  <si>
    <t>L04AA04 </t>
  </si>
  <si>
    <t>25 mg</t>
  </si>
  <si>
    <t>every 3-14 days</t>
  </si>
  <si>
    <t>immunosuppressiva, selectieve L04AA55</t>
  </si>
  <si>
    <t>L04AA55</t>
  </si>
  <si>
    <t>50 mg/ml 22 ml</t>
  </si>
  <si>
    <t>coxib's M01AH04</t>
  </si>
  <si>
    <t>M01AH04 </t>
  </si>
  <si>
    <t>Parenteral i.v. i.m</t>
  </si>
  <si>
    <t xml:space="preserve">M01AX17  M02AA26 </t>
  </si>
  <si>
    <t>spierrelaxantia, centraal werkend M03BX01</t>
  </si>
  <si>
    <t>M03BX01</t>
  </si>
  <si>
    <t>50
0.55</t>
  </si>
  <si>
    <t>milligram
milligram</t>
  </si>
  <si>
    <t>oral
parenteral</t>
  </si>
  <si>
    <t>50 mg</t>
  </si>
  <si>
    <t>M09AX08</t>
  </si>
  <si>
    <r>
      <t>anesthetica, lokaal, parenteraal</t>
    </r>
    <r>
      <rPr>
        <sz val="12"/>
        <rFont val="RO Sans"/>
      </rPr>
      <t> , </t>
    </r>
    <r>
      <rPr>
        <u/>
        <sz val="12"/>
        <rFont val="RO Sans"/>
      </rPr>
      <t>antiaritmica klasse I</t>
    </r>
    <r>
      <rPr>
        <sz val="12"/>
        <rFont val="RO Sans"/>
      </rPr>
      <t> N01BB02</t>
    </r>
  </si>
  <si>
    <t>N01BB02</t>
  </si>
  <si>
    <t>Topical</t>
  </si>
  <si>
    <t>50 mg/g 15 g zalf
injectie</t>
  </si>
  <si>
    <t>as needed</t>
  </si>
  <si>
    <t>4,29
0,95</t>
  </si>
  <si>
    <t xml:space="preserve">8,795
0,95
</t>
  </si>
  <si>
    <t>Skin substitute</t>
  </si>
  <si>
    <t>Parenteral i.v.
oral
IUD</t>
  </si>
  <si>
    <t>oral
parenteral i.v. s.c.</t>
  </si>
  <si>
    <t>adrenerge en dopaminerge middelen C01CA26</t>
  </si>
  <si>
    <t>R01BA02</t>
  </si>
  <si>
    <t>antidota, overige V03AB15</t>
  </si>
  <si>
    <t>V03AB15 </t>
  </si>
  <si>
    <t>1 ml (0,4 mg/ml)</t>
  </si>
  <si>
    <t>as needed once</t>
  </si>
  <si>
    <t>Targeted &gt; 3 genes</t>
  </si>
  <si>
    <t>DDD</t>
  </si>
  <si>
    <t>Unit</t>
  </si>
  <si>
    <t>Total score</t>
  </si>
  <si>
    <t>aceetanilidederivaten N02BE01</t>
  </si>
  <si>
    <t>N02BE01</t>
  </si>
  <si>
    <t>oral
parental
rectal</t>
  </si>
  <si>
    <t>3 g</t>
  </si>
  <si>
    <t>salicylaten als analgeticum N02BA01</t>
  </si>
  <si>
    <t>N02BA01</t>
  </si>
  <si>
    <t>3
1
3</t>
  </si>
  <si>
    <t>C01EB10</t>
  </si>
  <si>
    <t>parental i.v.</t>
  </si>
  <si>
    <t>retinoïden, systemisch D11AH04</t>
  </si>
  <si>
    <t>D11AH04</t>
  </si>
  <si>
    <t>pyrimidine-antagonisten L01BC07</t>
  </si>
  <si>
    <t>L01BC07</t>
  </si>
  <si>
    <t xml:space="preserve">parenteral s.c.
oral
</t>
  </si>
  <si>
    <t xml:space="preserve">100 mg/injection
300 mg </t>
  </si>
  <si>
    <t>218,7
1003,95</t>
  </si>
  <si>
    <t>immunosuppressiva, overige L04AX01</t>
  </si>
  <si>
    <t>L04AX01</t>
  </si>
  <si>
    <t>oral
parental</t>
  </si>
  <si>
    <t>a histone deacetylase inhibitor drug</t>
  </si>
  <si>
    <t>L01XH04</t>
  </si>
  <si>
    <t>retinoïden, systemisch L01XF03</t>
  </si>
  <si>
    <t>L01XF03</t>
  </si>
  <si>
    <t>capsule</t>
  </si>
  <si>
    <t xml:space="preserve">75 mg </t>
  </si>
  <si>
    <t>vitamine d en analoga D05AX03</t>
  </si>
  <si>
    <t>A11CC04; D05AX03</t>
  </si>
  <si>
    <t>topical
oral</t>
  </si>
  <si>
    <t>3 ug/g 15 g
1 ug</t>
  </si>
  <si>
    <t>4,81
1,13</t>
  </si>
  <si>
    <t>4,81
1,04</t>
  </si>
  <si>
    <t>alkylerende middelen L01AD01</t>
  </si>
  <si>
    <t>L01AD01</t>
  </si>
  <si>
    <t xml:space="preserve">100 mg </t>
  </si>
  <si>
    <t>every 6 weeks</t>
  </si>
  <si>
    <t>platinaverbindingen L01XA01</t>
  </si>
  <si>
    <t>L01XA01 </t>
  </si>
  <si>
    <t>1 mg/ml 100 ml</t>
  </si>
  <si>
    <t>Every 3-4 weeks</t>
  </si>
  <si>
    <t xml:space="preserve">IUD
oral
parenteral
</t>
  </si>
  <si>
    <t>450 mg</t>
  </si>
  <si>
    <t>alkylerende middelen L01AA01</t>
  </si>
  <si>
    <t>L01AA01</t>
  </si>
  <si>
    <t xml:space="preserve">oral
parenteral </t>
  </si>
  <si>
    <t>1000 mg</t>
  </si>
  <si>
    <t xml:space="preserve">18,04
13,844
</t>
  </si>
  <si>
    <t>18,04
13,4</t>
  </si>
  <si>
    <t>calcineurineremmers L04AD01</t>
  </si>
  <si>
    <t>L04AD01</t>
  </si>
  <si>
    <t>pyrimidine-antagonisten L01BC01</t>
  </si>
  <si>
    <t>L01BC01 </t>
  </si>
  <si>
    <t>parenteral i.v.
parenteral s.c.</t>
  </si>
  <si>
    <t>100 mg/ml 1 ml</t>
  </si>
  <si>
    <t>corticosteroïden, systemisch H02AB02</t>
  </si>
  <si>
    <t>H02AB02 
D07AB19
D07XB05</t>
  </si>
  <si>
    <t>1.5</t>
  </si>
  <si>
    <t>1,5 mg
4 mg/ml 1 ml</t>
  </si>
  <si>
    <t>0,11
3,95</t>
  </si>
  <si>
    <t>0,11
2,65</t>
  </si>
  <si>
    <t>benzodiazepine agonisten N05BA01</t>
  </si>
  <si>
    <t>N05BA01 </t>
  </si>
  <si>
    <t>10 mg</t>
  </si>
  <si>
    <t>NSAID's, systemisch M01AB05</t>
  </si>
  <si>
    <t>D11AX18
M02AA15
M01AB05</t>
  </si>
  <si>
    <t>10 mg/g 15 g
0,1 g</t>
  </si>
  <si>
    <t>1,07
0,11</t>
  </si>
  <si>
    <t>5,08
0,06</t>
  </si>
  <si>
    <t>G03CB02
L02AA01</t>
  </si>
  <si>
    <t>0.2
1
3</t>
  </si>
  <si>
    <t>oral
vaginal
oral</t>
  </si>
  <si>
    <t>antracyclinederivaten L01DB01</t>
  </si>
  <si>
    <t>L01DB01</t>
  </si>
  <si>
    <t>2 mg/ml 10 ml</t>
  </si>
  <si>
    <t>Every 2-6 weeks</t>
  </si>
  <si>
    <t>oestrogenen G03CA03</t>
  </si>
  <si>
    <t>G03CA03</t>
  </si>
  <si>
    <t xml:space="preserve">0.3 	
2 	
1 	
0.3 	
5 	
50 	
1 	
1.53 	
25 	
7.5 	</t>
  </si>
  <si>
    <t xml:space="preserve">mg 
mg 	
mg
mg
mg
mcg 
mg 
mg 
mcg 
mcg </t>
  </si>
  <si>
    <t xml:space="preserve">N 	
O 	
P 	
P 	
R 	
TD 	
TD 
TD 
V 	
V </t>
  </si>
  <si>
    <t>2 mg</t>
  </si>
  <si>
    <t>podofyllotoxinederivaten L01CB01</t>
  </si>
  <si>
    <t>L01CB01</t>
  </si>
  <si>
    <t>20 mg/ml 5 ml
50 mg</t>
  </si>
  <si>
    <t>12,26
9,14</t>
  </si>
  <si>
    <t>10,21
9,14</t>
  </si>
  <si>
    <t>fibraten C10AB05</t>
  </si>
  <si>
    <t>C10AB05</t>
  </si>
  <si>
    <t>antihistaminica, systemisch R06AX26</t>
  </si>
  <si>
    <t>R06AX26 </t>
  </si>
  <si>
    <t xml:space="preserve">0.12 </t>
  </si>
  <si>
    <t>0,12 g</t>
  </si>
  <si>
    <t>pyrimidine-antagonisten L01BC02</t>
  </si>
  <si>
    <t>L01BC02</t>
  </si>
  <si>
    <t>parenteral i.v.
topical</t>
  </si>
  <si>
    <t>50 mg/g 15 g
50 mg/ml 5 ml</t>
  </si>
  <si>
    <t>14,94
2,10</t>
  </si>
  <si>
    <t>14,9325
2,10</t>
  </si>
  <si>
    <t>gas</t>
  </si>
  <si>
    <t>4% in 60 ml</t>
  </si>
  <si>
    <t>pyrimidine-antagonisten L01BC05</t>
  </si>
  <si>
    <t>L01BC05</t>
  </si>
  <si>
    <t>40 mg/ml 5 ml</t>
  </si>
  <si>
    <t>desinfectantia, mond- en keelholte</t>
  </si>
  <si>
    <t>D08AX01
A01AB02</t>
  </si>
  <si>
    <t>oromucosal desinfectant</t>
  </si>
  <si>
    <t>300 mg/ml 100 ml</t>
  </si>
  <si>
    <t>4 times daily</t>
  </si>
  <si>
    <t>NSAID's, systemisch M01AB01</t>
  </si>
  <si>
    <t>M01AB01
M02AA23</t>
  </si>
  <si>
    <t>topo-isomerase I-remmers L01CE02</t>
  </si>
  <si>
    <t>L01CE02</t>
  </si>
  <si>
    <t>20 mg/ml 2 ml</t>
  </si>
  <si>
    <t>Every 2-3 weeks</t>
  </si>
  <si>
    <t>retinoïden, systemisch D10BA01</t>
  </si>
  <si>
    <t>D10AD04
D10BA01
D10AD54</t>
  </si>
  <si>
    <t>30 mg</t>
  </si>
  <si>
    <t>immunosuppressiva, overige L04AX03</t>
  </si>
  <si>
    <t xml:space="preserve">D10AD54
L04AX03 </t>
  </si>
  <si>
    <t>2.5</t>
  </si>
  <si>
    <t>2,5 mg
20 mg/ml per wegwerpspuit</t>
  </si>
  <si>
    <t>weekly</t>
  </si>
  <si>
    <t>0,19
10,29</t>
  </si>
  <si>
    <t>0,18
6,17</t>
  </si>
  <si>
    <t>corticosteroïden, systemisch H02AB04</t>
  </si>
  <si>
    <t xml:space="preserve">D07AA01
D10AA02 
H02AB04 </t>
  </si>
  <si>
    <t>7.5
20</t>
  </si>
  <si>
    <t>40 mg/ml</t>
  </si>
  <si>
    <t>A10BF02</t>
  </si>
  <si>
    <t>cytostatische antibiotica L01DC03</t>
  </si>
  <si>
    <t>L01DC03</t>
  </si>
  <si>
    <t xml:space="preserve">10 mg </t>
  </si>
  <si>
    <t>Every 3-12 weken</t>
  </si>
  <si>
    <t>middelen bij nicotineverslaving N07BA01</t>
  </si>
  <si>
    <t>N07BA01</t>
  </si>
  <si>
    <t xml:space="preserve">30 
60 
30 
30 	
14 </t>
  </si>
  <si>
    <t xml:space="preserve">Chewing gum 	
Inhal 	
N 	
SL 	
TD </t>
  </si>
  <si>
    <t>R07AX01 </t>
  </si>
  <si>
    <t>V03AN0</t>
  </si>
  <si>
    <t>22% in 500 ml</t>
  </si>
  <si>
    <t>corticosteroïden, systemisch H02AB06</t>
  </si>
  <si>
    <t xml:space="preserve">D07AA03 
D07XA02 
H02AB06 </t>
  </si>
  <si>
    <t>progestagenen, excl. anticonceptiva G03DA04</t>
  </si>
  <si>
    <t>G03DA04</t>
  </si>
  <si>
    <t xml:space="preserve">0.3 	
5 	
0.2 
90 </t>
  </si>
  <si>
    <t>gram
milligram
gram
milligram</t>
  </si>
  <si>
    <t>oral
parental
rectal
vaginal</t>
  </si>
  <si>
    <t>0,3 g</t>
  </si>
  <si>
    <r>
      <t>rifamycine-groep</t>
    </r>
    <r>
      <rPr>
        <sz val="12"/>
        <rFont val="RO Sans"/>
      </rPr>
      <t> , </t>
    </r>
    <r>
      <rPr>
        <u/>
        <sz val="12"/>
        <rFont val="RO Sans"/>
      </rPr>
      <t>tuberculosemiddelen</t>
    </r>
    <r>
      <rPr>
        <sz val="12"/>
        <rFont val="RO Sans"/>
      </rPr>
      <t> J04AB02</t>
    </r>
  </si>
  <si>
    <t>J04AB02</t>
  </si>
  <si>
    <t>0.6</t>
  </si>
  <si>
    <t>0,6 g</t>
  </si>
  <si>
    <t>A10BG02</t>
  </si>
  <si>
    <t>statinen C10AA07</t>
  </si>
  <si>
    <t>C10AA07 </t>
  </si>
  <si>
    <t>A12CE</t>
  </si>
  <si>
    <t>oral
rectal
topical</t>
  </si>
  <si>
    <t>100 g</t>
  </si>
  <si>
    <t>D08AL01; D11AF1</t>
  </si>
  <si>
    <t>500 mg/g oplossing 50%</t>
  </si>
  <si>
    <t>statinen C10AA01</t>
  </si>
  <si>
    <t>C10AA01</t>
  </si>
  <si>
    <t>anti-oestrogenen L02BA01</t>
  </si>
  <si>
    <t>L02BA01 </t>
  </si>
  <si>
    <t>immunosuppressiva, selectieve L04AA29</t>
  </si>
  <si>
    <t>L04AA29</t>
  </si>
  <si>
    <t>retinoïden, cutaan/oromucosaal D10AD01</t>
  </si>
  <si>
    <t>D10AD01 
D10AD51</t>
  </si>
  <si>
    <t>0,5 mg/g 15 g</t>
  </si>
  <si>
    <t>A10BG01</t>
  </si>
  <si>
    <t>0.4</t>
  </si>
  <si>
    <t>anti-epileptica N03AG01</t>
  </si>
  <si>
    <t>N03AG01</t>
  </si>
  <si>
    <t>1,5 g</t>
  </si>
  <si>
    <t>vinca-alkaloïden L01CA02</t>
  </si>
  <si>
    <t>L01CA02</t>
  </si>
  <si>
    <t>1 mg/ml 1ml</t>
  </si>
  <si>
    <t>L01XH01 </t>
  </si>
  <si>
    <t>adstringentia D02AB</t>
  </si>
  <si>
    <t>A12CB</t>
  </si>
  <si>
    <t xml:space="preserve">Total score without pricing </t>
  </si>
  <si>
    <t>Sheet</t>
  </si>
  <si>
    <t>pharmaco-transcriptomic lookup</t>
  </si>
  <si>
    <t>drug-gene search</t>
  </si>
  <si>
    <t>drug-gene search &amp; pharmaco-transcriptomic lookup</t>
  </si>
  <si>
    <t>Efficacy (phase 2 trials completed and at least ongoing phase 3 trial) in inflammatory diseases (1) or skin diseases (2) based on clinicaltrials.gov</t>
  </si>
  <si>
    <t>Anatomical Therapeutic Classification-code according to Farmacotherapeutisch Kompas</t>
  </si>
  <si>
    <t>Anatomical Therapeutic Classification-code according to World Health Organization</t>
  </si>
  <si>
    <t>Anatomical Therapeutic Classification code points</t>
  </si>
  <si>
    <t>(Possibility of compounding into) a topical application</t>
  </si>
  <si>
    <t>Dosing according to Farmacotherapeutisch Kompas</t>
  </si>
  <si>
    <t>Frequency according to Farmacotherapeutisch Kompas</t>
  </si>
  <si>
    <t>Pricing according to Farmacotherapeutisch Kompas</t>
  </si>
  <si>
    <t>Pricing according to Farmacotherapeutisch Kompas or KNMP kennisbank</t>
  </si>
  <si>
    <t>Adverse events points based on Farmacotherapeutisch Kompas</t>
  </si>
  <si>
    <t>Pricing points</t>
  </si>
  <si>
    <t>World Health Organization essential medicine list 2023</t>
  </si>
  <si>
    <t>Available to order KNMP Kennisbank</t>
  </si>
  <si>
    <t xml:space="preserve">Adverse Events
</t>
  </si>
  <si>
    <t>Adverse Events</t>
  </si>
  <si>
    <t xml:space="preserve">Unit </t>
  </si>
  <si>
    <t>Annual costs in euro</t>
  </si>
  <si>
    <t>ST1</t>
  </si>
  <si>
    <t>ST2</t>
  </si>
  <si>
    <t>ST3</t>
  </si>
  <si>
    <t>ST4</t>
  </si>
  <si>
    <t>ST5</t>
  </si>
  <si>
    <t>ST6</t>
  </si>
  <si>
    <t>ST7</t>
  </si>
  <si>
    <t>ST8</t>
  </si>
  <si>
    <t>ST9</t>
  </si>
  <si>
    <t>ST10</t>
  </si>
  <si>
    <t>ST11</t>
  </si>
  <si>
    <t>ST12</t>
  </si>
  <si>
    <t>ST13</t>
  </si>
  <si>
    <t>Title</t>
  </si>
  <si>
    <t>Abbreviations</t>
  </si>
  <si>
    <t>VHE</t>
  </si>
  <si>
    <t>Vesicular hand eczema</t>
  </si>
  <si>
    <t>Hand eczema</t>
  </si>
  <si>
    <t>HE</t>
  </si>
  <si>
    <t>s/eQTL</t>
  </si>
  <si>
    <t>splicing/expression quantitative trait locus</t>
  </si>
  <si>
    <t>GTEx</t>
  </si>
  <si>
    <t xml:space="preserve">genotype-tissue expression </t>
  </si>
  <si>
    <t>GWAS</t>
  </si>
  <si>
    <t>Genome-wide association study</t>
  </si>
  <si>
    <t>rs6011058</t>
  </si>
  <si>
    <t>chr20_63725275_C_T_b38</t>
  </si>
  <si>
    <t>63736712:63737533:clu_32173</t>
  </si>
  <si>
    <t>8.2e-11</t>
  </si>
  <si>
    <t>Skin - Not Sun Exposed (Suprapubic)</t>
  </si>
  <si>
    <t>0.0000018</t>
  </si>
  <si>
    <t>63736712:63737533:clu_31448</t>
  </si>
  <si>
    <t>Targetes &gt;3 genes</t>
  </si>
  <si>
    <t>Table S1. sQTL (A) and eQTL (B) lookup results of the (V)HE GWAS locus in skin based on GTEx database.</t>
  </si>
  <si>
    <t>Table S2. Node centrality parameters calculated for VHE combined network through network analysis with Cytoscape.</t>
  </si>
  <si>
    <t>Table S3. Centrality parameters calculated for interactions in the (V)HE combined network through network analysis with Cytoscape.</t>
  </si>
  <si>
    <t>Table S4. Functional enrichment results of the 52 VHE DEGs (A) and the three HE QTLs (B) in Reactome pathways.</t>
  </si>
  <si>
    <t>Table S5. Functional enrichment of the combined (V)HE network, including 52 VHE genes, 3 HE genes, and 23 linker genes, in Reactome pathways.</t>
  </si>
  <si>
    <t>Table S6. Functional enrichment results of the 11 identified modules within the combined (V)HE network.</t>
  </si>
  <si>
    <t>Table S7. Functional enrichment results of the combined (V)HE network in functional categories from 12 different databases using STRING.</t>
  </si>
  <si>
    <t>Table S8. Functional enrichment results of the combined (V)HE network in functional categories from 12 different databases using STRING.</t>
  </si>
  <si>
    <t>Table S9. Drugs targeting (V)HE genes based on DrugBank database.</t>
  </si>
  <si>
    <t>Table S10. Results of the pharmaco-transcriptomic lookups based on DrugBank database.</t>
  </si>
  <si>
    <t>Table S11. Ranking system of drugs targeting (V)HE genes based on DrugBank database.</t>
  </si>
  <si>
    <t>Table S12. Ranking system of results of the pharmaco-transcriptomic lookups based on DrugBank database.</t>
  </si>
  <si>
    <t>Table S13. Total ranking score of drug repurposing candidates for treatment of (V)HE with and without pricing criteria</t>
  </si>
  <si>
    <r>
      <rPr>
        <b/>
        <sz val="11"/>
        <color theme="1"/>
        <rFont val="Calibri"/>
        <family val="2"/>
        <scheme val="minor"/>
      </rPr>
      <t>Table S1.</t>
    </r>
    <r>
      <rPr>
        <sz val="11"/>
        <color theme="1"/>
        <rFont val="Calibri"/>
        <family val="2"/>
        <scheme val="minor"/>
      </rPr>
      <t xml:space="preserve"> sQTL (A) and eQTL (B) lookup results of the VHE GWAS locus in skin based on GTEx database.</t>
    </r>
  </si>
  <si>
    <r>
      <rPr>
        <b/>
        <sz val="11"/>
        <color theme="1"/>
        <rFont val="Calibri"/>
        <family val="2"/>
        <scheme val="minor"/>
      </rPr>
      <t>Table S2</t>
    </r>
    <r>
      <rPr>
        <sz val="11"/>
        <color theme="1"/>
        <rFont val="Calibri"/>
        <family val="2"/>
        <scheme val="minor"/>
      </rPr>
      <t>. Node centrality parameters calculated for (V)HE combined network through network analysis with Cytoscape.</t>
    </r>
  </si>
  <si>
    <r>
      <rPr>
        <b/>
        <sz val="11"/>
        <color theme="1"/>
        <rFont val="Calibri"/>
        <family val="2"/>
        <scheme val="minor"/>
      </rPr>
      <t>Table S3</t>
    </r>
    <r>
      <rPr>
        <sz val="11"/>
        <color theme="1"/>
        <rFont val="Calibri"/>
        <family val="2"/>
        <scheme val="minor"/>
      </rPr>
      <t>. Centrality parameters calculated for interactions in the (V)HE combined network through network analysis with Cytoscape.</t>
    </r>
  </si>
  <si>
    <r>
      <rPr>
        <b/>
        <sz val="11"/>
        <color theme="1"/>
        <rFont val="Calibri"/>
        <family val="2"/>
        <scheme val="minor"/>
      </rPr>
      <t>Table S4</t>
    </r>
    <r>
      <rPr>
        <sz val="11"/>
        <color theme="1"/>
        <rFont val="Calibri"/>
        <family val="2"/>
        <scheme val="minor"/>
      </rPr>
      <t>. Functional enrichment results of the 52 VHE DEGs (A) and the three HE QTLs (B) in Reactome pathways.</t>
    </r>
  </si>
  <si>
    <r>
      <rPr>
        <b/>
        <sz val="11"/>
        <color theme="1"/>
        <rFont val="Calibri"/>
        <family val="2"/>
        <scheme val="minor"/>
      </rPr>
      <t>Table S5</t>
    </r>
    <r>
      <rPr>
        <sz val="11"/>
        <color theme="1"/>
        <rFont val="Calibri"/>
        <family val="2"/>
        <scheme val="minor"/>
      </rPr>
      <t>. Functional enrichment of the combined (V)HE network, including 52 VHE genes, 3 HE genes, and 23 linker genes, in Reactome pathways.</t>
    </r>
  </si>
  <si>
    <r>
      <rPr>
        <b/>
        <sz val="11"/>
        <color theme="1"/>
        <rFont val="Calibri"/>
        <family val="2"/>
        <scheme val="minor"/>
      </rPr>
      <t>Table S6</t>
    </r>
    <r>
      <rPr>
        <sz val="11"/>
        <color theme="1"/>
        <rFont val="Calibri"/>
        <family val="2"/>
        <scheme val="minor"/>
      </rPr>
      <t>. Functional enrichment results of the 11 identified modules within the combined (V)HE network.</t>
    </r>
  </si>
  <si>
    <r>
      <rPr>
        <b/>
        <sz val="11"/>
        <color theme="1"/>
        <rFont val="Calibri"/>
        <family val="2"/>
        <scheme val="minor"/>
      </rPr>
      <t>Table S7</t>
    </r>
    <r>
      <rPr>
        <sz val="11"/>
        <color theme="1"/>
        <rFont val="Calibri"/>
        <family val="2"/>
        <scheme val="minor"/>
      </rPr>
      <t>. Functional enrichment results of the combined (V)HE network in functional categories from 12 different databases using STRING.</t>
    </r>
  </si>
  <si>
    <r>
      <rPr>
        <b/>
        <sz val="11"/>
        <color theme="1"/>
        <rFont val="Calibri"/>
        <family val="2"/>
        <scheme val="minor"/>
      </rPr>
      <t>Table S8</t>
    </r>
    <r>
      <rPr>
        <sz val="11"/>
        <color theme="1"/>
        <rFont val="Calibri"/>
        <family val="2"/>
        <scheme val="minor"/>
      </rPr>
      <t>. Functional enrichment results of the combined (V)HE network in functional categories from 12 different databases using STRING.</t>
    </r>
  </si>
  <si>
    <r>
      <rPr>
        <b/>
        <sz val="11"/>
        <color theme="1"/>
        <rFont val="Calibri"/>
        <family val="2"/>
        <scheme val="minor"/>
      </rPr>
      <t>Table S9</t>
    </r>
    <r>
      <rPr>
        <sz val="11"/>
        <color theme="1"/>
        <rFont val="Calibri"/>
        <family val="2"/>
        <scheme val="minor"/>
      </rPr>
      <t>. Drugs targeting (V)HE genes based on DrugBank database.</t>
    </r>
  </si>
  <si>
    <r>
      <rPr>
        <b/>
        <sz val="11"/>
        <color theme="1"/>
        <rFont val="Calibri"/>
        <family val="2"/>
        <scheme val="minor"/>
      </rPr>
      <t>Table S10</t>
    </r>
    <r>
      <rPr>
        <sz val="11"/>
        <color theme="1"/>
        <rFont val="Calibri"/>
        <family val="2"/>
        <scheme val="minor"/>
      </rPr>
      <t>. Results of the pharmaco-transcriptomic lookups based on DrugBank database.</t>
    </r>
  </si>
  <si>
    <r>
      <rPr>
        <b/>
        <sz val="11"/>
        <rFont val="Calibri"/>
        <family val="2"/>
        <scheme val="minor"/>
      </rPr>
      <t>Table S11</t>
    </r>
    <r>
      <rPr>
        <sz val="11"/>
        <rFont val="Calibri"/>
        <family val="2"/>
        <scheme val="minor"/>
      </rPr>
      <t>. Ranking system of drugs targeting (V)HE genes based on DrugBank database.</t>
    </r>
  </si>
  <si>
    <r>
      <rPr>
        <b/>
        <sz val="11"/>
        <rFont val="Calibri"/>
        <family val="2"/>
        <scheme val="minor"/>
      </rPr>
      <t>Table S12</t>
    </r>
    <r>
      <rPr>
        <sz val="11"/>
        <rFont val="Calibri"/>
        <family val="2"/>
        <scheme val="minor"/>
      </rPr>
      <t>. Ranking system of results of the pharmaco-transcriptomic lookups based on DrugBank database.</t>
    </r>
  </si>
  <si>
    <r>
      <t>Table S13.</t>
    </r>
    <r>
      <rPr>
        <sz val="11"/>
        <color theme="1"/>
        <rFont val="Calibri"/>
        <family val="2"/>
        <scheme val="minor"/>
      </rPr>
      <t xml:space="preserve"> Total ranking score of drug repurposing candidates for treatment of (V)HE with and without pricing criteria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</si>
</sst>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 #,##0.00"/>
  </numFmts>
  <fonts count="15">
    <font>
      <sz val="11"/>
      <color theme="1"/>
      <name val="Calibri"/>
      <family val="2"/>
      <scheme val="minor"/>
    </font>
    <font>
      <b/>
      <sz val="11"/>
      <color theme="1"/>
      <name val="Calibri"/>
      <family val="2"/>
      <scheme val="minor"/>
    </font>
    <font>
      <i/>
      <sz val="11"/>
      <color theme="1"/>
      <name val="Calibri"/>
      <family val="2"/>
      <scheme val="minor"/>
    </font>
    <font>
      <vertAlign val="superscript"/>
      <sz val="11"/>
      <color theme="1"/>
      <name val="Calibri"/>
      <family val="2"/>
      <scheme val="minor"/>
    </font>
    <font>
      <u/>
      <sz val="11"/>
      <color theme="10"/>
      <name val="Calibri"/>
      <family val="2"/>
      <scheme val="minor"/>
    </font>
    <font>
      <sz val="11"/>
      <name val="Calibri"/>
      <family val="2"/>
      <scheme val="minor"/>
    </font>
    <font>
      <b/>
      <sz val="11"/>
      <name val="Calibri"/>
      <family val="2"/>
      <scheme val="minor"/>
    </font>
    <font>
      <u/>
      <sz val="11"/>
      <name val="Calibri"/>
      <family val="2"/>
      <scheme val="minor"/>
    </font>
    <font>
      <sz val="9"/>
      <name val="Verdana"/>
      <family val="2"/>
    </font>
    <font>
      <vertAlign val="superscript"/>
      <sz val="11"/>
      <name val="Calibri"/>
      <family val="2"/>
      <scheme val="minor"/>
    </font>
    <font>
      <u/>
      <sz val="12"/>
      <name val="RO Sans"/>
    </font>
    <font>
      <sz val="12"/>
      <name val="RO Sans"/>
    </font>
    <font>
      <b/>
      <sz val="11"/>
      <name val="Arial"/>
      <family val="2"/>
    </font>
    <font>
      <sz val="8"/>
      <name val="Calibri"/>
      <family val="2"/>
      <scheme val="minor"/>
    </font>
    <font>
      <sz val="11"/>
      <color rgb="FF333333"/>
      <name val="Arial"/>
      <family val="2"/>
    </font>
  </fonts>
  <fills count="2">
    <fill>
      <patternFill patternType="none"/>
    </fill>
    <fill>
      <patternFill patternType="gray125"/>
    </fill>
  </fills>
  <borders count="3">
    <border>
      <left/>
      <right/>
      <top/>
      <bottom/>
      <diagonal/>
    </border>
    <border>
      <left/>
      <right/>
      <top/>
      <bottom style="medium">
        <color indexed="64"/>
      </bottom>
      <diagonal/>
    </border>
    <border>
      <left/>
      <right/>
      <top/>
      <bottom style="thin">
        <color indexed="64"/>
      </bottom>
      <diagonal/>
    </border>
  </borders>
  <cellStyleXfs count="2">
    <xf numFmtId="0" fontId="0" fillId="0" borderId="0"/>
    <xf numFmtId="0" fontId="4" fillId="0" borderId="0" applyNumberFormat="0" applyFill="0" applyBorder="0" applyAlignment="0" applyProtection="0"/>
  </cellStyleXfs>
  <cellXfs count="72">
    <xf numFmtId="0" fontId="0" fillId="0" borderId="0" xfId="0"/>
    <xf numFmtId="11" fontId="0" fillId="0" borderId="0" xfId="0" applyNumberFormat="1"/>
    <xf numFmtId="0" fontId="1" fillId="0" borderId="0" xfId="0" applyFont="1"/>
    <xf numFmtId="0" fontId="0" fillId="0" borderId="0" xfId="0" applyAlignment="1">
      <alignment wrapText="1"/>
    </xf>
    <xf numFmtId="0" fontId="1" fillId="0" borderId="1" xfId="0" applyFont="1" applyBorder="1"/>
    <xf numFmtId="0" fontId="0" fillId="0" borderId="1" xfId="0" applyBorder="1"/>
    <xf numFmtId="11" fontId="0" fillId="0" borderId="1" xfId="0" applyNumberFormat="1" applyBorder="1"/>
    <xf numFmtId="0" fontId="2" fillId="0" borderId="0" xfId="0" applyFont="1"/>
    <xf numFmtId="0" fontId="2" fillId="0" borderId="1" xfId="0" applyFont="1" applyBorder="1"/>
    <xf numFmtId="0" fontId="1" fillId="0" borderId="1" xfId="0" applyFont="1" applyBorder="1" applyAlignment="1">
      <alignment wrapText="1"/>
    </xf>
    <xf numFmtId="0" fontId="0" fillId="0" borderId="0" xfId="0" applyAlignment="1">
      <alignment vertical="top" wrapText="1"/>
    </xf>
    <xf numFmtId="0" fontId="0" fillId="0" borderId="0" xfId="0" applyAlignment="1">
      <alignment vertical="top"/>
    </xf>
    <xf numFmtId="0" fontId="1" fillId="0" borderId="1" xfId="0" applyFont="1" applyBorder="1" applyAlignment="1">
      <alignment vertical="top"/>
    </xf>
    <xf numFmtId="0" fontId="1" fillId="0" borderId="1" xfId="0" applyFont="1" applyBorder="1" applyAlignment="1">
      <alignment vertical="top" wrapText="1"/>
    </xf>
    <xf numFmtId="0" fontId="0" fillId="0" borderId="1" xfId="0" applyBorder="1" applyAlignment="1">
      <alignment vertical="top"/>
    </xf>
    <xf numFmtId="0" fontId="0" fillId="0" borderId="1" xfId="0" applyBorder="1" applyAlignment="1">
      <alignment vertical="top" wrapText="1"/>
    </xf>
    <xf numFmtId="0" fontId="1" fillId="0" borderId="2" xfId="0" applyFont="1" applyBorder="1" applyAlignment="1">
      <alignment wrapText="1"/>
    </xf>
    <xf numFmtId="0" fontId="5" fillId="0" borderId="0" xfId="0" applyFont="1" applyAlignment="1">
      <alignment horizontal="left" vertical="top"/>
    </xf>
    <xf numFmtId="164" fontId="5" fillId="0" borderId="0" xfId="0" applyNumberFormat="1" applyFont="1" applyAlignment="1">
      <alignment horizontal="left" vertical="top"/>
    </xf>
    <xf numFmtId="164" fontId="5" fillId="0" borderId="0" xfId="0" applyNumberFormat="1" applyFont="1" applyAlignment="1">
      <alignment horizontal="left"/>
    </xf>
    <xf numFmtId="2" fontId="5" fillId="0" borderId="0" xfId="0" applyNumberFormat="1" applyFont="1" applyAlignment="1">
      <alignment horizontal="left" vertical="top"/>
    </xf>
    <xf numFmtId="1" fontId="5" fillId="0" borderId="0" xfId="0" applyNumberFormat="1" applyFont="1" applyAlignment="1">
      <alignment horizontal="left" vertical="top"/>
    </xf>
    <xf numFmtId="0" fontId="6" fillId="0" borderId="1" xfId="0" applyFont="1" applyBorder="1" applyAlignment="1">
      <alignment horizontal="left" vertical="top"/>
    </xf>
    <xf numFmtId="164" fontId="6" fillId="0" borderId="1" xfId="0" applyNumberFormat="1" applyFont="1" applyBorder="1" applyAlignment="1">
      <alignment horizontal="left" vertical="top"/>
    </xf>
    <xf numFmtId="2" fontId="6" fillId="0" borderId="1" xfId="0" applyNumberFormat="1" applyFont="1" applyBorder="1" applyAlignment="1">
      <alignment horizontal="left" vertical="top"/>
    </xf>
    <xf numFmtId="1" fontId="6" fillId="0" borderId="1" xfId="0" applyNumberFormat="1" applyFont="1" applyBorder="1" applyAlignment="1">
      <alignment horizontal="left" vertical="top"/>
    </xf>
    <xf numFmtId="0" fontId="5" fillId="0" borderId="2" xfId="0" applyFont="1" applyBorder="1" applyAlignment="1">
      <alignment horizontal="left" vertical="top"/>
    </xf>
    <xf numFmtId="0" fontId="7" fillId="0" borderId="0" xfId="1" applyFont="1" applyFill="1" applyAlignment="1">
      <alignment horizontal="left" vertical="top"/>
    </xf>
    <xf numFmtId="0" fontId="8" fillId="0" borderId="0" xfId="0" applyFont="1" applyAlignment="1">
      <alignment horizontal="left" vertical="top"/>
    </xf>
    <xf numFmtId="0" fontId="5" fillId="0" borderId="0" xfId="0" applyFont="1" applyAlignment="1">
      <alignment horizontal="left" vertical="top" wrapText="1"/>
    </xf>
    <xf numFmtId="0" fontId="7" fillId="0" borderId="0" xfId="1" applyFont="1" applyFill="1" applyBorder="1" applyAlignment="1">
      <alignment horizontal="left" vertical="top"/>
    </xf>
    <xf numFmtId="0" fontId="10" fillId="0" borderId="0" xfId="0" applyFont="1" applyAlignment="1">
      <alignment horizontal="left" vertical="top"/>
    </xf>
    <xf numFmtId="164" fontId="5" fillId="0" borderId="0" xfId="0" applyNumberFormat="1" applyFont="1" applyAlignment="1">
      <alignment horizontal="left" vertical="top" wrapText="1"/>
    </xf>
    <xf numFmtId="2" fontId="5" fillId="0" borderId="0" xfId="0" applyNumberFormat="1" applyFont="1" applyAlignment="1">
      <alignment horizontal="left" vertical="top" wrapText="1"/>
    </xf>
    <xf numFmtId="0" fontId="8" fillId="0" borderId="0" xfId="0" applyFont="1" applyAlignment="1">
      <alignment horizontal="left"/>
    </xf>
    <xf numFmtId="0" fontId="8" fillId="0" borderId="2" xfId="0" applyFont="1" applyBorder="1" applyAlignment="1">
      <alignment horizontal="left" vertical="top"/>
    </xf>
    <xf numFmtId="164" fontId="5" fillId="0" borderId="2" xfId="0" applyNumberFormat="1" applyFont="1" applyBorder="1" applyAlignment="1">
      <alignment horizontal="left" vertical="top"/>
    </xf>
    <xf numFmtId="164" fontId="5" fillId="0" borderId="2" xfId="0" applyNumberFormat="1" applyFont="1" applyBorder="1" applyAlignment="1">
      <alignment horizontal="left"/>
    </xf>
    <xf numFmtId="2" fontId="5" fillId="0" borderId="2" xfId="0" applyNumberFormat="1" applyFont="1" applyBorder="1" applyAlignment="1">
      <alignment horizontal="left" vertical="top"/>
    </xf>
    <xf numFmtId="1" fontId="5" fillId="0" borderId="2" xfId="0" applyNumberFormat="1" applyFont="1" applyBorder="1" applyAlignment="1">
      <alignment horizontal="left" vertical="top"/>
    </xf>
    <xf numFmtId="2" fontId="8" fillId="0" borderId="0" xfId="0" applyNumberFormat="1" applyFont="1" applyAlignment="1">
      <alignment horizontal="left" vertical="top"/>
    </xf>
    <xf numFmtId="164" fontId="8" fillId="0" borderId="0" xfId="0" applyNumberFormat="1" applyFont="1" applyAlignment="1">
      <alignment horizontal="left" vertical="top"/>
    </xf>
    <xf numFmtId="164" fontId="8" fillId="0" borderId="0" xfId="0" applyNumberFormat="1" applyFont="1" applyAlignment="1">
      <alignment horizontal="left" vertical="top" wrapText="1"/>
    </xf>
    <xf numFmtId="2" fontId="12" fillId="0" borderId="0" xfId="0" applyNumberFormat="1" applyFont="1" applyAlignment="1">
      <alignment horizontal="left" vertical="top"/>
    </xf>
    <xf numFmtId="0" fontId="5" fillId="0" borderId="1" xfId="0" applyFont="1" applyBorder="1" applyAlignment="1">
      <alignment horizontal="left" vertical="top"/>
    </xf>
    <xf numFmtId="2" fontId="5" fillId="0" borderId="1" xfId="0" applyNumberFormat="1" applyFont="1" applyBorder="1" applyAlignment="1">
      <alignment horizontal="left" vertical="top"/>
    </xf>
    <xf numFmtId="2" fontId="8" fillId="0" borderId="1" xfId="0" applyNumberFormat="1" applyFont="1" applyBorder="1" applyAlignment="1">
      <alignment horizontal="left" vertical="top"/>
    </xf>
    <xf numFmtId="0" fontId="1" fillId="0" borderId="2" xfId="0" applyFont="1" applyBorder="1"/>
    <xf numFmtId="1" fontId="1" fillId="0" borderId="2" xfId="0" applyNumberFormat="1" applyFont="1" applyBorder="1" applyAlignment="1">
      <alignment horizontal="center"/>
    </xf>
    <xf numFmtId="1" fontId="0" fillId="0" borderId="0" xfId="0" applyNumberFormat="1" applyAlignment="1">
      <alignment horizontal="center"/>
    </xf>
    <xf numFmtId="1" fontId="0" fillId="0" borderId="0" xfId="0" applyNumberFormat="1" applyAlignment="1">
      <alignment horizontal="center" vertical="top"/>
    </xf>
    <xf numFmtId="0" fontId="0" fillId="0" borderId="2" xfId="0" applyBorder="1" applyAlignment="1">
      <alignment vertical="top"/>
    </xf>
    <xf numFmtId="1" fontId="0" fillId="0" borderId="2" xfId="0" applyNumberFormat="1" applyBorder="1" applyAlignment="1">
      <alignment horizontal="center" vertical="top"/>
    </xf>
    <xf numFmtId="0" fontId="0" fillId="0" borderId="2" xfId="0" applyBorder="1"/>
    <xf numFmtId="1" fontId="1" fillId="0" borderId="0" xfId="0" applyNumberFormat="1" applyFont="1" applyAlignment="1">
      <alignment horizontal="center"/>
    </xf>
    <xf numFmtId="0" fontId="7" fillId="0" borderId="0" xfId="1" applyFont="1" applyFill="1" applyAlignment="1">
      <alignment horizontal="left" vertical="top" wrapText="1"/>
    </xf>
    <xf numFmtId="0" fontId="8" fillId="0" borderId="0" xfId="0" applyFont="1" applyAlignment="1">
      <alignment horizontal="left" vertical="top" wrapText="1"/>
    </xf>
    <xf numFmtId="2" fontId="8" fillId="0" borderId="0" xfId="0" applyNumberFormat="1" applyFont="1" applyAlignment="1">
      <alignment horizontal="left" vertical="top" wrapText="1"/>
    </xf>
    <xf numFmtId="1" fontId="5" fillId="0" borderId="0" xfId="0" applyNumberFormat="1" applyFont="1" applyAlignment="1">
      <alignment horizontal="left" vertical="top" wrapText="1"/>
    </xf>
    <xf numFmtId="0" fontId="14" fillId="0" borderId="0" xfId="0" applyFont="1"/>
    <xf numFmtId="0" fontId="0" fillId="0" borderId="0" xfId="0" applyAlignment="1">
      <alignment horizontal="left" vertical="top"/>
    </xf>
    <xf numFmtId="0" fontId="1" fillId="0" borderId="0" xfId="0" applyFont="1" applyAlignment="1">
      <alignment horizontal="left" vertical="top"/>
    </xf>
    <xf numFmtId="0" fontId="1" fillId="0" borderId="1" xfId="0" applyFont="1" applyBorder="1" applyAlignment="1">
      <alignment horizontal="left" vertical="top"/>
    </xf>
    <xf numFmtId="0" fontId="0" fillId="0" borderId="1" xfId="0" applyBorder="1" applyAlignment="1">
      <alignment horizontal="left" vertical="top"/>
    </xf>
    <xf numFmtId="11" fontId="0" fillId="0" borderId="0" xfId="0" applyNumberFormat="1" applyAlignment="1">
      <alignment horizontal="left" vertical="top"/>
    </xf>
    <xf numFmtId="11" fontId="0" fillId="0" borderId="1" xfId="0" applyNumberFormat="1" applyBorder="1" applyAlignment="1">
      <alignment horizontal="left" vertical="top"/>
    </xf>
    <xf numFmtId="11" fontId="14" fillId="0" borderId="0" xfId="0" applyNumberFormat="1" applyFont="1" applyAlignment="1">
      <alignment horizontal="left" vertical="top"/>
    </xf>
    <xf numFmtId="0" fontId="8" fillId="0" borderId="1" xfId="0" applyFont="1" applyBorder="1" applyAlignment="1">
      <alignment horizontal="left" vertical="top"/>
    </xf>
    <xf numFmtId="164" fontId="8" fillId="0" borderId="1" xfId="0" applyNumberFormat="1" applyFont="1" applyBorder="1" applyAlignment="1">
      <alignment horizontal="left" vertical="top"/>
    </xf>
    <xf numFmtId="1" fontId="5" fillId="0" borderId="1" xfId="0" applyNumberFormat="1" applyFont="1" applyBorder="1" applyAlignment="1">
      <alignment horizontal="left" vertical="top"/>
    </xf>
    <xf numFmtId="0" fontId="8" fillId="0" borderId="2" xfId="0" applyFont="1" applyBorder="1" applyAlignment="1">
      <alignment horizontal="left"/>
    </xf>
    <xf numFmtId="0" fontId="0" fillId="0" borderId="0" xfId="0" applyFont="1"/>
  </cellXfs>
  <cellStyles count="2">
    <cellStyle name="Hyperlink" xfId="1" builtinId="8"/>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3" Type="http://schemas.openxmlformats.org/officeDocument/2006/relationships/hyperlink" Target="https://www.farmacotherapeutischkompas.nl/bladeren/groepsteksten/dpp4_remmers" TargetMode="External"/><Relationship Id="rId18" Type="http://schemas.openxmlformats.org/officeDocument/2006/relationships/hyperlink" Target="https://www.farmacotherapeutischkompas.nl/bladeren/groepsteksten/dpp4_remmers" TargetMode="External"/><Relationship Id="rId26" Type="http://schemas.openxmlformats.org/officeDocument/2006/relationships/hyperlink" Target="https://www.farmacotherapeutischkompas.nl/bladeren/groepsteksten/spierrelaxantia__centraal_werkend" TargetMode="External"/><Relationship Id="rId39" Type="http://schemas.openxmlformats.org/officeDocument/2006/relationships/hyperlink" Target="https://www.farmacotherapeutischkompas.nl/bladeren/groepsteksten/monoklonale_antilichamen_bij_maligniteiten" TargetMode="External"/><Relationship Id="rId21" Type="http://schemas.openxmlformats.org/officeDocument/2006/relationships/hyperlink" Target="https://www.farmacotherapeutischkompas.nl/bladeren/groepsteksten/interleukine_remmers" TargetMode="External"/><Relationship Id="rId34" Type="http://schemas.openxmlformats.org/officeDocument/2006/relationships/hyperlink" Target="https://www.farmacotherapeutischkompas.nl/bladeren/groepsteksten/oncolytica__overige" TargetMode="External"/><Relationship Id="rId42" Type="http://schemas.openxmlformats.org/officeDocument/2006/relationships/hyperlink" Target="https://www.farmacotherapeutischkompas.nl/bladeren/groepsteksten/androgenen" TargetMode="External"/><Relationship Id="rId7" Type="http://schemas.openxmlformats.org/officeDocument/2006/relationships/hyperlink" Target="https://www.farmacotherapeutischkompas.nl/bladeren/groepsteksten/proteinekinaseremmers" TargetMode="External"/><Relationship Id="rId2" Type="http://schemas.openxmlformats.org/officeDocument/2006/relationships/hyperlink" Target="https://www.farmacotherapeutischkompas.nl/bladeren/groepsteksten/systemische_hemostatica__overige" TargetMode="External"/><Relationship Id="rId16" Type="http://schemas.openxmlformats.org/officeDocument/2006/relationships/hyperlink" Target="https://www.farmacotherapeutischkompas.nl/bladeren/groepsteksten/middelen_bij_hereditair_angio_oedeem" TargetMode="External"/><Relationship Id="rId20" Type="http://schemas.openxmlformats.org/officeDocument/2006/relationships/hyperlink" Target="https://www.farmacotherapeutischkompas.nl/bladeren/groepsteksten/pyrimidine_antagonisten" TargetMode="External"/><Relationship Id="rId29" Type="http://schemas.openxmlformats.org/officeDocument/2006/relationships/hyperlink" Target="https://www.farmacotherapeutischkompas.nl/bladeren/groepsteksten/proteinekinaseremmers" TargetMode="External"/><Relationship Id="rId41" Type="http://schemas.openxmlformats.org/officeDocument/2006/relationships/hyperlink" Target="https://www.farmacotherapeutischkompas.nl/bladeren/groepsteksten/immunostimulantia__overige" TargetMode="External"/><Relationship Id="rId1" Type="http://schemas.openxmlformats.org/officeDocument/2006/relationships/hyperlink" Target="https://www.farmacotherapeutischkompas.nl/bladeren/groepsteksten/proteinekinaseremmers" TargetMode="External"/><Relationship Id="rId6" Type="http://schemas.openxmlformats.org/officeDocument/2006/relationships/hyperlink" Target="https://www.farmacotherapeutischkompas.nl/bladeren/groepsteksten/proteinekinaseremmers" TargetMode="External"/><Relationship Id="rId11" Type="http://schemas.openxmlformats.org/officeDocument/2006/relationships/hyperlink" Target="https://www.farmacotherapeutischkompas.nl/bladeren/groepsteksten/lipidenverlagende_middelen__overige" TargetMode="External"/><Relationship Id="rId24" Type="http://schemas.openxmlformats.org/officeDocument/2006/relationships/hyperlink" Target="https://www.farmacotherapeutischkompas.nl/bladeren/groepsteksten/monoklonale_antilichamen_bij_maligniteiten" TargetMode="External"/><Relationship Id="rId32" Type="http://schemas.openxmlformats.org/officeDocument/2006/relationships/hyperlink" Target="https://www.farmacotherapeutischkompas.nl/bladeren/groepsteksten/adrenerge_en_dopaminerge_middelen" TargetMode="External"/><Relationship Id="rId37" Type="http://schemas.openxmlformats.org/officeDocument/2006/relationships/hyperlink" Target="https://www.farmacotherapeutischkompas.nl/bladeren/groepsteksten/monoklonale_antilichamen_bij_maligniteiten" TargetMode="External"/><Relationship Id="rId40" Type="http://schemas.openxmlformats.org/officeDocument/2006/relationships/hyperlink" Target="https://www.farmacotherapeutischkompas.nl/bladeren/groepsteksten/monoklonale_antilichamen_bij_maligniteiten" TargetMode="External"/><Relationship Id="rId5" Type="http://schemas.openxmlformats.org/officeDocument/2006/relationships/hyperlink" Target="https://www.farmacotherapeutischkompas.nl/bladeren/groepsteksten/proteinekinaseremmers" TargetMode="External"/><Relationship Id="rId15" Type="http://schemas.openxmlformats.org/officeDocument/2006/relationships/hyperlink" Target="https://www.farmacotherapeutischkompas.nl/bladeren/groepsteksten/dpp4_remmers" TargetMode="External"/><Relationship Id="rId23" Type="http://schemas.openxmlformats.org/officeDocument/2006/relationships/hyperlink" Target="https://www.farmacotherapeutischkompas.nl/bladeren/groepsteksten/monoklonale_antilichamen_bij_maligniteiten" TargetMode="External"/><Relationship Id="rId28" Type="http://schemas.openxmlformats.org/officeDocument/2006/relationships/hyperlink" Target="https://www.farmacotherapeutischkompas.nl/bladeren/groepsteksten/proteinekinaseremmers" TargetMode="External"/><Relationship Id="rId36" Type="http://schemas.openxmlformats.org/officeDocument/2006/relationships/hyperlink" Target="https://www.farmacotherapeutischkompas.nl/bladeren/groepsteksten/proteinekinaseremmers" TargetMode="External"/><Relationship Id="rId10" Type="http://schemas.openxmlformats.org/officeDocument/2006/relationships/hyperlink" Target="https://www.farmacotherapeutischkompas.nl/bladeren/groepsteksten/immunoglobulinen" TargetMode="External"/><Relationship Id="rId19" Type="http://schemas.openxmlformats.org/officeDocument/2006/relationships/hyperlink" Target="https://www.farmacotherapeutischkompas.nl/bladeren/groepsteksten/middelen_bij_hereditair_angio_oedeem" TargetMode="External"/><Relationship Id="rId31" Type="http://schemas.openxmlformats.org/officeDocument/2006/relationships/hyperlink" Target="https://www.farmacotherapeutischkompas.nl/bladeren/groepsteksten/aminosalicylaten" TargetMode="External"/><Relationship Id="rId44" Type="http://schemas.openxmlformats.org/officeDocument/2006/relationships/hyperlink" Target="https://www.farmacotherapeutischkompas.nl/bladeren/groepsteksten/monoklonale_antilichamen_bij_maligniteiten" TargetMode="External"/><Relationship Id="rId4" Type="http://schemas.openxmlformats.org/officeDocument/2006/relationships/hyperlink" Target="https://www.farmacotherapeutischkompas.nl/bladeren/groepsteksten/proteinekinaseremmers" TargetMode="External"/><Relationship Id="rId9" Type="http://schemas.openxmlformats.org/officeDocument/2006/relationships/hyperlink" Target="https://www.farmacotherapeutischkompas.nl/bladeren/groepsteksten/proteinekinaseremmers" TargetMode="External"/><Relationship Id="rId14" Type="http://schemas.openxmlformats.org/officeDocument/2006/relationships/hyperlink" Target="https://www.farmacotherapeutischkompas.nl/bladeren/groepsteksten/dpp4_remmers" TargetMode="External"/><Relationship Id="rId22" Type="http://schemas.openxmlformats.org/officeDocument/2006/relationships/hyperlink" Target="https://www.farmacotherapeutischkompas.nl/bladeren/groepsteksten/immunosuppressiva__selectieve" TargetMode="External"/><Relationship Id="rId27" Type="http://schemas.openxmlformats.org/officeDocument/2006/relationships/hyperlink" Target="https://www.farmacotherapeutischkompas.nl/bladeren/groepsteksten/retinoiden__cutaan_oromucosaal" TargetMode="External"/><Relationship Id="rId30" Type="http://schemas.openxmlformats.org/officeDocument/2006/relationships/hyperlink" Target="https://www.farmacotherapeutischkompas.nl/bladeren/groepsteksten/vinca_alkaloiden" TargetMode="External"/><Relationship Id="rId35" Type="http://schemas.openxmlformats.org/officeDocument/2006/relationships/hyperlink" Target="https://www.farmacotherapeutischkompas.nl/bladeren/groepsteksten/antidota__overige" TargetMode="External"/><Relationship Id="rId43" Type="http://schemas.openxmlformats.org/officeDocument/2006/relationships/hyperlink" Target="https://www.farmacotherapeutischkompas.nl/bladeren/groepsteksten/immunosuppressiva__selectieve" TargetMode="External"/><Relationship Id="rId8" Type="http://schemas.openxmlformats.org/officeDocument/2006/relationships/hyperlink" Target="https://www.farmacotherapeutischkompas.nl/bladeren/groepsteksten/heparinen__lmwh_s" TargetMode="External"/><Relationship Id="rId3" Type="http://schemas.openxmlformats.org/officeDocument/2006/relationships/hyperlink" Target="https://www.farmacotherapeutischkompas.nl/bladeren/groepsteksten/proteinekinaseremmers" TargetMode="External"/><Relationship Id="rId12" Type="http://schemas.openxmlformats.org/officeDocument/2006/relationships/hyperlink" Target="https://www.farmacotherapeutischkompas.nl/bladeren/groepsteksten/statinen" TargetMode="External"/><Relationship Id="rId17" Type="http://schemas.openxmlformats.org/officeDocument/2006/relationships/hyperlink" Target="https://www.farmacotherapeutischkompas.nl/bladeren/groepsteksten/coxib_s" TargetMode="External"/><Relationship Id="rId25" Type="http://schemas.openxmlformats.org/officeDocument/2006/relationships/hyperlink" Target="https://www.farmacotherapeutischkompas.nl/bladeren/groepsteksten/purinenucleoside" TargetMode="External"/><Relationship Id="rId33" Type="http://schemas.openxmlformats.org/officeDocument/2006/relationships/hyperlink" Target="https://www.farmacotherapeutischkompas.nl/bladeren/groepsteksten/arb_s" TargetMode="External"/><Relationship Id="rId38" Type="http://schemas.openxmlformats.org/officeDocument/2006/relationships/hyperlink" Target="https://www.farmacotherapeutischkompas.nl/bladeren/groepsteksten/proteinekinaseremmers" TargetMode="External"/></Relationships>
</file>

<file path=xl/worksheets/_rels/sheet13.xml.rels><?xml version="1.0" encoding="UTF-8" standalone="yes"?>
<Relationships xmlns="http://schemas.openxmlformats.org/package/2006/relationships"><Relationship Id="rId13" Type="http://schemas.openxmlformats.org/officeDocument/2006/relationships/hyperlink" Target="https://www.farmacotherapeutischkompas.nl/bladeren/groepsteksten/calcineurineremmers" TargetMode="External"/><Relationship Id="rId18" Type="http://schemas.openxmlformats.org/officeDocument/2006/relationships/hyperlink" Target="https://www.farmacotherapeutischkompas.nl/bladeren/groepsteksten/antracyclinederivaten" TargetMode="External"/><Relationship Id="rId26" Type="http://schemas.openxmlformats.org/officeDocument/2006/relationships/hyperlink" Target="https://www.farmacotherapeutischkompas.nl/bladeren/groepsteksten/topo_isomerase_i_remmers" TargetMode="External"/><Relationship Id="rId39" Type="http://schemas.openxmlformats.org/officeDocument/2006/relationships/hyperlink" Target="https://www.farmacotherapeutischkompas.nl/bladeren/groepsteksten/retinoiden__cutaan_oromucosaal" TargetMode="External"/><Relationship Id="rId21" Type="http://schemas.openxmlformats.org/officeDocument/2006/relationships/hyperlink" Target="https://www.farmacotherapeutischkompas.nl/bladeren/groepsteksten/fibraten" TargetMode="External"/><Relationship Id="rId34" Type="http://schemas.openxmlformats.org/officeDocument/2006/relationships/hyperlink" Target="https://www.farmacotherapeutischkompas.nl/bladeren/groepsteksten/statinen" TargetMode="External"/><Relationship Id="rId42" Type="http://schemas.openxmlformats.org/officeDocument/2006/relationships/hyperlink" Target="https://www.farmacotherapeutischkompas.nl/bladeren/groepsteksten/desinfectantia__mond__en_keelholte" TargetMode="External"/><Relationship Id="rId7" Type="http://schemas.openxmlformats.org/officeDocument/2006/relationships/hyperlink" Target="https://www.farmacotherapeutischkompas.nl/bladeren/groepsteksten/immunosuppressiva__overige" TargetMode="External"/><Relationship Id="rId2" Type="http://schemas.openxmlformats.org/officeDocument/2006/relationships/hyperlink" Target="https://www.farmacotherapeutischkompas.nl/bladeren/groepsteksten/salicylaten_als_analgeticum" TargetMode="External"/><Relationship Id="rId16" Type="http://schemas.openxmlformats.org/officeDocument/2006/relationships/hyperlink" Target="https://www.farmacotherapeutischkompas.nl/bladeren/groepsteksten/benzodiazepine_agonisten" TargetMode="External"/><Relationship Id="rId20" Type="http://schemas.openxmlformats.org/officeDocument/2006/relationships/hyperlink" Target="https://www.farmacotherapeutischkompas.nl/bladeren/groepsteksten/podofyllotoxinederivaten" TargetMode="External"/><Relationship Id="rId29" Type="http://schemas.openxmlformats.org/officeDocument/2006/relationships/hyperlink" Target="https://www.farmacotherapeutischkompas.nl/bladeren/groepsteksten/corticosteroiden__systemisch" TargetMode="External"/><Relationship Id="rId41" Type="http://schemas.openxmlformats.org/officeDocument/2006/relationships/hyperlink" Target="https://www.farmacotherapeutischkompas.nl/bladeren/groepsteksten/vinca_alkaloiden" TargetMode="External"/><Relationship Id="rId1" Type="http://schemas.openxmlformats.org/officeDocument/2006/relationships/hyperlink" Target="https://www.farmacotherapeutischkompas.nl/bladeren/groepsteksten/aceetanilidederivaten" TargetMode="External"/><Relationship Id="rId6" Type="http://schemas.openxmlformats.org/officeDocument/2006/relationships/hyperlink" Target="https://www.farmacotherapeutischkompas.nl/bladeren/groepsteksten/pyrimidine_antagonisten" TargetMode="External"/><Relationship Id="rId11" Type="http://schemas.openxmlformats.org/officeDocument/2006/relationships/hyperlink" Target="https://www.farmacotherapeutischkompas.nl/bladeren/groepsteksten/platinaverbindingen" TargetMode="External"/><Relationship Id="rId24" Type="http://schemas.openxmlformats.org/officeDocument/2006/relationships/hyperlink" Target="https://www.farmacotherapeutischkompas.nl/bladeren/groepsteksten/pyrimidine_antagonisten" TargetMode="External"/><Relationship Id="rId32" Type="http://schemas.openxmlformats.org/officeDocument/2006/relationships/hyperlink" Target="https://www.farmacotherapeutischkompas.nl/bladeren/groepsteksten/corticosteroiden__systemisch" TargetMode="External"/><Relationship Id="rId37" Type="http://schemas.openxmlformats.org/officeDocument/2006/relationships/hyperlink" Target="https://www.farmacotherapeutischkompas.nl/bladeren/groepsteksten/anti_oestrogenen" TargetMode="External"/><Relationship Id="rId40" Type="http://schemas.openxmlformats.org/officeDocument/2006/relationships/hyperlink" Target="https://www.farmacotherapeutischkompas.nl/bladeren/groepsteksten/anti_epileptica" TargetMode="External"/><Relationship Id="rId5" Type="http://schemas.openxmlformats.org/officeDocument/2006/relationships/hyperlink" Target="https://www.farmacotherapeutischkompas.nl/bladeren/groepsteksten/oncolytica__overige" TargetMode="External"/><Relationship Id="rId15" Type="http://schemas.openxmlformats.org/officeDocument/2006/relationships/hyperlink" Target="https://www.farmacotherapeutischkompas.nl/bladeren/groepsteksten/corticosteroiden__systemisch" TargetMode="External"/><Relationship Id="rId23" Type="http://schemas.openxmlformats.org/officeDocument/2006/relationships/hyperlink" Target="https://www.farmacotherapeutischkompas.nl/bladeren/groepsteksten/pyrimidine_antagonisten" TargetMode="External"/><Relationship Id="rId28" Type="http://schemas.openxmlformats.org/officeDocument/2006/relationships/hyperlink" Target="https://www.farmacotherapeutischkompas.nl/bladeren/groepsteksten/immunosuppressiva__overige" TargetMode="External"/><Relationship Id="rId36" Type="http://schemas.openxmlformats.org/officeDocument/2006/relationships/hyperlink" Target="https://www.farmacotherapeutischkompas.nl/bladeren/groepsteksten/aminosalicylaten" TargetMode="External"/><Relationship Id="rId10" Type="http://schemas.openxmlformats.org/officeDocument/2006/relationships/hyperlink" Target="https://www.farmacotherapeutischkompas.nl/bladeren/groepsteksten/alkylerende_middelen" TargetMode="External"/><Relationship Id="rId19" Type="http://schemas.openxmlformats.org/officeDocument/2006/relationships/hyperlink" Target="https://www.farmacotherapeutischkompas.nl/bladeren/groepsteksten/oestrogenen" TargetMode="External"/><Relationship Id="rId31" Type="http://schemas.openxmlformats.org/officeDocument/2006/relationships/hyperlink" Target="https://www.farmacotherapeutischkompas.nl/bladeren/groepsteksten/middelen_bij_nicotineverslaving" TargetMode="External"/><Relationship Id="rId4" Type="http://schemas.openxmlformats.org/officeDocument/2006/relationships/hyperlink" Target="https://www.farmacotherapeutischkompas.nl/bladeren/groepsteksten/retinoiden__systemisch" TargetMode="External"/><Relationship Id="rId9" Type="http://schemas.openxmlformats.org/officeDocument/2006/relationships/hyperlink" Target="https://www.farmacotherapeutischkompas.nl/bladeren/groepsteksten/vitamine_d_en_analoga" TargetMode="External"/><Relationship Id="rId14" Type="http://schemas.openxmlformats.org/officeDocument/2006/relationships/hyperlink" Target="https://www.farmacotherapeutischkompas.nl/bladeren/groepsteksten/pyrimidine_antagonisten" TargetMode="External"/><Relationship Id="rId22" Type="http://schemas.openxmlformats.org/officeDocument/2006/relationships/hyperlink" Target="https://www.farmacotherapeutischkompas.nl/bladeren/groepsteksten/antihistaminica__systemisch" TargetMode="External"/><Relationship Id="rId27" Type="http://schemas.openxmlformats.org/officeDocument/2006/relationships/hyperlink" Target="https://www.farmacotherapeutischkompas.nl/bladeren/groepsteksten/retinoiden__systemisch" TargetMode="External"/><Relationship Id="rId30" Type="http://schemas.openxmlformats.org/officeDocument/2006/relationships/hyperlink" Target="https://www.farmacotherapeutischkompas.nl/bladeren/groepsteksten/cytostatische_antibiotica" TargetMode="External"/><Relationship Id="rId35" Type="http://schemas.openxmlformats.org/officeDocument/2006/relationships/hyperlink" Target="https://www.farmacotherapeutischkompas.nl/bladeren/groepsteksten/statinen" TargetMode="External"/><Relationship Id="rId43" Type="http://schemas.openxmlformats.org/officeDocument/2006/relationships/hyperlink" Target="https://www.farmacotherapeutischkompas.nl/bladeren/groepsteksten/adstringentia" TargetMode="External"/><Relationship Id="rId8" Type="http://schemas.openxmlformats.org/officeDocument/2006/relationships/hyperlink" Target="https://www.farmacotherapeutischkompas.nl/bladeren/groepsteksten/retinoiden__systemisch" TargetMode="External"/><Relationship Id="rId3" Type="http://schemas.openxmlformats.org/officeDocument/2006/relationships/hyperlink" Target="https://www.farmacotherapeutischkompas.nl/bladeren/groepsteksten/purinenucleoside" TargetMode="External"/><Relationship Id="rId12" Type="http://schemas.openxmlformats.org/officeDocument/2006/relationships/hyperlink" Target="https://www.farmacotherapeutischkompas.nl/bladeren/groepsteksten/alkylerende_middelen" TargetMode="External"/><Relationship Id="rId17" Type="http://schemas.openxmlformats.org/officeDocument/2006/relationships/hyperlink" Target="https://www.farmacotherapeutischkompas.nl/bladeren/groepsteksten/nsaid_s__systemisch" TargetMode="External"/><Relationship Id="rId25" Type="http://schemas.openxmlformats.org/officeDocument/2006/relationships/hyperlink" Target="https://www.farmacotherapeutischkompas.nl/bladeren/groepsteksten/nsaid_s__systemisch" TargetMode="External"/><Relationship Id="rId33" Type="http://schemas.openxmlformats.org/officeDocument/2006/relationships/hyperlink" Target="https://www.farmacotherapeutischkompas.nl/bladeren/groepsteksten/progestagenen__excl__anticonceptiva" TargetMode="External"/><Relationship Id="rId38" Type="http://schemas.openxmlformats.org/officeDocument/2006/relationships/hyperlink" Target="https://www.farmacotherapeutischkompas.nl/bladeren/groepsteksten/immunosuppressiva__selectieve"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0A8D73-3ABF-4F5E-8C87-05C3BA5C4143}">
  <dimension ref="A1:B21"/>
  <sheetViews>
    <sheetView tabSelected="1" workbookViewId="0">
      <selection activeCell="F14" sqref="F14"/>
    </sheetView>
  </sheetViews>
  <sheetFormatPr defaultRowHeight="15"/>
  <sheetData>
    <row r="1" spans="1:2" s="53" customFormat="1">
      <c r="A1" s="47" t="s">
        <v>3819</v>
      </c>
      <c r="B1" s="47" t="s">
        <v>3853</v>
      </c>
    </row>
    <row r="2" spans="1:2">
      <c r="A2" s="2" t="s">
        <v>3840</v>
      </c>
      <c r="B2" t="s">
        <v>3873</v>
      </c>
    </row>
    <row r="3" spans="1:2">
      <c r="A3" s="2" t="s">
        <v>3841</v>
      </c>
      <c r="B3" t="s">
        <v>3874</v>
      </c>
    </row>
    <row r="4" spans="1:2">
      <c r="A4" s="2" t="s">
        <v>3842</v>
      </c>
      <c r="B4" t="s">
        <v>3875</v>
      </c>
    </row>
    <row r="5" spans="1:2">
      <c r="A5" s="2" t="s">
        <v>3843</v>
      </c>
      <c r="B5" t="s">
        <v>3876</v>
      </c>
    </row>
    <row r="6" spans="1:2">
      <c r="A6" s="2" t="s">
        <v>3844</v>
      </c>
      <c r="B6" t="s">
        <v>3877</v>
      </c>
    </row>
    <row r="7" spans="1:2">
      <c r="A7" s="2" t="s">
        <v>3845</v>
      </c>
      <c r="B7" t="s">
        <v>3878</v>
      </c>
    </row>
    <row r="8" spans="1:2">
      <c r="A8" s="2" t="s">
        <v>3846</v>
      </c>
      <c r="B8" t="s">
        <v>3879</v>
      </c>
    </row>
    <row r="9" spans="1:2">
      <c r="A9" s="2" t="s">
        <v>3847</v>
      </c>
      <c r="B9" t="s">
        <v>3880</v>
      </c>
    </row>
    <row r="10" spans="1:2">
      <c r="A10" s="2" t="s">
        <v>3848</v>
      </c>
      <c r="B10" t="s">
        <v>3881</v>
      </c>
    </row>
    <row r="11" spans="1:2">
      <c r="A11" s="2" t="s">
        <v>3849</v>
      </c>
      <c r="B11" t="s">
        <v>3882</v>
      </c>
    </row>
    <row r="12" spans="1:2">
      <c r="A12" s="2" t="s">
        <v>3850</v>
      </c>
      <c r="B12" s="17" t="s">
        <v>3883</v>
      </c>
    </row>
    <row r="13" spans="1:2">
      <c r="A13" s="2" t="s">
        <v>3851</v>
      </c>
      <c r="B13" s="17" t="s">
        <v>3884</v>
      </c>
    </row>
    <row r="14" spans="1:2">
      <c r="A14" s="2" t="s">
        <v>3852</v>
      </c>
      <c r="B14" s="71" t="s">
        <v>3885</v>
      </c>
    </row>
    <row r="16" spans="1:2">
      <c r="A16" s="2" t="s">
        <v>3854</v>
      </c>
    </row>
    <row r="17" spans="1:2">
      <c r="A17" t="s">
        <v>3859</v>
      </c>
      <c r="B17" t="s">
        <v>3860</v>
      </c>
    </row>
    <row r="18" spans="1:2">
      <c r="A18" t="s">
        <v>3863</v>
      </c>
      <c r="B18" t="s">
        <v>3864</v>
      </c>
    </row>
    <row r="19" spans="1:2">
      <c r="A19" t="s">
        <v>3861</v>
      </c>
      <c r="B19" t="s">
        <v>3862</v>
      </c>
    </row>
    <row r="20" spans="1:2">
      <c r="A20" t="s">
        <v>3855</v>
      </c>
      <c r="B20" t="s">
        <v>3856</v>
      </c>
    </row>
    <row r="21" spans="1:2">
      <c r="A21" t="s">
        <v>3858</v>
      </c>
      <c r="B21" t="s">
        <v>3857</v>
      </c>
    </row>
  </sheetData>
  <phoneticPr fontId="13" type="noConversion"/>
  <conditionalFormatting sqref="B14">
    <cfRule type="duplicateValues" dxfId="2" priority="1"/>
  </conditionalFormatting>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69"/>
  <sheetViews>
    <sheetView workbookViewId="0">
      <pane ySplit="2" topLeftCell="A17" activePane="bottomLeft" state="frozen"/>
      <selection pane="bottomLeft"/>
    </sheetView>
  </sheetViews>
  <sheetFormatPr defaultColWidth="9.140625" defaultRowHeight="15"/>
  <cols>
    <col min="1" max="1" width="16.42578125" style="11" customWidth="1"/>
    <col min="2" max="2" width="26.85546875" style="11" customWidth="1"/>
    <col min="3" max="3" width="12.42578125" style="11" customWidth="1"/>
    <col min="4" max="4" width="11" style="11" bestFit="1" customWidth="1"/>
    <col min="5" max="5" width="9.140625" style="11"/>
    <col min="6" max="6" width="76.28515625" style="10" customWidth="1"/>
    <col min="7" max="7" width="63.42578125" style="10" customWidth="1"/>
    <col min="8" max="16384" width="9.140625" style="11"/>
  </cols>
  <sheetData>
    <row r="1" spans="1:7" customFormat="1">
      <c r="A1" t="s">
        <v>3894</v>
      </c>
    </row>
    <row r="2" spans="1:7" ht="15.75" thickBot="1">
      <c r="A2" s="12" t="s">
        <v>603</v>
      </c>
      <c r="B2" s="12" t="s">
        <v>604</v>
      </c>
      <c r="C2" s="12" t="s">
        <v>680</v>
      </c>
      <c r="D2" s="12" t="s">
        <v>841</v>
      </c>
      <c r="E2" s="12" t="s">
        <v>605</v>
      </c>
      <c r="F2" s="13" t="s">
        <v>517</v>
      </c>
      <c r="G2" s="13" t="s">
        <v>3837</v>
      </c>
    </row>
    <row r="3" spans="1:7" ht="30">
      <c r="A3" s="11" t="s">
        <v>606</v>
      </c>
      <c r="B3" s="11" t="s">
        <v>607</v>
      </c>
      <c r="C3" s="11" t="s">
        <v>608</v>
      </c>
      <c r="D3" s="11" t="s">
        <v>842</v>
      </c>
      <c r="E3" s="11" t="s">
        <v>628</v>
      </c>
      <c r="F3" s="10" t="s">
        <v>609</v>
      </c>
      <c r="G3" s="10" t="s">
        <v>610</v>
      </c>
    </row>
    <row r="4" spans="1:7">
      <c r="A4" s="11" t="s">
        <v>611</v>
      </c>
      <c r="B4" s="11" t="s">
        <v>612</v>
      </c>
      <c r="C4" s="11" t="s">
        <v>613</v>
      </c>
      <c r="D4" s="11" t="s">
        <v>842</v>
      </c>
      <c r="E4" s="11" t="s">
        <v>682</v>
      </c>
      <c r="F4" s="10" t="s">
        <v>614</v>
      </c>
    </row>
    <row r="5" spans="1:7" ht="30">
      <c r="A5" s="11" t="s">
        <v>615</v>
      </c>
      <c r="B5" s="11" t="s">
        <v>616</v>
      </c>
      <c r="C5" s="11" t="s">
        <v>617</v>
      </c>
      <c r="D5" s="11" t="s">
        <v>842</v>
      </c>
      <c r="E5" s="11" t="s">
        <v>682</v>
      </c>
      <c r="F5" s="10" t="s">
        <v>618</v>
      </c>
      <c r="G5" s="10" t="s">
        <v>850</v>
      </c>
    </row>
    <row r="6" spans="1:7" ht="60">
      <c r="A6" s="11" t="s">
        <v>619</v>
      </c>
      <c r="B6" s="11" t="s">
        <v>620</v>
      </c>
      <c r="C6" s="11" t="s">
        <v>621</v>
      </c>
      <c r="D6" s="11" t="s">
        <v>842</v>
      </c>
      <c r="E6" s="11" t="s">
        <v>628</v>
      </c>
      <c r="F6" s="10" t="s">
        <v>622</v>
      </c>
    </row>
    <row r="7" spans="1:7" ht="409.5">
      <c r="A7" s="11" t="s">
        <v>623</v>
      </c>
      <c r="B7" s="11" t="s">
        <v>624</v>
      </c>
      <c r="C7" s="11" t="s">
        <v>625</v>
      </c>
      <c r="D7" s="11" t="s">
        <v>842</v>
      </c>
      <c r="E7" s="11" t="s">
        <v>628</v>
      </c>
      <c r="F7" s="10" t="s">
        <v>916</v>
      </c>
      <c r="G7" s="10" t="s">
        <v>885</v>
      </c>
    </row>
    <row r="8" spans="1:7" ht="255">
      <c r="A8" s="11" t="s">
        <v>626</v>
      </c>
      <c r="B8" s="11" t="s">
        <v>627</v>
      </c>
      <c r="C8" s="11" t="s">
        <v>625</v>
      </c>
      <c r="D8" s="11" t="s">
        <v>842</v>
      </c>
      <c r="E8" s="11" t="s">
        <v>628</v>
      </c>
      <c r="F8" s="10" t="s">
        <v>852</v>
      </c>
      <c r="G8" s="10" t="s">
        <v>919</v>
      </c>
    </row>
    <row r="9" spans="1:7" ht="105">
      <c r="A9" s="11" t="s">
        <v>602</v>
      </c>
      <c r="B9" s="11" t="s">
        <v>629</v>
      </c>
      <c r="C9" s="11" t="s">
        <v>630</v>
      </c>
      <c r="D9" s="11" t="s">
        <v>842</v>
      </c>
      <c r="E9" s="11" t="s">
        <v>682</v>
      </c>
      <c r="F9" s="10" t="s">
        <v>858</v>
      </c>
      <c r="G9" s="10" t="s">
        <v>886</v>
      </c>
    </row>
    <row r="10" spans="1:7">
      <c r="A10" s="11" t="s">
        <v>635</v>
      </c>
      <c r="B10" s="11" t="s">
        <v>636</v>
      </c>
      <c r="C10" s="11" t="s">
        <v>617</v>
      </c>
      <c r="D10" s="11" t="s">
        <v>842</v>
      </c>
      <c r="E10" s="11" t="s">
        <v>682</v>
      </c>
    </row>
    <row r="11" spans="1:7">
      <c r="A11" s="11" t="s">
        <v>637</v>
      </c>
      <c r="B11" s="11" t="s">
        <v>634</v>
      </c>
      <c r="C11" s="11" t="s">
        <v>617</v>
      </c>
      <c r="D11" s="11" t="s">
        <v>842</v>
      </c>
      <c r="E11" s="11" t="s">
        <v>682</v>
      </c>
    </row>
    <row r="12" spans="1:7">
      <c r="A12" s="11" t="s">
        <v>638</v>
      </c>
      <c r="B12" s="11" t="s">
        <v>639</v>
      </c>
      <c r="C12" s="11" t="s">
        <v>631</v>
      </c>
      <c r="D12" s="11" t="s">
        <v>842</v>
      </c>
      <c r="E12" s="11" t="s">
        <v>682</v>
      </c>
    </row>
    <row r="13" spans="1:7">
      <c r="A13" s="11" t="s">
        <v>640</v>
      </c>
      <c r="B13" s="11" t="s">
        <v>634</v>
      </c>
      <c r="C13" s="11" t="s">
        <v>617</v>
      </c>
      <c r="D13" s="11" t="s">
        <v>842</v>
      </c>
      <c r="E13" s="11" t="s">
        <v>682</v>
      </c>
    </row>
    <row r="14" spans="1:7">
      <c r="A14" s="11" t="s">
        <v>642</v>
      </c>
      <c r="B14" s="11" t="s">
        <v>643</v>
      </c>
      <c r="C14" s="11" t="s">
        <v>644</v>
      </c>
      <c r="D14" s="11" t="s">
        <v>842</v>
      </c>
      <c r="E14" s="11" t="s">
        <v>682</v>
      </c>
    </row>
    <row r="15" spans="1:7" ht="30">
      <c r="A15" s="11" t="s">
        <v>645</v>
      </c>
      <c r="B15" s="11" t="s">
        <v>646</v>
      </c>
      <c r="C15" s="11" t="s">
        <v>631</v>
      </c>
      <c r="D15" s="11" t="s">
        <v>842</v>
      </c>
      <c r="E15" s="11" t="s">
        <v>682</v>
      </c>
      <c r="F15" s="10" t="s">
        <v>647</v>
      </c>
      <c r="G15" s="10" t="s">
        <v>648</v>
      </c>
    </row>
    <row r="16" spans="1:7" ht="195">
      <c r="A16" s="11" t="s">
        <v>649</v>
      </c>
      <c r="B16" s="11" t="s">
        <v>627</v>
      </c>
      <c r="C16" s="11" t="s">
        <v>625</v>
      </c>
      <c r="D16" s="11" t="s">
        <v>842</v>
      </c>
      <c r="E16" s="11" t="s">
        <v>628</v>
      </c>
      <c r="F16" s="10" t="s">
        <v>853</v>
      </c>
      <c r="G16" s="10" t="s">
        <v>887</v>
      </c>
    </row>
    <row r="17" spans="1:7" ht="60">
      <c r="A17" s="11" t="s">
        <v>651</v>
      </c>
      <c r="B17" s="11" t="s">
        <v>627</v>
      </c>
      <c r="C17" s="11" t="s">
        <v>625</v>
      </c>
      <c r="D17" s="11" t="s">
        <v>842</v>
      </c>
      <c r="E17" s="11" t="s">
        <v>628</v>
      </c>
      <c r="F17" s="10" t="s">
        <v>652</v>
      </c>
      <c r="G17" s="10" t="s">
        <v>653</v>
      </c>
    </row>
    <row r="18" spans="1:7" ht="60">
      <c r="A18" s="11" t="s">
        <v>654</v>
      </c>
      <c r="B18" s="11" t="s">
        <v>627</v>
      </c>
      <c r="C18" s="11" t="s">
        <v>625</v>
      </c>
      <c r="D18" s="11" t="s">
        <v>842</v>
      </c>
      <c r="E18" s="11" t="s">
        <v>628</v>
      </c>
      <c r="F18" s="10" t="s">
        <v>655</v>
      </c>
      <c r="G18" s="10" t="s">
        <v>656</v>
      </c>
    </row>
    <row r="19" spans="1:7" ht="60">
      <c r="A19" s="11" t="s">
        <v>657</v>
      </c>
      <c r="B19" s="11" t="s">
        <v>658</v>
      </c>
      <c r="C19" s="11" t="s">
        <v>659</v>
      </c>
      <c r="D19" s="11" t="s">
        <v>842</v>
      </c>
      <c r="E19" s="11" t="s">
        <v>628</v>
      </c>
      <c r="F19" s="10" t="s">
        <v>854</v>
      </c>
    </row>
    <row r="20" spans="1:7">
      <c r="A20" s="11" t="s">
        <v>660</v>
      </c>
      <c r="B20" s="11" t="s">
        <v>661</v>
      </c>
      <c r="C20" s="11" t="s">
        <v>631</v>
      </c>
      <c r="D20" s="11" t="s">
        <v>842</v>
      </c>
      <c r="E20" s="11" t="s">
        <v>682</v>
      </c>
      <c r="F20" s="10" t="s">
        <v>662</v>
      </c>
    </row>
    <row r="21" spans="1:7" ht="165">
      <c r="A21" s="11" t="s">
        <v>663</v>
      </c>
      <c r="B21" s="11" t="s">
        <v>627</v>
      </c>
      <c r="C21" s="11" t="s">
        <v>625</v>
      </c>
      <c r="D21" s="11" t="s">
        <v>842</v>
      </c>
      <c r="E21" s="11" t="s">
        <v>628</v>
      </c>
      <c r="F21" s="10" t="s">
        <v>855</v>
      </c>
      <c r="G21" s="10" t="s">
        <v>888</v>
      </c>
    </row>
    <row r="22" spans="1:7" ht="45">
      <c r="A22" s="11" t="s">
        <v>539</v>
      </c>
      <c r="B22" s="11" t="s">
        <v>664</v>
      </c>
      <c r="C22" s="11" t="s">
        <v>665</v>
      </c>
      <c r="D22" s="11" t="s">
        <v>842</v>
      </c>
      <c r="E22" s="11" t="s">
        <v>683</v>
      </c>
      <c r="F22" s="10" t="s">
        <v>856</v>
      </c>
      <c r="G22" s="10" t="s">
        <v>889</v>
      </c>
    </row>
    <row r="23" spans="1:7" ht="165">
      <c r="A23" s="11" t="s">
        <v>666</v>
      </c>
      <c r="B23" s="11" t="s">
        <v>667</v>
      </c>
      <c r="C23" s="11" t="s">
        <v>659</v>
      </c>
      <c r="D23" s="11" t="s">
        <v>842</v>
      </c>
      <c r="E23" s="11" t="s">
        <v>628</v>
      </c>
      <c r="F23" s="10" t="s">
        <v>668</v>
      </c>
      <c r="G23" s="10" t="s">
        <v>669</v>
      </c>
    </row>
    <row r="24" spans="1:7" ht="120">
      <c r="A24" s="11" t="s">
        <v>670</v>
      </c>
      <c r="B24" s="11" t="s">
        <v>671</v>
      </c>
      <c r="C24" s="11" t="s">
        <v>641</v>
      </c>
      <c r="D24" s="11" t="s">
        <v>842</v>
      </c>
      <c r="E24" s="11" t="s">
        <v>628</v>
      </c>
      <c r="F24" s="10" t="s">
        <v>857</v>
      </c>
      <c r="G24" s="10" t="s">
        <v>890</v>
      </c>
    </row>
    <row r="25" spans="1:7" ht="300">
      <c r="A25" s="11" t="s">
        <v>672</v>
      </c>
      <c r="B25" s="11" t="s">
        <v>673</v>
      </c>
      <c r="C25" s="11" t="s">
        <v>650</v>
      </c>
      <c r="D25" s="11" t="s">
        <v>842</v>
      </c>
      <c r="E25" s="11" t="s">
        <v>628</v>
      </c>
      <c r="F25" s="10" t="s">
        <v>859</v>
      </c>
      <c r="G25" s="10" t="s">
        <v>891</v>
      </c>
    </row>
    <row r="26" spans="1:7" ht="105">
      <c r="A26" s="11" t="s">
        <v>674</v>
      </c>
      <c r="B26" s="11" t="s">
        <v>629</v>
      </c>
      <c r="C26" s="11" t="s">
        <v>630</v>
      </c>
      <c r="D26" s="11" t="s">
        <v>842</v>
      </c>
      <c r="E26" s="11" t="s">
        <v>682</v>
      </c>
      <c r="F26" s="10" t="s">
        <v>858</v>
      </c>
      <c r="G26" s="10" t="s">
        <v>886</v>
      </c>
    </row>
    <row r="27" spans="1:7" ht="105">
      <c r="A27" s="11" t="s">
        <v>675</v>
      </c>
      <c r="B27" s="11" t="s">
        <v>676</v>
      </c>
      <c r="C27" s="11" t="s">
        <v>677</v>
      </c>
      <c r="D27" s="11" t="s">
        <v>842</v>
      </c>
      <c r="E27" s="11" t="s">
        <v>681</v>
      </c>
      <c r="F27" s="10" t="s">
        <v>860</v>
      </c>
      <c r="G27" s="10" t="s">
        <v>892</v>
      </c>
    </row>
    <row r="28" spans="1:7">
      <c r="A28" s="11" t="s">
        <v>678</v>
      </c>
      <c r="B28" s="11" t="s">
        <v>676</v>
      </c>
      <c r="C28" s="11" t="s">
        <v>677</v>
      </c>
      <c r="D28" s="11" t="s">
        <v>842</v>
      </c>
      <c r="E28" s="11" t="s">
        <v>681</v>
      </c>
      <c r="F28" s="10" t="s">
        <v>861</v>
      </c>
    </row>
    <row r="29" spans="1:7" ht="30">
      <c r="A29" s="11" t="s">
        <v>679</v>
      </c>
      <c r="B29" s="11" t="s">
        <v>632</v>
      </c>
      <c r="C29" s="11" t="s">
        <v>633</v>
      </c>
      <c r="D29" s="11" t="s">
        <v>842</v>
      </c>
      <c r="E29" s="11" t="s">
        <v>628</v>
      </c>
      <c r="F29" s="10" t="s">
        <v>862</v>
      </c>
    </row>
    <row r="30" spans="1:7" ht="315">
      <c r="A30" s="11" t="s">
        <v>732</v>
      </c>
      <c r="B30" s="11" t="s">
        <v>733</v>
      </c>
      <c r="C30" s="11" t="s">
        <v>734</v>
      </c>
      <c r="D30" s="11" t="s">
        <v>843</v>
      </c>
      <c r="E30" s="11" t="s">
        <v>844</v>
      </c>
      <c r="F30" s="10" t="s">
        <v>863</v>
      </c>
      <c r="G30" s="10" t="s">
        <v>893</v>
      </c>
    </row>
    <row r="31" spans="1:7" ht="285">
      <c r="A31" s="11" t="s">
        <v>735</v>
      </c>
      <c r="B31" s="11" t="s">
        <v>736</v>
      </c>
      <c r="C31" s="11" t="s">
        <v>737</v>
      </c>
      <c r="D31" s="11" t="s">
        <v>843</v>
      </c>
      <c r="E31" s="11" t="s">
        <v>844</v>
      </c>
      <c r="F31" s="10" t="s">
        <v>864</v>
      </c>
      <c r="G31" s="10" t="s">
        <v>894</v>
      </c>
    </row>
    <row r="32" spans="1:7">
      <c r="A32" s="11" t="s">
        <v>738</v>
      </c>
      <c r="B32" s="11" t="s">
        <v>739</v>
      </c>
      <c r="C32" s="11" t="s">
        <v>740</v>
      </c>
      <c r="D32" s="11" t="s">
        <v>843</v>
      </c>
      <c r="E32" s="11" t="s">
        <v>845</v>
      </c>
      <c r="F32" s="10" t="s">
        <v>741</v>
      </c>
    </row>
    <row r="33" spans="1:7" ht="270">
      <c r="A33" s="11" t="s">
        <v>742</v>
      </c>
      <c r="B33" s="11" t="s">
        <v>743</v>
      </c>
      <c r="C33" s="11" t="s">
        <v>744</v>
      </c>
      <c r="D33" s="11" t="s">
        <v>843</v>
      </c>
      <c r="E33" s="11" t="s">
        <v>846</v>
      </c>
      <c r="F33" s="10" t="s">
        <v>865</v>
      </c>
      <c r="G33" s="10" t="s">
        <v>895</v>
      </c>
    </row>
    <row r="34" spans="1:7" ht="135">
      <c r="A34" s="11" t="s">
        <v>745</v>
      </c>
      <c r="B34" s="11" t="s">
        <v>746</v>
      </c>
      <c r="C34" s="11" t="s">
        <v>747</v>
      </c>
      <c r="D34" s="11" t="s">
        <v>843</v>
      </c>
      <c r="E34" s="11" t="s">
        <v>752</v>
      </c>
      <c r="F34" s="10" t="s">
        <v>866</v>
      </c>
      <c r="G34" s="10" t="s">
        <v>896</v>
      </c>
    </row>
    <row r="35" spans="1:7" ht="409.5">
      <c r="A35" s="11" t="s">
        <v>748</v>
      </c>
      <c r="B35" s="11" t="s">
        <v>749</v>
      </c>
      <c r="C35" s="11" t="s">
        <v>734</v>
      </c>
      <c r="D35" s="11" t="s">
        <v>843</v>
      </c>
      <c r="E35" s="11" t="s">
        <v>752</v>
      </c>
      <c r="F35" s="10" t="s">
        <v>867</v>
      </c>
      <c r="G35" s="10" t="s">
        <v>897</v>
      </c>
    </row>
    <row r="36" spans="1:7" ht="79.5">
      <c r="A36" s="11" t="s">
        <v>750</v>
      </c>
      <c r="B36" s="11" t="s">
        <v>751</v>
      </c>
      <c r="C36" s="11" t="s">
        <v>734</v>
      </c>
      <c r="D36" s="11" t="s">
        <v>843</v>
      </c>
      <c r="E36" s="11" t="s">
        <v>752</v>
      </c>
      <c r="F36" s="10" t="s">
        <v>753</v>
      </c>
      <c r="G36" s="10" t="s">
        <v>920</v>
      </c>
    </row>
    <row r="37" spans="1:7" ht="45">
      <c r="A37" s="11" t="s">
        <v>754</v>
      </c>
      <c r="B37" s="11" t="s">
        <v>755</v>
      </c>
      <c r="C37" s="11" t="s">
        <v>744</v>
      </c>
      <c r="D37" s="11" t="s">
        <v>843</v>
      </c>
      <c r="E37" s="11" t="s">
        <v>752</v>
      </c>
      <c r="F37" s="10" t="s">
        <v>756</v>
      </c>
    </row>
    <row r="38" spans="1:7" ht="195">
      <c r="A38" s="11" t="s">
        <v>757</v>
      </c>
      <c r="B38" s="11" t="s">
        <v>758</v>
      </c>
      <c r="C38" s="11" t="s">
        <v>734</v>
      </c>
      <c r="D38" s="11" t="s">
        <v>843</v>
      </c>
      <c r="E38" s="11" t="s">
        <v>752</v>
      </c>
      <c r="F38" s="10" t="s">
        <v>759</v>
      </c>
      <c r="G38" s="10" t="s">
        <v>760</v>
      </c>
    </row>
    <row r="39" spans="1:7" ht="45">
      <c r="A39" s="11" t="s">
        <v>761</v>
      </c>
      <c r="B39" s="11" t="s">
        <v>762</v>
      </c>
      <c r="C39" s="11" t="s">
        <v>747</v>
      </c>
      <c r="D39" s="11" t="s">
        <v>843</v>
      </c>
      <c r="E39" s="11" t="s">
        <v>682</v>
      </c>
      <c r="F39" s="10" t="s">
        <v>763</v>
      </c>
      <c r="G39" s="10" t="s">
        <v>851</v>
      </c>
    </row>
    <row r="40" spans="1:7" ht="135">
      <c r="A40" s="11" t="s">
        <v>764</v>
      </c>
      <c r="B40" s="11" t="s">
        <v>765</v>
      </c>
      <c r="C40" s="11" t="s">
        <v>766</v>
      </c>
      <c r="D40" s="11" t="s">
        <v>843</v>
      </c>
      <c r="E40" s="11" t="s">
        <v>844</v>
      </c>
      <c r="F40" s="10" t="s">
        <v>868</v>
      </c>
      <c r="G40" s="10" t="s">
        <v>915</v>
      </c>
    </row>
    <row r="41" spans="1:7" ht="409.5">
      <c r="A41" s="11" t="s">
        <v>590</v>
      </c>
      <c r="B41" s="11" t="s">
        <v>767</v>
      </c>
      <c r="C41" s="11" t="s">
        <v>768</v>
      </c>
      <c r="D41" s="11" t="s">
        <v>843</v>
      </c>
      <c r="E41" s="11" t="s">
        <v>628</v>
      </c>
      <c r="F41" s="10" t="s">
        <v>869</v>
      </c>
      <c r="G41" s="10" t="s">
        <v>914</v>
      </c>
    </row>
    <row r="42" spans="1:7" ht="150">
      <c r="A42" s="11" t="s">
        <v>769</v>
      </c>
      <c r="B42" s="11" t="s">
        <v>770</v>
      </c>
      <c r="C42" s="11" t="s">
        <v>768</v>
      </c>
      <c r="D42" s="11" t="s">
        <v>843</v>
      </c>
      <c r="E42" s="11" t="s">
        <v>628</v>
      </c>
      <c r="F42" s="10" t="s">
        <v>870</v>
      </c>
      <c r="G42" s="10" t="s">
        <v>913</v>
      </c>
    </row>
    <row r="43" spans="1:7" ht="90">
      <c r="A43" s="11" t="s">
        <v>771</v>
      </c>
      <c r="B43" s="11" t="s">
        <v>772</v>
      </c>
      <c r="C43" s="11" t="s">
        <v>747</v>
      </c>
      <c r="D43" s="11" t="s">
        <v>843</v>
      </c>
      <c r="E43" s="11" t="s">
        <v>682</v>
      </c>
      <c r="F43" s="10" t="s">
        <v>871</v>
      </c>
      <c r="G43" s="10" t="s">
        <v>912</v>
      </c>
    </row>
    <row r="44" spans="1:7" ht="45">
      <c r="A44" s="11" t="s">
        <v>523</v>
      </c>
      <c r="B44" s="11" t="s">
        <v>773</v>
      </c>
      <c r="C44" s="11" t="s">
        <v>747</v>
      </c>
      <c r="D44" s="11" t="s">
        <v>843</v>
      </c>
      <c r="E44" s="11" t="s">
        <v>836</v>
      </c>
      <c r="F44" s="10" t="s">
        <v>524</v>
      </c>
      <c r="G44" s="10" t="s">
        <v>525</v>
      </c>
    </row>
    <row r="45" spans="1:7" ht="240">
      <c r="A45" s="11" t="s">
        <v>774</v>
      </c>
      <c r="B45" s="11" t="s">
        <v>775</v>
      </c>
      <c r="C45" s="11" t="s">
        <v>740</v>
      </c>
      <c r="D45" s="11" t="s">
        <v>843</v>
      </c>
      <c r="E45" s="11" t="s">
        <v>682</v>
      </c>
      <c r="F45" s="10" t="s">
        <v>872</v>
      </c>
      <c r="G45" s="10" t="s">
        <v>911</v>
      </c>
    </row>
    <row r="46" spans="1:7" ht="60">
      <c r="A46" s="11" t="s">
        <v>776</v>
      </c>
      <c r="B46" s="11" t="s">
        <v>777</v>
      </c>
      <c r="C46" s="11" t="s">
        <v>778</v>
      </c>
      <c r="D46" s="11" t="s">
        <v>843</v>
      </c>
      <c r="E46" s="11" t="s">
        <v>847</v>
      </c>
      <c r="F46" s="10" t="s">
        <v>779</v>
      </c>
      <c r="G46" s="10" t="s">
        <v>780</v>
      </c>
    </row>
    <row r="47" spans="1:7" ht="75">
      <c r="A47" s="11" t="s">
        <v>781</v>
      </c>
      <c r="B47" s="11" t="s">
        <v>751</v>
      </c>
      <c r="C47" s="11" t="s">
        <v>734</v>
      </c>
      <c r="D47" s="11" t="s">
        <v>843</v>
      </c>
      <c r="E47" s="11" t="s">
        <v>782</v>
      </c>
      <c r="F47" s="10" t="s">
        <v>783</v>
      </c>
      <c r="G47" s="10" t="s">
        <v>784</v>
      </c>
    </row>
    <row r="48" spans="1:7" ht="60">
      <c r="A48" s="11" t="s">
        <v>785</v>
      </c>
      <c r="B48" s="11" t="s">
        <v>786</v>
      </c>
      <c r="C48" s="11" t="s">
        <v>734</v>
      </c>
      <c r="D48" s="11" t="s">
        <v>843</v>
      </c>
      <c r="E48" s="11" t="s">
        <v>628</v>
      </c>
      <c r="F48" s="10" t="s">
        <v>787</v>
      </c>
    </row>
    <row r="49" spans="1:7" ht="75">
      <c r="A49" s="11" t="s">
        <v>788</v>
      </c>
      <c r="B49" s="11" t="s">
        <v>736</v>
      </c>
      <c r="C49" s="11" t="s">
        <v>737</v>
      </c>
      <c r="D49" s="11" t="s">
        <v>843</v>
      </c>
      <c r="E49" s="11" t="s">
        <v>789</v>
      </c>
      <c r="F49" s="10" t="s">
        <v>790</v>
      </c>
      <c r="G49" s="10" t="s">
        <v>791</v>
      </c>
    </row>
    <row r="50" spans="1:7" ht="180">
      <c r="A50" s="11" t="s">
        <v>792</v>
      </c>
      <c r="B50" s="11" t="s">
        <v>736</v>
      </c>
      <c r="C50" s="11" t="s">
        <v>737</v>
      </c>
      <c r="D50" s="11" t="s">
        <v>843</v>
      </c>
      <c r="E50" s="11" t="s">
        <v>844</v>
      </c>
      <c r="F50" s="10" t="s">
        <v>873</v>
      </c>
      <c r="G50" s="10" t="s">
        <v>910</v>
      </c>
    </row>
    <row r="51" spans="1:7" ht="60">
      <c r="A51" s="11" t="s">
        <v>793</v>
      </c>
      <c r="B51" s="11" t="s">
        <v>794</v>
      </c>
      <c r="C51" s="11" t="s">
        <v>744</v>
      </c>
      <c r="D51" s="11" t="s">
        <v>843</v>
      </c>
      <c r="E51" s="11" t="s">
        <v>752</v>
      </c>
      <c r="F51" s="10" t="s">
        <v>795</v>
      </c>
      <c r="G51" s="10" t="s">
        <v>796</v>
      </c>
    </row>
    <row r="52" spans="1:7" ht="195">
      <c r="A52" s="11" t="s">
        <v>797</v>
      </c>
      <c r="B52" s="11" t="s">
        <v>798</v>
      </c>
      <c r="C52" s="11" t="s">
        <v>799</v>
      </c>
      <c r="D52" s="11" t="s">
        <v>843</v>
      </c>
      <c r="E52" s="11" t="s">
        <v>836</v>
      </c>
      <c r="F52" s="10" t="s">
        <v>874</v>
      </c>
      <c r="G52" s="10" t="s">
        <v>909</v>
      </c>
    </row>
    <row r="53" spans="1:7" ht="60">
      <c r="A53" s="11" t="s">
        <v>800</v>
      </c>
      <c r="B53" s="11" t="s">
        <v>801</v>
      </c>
      <c r="C53" s="11" t="s">
        <v>799</v>
      </c>
      <c r="D53" s="11" t="s">
        <v>843</v>
      </c>
      <c r="E53" s="11" t="s">
        <v>628</v>
      </c>
      <c r="F53" s="10" t="s">
        <v>802</v>
      </c>
      <c r="G53" s="10" t="s">
        <v>803</v>
      </c>
    </row>
    <row r="54" spans="1:7" ht="45">
      <c r="A54" s="11" t="s">
        <v>804</v>
      </c>
      <c r="B54" s="11" t="s">
        <v>805</v>
      </c>
      <c r="C54" s="11" t="s">
        <v>768</v>
      </c>
      <c r="D54" s="11" t="s">
        <v>843</v>
      </c>
      <c r="E54" s="11" t="s">
        <v>752</v>
      </c>
      <c r="F54" s="10" t="s">
        <v>875</v>
      </c>
      <c r="G54" s="10" t="s">
        <v>908</v>
      </c>
    </row>
    <row r="55" spans="1:7" ht="195">
      <c r="A55" s="11" t="s">
        <v>806</v>
      </c>
      <c r="B55" s="11" t="s">
        <v>807</v>
      </c>
      <c r="C55" s="11" t="s">
        <v>778</v>
      </c>
      <c r="D55" s="11" t="s">
        <v>843</v>
      </c>
      <c r="E55" s="11" t="s">
        <v>848</v>
      </c>
      <c r="F55" s="10" t="s">
        <v>917</v>
      </c>
      <c r="G55" s="10" t="s">
        <v>907</v>
      </c>
    </row>
    <row r="56" spans="1:7" ht="150">
      <c r="A56" s="11" t="s">
        <v>808</v>
      </c>
      <c r="B56" s="11" t="s">
        <v>751</v>
      </c>
      <c r="C56" s="11" t="s">
        <v>734</v>
      </c>
      <c r="D56" s="11" t="s">
        <v>843</v>
      </c>
      <c r="E56" s="11" t="s">
        <v>628</v>
      </c>
      <c r="F56" s="10" t="s">
        <v>918</v>
      </c>
      <c r="G56" s="10" t="s">
        <v>906</v>
      </c>
    </row>
    <row r="57" spans="1:7" ht="135">
      <c r="A57" s="11" t="s">
        <v>809</v>
      </c>
      <c r="B57" s="11" t="s">
        <v>751</v>
      </c>
      <c r="C57" s="11" t="s">
        <v>734</v>
      </c>
      <c r="D57" s="11" t="s">
        <v>843</v>
      </c>
      <c r="E57" s="11" t="s">
        <v>752</v>
      </c>
      <c r="F57" s="10" t="s">
        <v>810</v>
      </c>
      <c r="G57" s="10" t="s">
        <v>811</v>
      </c>
    </row>
    <row r="58" spans="1:7" ht="210">
      <c r="A58" s="11" t="s">
        <v>812</v>
      </c>
      <c r="B58" s="11" t="s">
        <v>813</v>
      </c>
      <c r="C58" s="11" t="s">
        <v>734</v>
      </c>
      <c r="D58" s="11" t="s">
        <v>843</v>
      </c>
      <c r="E58" s="11" t="s">
        <v>849</v>
      </c>
      <c r="F58" s="10" t="s">
        <v>905</v>
      </c>
      <c r="G58" s="10" t="s">
        <v>904</v>
      </c>
    </row>
    <row r="59" spans="1:7" ht="75">
      <c r="A59" s="11" t="s">
        <v>814</v>
      </c>
      <c r="B59" s="11" t="s">
        <v>815</v>
      </c>
      <c r="C59" s="11" t="s">
        <v>737</v>
      </c>
      <c r="D59" s="11" t="s">
        <v>843</v>
      </c>
      <c r="E59" s="11" t="s">
        <v>628</v>
      </c>
      <c r="F59" s="10" t="s">
        <v>876</v>
      </c>
      <c r="G59" s="10" t="s">
        <v>903</v>
      </c>
    </row>
    <row r="60" spans="1:7" ht="105">
      <c r="A60" s="11" t="s">
        <v>816</v>
      </c>
      <c r="B60" s="11" t="s">
        <v>751</v>
      </c>
      <c r="C60" s="11" t="s">
        <v>734</v>
      </c>
      <c r="D60" s="11" t="s">
        <v>843</v>
      </c>
      <c r="E60" s="11" t="s">
        <v>628</v>
      </c>
      <c r="F60" s="10" t="s">
        <v>817</v>
      </c>
      <c r="G60" s="10" t="s">
        <v>818</v>
      </c>
    </row>
    <row r="61" spans="1:7" ht="240">
      <c r="A61" s="11" t="s">
        <v>819</v>
      </c>
      <c r="B61" s="11" t="s">
        <v>751</v>
      </c>
      <c r="C61" s="11" t="s">
        <v>734</v>
      </c>
      <c r="D61" s="11" t="s">
        <v>843</v>
      </c>
      <c r="E61" s="11" t="s">
        <v>628</v>
      </c>
      <c r="F61" s="10" t="s">
        <v>877</v>
      </c>
      <c r="G61" s="10" t="s">
        <v>902</v>
      </c>
    </row>
    <row r="62" spans="1:7" ht="105">
      <c r="A62" s="11" t="s">
        <v>820</v>
      </c>
      <c r="B62" s="11" t="s">
        <v>821</v>
      </c>
      <c r="C62" s="11" t="s">
        <v>778</v>
      </c>
      <c r="D62" s="11" t="s">
        <v>843</v>
      </c>
      <c r="E62" s="11" t="s">
        <v>848</v>
      </c>
      <c r="F62" s="10" t="s">
        <v>822</v>
      </c>
      <c r="G62" s="10" t="s">
        <v>823</v>
      </c>
    </row>
    <row r="63" spans="1:7" ht="195">
      <c r="A63" s="11" t="s">
        <v>824</v>
      </c>
      <c r="B63" s="11" t="s">
        <v>825</v>
      </c>
      <c r="C63" s="11" t="s">
        <v>778</v>
      </c>
      <c r="D63" s="11" t="s">
        <v>843</v>
      </c>
      <c r="E63" s="11" t="s">
        <v>848</v>
      </c>
      <c r="F63" s="10" t="s">
        <v>878</v>
      </c>
      <c r="G63" s="10" t="s">
        <v>826</v>
      </c>
    </row>
    <row r="64" spans="1:7" ht="120">
      <c r="A64" s="11" t="s">
        <v>827</v>
      </c>
      <c r="B64" s="11" t="s">
        <v>828</v>
      </c>
      <c r="C64" s="11" t="s">
        <v>744</v>
      </c>
      <c r="D64" s="11" t="s">
        <v>843</v>
      </c>
      <c r="E64" s="11" t="s">
        <v>752</v>
      </c>
      <c r="F64" s="10" t="s">
        <v>879</v>
      </c>
      <c r="G64" s="10" t="s">
        <v>829</v>
      </c>
    </row>
    <row r="65" spans="1:7" ht="60">
      <c r="A65" s="11" t="s">
        <v>830</v>
      </c>
      <c r="B65" s="11" t="s">
        <v>736</v>
      </c>
      <c r="C65" s="11" t="s">
        <v>737</v>
      </c>
      <c r="D65" s="11" t="s">
        <v>843</v>
      </c>
      <c r="E65" s="11" t="s">
        <v>752</v>
      </c>
      <c r="F65" s="10" t="s">
        <v>880</v>
      </c>
      <c r="G65" s="10" t="s">
        <v>901</v>
      </c>
    </row>
    <row r="66" spans="1:7" ht="120">
      <c r="A66" s="11" t="s">
        <v>831</v>
      </c>
      <c r="B66" s="11" t="s">
        <v>832</v>
      </c>
      <c r="C66" s="11" t="s">
        <v>778</v>
      </c>
      <c r="D66" s="11" t="s">
        <v>843</v>
      </c>
      <c r="E66" s="11" t="s">
        <v>848</v>
      </c>
      <c r="F66" s="10" t="s">
        <v>881</v>
      </c>
      <c r="G66" s="10" t="s">
        <v>833</v>
      </c>
    </row>
    <row r="67" spans="1:7" ht="90">
      <c r="A67" s="11" t="s">
        <v>834</v>
      </c>
      <c r="B67" s="11" t="s">
        <v>835</v>
      </c>
      <c r="C67" s="11" t="s">
        <v>837</v>
      </c>
      <c r="D67" s="11" t="s">
        <v>843</v>
      </c>
      <c r="E67" s="11" t="s">
        <v>836</v>
      </c>
      <c r="F67" s="10" t="s">
        <v>882</v>
      </c>
      <c r="G67" s="10" t="s">
        <v>900</v>
      </c>
    </row>
    <row r="68" spans="1:7" ht="60">
      <c r="A68" s="11" t="s">
        <v>838</v>
      </c>
      <c r="B68" s="11" t="s">
        <v>751</v>
      </c>
      <c r="C68" s="11" t="s">
        <v>734</v>
      </c>
      <c r="D68" s="11" t="s">
        <v>843</v>
      </c>
      <c r="E68" s="11" t="s">
        <v>628</v>
      </c>
      <c r="F68" s="10" t="s">
        <v>883</v>
      </c>
      <c r="G68" s="10" t="s">
        <v>899</v>
      </c>
    </row>
    <row r="69" spans="1:7" ht="60.75" thickBot="1">
      <c r="A69" s="14" t="s">
        <v>839</v>
      </c>
      <c r="B69" s="14" t="s">
        <v>840</v>
      </c>
      <c r="C69" s="14" t="s">
        <v>734</v>
      </c>
      <c r="D69" s="14" t="s">
        <v>843</v>
      </c>
      <c r="E69" s="14" t="s">
        <v>789</v>
      </c>
      <c r="F69" s="15" t="s">
        <v>884</v>
      </c>
      <c r="G69" s="15" t="s">
        <v>898</v>
      </c>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62"/>
  <sheetViews>
    <sheetView workbookViewId="0">
      <pane ySplit="2" topLeftCell="A14" activePane="bottomLeft" state="frozen"/>
      <selection pane="bottomLeft"/>
    </sheetView>
  </sheetViews>
  <sheetFormatPr defaultColWidth="9.140625" defaultRowHeight="15"/>
  <cols>
    <col min="1" max="1" width="18.85546875" style="3" bestFit="1" customWidth="1"/>
    <col min="2" max="2" width="10.28515625" style="3" customWidth="1"/>
    <col min="3" max="3" width="15.42578125" style="3" customWidth="1"/>
    <col min="4" max="4" width="62.140625" style="3" customWidth="1"/>
    <col min="5" max="5" width="15.42578125" style="3" customWidth="1"/>
    <col min="6" max="6" width="76.28515625" style="10" customWidth="1"/>
    <col min="7" max="7" width="63.42578125" style="10" customWidth="1"/>
    <col min="8" max="16384" width="9.140625" style="3"/>
  </cols>
  <sheetData>
    <row r="1" spans="1:7" customFormat="1">
      <c r="A1" t="s">
        <v>3895</v>
      </c>
    </row>
    <row r="2" spans="1:7" ht="15.75" thickBot="1">
      <c r="A2" s="9" t="s">
        <v>603</v>
      </c>
      <c r="B2" s="9" t="s">
        <v>684</v>
      </c>
      <c r="C2" s="9" t="s">
        <v>685</v>
      </c>
      <c r="D2" s="9" t="s">
        <v>686</v>
      </c>
      <c r="E2" s="9" t="s">
        <v>3271</v>
      </c>
      <c r="F2" s="9" t="s">
        <v>517</v>
      </c>
      <c r="G2" s="4" t="s">
        <v>3836</v>
      </c>
    </row>
    <row r="3" spans="1:7" ht="409.5">
      <c r="A3" s="10" t="s">
        <v>519</v>
      </c>
      <c r="B3" s="10" t="s">
        <v>3296</v>
      </c>
      <c r="C3" s="10" t="s">
        <v>3297</v>
      </c>
      <c r="D3" s="10" t="s">
        <v>3298</v>
      </c>
      <c r="E3" s="10" t="s">
        <v>3299</v>
      </c>
      <c r="F3" s="10" t="s">
        <v>3372</v>
      </c>
      <c r="G3" s="10" t="s">
        <v>3373</v>
      </c>
    </row>
    <row r="4" spans="1:7" ht="409.5">
      <c r="A4" s="10" t="s">
        <v>520</v>
      </c>
      <c r="B4" s="10" t="s">
        <v>3300</v>
      </c>
      <c r="C4" s="10" t="s">
        <v>3301</v>
      </c>
      <c r="D4" s="10" t="s">
        <v>3302</v>
      </c>
      <c r="E4" s="10" t="s">
        <v>3303</v>
      </c>
      <c r="F4" s="10" t="s">
        <v>3395</v>
      </c>
      <c r="G4" s="10" t="s">
        <v>3374</v>
      </c>
    </row>
    <row r="5" spans="1:7" ht="120">
      <c r="A5" s="11" t="s">
        <v>689</v>
      </c>
      <c r="B5" s="11" t="s">
        <v>3409</v>
      </c>
      <c r="C5" s="11" t="s">
        <v>3301</v>
      </c>
      <c r="D5" t="s">
        <v>3410</v>
      </c>
      <c r="E5" s="10" t="s">
        <v>3303</v>
      </c>
      <c r="F5" s="10" t="s">
        <v>728</v>
      </c>
      <c r="G5" s="10" t="s">
        <v>3272</v>
      </c>
    </row>
    <row r="6" spans="1:7" ht="45">
      <c r="A6" s="10" t="s">
        <v>521</v>
      </c>
      <c r="B6" s="10" t="s">
        <v>3304</v>
      </c>
      <c r="C6" s="10" t="s">
        <v>3305</v>
      </c>
      <c r="D6" s="10" t="s">
        <v>3306</v>
      </c>
      <c r="E6" s="10" t="s">
        <v>3307</v>
      </c>
      <c r="F6" s="10" t="s">
        <v>522</v>
      </c>
    </row>
    <row r="7" spans="1:7" ht="90">
      <c r="A7" s="10" t="s">
        <v>523</v>
      </c>
      <c r="B7" s="10" t="s">
        <v>3308</v>
      </c>
      <c r="C7" s="10" t="s">
        <v>3309</v>
      </c>
      <c r="D7" s="10" t="s">
        <v>3310</v>
      </c>
      <c r="E7" s="10" t="s">
        <v>3311</v>
      </c>
      <c r="F7" s="10" t="s">
        <v>524</v>
      </c>
      <c r="G7" s="10" t="s">
        <v>525</v>
      </c>
    </row>
    <row r="8" spans="1:7" ht="90">
      <c r="A8" s="10" t="s">
        <v>526</v>
      </c>
      <c r="B8" s="10" t="s">
        <v>723</v>
      </c>
      <c r="C8" s="10" t="s">
        <v>687</v>
      </c>
      <c r="D8" s="10" t="s">
        <v>3273</v>
      </c>
      <c r="E8" s="10" t="s">
        <v>688</v>
      </c>
      <c r="F8" s="10" t="s">
        <v>527</v>
      </c>
      <c r="G8" s="10" t="s">
        <v>528</v>
      </c>
    </row>
    <row r="9" spans="1:7" ht="105">
      <c r="A9" s="10" t="s">
        <v>529</v>
      </c>
      <c r="B9" s="10" t="s">
        <v>3312</v>
      </c>
      <c r="C9" s="10" t="s">
        <v>3301</v>
      </c>
      <c r="D9" s="10" t="s">
        <v>3313</v>
      </c>
      <c r="E9" s="10" t="s">
        <v>3303</v>
      </c>
      <c r="F9" s="10" t="s">
        <v>921</v>
      </c>
      <c r="G9" s="10" t="s">
        <v>3375</v>
      </c>
    </row>
    <row r="10" spans="1:7" ht="195">
      <c r="A10" s="10" t="s">
        <v>530</v>
      </c>
      <c r="B10" s="10" t="s">
        <v>3314</v>
      </c>
      <c r="C10" s="10" t="s">
        <v>3305</v>
      </c>
      <c r="D10" s="10" t="s">
        <v>3315</v>
      </c>
      <c r="E10" s="10" t="s">
        <v>3307</v>
      </c>
      <c r="F10" s="10" t="s">
        <v>3274</v>
      </c>
      <c r="G10" s="10" t="s">
        <v>3275</v>
      </c>
    </row>
    <row r="11" spans="1:7" ht="75">
      <c r="A11" s="10" t="s">
        <v>531</v>
      </c>
      <c r="B11" s="10" t="s">
        <v>706</v>
      </c>
      <c r="C11" s="10" t="s">
        <v>687</v>
      </c>
      <c r="D11" s="10" t="s">
        <v>707</v>
      </c>
      <c r="E11" s="10" t="s">
        <v>688</v>
      </c>
      <c r="F11" s="10" t="s">
        <v>532</v>
      </c>
    </row>
    <row r="12" spans="1:7" ht="180">
      <c r="A12" s="10" t="s">
        <v>533</v>
      </c>
      <c r="B12" s="10" t="s">
        <v>3316</v>
      </c>
      <c r="C12" s="10" t="s">
        <v>3317</v>
      </c>
      <c r="D12" s="10" t="s">
        <v>3318</v>
      </c>
      <c r="E12" s="10" t="s">
        <v>3319</v>
      </c>
      <c r="F12" s="10" t="s">
        <v>534</v>
      </c>
      <c r="G12" s="10" t="s">
        <v>3376</v>
      </c>
    </row>
    <row r="13" spans="1:7" ht="60">
      <c r="A13" s="10" t="s">
        <v>535</v>
      </c>
      <c r="B13" s="10" t="s">
        <v>3320</v>
      </c>
      <c r="C13" s="10" t="s">
        <v>3301</v>
      </c>
      <c r="D13" s="10" t="s">
        <v>3321</v>
      </c>
      <c r="E13" s="10" t="s">
        <v>3303</v>
      </c>
      <c r="F13" s="10" t="s">
        <v>536</v>
      </c>
      <c r="G13" s="10" t="s">
        <v>937</v>
      </c>
    </row>
    <row r="14" spans="1:7" ht="30">
      <c r="A14" s="10" t="s">
        <v>537</v>
      </c>
      <c r="B14" s="10" t="s">
        <v>3322</v>
      </c>
      <c r="C14" s="10" t="s">
        <v>3301</v>
      </c>
      <c r="D14" s="10" t="s">
        <v>3323</v>
      </c>
      <c r="E14" s="10" t="s">
        <v>3303</v>
      </c>
      <c r="F14" s="10" t="s">
        <v>538</v>
      </c>
    </row>
    <row r="15" spans="1:7" ht="60">
      <c r="A15" s="10" t="s">
        <v>539</v>
      </c>
      <c r="B15" s="10" t="s">
        <v>3324</v>
      </c>
      <c r="C15" s="10" t="s">
        <v>3301</v>
      </c>
      <c r="D15" s="10" t="s">
        <v>3325</v>
      </c>
      <c r="E15" s="10" t="s">
        <v>3303</v>
      </c>
      <c r="F15" s="10" t="s">
        <v>856</v>
      </c>
      <c r="G15" s="10" t="s">
        <v>889</v>
      </c>
    </row>
    <row r="16" spans="1:7" ht="45">
      <c r="A16" s="10" t="s">
        <v>540</v>
      </c>
      <c r="B16" s="10" t="s">
        <v>3326</v>
      </c>
      <c r="C16" s="10" t="s">
        <v>3301</v>
      </c>
      <c r="D16" s="10" t="s">
        <v>3327</v>
      </c>
      <c r="E16" s="10" t="s">
        <v>3303</v>
      </c>
      <c r="F16" s="10" t="s">
        <v>3276</v>
      </c>
      <c r="G16" s="10" t="s">
        <v>922</v>
      </c>
    </row>
    <row r="17" spans="1:7" ht="75">
      <c r="A17" s="10" t="s">
        <v>541</v>
      </c>
      <c r="B17" s="10" t="s">
        <v>690</v>
      </c>
      <c r="C17" s="10" t="s">
        <v>687</v>
      </c>
      <c r="D17" s="10" t="s">
        <v>691</v>
      </c>
      <c r="E17" s="10" t="s">
        <v>688</v>
      </c>
      <c r="F17" s="10" t="s">
        <v>3277</v>
      </c>
      <c r="G17" s="10" t="s">
        <v>3278</v>
      </c>
    </row>
    <row r="18" spans="1:7" ht="405">
      <c r="A18" s="10" t="s">
        <v>542</v>
      </c>
      <c r="B18" s="10" t="s">
        <v>3328</v>
      </c>
      <c r="C18" s="10" t="s">
        <v>3329</v>
      </c>
      <c r="D18" s="10" t="s">
        <v>3330</v>
      </c>
      <c r="E18" s="10" t="s">
        <v>3331</v>
      </c>
      <c r="F18" s="10" t="s">
        <v>3396</v>
      </c>
      <c r="G18" s="10" t="s">
        <v>3377</v>
      </c>
    </row>
    <row r="19" spans="1:7" ht="90">
      <c r="A19" s="10" t="s">
        <v>543</v>
      </c>
      <c r="B19" s="10" t="s">
        <v>3332</v>
      </c>
      <c r="C19" s="10" t="s">
        <v>3333</v>
      </c>
      <c r="D19" s="10" t="s">
        <v>3334</v>
      </c>
      <c r="E19" s="10" t="s">
        <v>3335</v>
      </c>
      <c r="F19" s="10" t="s">
        <v>3397</v>
      </c>
      <c r="G19" s="10" t="s">
        <v>544</v>
      </c>
    </row>
    <row r="20" spans="1:7" ht="210">
      <c r="A20" s="10" t="s">
        <v>545</v>
      </c>
      <c r="B20" s="10" t="s">
        <v>3336</v>
      </c>
      <c r="C20" s="10" t="s">
        <v>3333</v>
      </c>
      <c r="D20" s="10" t="s">
        <v>3337</v>
      </c>
      <c r="E20" s="10" t="s">
        <v>3335</v>
      </c>
      <c r="F20" s="10" t="s">
        <v>932</v>
      </c>
      <c r="G20" s="10" t="s">
        <v>3378</v>
      </c>
    </row>
    <row r="21" spans="1:7" ht="409.5">
      <c r="A21" s="10" t="s">
        <v>546</v>
      </c>
      <c r="B21" s="10" t="s">
        <v>723</v>
      </c>
      <c r="C21" s="10" t="s">
        <v>687</v>
      </c>
      <c r="D21" s="10" t="s">
        <v>724</v>
      </c>
      <c r="E21" s="10" t="s">
        <v>688</v>
      </c>
      <c r="F21" s="10" t="s">
        <v>3398</v>
      </c>
      <c r="G21" s="10" t="s">
        <v>3379</v>
      </c>
    </row>
    <row r="22" spans="1:7" ht="90">
      <c r="A22" s="10" t="s">
        <v>547</v>
      </c>
      <c r="B22" s="10" t="s">
        <v>712</v>
      </c>
      <c r="C22" s="10" t="s">
        <v>687</v>
      </c>
      <c r="D22" s="10" t="s">
        <v>713</v>
      </c>
      <c r="E22" s="10" t="s">
        <v>688</v>
      </c>
      <c r="F22" s="10" t="s">
        <v>923</v>
      </c>
      <c r="G22" s="10" t="s">
        <v>924</v>
      </c>
    </row>
    <row r="23" spans="1:7" ht="45">
      <c r="A23" s="10" t="s">
        <v>548</v>
      </c>
      <c r="B23" s="10" t="s">
        <v>3338</v>
      </c>
      <c r="C23" s="10" t="s">
        <v>3333</v>
      </c>
      <c r="D23" s="10" t="s">
        <v>3339</v>
      </c>
      <c r="E23" s="10" t="s">
        <v>3335</v>
      </c>
      <c r="F23" s="10" t="s">
        <v>549</v>
      </c>
      <c r="G23" s="10" t="s">
        <v>550</v>
      </c>
    </row>
    <row r="24" spans="1:7" ht="135">
      <c r="A24" s="10" t="s">
        <v>551</v>
      </c>
      <c r="B24" s="10" t="s">
        <v>690</v>
      </c>
      <c r="C24" s="10" t="s">
        <v>687</v>
      </c>
      <c r="D24" s="10" t="s">
        <v>692</v>
      </c>
      <c r="E24" s="10" t="s">
        <v>688</v>
      </c>
      <c r="F24" s="10" t="s">
        <v>552</v>
      </c>
      <c r="G24" s="10" t="s">
        <v>938</v>
      </c>
    </row>
    <row r="25" spans="1:7" ht="409.5">
      <c r="A25" s="10" t="s">
        <v>553</v>
      </c>
      <c r="B25" s="10" t="s">
        <v>3340</v>
      </c>
      <c r="C25" s="10" t="s">
        <v>3317</v>
      </c>
      <c r="D25" s="10" t="s">
        <v>3341</v>
      </c>
      <c r="E25" s="10" t="s">
        <v>3319</v>
      </c>
      <c r="F25" s="10" t="s">
        <v>3399</v>
      </c>
      <c r="G25" s="10" t="s">
        <v>3380</v>
      </c>
    </row>
    <row r="26" spans="1:7" ht="60">
      <c r="A26" s="10" t="s">
        <v>554</v>
      </c>
      <c r="B26" s="10" t="s">
        <v>690</v>
      </c>
      <c r="C26" s="10" t="s">
        <v>687</v>
      </c>
      <c r="D26" s="10" t="s">
        <v>693</v>
      </c>
      <c r="E26" s="10" t="s">
        <v>688</v>
      </c>
      <c r="F26" s="10" t="s">
        <v>555</v>
      </c>
      <c r="G26" s="10" t="s">
        <v>556</v>
      </c>
    </row>
    <row r="27" spans="1:7" ht="120">
      <c r="A27" s="10" t="s">
        <v>557</v>
      </c>
      <c r="B27" s="10" t="s">
        <v>3411</v>
      </c>
      <c r="C27" s="10" t="s">
        <v>3335</v>
      </c>
      <c r="D27" s="10" t="s">
        <v>3412</v>
      </c>
      <c r="E27" s="10" t="s">
        <v>3333</v>
      </c>
      <c r="F27" s="10" t="s">
        <v>933</v>
      </c>
      <c r="G27" s="10" t="s">
        <v>3381</v>
      </c>
    </row>
    <row r="28" spans="1:7" ht="180">
      <c r="A28" s="10" t="s">
        <v>558</v>
      </c>
      <c r="B28" s="10" t="s">
        <v>698</v>
      </c>
      <c r="C28" s="10" t="s">
        <v>687</v>
      </c>
      <c r="D28" s="10" t="s">
        <v>699</v>
      </c>
      <c r="E28" s="10" t="s">
        <v>688</v>
      </c>
      <c r="F28" s="10" t="s">
        <v>925</v>
      </c>
      <c r="G28" s="10" t="s">
        <v>3382</v>
      </c>
    </row>
    <row r="29" spans="1:7" ht="90">
      <c r="A29" s="10" t="s">
        <v>559</v>
      </c>
      <c r="B29" s="10" t="s">
        <v>3342</v>
      </c>
      <c r="C29" s="10" t="s">
        <v>3335</v>
      </c>
      <c r="D29" s="10" t="s">
        <v>3343</v>
      </c>
      <c r="E29" s="10" t="s">
        <v>3333</v>
      </c>
      <c r="F29" s="10" t="s">
        <v>560</v>
      </c>
      <c r="G29" s="10" t="s">
        <v>939</v>
      </c>
    </row>
    <row r="30" spans="1:7" ht="45">
      <c r="A30" s="10" t="s">
        <v>561</v>
      </c>
      <c r="B30" s="10" t="s">
        <v>3344</v>
      </c>
      <c r="C30" s="10" t="s">
        <v>3345</v>
      </c>
      <c r="D30" s="10" t="s">
        <v>3346</v>
      </c>
      <c r="E30" s="10" t="s">
        <v>3347</v>
      </c>
      <c r="F30" s="10" t="s">
        <v>3279</v>
      </c>
      <c r="G30" s="10" t="s">
        <v>3280</v>
      </c>
    </row>
    <row r="31" spans="1:7" ht="300">
      <c r="A31" s="10" t="s">
        <v>562</v>
      </c>
      <c r="B31" s="10" t="s">
        <v>617</v>
      </c>
      <c r="C31" s="10" t="s">
        <v>687</v>
      </c>
      <c r="D31" s="10" t="s">
        <v>711</v>
      </c>
      <c r="E31" s="10" t="s">
        <v>688</v>
      </c>
      <c r="F31" s="10" t="s">
        <v>3400</v>
      </c>
      <c r="G31" s="10" t="s">
        <v>3383</v>
      </c>
    </row>
    <row r="32" spans="1:7" ht="240">
      <c r="A32" s="10" t="s">
        <v>563</v>
      </c>
      <c r="B32" s="10" t="s">
        <v>3348</v>
      </c>
      <c r="C32" s="10" t="s">
        <v>3301</v>
      </c>
      <c r="D32" s="10" t="s">
        <v>3349</v>
      </c>
      <c r="E32" s="10" t="s">
        <v>3303</v>
      </c>
      <c r="F32" s="10" t="s">
        <v>3281</v>
      </c>
      <c r="G32" s="10" t="s">
        <v>3384</v>
      </c>
    </row>
    <row r="33" spans="1:7" ht="180">
      <c r="A33" s="10" t="s">
        <v>564</v>
      </c>
      <c r="B33" s="10" t="s">
        <v>690</v>
      </c>
      <c r="C33" s="10" t="s">
        <v>687</v>
      </c>
      <c r="D33" s="10" t="s">
        <v>694</v>
      </c>
      <c r="E33" s="10" t="s">
        <v>688</v>
      </c>
      <c r="F33" s="10" t="s">
        <v>3401</v>
      </c>
      <c r="G33" s="10" t="s">
        <v>3385</v>
      </c>
    </row>
    <row r="34" spans="1:7" ht="105">
      <c r="A34" s="10" t="s">
        <v>565</v>
      </c>
      <c r="B34" s="10" t="s">
        <v>631</v>
      </c>
      <c r="C34" s="10" t="s">
        <v>687</v>
      </c>
      <c r="D34" s="10" t="s">
        <v>3413</v>
      </c>
      <c r="E34" s="10" t="s">
        <v>688</v>
      </c>
      <c r="F34" s="10" t="s">
        <v>3282</v>
      </c>
      <c r="G34" s="10" t="s">
        <v>566</v>
      </c>
    </row>
    <row r="35" spans="1:7" ht="390">
      <c r="A35" s="10" t="s">
        <v>567</v>
      </c>
      <c r="B35" s="10" t="s">
        <v>3350</v>
      </c>
      <c r="C35" s="10" t="s">
        <v>3351</v>
      </c>
      <c r="D35" s="10" t="s">
        <v>3352</v>
      </c>
      <c r="E35" s="10" t="s">
        <v>3353</v>
      </c>
      <c r="F35" s="10" t="s">
        <v>934</v>
      </c>
      <c r="G35" s="10" t="s">
        <v>3386</v>
      </c>
    </row>
    <row r="36" spans="1:7" ht="195">
      <c r="A36" s="10" t="s">
        <v>568</v>
      </c>
      <c r="B36" s="10" t="s">
        <v>3354</v>
      </c>
      <c r="C36" s="10" t="s">
        <v>3355</v>
      </c>
      <c r="D36" s="10" t="s">
        <v>3356</v>
      </c>
      <c r="E36" s="10" t="s">
        <v>3357</v>
      </c>
      <c r="F36" s="10" t="s">
        <v>3402</v>
      </c>
      <c r="G36" s="10" t="s">
        <v>3387</v>
      </c>
    </row>
    <row r="37" spans="1:7" ht="195">
      <c r="A37" s="10" t="s">
        <v>569</v>
      </c>
      <c r="B37" s="10" t="s">
        <v>712</v>
      </c>
      <c r="C37" s="10" t="s">
        <v>687</v>
      </c>
      <c r="D37" s="10" t="s">
        <v>714</v>
      </c>
      <c r="E37" s="10" t="s">
        <v>688</v>
      </c>
      <c r="F37" s="10" t="s">
        <v>935</v>
      </c>
      <c r="G37" s="10" t="s">
        <v>3388</v>
      </c>
    </row>
    <row r="38" spans="1:7" ht="75">
      <c r="A38" s="10" t="s">
        <v>570</v>
      </c>
      <c r="B38" s="10" t="s">
        <v>719</v>
      </c>
      <c r="C38" s="10" t="s">
        <v>687</v>
      </c>
      <c r="D38" s="10" t="s">
        <v>720</v>
      </c>
      <c r="E38" s="10" t="s">
        <v>688</v>
      </c>
      <c r="F38" s="10" t="s">
        <v>571</v>
      </c>
      <c r="G38" s="10" t="s">
        <v>572</v>
      </c>
    </row>
    <row r="39" spans="1:7" ht="60">
      <c r="A39" s="10" t="s">
        <v>573</v>
      </c>
      <c r="B39" s="10" t="s">
        <v>641</v>
      </c>
      <c r="C39" s="10" t="s">
        <v>687</v>
      </c>
      <c r="D39" s="10" t="s">
        <v>726</v>
      </c>
      <c r="E39" s="10" t="s">
        <v>688</v>
      </c>
      <c r="F39" s="10" t="s">
        <v>926</v>
      </c>
      <c r="G39" s="10" t="s">
        <v>940</v>
      </c>
    </row>
    <row r="40" spans="1:7" ht="60">
      <c r="A40" s="10" t="s">
        <v>574</v>
      </c>
      <c r="B40" s="10" t="s">
        <v>631</v>
      </c>
      <c r="C40" s="10" t="s">
        <v>687</v>
      </c>
      <c r="D40" s="10" t="s">
        <v>3283</v>
      </c>
      <c r="E40" s="10" t="s">
        <v>688</v>
      </c>
      <c r="F40" s="10" t="s">
        <v>575</v>
      </c>
      <c r="G40" s="10" t="s">
        <v>941</v>
      </c>
    </row>
    <row r="41" spans="1:7" ht="30">
      <c r="A41" s="10" t="s">
        <v>576</v>
      </c>
      <c r="B41" s="10" t="s">
        <v>690</v>
      </c>
      <c r="C41" s="10" t="s">
        <v>687</v>
      </c>
      <c r="D41" s="10" t="s">
        <v>695</v>
      </c>
      <c r="E41" s="10" t="s">
        <v>688</v>
      </c>
      <c r="F41" s="10" t="s">
        <v>577</v>
      </c>
    </row>
    <row r="42" spans="1:7" ht="135">
      <c r="A42" s="10" t="s">
        <v>578</v>
      </c>
      <c r="B42" s="10" t="s">
        <v>1414</v>
      </c>
      <c r="C42" s="10" t="s">
        <v>688</v>
      </c>
      <c r="D42" s="10" t="s">
        <v>3284</v>
      </c>
      <c r="E42" s="10" t="s">
        <v>687</v>
      </c>
      <c r="F42" s="10" t="s">
        <v>3285</v>
      </c>
      <c r="G42" s="10" t="s">
        <v>3286</v>
      </c>
    </row>
    <row r="43" spans="1:7" ht="180">
      <c r="A43" s="10" t="s">
        <v>579</v>
      </c>
      <c r="B43" s="10" t="s">
        <v>712</v>
      </c>
      <c r="C43" s="10" t="s">
        <v>687</v>
      </c>
      <c r="D43" s="10" t="s">
        <v>715</v>
      </c>
      <c r="E43" s="10" t="s">
        <v>688</v>
      </c>
      <c r="F43" s="10" t="s">
        <v>927</v>
      </c>
      <c r="G43" s="10" t="s">
        <v>3389</v>
      </c>
    </row>
    <row r="44" spans="1:7" ht="409.5">
      <c r="A44" s="10" t="s">
        <v>580</v>
      </c>
      <c r="B44" s="10" t="s">
        <v>3358</v>
      </c>
      <c r="C44" s="10" t="s">
        <v>3305</v>
      </c>
      <c r="D44" s="10" t="s">
        <v>3359</v>
      </c>
      <c r="E44" s="10" t="s">
        <v>3307</v>
      </c>
      <c r="F44" s="10" t="s">
        <v>3403</v>
      </c>
      <c r="G44" s="10" t="s">
        <v>3390</v>
      </c>
    </row>
    <row r="45" spans="1:7" ht="30">
      <c r="A45" s="10" t="s">
        <v>581</v>
      </c>
      <c r="B45" s="10" t="s">
        <v>701</v>
      </c>
      <c r="C45" s="10" t="s">
        <v>688</v>
      </c>
      <c r="D45" s="10" t="s">
        <v>702</v>
      </c>
      <c r="E45" s="10" t="s">
        <v>687</v>
      </c>
      <c r="F45" s="10" t="s">
        <v>582</v>
      </c>
      <c r="G45" s="10" t="s">
        <v>942</v>
      </c>
    </row>
    <row r="46" spans="1:7" ht="30">
      <c r="A46" s="10" t="s">
        <v>583</v>
      </c>
      <c r="B46" s="10" t="s">
        <v>3360</v>
      </c>
      <c r="C46" s="10" t="s">
        <v>3335</v>
      </c>
      <c r="D46" s="10" t="s">
        <v>3361</v>
      </c>
      <c r="E46" s="10" t="s">
        <v>3333</v>
      </c>
      <c r="F46" s="10" t="s">
        <v>3287</v>
      </c>
      <c r="G46" s="10" t="s">
        <v>584</v>
      </c>
    </row>
    <row r="47" spans="1:7" ht="330">
      <c r="A47" s="10" t="s">
        <v>585</v>
      </c>
      <c r="B47" s="10" t="s">
        <v>717</v>
      </c>
      <c r="C47" s="10" t="s">
        <v>687</v>
      </c>
      <c r="D47" s="10" t="s">
        <v>718</v>
      </c>
      <c r="E47" s="10" t="s">
        <v>688</v>
      </c>
      <c r="F47" s="10" t="s">
        <v>3404</v>
      </c>
      <c r="G47" s="10" t="s">
        <v>3288</v>
      </c>
    </row>
    <row r="48" spans="1:7">
      <c r="A48" s="10" t="s">
        <v>586</v>
      </c>
      <c r="B48" s="10" t="s">
        <v>723</v>
      </c>
      <c r="C48" s="10" t="s">
        <v>687</v>
      </c>
      <c r="D48" s="10" t="s">
        <v>725</v>
      </c>
      <c r="E48" s="10" t="s">
        <v>688</v>
      </c>
      <c r="F48" s="10" t="s">
        <v>682</v>
      </c>
    </row>
    <row r="49" spans="1:7">
      <c r="A49" t="s">
        <v>696</v>
      </c>
      <c r="B49" t="s">
        <v>690</v>
      </c>
      <c r="C49" t="s">
        <v>687</v>
      </c>
      <c r="D49" t="s">
        <v>697</v>
      </c>
      <c r="E49" s="10" t="s">
        <v>688</v>
      </c>
      <c r="F49" s="10" t="s">
        <v>729</v>
      </c>
    </row>
    <row r="50" spans="1:7" ht="330">
      <c r="A50" s="10" t="s">
        <v>587</v>
      </c>
      <c r="B50" s="10" t="s">
        <v>3362</v>
      </c>
      <c r="C50" s="10" t="s">
        <v>3363</v>
      </c>
      <c r="D50" s="10" t="s">
        <v>3364</v>
      </c>
      <c r="E50" s="10" t="s">
        <v>3365</v>
      </c>
      <c r="F50" s="10" t="s">
        <v>730</v>
      </c>
    </row>
    <row r="51" spans="1:7">
      <c r="A51" s="10" t="s">
        <v>588</v>
      </c>
      <c r="B51" s="10" t="s">
        <v>716</v>
      </c>
      <c r="C51" s="10" t="s">
        <v>688</v>
      </c>
      <c r="D51" s="10" t="s">
        <v>3414</v>
      </c>
      <c r="E51" s="10" t="s">
        <v>687</v>
      </c>
      <c r="F51" s="10" t="s">
        <v>682</v>
      </c>
    </row>
    <row r="52" spans="1:7" ht="405">
      <c r="A52" s="10" t="s">
        <v>589</v>
      </c>
      <c r="B52" s="10" t="s">
        <v>650</v>
      </c>
      <c r="C52" s="10" t="s">
        <v>687</v>
      </c>
      <c r="D52" s="10" t="s">
        <v>703</v>
      </c>
      <c r="E52" s="10" t="s">
        <v>688</v>
      </c>
      <c r="F52" s="10" t="s">
        <v>3405</v>
      </c>
    </row>
    <row r="53" spans="1:7" ht="409.5">
      <c r="A53" s="10" t="s">
        <v>590</v>
      </c>
      <c r="B53" s="10" t="s">
        <v>641</v>
      </c>
      <c r="C53" s="10" t="s">
        <v>687</v>
      </c>
      <c r="D53" s="10" t="s">
        <v>727</v>
      </c>
      <c r="E53" s="10" t="s">
        <v>688</v>
      </c>
      <c r="F53" s="10" t="s">
        <v>928</v>
      </c>
      <c r="G53" s="10" t="s">
        <v>3391</v>
      </c>
    </row>
    <row r="54" spans="1:7" ht="90">
      <c r="A54" s="10" t="s">
        <v>591</v>
      </c>
      <c r="B54" s="10" t="s">
        <v>721</v>
      </c>
      <c r="C54" s="10" t="s">
        <v>687</v>
      </c>
      <c r="D54" s="10" t="s">
        <v>722</v>
      </c>
      <c r="E54" s="10" t="s">
        <v>688</v>
      </c>
      <c r="F54" s="10" t="s">
        <v>929</v>
      </c>
      <c r="G54" s="10" t="s">
        <v>936</v>
      </c>
    </row>
    <row r="55" spans="1:7" ht="120">
      <c r="A55" s="10" t="s">
        <v>592</v>
      </c>
      <c r="B55" s="10" t="s">
        <v>708</v>
      </c>
      <c r="C55" s="10" t="s">
        <v>687</v>
      </c>
      <c r="D55" s="10" t="s">
        <v>709</v>
      </c>
      <c r="E55" s="10" t="s">
        <v>688</v>
      </c>
      <c r="F55" s="10" t="s">
        <v>593</v>
      </c>
      <c r="G55" s="10" t="s">
        <v>3289</v>
      </c>
    </row>
    <row r="56" spans="1:7" ht="409.5">
      <c r="A56" s="10" t="s">
        <v>594</v>
      </c>
      <c r="B56" s="10" t="s">
        <v>704</v>
      </c>
      <c r="C56" s="10" t="s">
        <v>687</v>
      </c>
      <c r="D56" s="10" t="s">
        <v>705</v>
      </c>
      <c r="E56" s="10" t="s">
        <v>688</v>
      </c>
      <c r="F56" s="10" t="s">
        <v>3406</v>
      </c>
      <c r="G56" s="10" t="s">
        <v>3392</v>
      </c>
    </row>
    <row r="57" spans="1:7" ht="180">
      <c r="A57" s="10" t="s">
        <v>595</v>
      </c>
      <c r="B57" s="10" t="s">
        <v>3415</v>
      </c>
      <c r="C57" s="10" t="s">
        <v>3416</v>
      </c>
      <c r="D57" s="10" t="s">
        <v>3417</v>
      </c>
      <c r="E57" s="10" t="s">
        <v>3418</v>
      </c>
      <c r="F57" s="10" t="s">
        <v>3407</v>
      </c>
    </row>
    <row r="58" spans="1:7" ht="30">
      <c r="A58" s="10" t="s">
        <v>596</v>
      </c>
      <c r="B58" s="10" t="s">
        <v>3366</v>
      </c>
      <c r="C58" s="10" t="s">
        <v>3335</v>
      </c>
      <c r="D58" s="10" t="s">
        <v>3367</v>
      </c>
      <c r="E58" s="10" t="s">
        <v>3333</v>
      </c>
      <c r="F58" s="10" t="s">
        <v>597</v>
      </c>
    </row>
    <row r="59" spans="1:7" ht="409.5">
      <c r="A59" s="10" t="s">
        <v>598</v>
      </c>
      <c r="B59" s="10" t="s">
        <v>3368</v>
      </c>
      <c r="C59" s="10" t="s">
        <v>3369</v>
      </c>
      <c r="D59" s="10" t="s">
        <v>3370</v>
      </c>
      <c r="E59" s="10" t="s">
        <v>3371</v>
      </c>
      <c r="F59" s="10" t="s">
        <v>3408</v>
      </c>
      <c r="G59" s="10" t="s">
        <v>3393</v>
      </c>
    </row>
    <row r="60" spans="1:7" ht="75">
      <c r="A60" s="10" t="s">
        <v>599</v>
      </c>
      <c r="B60" s="10" t="s">
        <v>625</v>
      </c>
      <c r="C60" s="10" t="s">
        <v>687</v>
      </c>
      <c r="D60" s="10" t="s">
        <v>3290</v>
      </c>
      <c r="E60" s="10" t="s">
        <v>688</v>
      </c>
      <c r="F60" s="10" t="s">
        <v>3291</v>
      </c>
      <c r="G60" s="10" t="s">
        <v>3292</v>
      </c>
    </row>
    <row r="61" spans="1:7" ht="45">
      <c r="A61" s="10" t="s">
        <v>600</v>
      </c>
      <c r="B61" s="10" t="s">
        <v>621</v>
      </c>
      <c r="C61" s="10" t="s">
        <v>688</v>
      </c>
      <c r="D61" s="10" t="s">
        <v>3293</v>
      </c>
      <c r="E61" s="10" t="s">
        <v>687</v>
      </c>
      <c r="F61" s="10" t="s">
        <v>601</v>
      </c>
    </row>
    <row r="62" spans="1:7" ht="165.75" thickBot="1">
      <c r="A62" s="15" t="s">
        <v>602</v>
      </c>
      <c r="B62" s="15" t="s">
        <v>716</v>
      </c>
      <c r="C62" s="15" t="s">
        <v>688</v>
      </c>
      <c r="D62" s="15" t="s">
        <v>3294</v>
      </c>
      <c r="E62" s="15" t="s">
        <v>687</v>
      </c>
      <c r="F62" s="15" t="s">
        <v>3295</v>
      </c>
      <c r="G62" s="15" t="s">
        <v>3394</v>
      </c>
    </row>
  </sheetData>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19D55-6A97-4FF5-AEF1-DA3E87E70280}">
  <dimension ref="A1:AB66"/>
  <sheetViews>
    <sheetView workbookViewId="0"/>
  </sheetViews>
  <sheetFormatPr defaultRowHeight="15"/>
  <cols>
    <col min="1" max="1" width="26.42578125" style="17" customWidth="1"/>
    <col min="2" max="2" width="17.42578125" style="17" customWidth="1"/>
    <col min="3" max="3" width="16.42578125" style="17" customWidth="1"/>
    <col min="4" max="4" width="12.28515625" style="17" customWidth="1"/>
    <col min="5" max="5" width="18" style="17" customWidth="1"/>
    <col min="6" max="6" width="16.5703125" style="17" customWidth="1"/>
    <col min="7" max="7" width="14.5703125" style="17" customWidth="1"/>
    <col min="8" max="8" width="12.42578125" style="17" customWidth="1"/>
    <col min="9" max="9" width="47.42578125" style="17" customWidth="1"/>
    <col min="10" max="10" width="16" style="17" customWidth="1"/>
    <col min="11" max="11" width="11" style="17" customWidth="1"/>
    <col min="12" max="12" width="12.140625" style="17" customWidth="1"/>
    <col min="13" max="13" width="12.42578125" style="17" customWidth="1"/>
    <col min="14" max="14" width="8.7109375" style="17" customWidth="1"/>
    <col min="15" max="15" width="17.28515625" style="17" customWidth="1"/>
    <col min="16" max="16" width="14.5703125" style="17" customWidth="1"/>
    <col min="17" max="17" width="13.42578125" style="17" customWidth="1"/>
    <col min="18" max="19" width="15.85546875" style="17" customWidth="1"/>
    <col min="20" max="20" width="16.42578125" style="18" customWidth="1"/>
    <col min="21" max="21" width="16.7109375" style="18" customWidth="1"/>
    <col min="22" max="22" width="16.85546875" style="19" customWidth="1"/>
    <col min="23" max="23" width="11.7109375" style="20" customWidth="1"/>
    <col min="24" max="24" width="33.42578125" style="17" customWidth="1"/>
    <col min="25" max="25" width="12.140625" style="17" customWidth="1"/>
    <col min="26" max="27" width="9.140625" style="21"/>
    <col min="28" max="16384" width="9.140625" style="17"/>
  </cols>
  <sheetData>
    <row r="1" spans="1:28">
      <c r="A1" s="17" t="s">
        <v>3896</v>
      </c>
    </row>
    <row r="2" spans="1:28" ht="15.75" thickBot="1">
      <c r="A2" s="22" t="s">
        <v>603</v>
      </c>
      <c r="B2" s="22" t="s">
        <v>3429</v>
      </c>
      <c r="C2" s="22" t="s">
        <v>3872</v>
      </c>
      <c r="D2" s="22" t="s">
        <v>841</v>
      </c>
      <c r="E2" s="22" t="s">
        <v>605</v>
      </c>
      <c r="F2" s="22" t="s">
        <v>3430</v>
      </c>
      <c r="G2" s="22" t="s">
        <v>3834</v>
      </c>
      <c r="H2" s="22" t="s">
        <v>3431</v>
      </c>
      <c r="I2" s="22" t="s">
        <v>3824</v>
      </c>
      <c r="J2" s="22" t="s">
        <v>3825</v>
      </c>
      <c r="K2" s="22" t="s">
        <v>3826</v>
      </c>
      <c r="L2" s="24" t="s">
        <v>3835</v>
      </c>
      <c r="M2" s="24" t="s">
        <v>3827</v>
      </c>
      <c r="N2" s="22" t="s">
        <v>3636</v>
      </c>
      <c r="O2" s="22" t="s">
        <v>3838</v>
      </c>
      <c r="P2" s="22" t="s">
        <v>3432</v>
      </c>
      <c r="Q2" s="22" t="s">
        <v>3433</v>
      </c>
      <c r="R2" s="22" t="s">
        <v>3828</v>
      </c>
      <c r="S2" s="22" t="s">
        <v>3829</v>
      </c>
      <c r="T2" s="23" t="s">
        <v>3830</v>
      </c>
      <c r="U2" s="23" t="s">
        <v>3831</v>
      </c>
      <c r="V2" s="23" t="s">
        <v>3839</v>
      </c>
      <c r="W2" s="24" t="s">
        <v>3833</v>
      </c>
      <c r="X2" s="22" t="s">
        <v>518</v>
      </c>
      <c r="Y2" s="24" t="s">
        <v>3832</v>
      </c>
      <c r="Z2" s="25" t="s">
        <v>3434</v>
      </c>
      <c r="AA2" s="25" t="s">
        <v>3435</v>
      </c>
      <c r="AB2" s="26"/>
    </row>
    <row r="3" spans="1:28">
      <c r="A3" s="17" t="s">
        <v>745</v>
      </c>
      <c r="B3" s="17" t="s">
        <v>747</v>
      </c>
      <c r="C3" s="17">
        <v>0</v>
      </c>
      <c r="D3" s="17" t="s">
        <v>843</v>
      </c>
      <c r="E3" s="17" t="s">
        <v>752</v>
      </c>
      <c r="F3" s="17">
        <v>0</v>
      </c>
      <c r="G3" s="17">
        <v>0</v>
      </c>
      <c r="H3" s="17">
        <v>2</v>
      </c>
      <c r="I3" s="27" t="s">
        <v>3505</v>
      </c>
      <c r="J3" s="28" t="s">
        <v>3506</v>
      </c>
      <c r="K3" s="28">
        <v>0</v>
      </c>
      <c r="L3" s="28">
        <v>0</v>
      </c>
      <c r="M3" s="28">
        <v>1</v>
      </c>
      <c r="P3" s="17" t="s">
        <v>3460</v>
      </c>
      <c r="Q3" s="17">
        <v>0</v>
      </c>
      <c r="R3" s="17" t="s">
        <v>3507</v>
      </c>
      <c r="S3" s="17" t="s">
        <v>3441</v>
      </c>
      <c r="T3" s="18">
        <v>7.58</v>
      </c>
      <c r="U3" s="18">
        <v>7.58</v>
      </c>
      <c r="V3" s="19">
        <f>26*U3</f>
        <v>197.08</v>
      </c>
      <c r="W3" s="20">
        <v>2</v>
      </c>
      <c r="X3" s="17" t="s">
        <v>896</v>
      </c>
      <c r="Y3" s="17">
        <v>0</v>
      </c>
      <c r="Z3" s="21">
        <f t="shared" ref="Z3:Z34" si="0">C3+F3+G3+H3+K3+L3+M3+Y3+Q3+W3</f>
        <v>5</v>
      </c>
      <c r="AA3" s="21">
        <f t="shared" ref="AA3:AA34" si="1">C3+F3+G3+H3+K3+L3+M3+Y3+Q3</f>
        <v>3</v>
      </c>
    </row>
    <row r="4" spans="1:28">
      <c r="A4" s="17" t="s">
        <v>623</v>
      </c>
      <c r="B4" s="17" t="s">
        <v>625</v>
      </c>
      <c r="C4" s="17">
        <v>0</v>
      </c>
      <c r="D4" s="17" t="s">
        <v>842</v>
      </c>
      <c r="E4" s="17" t="s">
        <v>628</v>
      </c>
      <c r="F4" s="17">
        <v>0</v>
      </c>
      <c r="G4" s="17">
        <v>1</v>
      </c>
      <c r="H4" s="17">
        <v>1</v>
      </c>
      <c r="I4" s="27" t="s">
        <v>3497</v>
      </c>
      <c r="J4" s="28" t="s">
        <v>3498</v>
      </c>
      <c r="K4" s="28">
        <v>0</v>
      </c>
      <c r="L4" s="28">
        <v>0</v>
      </c>
      <c r="M4" s="28">
        <v>1</v>
      </c>
      <c r="N4" s="17">
        <v>20</v>
      </c>
      <c r="O4" s="17" t="s">
        <v>3451</v>
      </c>
      <c r="P4" s="17" t="s">
        <v>3445</v>
      </c>
      <c r="Q4" s="17">
        <v>0</v>
      </c>
      <c r="R4" s="17" t="s">
        <v>3499</v>
      </c>
      <c r="S4" s="17" t="s">
        <v>3441</v>
      </c>
      <c r="T4" s="18">
        <v>0.04</v>
      </c>
      <c r="U4" s="18">
        <v>0.02</v>
      </c>
      <c r="V4" s="19">
        <f>365*U4</f>
        <v>7.3</v>
      </c>
      <c r="W4" s="20">
        <v>2</v>
      </c>
      <c r="X4" s="17" t="s">
        <v>885</v>
      </c>
      <c r="Y4" s="17">
        <v>0</v>
      </c>
      <c r="Z4" s="21">
        <f t="shared" si="0"/>
        <v>5</v>
      </c>
      <c r="AA4" s="21">
        <f t="shared" si="1"/>
        <v>3</v>
      </c>
    </row>
    <row r="5" spans="1:28" ht="30">
      <c r="A5" s="17" t="s">
        <v>590</v>
      </c>
      <c r="B5" s="17" t="s">
        <v>768</v>
      </c>
      <c r="C5" s="17">
        <v>0</v>
      </c>
      <c r="D5" s="17" t="s">
        <v>843</v>
      </c>
      <c r="E5" s="17" t="s">
        <v>628</v>
      </c>
      <c r="F5" s="17">
        <v>0</v>
      </c>
      <c r="G5" s="17">
        <v>1</v>
      </c>
      <c r="H5" s="17">
        <v>1</v>
      </c>
      <c r="I5" s="27" t="s">
        <v>3436</v>
      </c>
      <c r="J5" s="28" t="s">
        <v>3437</v>
      </c>
      <c r="K5" s="28">
        <v>0</v>
      </c>
      <c r="L5" s="28">
        <v>0</v>
      </c>
      <c r="M5" s="28">
        <v>1</v>
      </c>
      <c r="N5" s="17">
        <v>2</v>
      </c>
      <c r="O5" s="17" t="s">
        <v>3438</v>
      </c>
      <c r="P5" s="29" t="s">
        <v>3439</v>
      </c>
      <c r="Q5" s="29">
        <v>0</v>
      </c>
      <c r="R5" s="17" t="s">
        <v>3440</v>
      </c>
      <c r="S5" s="17" t="s">
        <v>3441</v>
      </c>
      <c r="T5" s="18">
        <v>0.47</v>
      </c>
      <c r="U5" s="18">
        <f>0.09*4</f>
        <v>0.36</v>
      </c>
      <c r="V5" s="19">
        <f>365*U5</f>
        <v>131.4</v>
      </c>
      <c r="W5" s="20">
        <v>1</v>
      </c>
      <c r="X5" s="17" t="s">
        <v>914</v>
      </c>
      <c r="Y5" s="17">
        <v>0</v>
      </c>
      <c r="Z5" s="21">
        <f t="shared" si="0"/>
        <v>4</v>
      </c>
      <c r="AA5" s="21">
        <f t="shared" si="1"/>
        <v>3</v>
      </c>
    </row>
    <row r="6" spans="1:28">
      <c r="A6" s="17" t="s">
        <v>602</v>
      </c>
      <c r="B6" s="17" t="s">
        <v>630</v>
      </c>
      <c r="C6" s="17">
        <v>1</v>
      </c>
      <c r="D6" s="17" t="s">
        <v>842</v>
      </c>
      <c r="E6" s="17" t="s">
        <v>681</v>
      </c>
      <c r="F6" s="17">
        <v>0</v>
      </c>
      <c r="G6" s="17">
        <v>1</v>
      </c>
      <c r="H6" s="17">
        <v>0</v>
      </c>
      <c r="I6" s="30" t="s">
        <v>3458</v>
      </c>
      <c r="J6" s="28" t="s">
        <v>3459</v>
      </c>
      <c r="K6" s="28">
        <v>0</v>
      </c>
      <c r="L6" s="28">
        <v>0</v>
      </c>
      <c r="M6" s="28">
        <v>1</v>
      </c>
      <c r="P6" s="17" t="s">
        <v>3460</v>
      </c>
      <c r="Q6" s="17">
        <v>0</v>
      </c>
      <c r="R6" s="17" t="s">
        <v>3461</v>
      </c>
      <c r="S6" s="17" t="s">
        <v>3441</v>
      </c>
      <c r="T6" s="18">
        <v>1.99</v>
      </c>
      <c r="U6" s="18">
        <f>3.37/2</f>
        <v>1.6850000000000001</v>
      </c>
      <c r="V6" s="19">
        <f>52*U6</f>
        <v>87.62</v>
      </c>
      <c r="W6" s="20">
        <v>1</v>
      </c>
      <c r="X6" s="17" t="s">
        <v>886</v>
      </c>
      <c r="Y6" s="17">
        <v>0</v>
      </c>
      <c r="Z6" s="21">
        <f t="shared" si="0"/>
        <v>4</v>
      </c>
      <c r="AA6" s="21">
        <f t="shared" si="1"/>
        <v>3</v>
      </c>
    </row>
    <row r="7" spans="1:28" ht="45">
      <c r="A7" s="17" t="s">
        <v>748</v>
      </c>
      <c r="B7" s="17" t="s">
        <v>734</v>
      </c>
      <c r="C7" s="17">
        <v>0</v>
      </c>
      <c r="D7" s="17" t="s">
        <v>843</v>
      </c>
      <c r="E7" s="17" t="s">
        <v>752</v>
      </c>
      <c r="F7" s="17">
        <v>0</v>
      </c>
      <c r="G7" s="17">
        <v>1</v>
      </c>
      <c r="H7" s="17">
        <v>0</v>
      </c>
      <c r="I7" s="31" t="s">
        <v>3619</v>
      </c>
      <c r="J7" s="28" t="s">
        <v>3620</v>
      </c>
      <c r="K7" s="28">
        <v>0</v>
      </c>
      <c r="L7" s="28">
        <v>0</v>
      </c>
      <c r="M7" s="28">
        <v>1</v>
      </c>
      <c r="P7" s="17" t="s">
        <v>3621</v>
      </c>
      <c r="Q7" s="17">
        <v>0</v>
      </c>
      <c r="R7" s="29" t="s">
        <v>3622</v>
      </c>
      <c r="S7" s="29" t="s">
        <v>3623</v>
      </c>
      <c r="T7" s="32" t="s">
        <v>3624</v>
      </c>
      <c r="U7" s="32" t="s">
        <v>3625</v>
      </c>
      <c r="V7" s="19">
        <f>52*4.29</f>
        <v>223.08</v>
      </c>
      <c r="W7" s="33">
        <v>1</v>
      </c>
      <c r="X7" s="17" t="s">
        <v>897</v>
      </c>
      <c r="Y7" s="17">
        <v>0</v>
      </c>
      <c r="Z7" s="21">
        <f t="shared" si="0"/>
        <v>3</v>
      </c>
      <c r="AA7" s="21">
        <f t="shared" si="1"/>
        <v>2</v>
      </c>
    </row>
    <row r="8" spans="1:28">
      <c r="A8" s="17" t="s">
        <v>771</v>
      </c>
      <c r="B8" s="17" t="s">
        <v>747</v>
      </c>
      <c r="C8" s="17">
        <v>0</v>
      </c>
      <c r="D8" s="17" t="s">
        <v>843</v>
      </c>
      <c r="E8" s="17" t="s">
        <v>682</v>
      </c>
      <c r="F8" s="17">
        <v>-1</v>
      </c>
      <c r="G8" s="17">
        <v>0</v>
      </c>
      <c r="H8" s="17">
        <v>0</v>
      </c>
      <c r="I8" s="30" t="s">
        <v>3493</v>
      </c>
      <c r="J8" s="28" t="s">
        <v>3494</v>
      </c>
      <c r="K8" s="28">
        <v>0</v>
      </c>
      <c r="L8" s="28">
        <v>0</v>
      </c>
      <c r="M8" s="28">
        <v>1</v>
      </c>
      <c r="N8" s="17" t="s">
        <v>3495</v>
      </c>
      <c r="O8" s="17" t="s">
        <v>3438</v>
      </c>
      <c r="P8" s="17" t="s">
        <v>3445</v>
      </c>
      <c r="Q8" s="17">
        <v>0</v>
      </c>
      <c r="R8" s="17" t="s">
        <v>3496</v>
      </c>
      <c r="S8" s="17" t="s">
        <v>3441</v>
      </c>
      <c r="T8" s="18">
        <v>0.08</v>
      </c>
      <c r="U8" s="18">
        <v>0.08</v>
      </c>
      <c r="V8" s="19">
        <f>365*U8</f>
        <v>29.2</v>
      </c>
      <c r="W8" s="20">
        <v>2</v>
      </c>
      <c r="X8" s="17" t="s">
        <v>912</v>
      </c>
      <c r="Y8" s="17">
        <v>0</v>
      </c>
      <c r="Z8" s="21">
        <f t="shared" si="0"/>
        <v>2</v>
      </c>
      <c r="AA8" s="21">
        <f t="shared" si="1"/>
        <v>0</v>
      </c>
    </row>
    <row r="9" spans="1:28" ht="18.75" customHeight="1">
      <c r="A9" s="17" t="s">
        <v>800</v>
      </c>
      <c r="B9" s="17" t="s">
        <v>799</v>
      </c>
      <c r="C9" s="17">
        <v>0</v>
      </c>
      <c r="D9" s="17" t="s">
        <v>843</v>
      </c>
      <c r="E9" s="17" t="s">
        <v>628</v>
      </c>
      <c r="F9" s="17">
        <v>0</v>
      </c>
      <c r="G9" s="17">
        <v>1</v>
      </c>
      <c r="H9" s="17">
        <v>0</v>
      </c>
      <c r="I9" s="27" t="s">
        <v>3467</v>
      </c>
      <c r="J9" s="28" t="s">
        <v>3468</v>
      </c>
      <c r="K9" s="28">
        <v>0</v>
      </c>
      <c r="L9" s="28">
        <v>0</v>
      </c>
      <c r="M9" s="28">
        <v>1</v>
      </c>
      <c r="N9" s="17" t="s">
        <v>3469</v>
      </c>
      <c r="O9" s="17" t="s">
        <v>3470</v>
      </c>
      <c r="P9" s="17" t="s">
        <v>3471</v>
      </c>
      <c r="Q9" s="17">
        <v>0</v>
      </c>
      <c r="R9" s="17" t="s">
        <v>3472</v>
      </c>
      <c r="S9" s="17" t="s">
        <v>3441</v>
      </c>
      <c r="T9" s="18">
        <v>1.89</v>
      </c>
      <c r="U9" s="18">
        <v>1.89</v>
      </c>
      <c r="V9" s="19">
        <f>365*U9</f>
        <v>689.84999999999991</v>
      </c>
      <c r="W9" s="20">
        <v>0</v>
      </c>
      <c r="X9" s="17" t="s">
        <v>803</v>
      </c>
      <c r="Y9" s="17">
        <v>0</v>
      </c>
      <c r="Z9" s="21">
        <f t="shared" si="0"/>
        <v>2</v>
      </c>
      <c r="AA9" s="21">
        <f t="shared" si="1"/>
        <v>2</v>
      </c>
    </row>
    <row r="10" spans="1:28" ht="17.25" customHeight="1">
      <c r="A10" s="17" t="s">
        <v>764</v>
      </c>
      <c r="B10" s="17" t="s">
        <v>766</v>
      </c>
      <c r="C10" s="17">
        <v>0</v>
      </c>
      <c r="D10" s="17" t="s">
        <v>843</v>
      </c>
      <c r="E10" s="17" t="s">
        <v>844</v>
      </c>
      <c r="F10" s="17">
        <v>0</v>
      </c>
      <c r="G10" s="17">
        <v>1</v>
      </c>
      <c r="H10" s="17">
        <v>2</v>
      </c>
      <c r="I10" s="17" t="s">
        <v>682</v>
      </c>
      <c r="J10" s="17" t="s">
        <v>3456</v>
      </c>
      <c r="K10" s="28">
        <v>0</v>
      </c>
      <c r="L10" s="17">
        <v>0</v>
      </c>
      <c r="M10" s="17">
        <v>0</v>
      </c>
      <c r="P10" s="29" t="s">
        <v>3457</v>
      </c>
      <c r="Q10" s="29">
        <v>0</v>
      </c>
      <c r="R10" s="18" t="s">
        <v>682</v>
      </c>
      <c r="S10" s="18" t="s">
        <v>682</v>
      </c>
      <c r="T10" s="18" t="s">
        <v>682</v>
      </c>
      <c r="U10" s="18" t="s">
        <v>682</v>
      </c>
      <c r="V10" s="19" t="s">
        <v>682</v>
      </c>
      <c r="W10" s="20">
        <v>-1</v>
      </c>
      <c r="X10" s="17" t="s">
        <v>915</v>
      </c>
      <c r="Y10" s="17">
        <v>0</v>
      </c>
      <c r="Z10" s="21">
        <f t="shared" si="0"/>
        <v>2</v>
      </c>
      <c r="AA10" s="21">
        <f t="shared" si="1"/>
        <v>3</v>
      </c>
    </row>
    <row r="11" spans="1:28" ht="15" customHeight="1">
      <c r="A11" s="17" t="s">
        <v>754</v>
      </c>
      <c r="B11" s="17" t="s">
        <v>744</v>
      </c>
      <c r="C11" s="17">
        <v>0</v>
      </c>
      <c r="D11" s="17" t="s">
        <v>843</v>
      </c>
      <c r="E11" s="17" t="s">
        <v>752</v>
      </c>
      <c r="F11" s="17">
        <v>0</v>
      </c>
      <c r="G11" s="17">
        <v>0</v>
      </c>
      <c r="H11" s="17">
        <v>0</v>
      </c>
      <c r="J11" s="28" t="s">
        <v>3503</v>
      </c>
      <c r="K11" s="28">
        <v>0</v>
      </c>
      <c r="L11" s="28">
        <v>0</v>
      </c>
      <c r="M11" s="28">
        <v>1</v>
      </c>
      <c r="P11" s="17" t="s">
        <v>3460</v>
      </c>
      <c r="Q11" s="17">
        <v>0</v>
      </c>
      <c r="R11" s="17" t="s">
        <v>3504</v>
      </c>
      <c r="S11" s="17" t="s">
        <v>3441</v>
      </c>
      <c r="T11" s="18">
        <v>8.1199999999999992</v>
      </c>
      <c r="U11" s="18">
        <v>8.1199999999999992</v>
      </c>
      <c r="V11" s="19">
        <f>26*U11</f>
        <v>211.11999999999998</v>
      </c>
      <c r="W11" s="20">
        <v>1</v>
      </c>
      <c r="Y11" s="17">
        <v>0</v>
      </c>
      <c r="Z11" s="21">
        <f t="shared" si="0"/>
        <v>2</v>
      </c>
      <c r="AA11" s="21">
        <f t="shared" si="1"/>
        <v>1</v>
      </c>
    </row>
    <row r="12" spans="1:28">
      <c r="A12" s="17" t="s">
        <v>649</v>
      </c>
      <c r="B12" s="17" t="s">
        <v>625</v>
      </c>
      <c r="C12" s="17">
        <v>0</v>
      </c>
      <c r="D12" s="17" t="s">
        <v>842</v>
      </c>
      <c r="E12" s="17" t="s">
        <v>628</v>
      </c>
      <c r="F12" s="17">
        <v>0</v>
      </c>
      <c r="G12" s="17">
        <v>0</v>
      </c>
      <c r="H12" s="17">
        <v>0</v>
      </c>
      <c r="I12" s="30" t="s">
        <v>3447</v>
      </c>
      <c r="J12" s="28" t="s">
        <v>3448</v>
      </c>
      <c r="K12" s="28">
        <v>0</v>
      </c>
      <c r="L12" s="28">
        <v>0</v>
      </c>
      <c r="M12" s="28">
        <v>1</v>
      </c>
      <c r="N12" s="17" t="s">
        <v>3444</v>
      </c>
      <c r="O12" s="17" t="s">
        <v>3438</v>
      </c>
      <c r="P12" s="17" t="s">
        <v>3445</v>
      </c>
      <c r="R12" s="17" t="s">
        <v>3446</v>
      </c>
      <c r="S12" s="17" t="s">
        <v>3441</v>
      </c>
      <c r="T12" s="18">
        <v>1.24</v>
      </c>
      <c r="U12" s="18">
        <f>2*0.62</f>
        <v>1.24</v>
      </c>
      <c r="V12" s="19">
        <f>365*U12</f>
        <v>452.6</v>
      </c>
      <c r="W12" s="20">
        <v>1</v>
      </c>
      <c r="X12" s="17" t="s">
        <v>887</v>
      </c>
      <c r="Y12" s="17">
        <v>0</v>
      </c>
      <c r="Z12" s="21">
        <f t="shared" si="0"/>
        <v>2</v>
      </c>
      <c r="AA12" s="21">
        <f t="shared" si="1"/>
        <v>1</v>
      </c>
    </row>
    <row r="13" spans="1:28">
      <c r="A13" s="17" t="s">
        <v>672</v>
      </c>
      <c r="B13" s="17" t="s">
        <v>650</v>
      </c>
      <c r="C13" s="17">
        <v>0</v>
      </c>
      <c r="D13" s="17" t="s">
        <v>842</v>
      </c>
      <c r="E13" s="17" t="s">
        <v>628</v>
      </c>
      <c r="F13" s="17">
        <v>0</v>
      </c>
      <c r="G13" s="17">
        <v>0</v>
      </c>
      <c r="H13" s="17">
        <v>2</v>
      </c>
      <c r="I13" s="27" t="s">
        <v>3508</v>
      </c>
      <c r="J13" s="28" t="s">
        <v>3509</v>
      </c>
      <c r="K13" s="28">
        <v>0</v>
      </c>
      <c r="L13" s="28">
        <v>0</v>
      </c>
      <c r="M13" s="28">
        <v>0</v>
      </c>
      <c r="N13" s="17" t="s">
        <v>3510</v>
      </c>
      <c r="O13" s="17" t="s">
        <v>3511</v>
      </c>
      <c r="P13" s="17" t="s">
        <v>3471</v>
      </c>
      <c r="Q13" s="17">
        <v>0</v>
      </c>
      <c r="R13" s="17" t="s">
        <v>3512</v>
      </c>
      <c r="S13" s="17" t="s">
        <v>3513</v>
      </c>
      <c r="T13" s="18">
        <v>628.87</v>
      </c>
      <c r="U13" s="18">
        <v>628.87</v>
      </c>
      <c r="V13" s="19">
        <f>26*U13</f>
        <v>16350.62</v>
      </c>
      <c r="W13" s="20">
        <v>0</v>
      </c>
      <c r="X13" s="17" t="s">
        <v>891</v>
      </c>
      <c r="Y13" s="17">
        <v>0</v>
      </c>
      <c r="Z13" s="21">
        <f t="shared" si="0"/>
        <v>2</v>
      </c>
      <c r="AA13" s="21">
        <f t="shared" si="1"/>
        <v>2</v>
      </c>
    </row>
    <row r="14" spans="1:28">
      <c r="A14" s="17" t="s">
        <v>757</v>
      </c>
      <c r="B14" s="17" t="s">
        <v>734</v>
      </c>
      <c r="C14" s="17">
        <v>0</v>
      </c>
      <c r="D14" s="17" t="s">
        <v>843</v>
      </c>
      <c r="E14" s="17" t="s">
        <v>752</v>
      </c>
      <c r="F14" s="17">
        <v>0</v>
      </c>
      <c r="G14" s="17">
        <v>1</v>
      </c>
      <c r="H14" s="17">
        <v>0</v>
      </c>
      <c r="I14" s="27" t="s">
        <v>3533</v>
      </c>
      <c r="J14" s="28" t="s">
        <v>3534</v>
      </c>
      <c r="K14" s="28">
        <v>0</v>
      </c>
      <c r="L14" s="28">
        <v>0</v>
      </c>
      <c r="M14" s="28">
        <v>1</v>
      </c>
      <c r="N14" s="17" t="s">
        <v>3495</v>
      </c>
      <c r="O14" s="17" t="s">
        <v>3438</v>
      </c>
      <c r="P14" s="17" t="s">
        <v>3445</v>
      </c>
      <c r="Q14" s="29">
        <v>0</v>
      </c>
      <c r="R14" s="17" t="s">
        <v>3496</v>
      </c>
      <c r="S14" s="17" t="s">
        <v>3441</v>
      </c>
      <c r="T14" s="18">
        <v>42.3</v>
      </c>
      <c r="U14" s="18">
        <v>36.700000000000003</v>
      </c>
      <c r="V14" s="19">
        <f>365*U14</f>
        <v>13395.500000000002</v>
      </c>
      <c r="W14" s="20">
        <v>0</v>
      </c>
      <c r="X14" s="17" t="s">
        <v>760</v>
      </c>
      <c r="Y14" s="17">
        <v>-1</v>
      </c>
      <c r="Z14" s="21">
        <f t="shared" si="0"/>
        <v>1</v>
      </c>
      <c r="AA14" s="21">
        <f t="shared" si="1"/>
        <v>1</v>
      </c>
    </row>
    <row r="15" spans="1:28">
      <c r="A15" s="17" t="s">
        <v>654</v>
      </c>
      <c r="B15" s="17" t="s">
        <v>625</v>
      </c>
      <c r="C15" s="17">
        <v>0</v>
      </c>
      <c r="D15" s="17" t="s">
        <v>842</v>
      </c>
      <c r="E15" s="17" t="s">
        <v>628</v>
      </c>
      <c r="F15" s="17">
        <v>0</v>
      </c>
      <c r="G15" s="17">
        <v>0</v>
      </c>
      <c r="H15" s="17">
        <v>0</v>
      </c>
      <c r="I15" s="27" t="s">
        <v>3449</v>
      </c>
      <c r="J15" s="28" t="s">
        <v>3450</v>
      </c>
      <c r="K15" s="28">
        <v>0</v>
      </c>
      <c r="L15" s="28">
        <v>0</v>
      </c>
      <c r="M15" s="28">
        <v>0</v>
      </c>
      <c r="N15" s="17">
        <v>5</v>
      </c>
      <c r="O15" s="17" t="s">
        <v>3451</v>
      </c>
      <c r="P15" s="17" t="s">
        <v>3445</v>
      </c>
      <c r="Q15" s="17">
        <v>0</v>
      </c>
      <c r="R15" s="17" t="s">
        <v>3452</v>
      </c>
      <c r="S15" s="17" t="s">
        <v>3441</v>
      </c>
      <c r="T15" s="18">
        <v>1.25</v>
      </c>
      <c r="U15" s="18">
        <v>1.25</v>
      </c>
      <c r="V15" s="19">
        <f>365*U15</f>
        <v>456.25</v>
      </c>
      <c r="W15" s="20">
        <v>1</v>
      </c>
      <c r="X15" s="17" t="s">
        <v>656</v>
      </c>
      <c r="Y15" s="17">
        <v>0</v>
      </c>
      <c r="Z15" s="21">
        <f t="shared" si="0"/>
        <v>1</v>
      </c>
      <c r="AA15" s="21">
        <f t="shared" si="1"/>
        <v>0</v>
      </c>
    </row>
    <row r="16" spans="1:28">
      <c r="A16" s="17" t="s">
        <v>774</v>
      </c>
      <c r="B16" s="17" t="s">
        <v>740</v>
      </c>
      <c r="C16" s="17">
        <v>0</v>
      </c>
      <c r="D16" s="17" t="s">
        <v>843</v>
      </c>
      <c r="E16" s="17" t="s">
        <v>682</v>
      </c>
      <c r="F16" s="17">
        <v>-1</v>
      </c>
      <c r="G16" s="17">
        <v>1</v>
      </c>
      <c r="H16" s="17">
        <v>0</v>
      </c>
      <c r="I16" s="30" t="s">
        <v>3631</v>
      </c>
      <c r="J16" s="28" t="s">
        <v>3632</v>
      </c>
      <c r="K16" s="28">
        <v>0</v>
      </c>
      <c r="L16" s="28">
        <v>0</v>
      </c>
      <c r="M16" s="28">
        <v>1</v>
      </c>
      <c r="P16" s="17" t="s">
        <v>3525</v>
      </c>
      <c r="Q16" s="17">
        <v>0</v>
      </c>
      <c r="R16" s="17" t="s">
        <v>3633</v>
      </c>
      <c r="S16" s="17" t="s">
        <v>3634</v>
      </c>
      <c r="T16" s="18">
        <v>4.13</v>
      </c>
      <c r="U16" s="18">
        <v>2.4</v>
      </c>
      <c r="V16" s="19">
        <f>365*U16</f>
        <v>876</v>
      </c>
      <c r="W16" s="20">
        <v>0</v>
      </c>
      <c r="X16" s="17" t="s">
        <v>911</v>
      </c>
      <c r="Y16" s="17">
        <v>-1</v>
      </c>
      <c r="Z16" s="21">
        <f t="shared" si="0"/>
        <v>0</v>
      </c>
      <c r="AA16" s="21">
        <f t="shared" si="1"/>
        <v>0</v>
      </c>
    </row>
    <row r="17" spans="1:27" ht="14.25" customHeight="1">
      <c r="A17" s="17" t="s">
        <v>626</v>
      </c>
      <c r="B17" s="17" t="s">
        <v>625</v>
      </c>
      <c r="C17" s="17">
        <v>0</v>
      </c>
      <c r="D17" s="17" t="s">
        <v>842</v>
      </c>
      <c r="E17" s="17" t="s">
        <v>682</v>
      </c>
      <c r="F17" s="17">
        <v>-1</v>
      </c>
      <c r="G17" s="17">
        <v>0</v>
      </c>
      <c r="H17" s="17">
        <v>0</v>
      </c>
      <c r="I17" s="27" t="s">
        <v>3442</v>
      </c>
      <c r="J17" s="28" t="s">
        <v>3443</v>
      </c>
      <c r="K17" s="28">
        <v>0</v>
      </c>
      <c r="L17" s="28">
        <v>0</v>
      </c>
      <c r="M17" s="28">
        <v>0</v>
      </c>
      <c r="N17" s="17" t="s">
        <v>3444</v>
      </c>
      <c r="O17" s="17" t="s">
        <v>3438</v>
      </c>
      <c r="P17" s="17" t="s">
        <v>3445</v>
      </c>
      <c r="Q17" s="17">
        <v>0</v>
      </c>
      <c r="R17" s="17" t="s">
        <v>3446</v>
      </c>
      <c r="S17" s="17" t="s">
        <v>3441</v>
      </c>
      <c r="T17" s="18">
        <v>0.94</v>
      </c>
      <c r="U17" s="18">
        <v>0.79</v>
      </c>
      <c r="V17" s="19">
        <f>365*U17</f>
        <v>288.35000000000002</v>
      </c>
      <c r="W17" s="20">
        <v>1</v>
      </c>
      <c r="X17" s="17" t="s">
        <v>919</v>
      </c>
      <c r="Y17" s="17">
        <v>0</v>
      </c>
      <c r="Z17" s="21">
        <f t="shared" si="0"/>
        <v>0</v>
      </c>
      <c r="AA17" s="21">
        <f t="shared" si="1"/>
        <v>-1</v>
      </c>
    </row>
    <row r="18" spans="1:27">
      <c r="A18" s="17" t="s">
        <v>797</v>
      </c>
      <c r="B18" s="17" t="s">
        <v>799</v>
      </c>
      <c r="C18" s="17">
        <v>0</v>
      </c>
      <c r="D18" s="17" t="s">
        <v>843</v>
      </c>
      <c r="E18" s="17" t="s">
        <v>836</v>
      </c>
      <c r="F18" s="17">
        <v>0</v>
      </c>
      <c r="G18" s="17">
        <v>0</v>
      </c>
      <c r="H18" s="17">
        <v>0</v>
      </c>
      <c r="I18" s="27" t="s">
        <v>3462</v>
      </c>
      <c r="J18" s="28" t="s">
        <v>3463</v>
      </c>
      <c r="K18" s="28">
        <v>0</v>
      </c>
      <c r="L18" s="28">
        <v>0</v>
      </c>
      <c r="M18" s="28">
        <v>1</v>
      </c>
      <c r="N18" s="17">
        <v>2</v>
      </c>
      <c r="O18" s="17" t="s">
        <v>3451</v>
      </c>
      <c r="P18" s="17" t="s">
        <v>3464</v>
      </c>
      <c r="Q18" s="17">
        <v>0</v>
      </c>
      <c r="R18" s="17" t="s">
        <v>3465</v>
      </c>
      <c r="S18" s="17" t="s">
        <v>3466</v>
      </c>
      <c r="T18" s="18">
        <v>21.74</v>
      </c>
      <c r="U18" s="18">
        <v>21.73</v>
      </c>
      <c r="V18" s="19">
        <f>35*U18</f>
        <v>760.55000000000007</v>
      </c>
      <c r="W18" s="20">
        <v>0</v>
      </c>
      <c r="X18" s="17" t="s">
        <v>909</v>
      </c>
      <c r="Y18" s="17">
        <v>-1</v>
      </c>
      <c r="Z18" s="21">
        <f t="shared" si="0"/>
        <v>0</v>
      </c>
      <c r="AA18" s="21">
        <f t="shared" si="1"/>
        <v>0</v>
      </c>
    </row>
    <row r="19" spans="1:27" ht="30">
      <c r="A19" s="17" t="s">
        <v>742</v>
      </c>
      <c r="B19" s="17" t="s">
        <v>744</v>
      </c>
      <c r="C19" s="17">
        <v>0</v>
      </c>
      <c r="D19" s="17" t="s">
        <v>843</v>
      </c>
      <c r="E19" s="17" t="s">
        <v>846</v>
      </c>
      <c r="F19" s="17">
        <v>0</v>
      </c>
      <c r="G19" s="17">
        <v>0</v>
      </c>
      <c r="H19" s="17">
        <v>0</v>
      </c>
      <c r="I19" s="27" t="s">
        <v>3612</v>
      </c>
      <c r="J19" s="28" t="s">
        <v>3613</v>
      </c>
      <c r="K19" s="28">
        <v>0</v>
      </c>
      <c r="L19" s="28">
        <v>0</v>
      </c>
      <c r="M19" s="28">
        <v>1</v>
      </c>
      <c r="N19" s="29" t="s">
        <v>3614</v>
      </c>
      <c r="O19" s="29" t="s">
        <v>3615</v>
      </c>
      <c r="P19" s="29" t="s">
        <v>3616</v>
      </c>
      <c r="Q19" s="29">
        <v>-1</v>
      </c>
      <c r="R19" s="17" t="s">
        <v>3617</v>
      </c>
      <c r="S19" s="17" t="s">
        <v>3441</v>
      </c>
      <c r="T19" s="18">
        <v>0.43</v>
      </c>
      <c r="U19" s="18">
        <v>0.43</v>
      </c>
      <c r="V19" s="19">
        <f>365*U19</f>
        <v>156.94999999999999</v>
      </c>
      <c r="W19" s="20">
        <v>1</v>
      </c>
      <c r="X19" s="17" t="s">
        <v>895</v>
      </c>
      <c r="Y19" s="17">
        <v>-1</v>
      </c>
      <c r="Z19" s="21">
        <f t="shared" si="0"/>
        <v>0</v>
      </c>
      <c r="AA19" s="21">
        <f t="shared" si="1"/>
        <v>-1</v>
      </c>
    </row>
    <row r="20" spans="1:27">
      <c r="A20" s="17" t="s">
        <v>660</v>
      </c>
      <c r="B20" s="17" t="s">
        <v>631</v>
      </c>
      <c r="C20" s="17">
        <v>0</v>
      </c>
      <c r="D20" s="17" t="s">
        <v>842</v>
      </c>
      <c r="E20" s="17" t="s">
        <v>844</v>
      </c>
      <c r="F20" s="17">
        <v>0</v>
      </c>
      <c r="G20" s="17">
        <v>0</v>
      </c>
      <c r="H20" s="17">
        <v>0</v>
      </c>
      <c r="I20" s="27" t="s">
        <v>3608</v>
      </c>
      <c r="J20" s="28" t="s">
        <v>3609</v>
      </c>
      <c r="K20" s="28">
        <v>0</v>
      </c>
      <c r="L20" s="28">
        <v>0</v>
      </c>
      <c r="M20" s="28">
        <v>1</v>
      </c>
      <c r="N20" s="17">
        <v>40</v>
      </c>
      <c r="O20" s="17" t="s">
        <v>3451</v>
      </c>
      <c r="P20" s="17" t="s">
        <v>3610</v>
      </c>
      <c r="Q20" s="17">
        <v>0</v>
      </c>
      <c r="R20" s="17" t="s">
        <v>3537</v>
      </c>
      <c r="S20" s="17" t="s">
        <v>3441</v>
      </c>
      <c r="T20" s="18">
        <v>7.21</v>
      </c>
      <c r="U20" s="18">
        <v>7.21</v>
      </c>
      <c r="V20" s="19">
        <f>365*U20</f>
        <v>2631.65</v>
      </c>
      <c r="W20" s="20">
        <v>0</v>
      </c>
      <c r="Y20" s="17">
        <v>-1</v>
      </c>
      <c r="Z20" s="21">
        <f t="shared" si="0"/>
        <v>0</v>
      </c>
      <c r="AA20" s="21">
        <f t="shared" si="1"/>
        <v>0</v>
      </c>
    </row>
    <row r="21" spans="1:27" ht="15" customHeight="1">
      <c r="A21" s="17" t="s">
        <v>750</v>
      </c>
      <c r="B21" s="17" t="s">
        <v>734</v>
      </c>
      <c r="C21" s="17">
        <v>0</v>
      </c>
      <c r="D21" s="17" t="s">
        <v>843</v>
      </c>
      <c r="E21" s="17" t="s">
        <v>752</v>
      </c>
      <c r="F21" s="17">
        <v>0</v>
      </c>
      <c r="G21" s="17">
        <v>1</v>
      </c>
      <c r="H21" s="17">
        <v>0</v>
      </c>
      <c r="I21" s="27" t="s">
        <v>3528</v>
      </c>
      <c r="J21" s="28" t="s">
        <v>3529</v>
      </c>
      <c r="K21" s="28">
        <v>0</v>
      </c>
      <c r="L21" s="28">
        <v>0</v>
      </c>
      <c r="M21" s="28">
        <v>0</v>
      </c>
      <c r="N21" s="17" t="s">
        <v>3530</v>
      </c>
      <c r="O21" s="17" t="s">
        <v>3438</v>
      </c>
      <c r="P21" s="17" t="s">
        <v>3445</v>
      </c>
      <c r="Q21" s="17">
        <v>0</v>
      </c>
      <c r="R21" s="17" t="s">
        <v>3531</v>
      </c>
      <c r="S21" s="17" t="s">
        <v>3441</v>
      </c>
      <c r="T21" s="18">
        <v>51.77</v>
      </c>
      <c r="U21" s="18">
        <v>50.2</v>
      </c>
      <c r="V21" s="19">
        <f>365*U21</f>
        <v>18323</v>
      </c>
      <c r="W21" s="20">
        <v>0</v>
      </c>
      <c r="X21" s="17" t="s">
        <v>3532</v>
      </c>
      <c r="Y21" s="17">
        <v>-1</v>
      </c>
      <c r="Z21" s="21">
        <f t="shared" si="0"/>
        <v>0</v>
      </c>
      <c r="AA21" s="21">
        <f t="shared" si="1"/>
        <v>0</v>
      </c>
    </row>
    <row r="22" spans="1:27">
      <c r="A22" s="17" t="s">
        <v>735</v>
      </c>
      <c r="B22" s="17" t="s">
        <v>737</v>
      </c>
      <c r="C22" s="17">
        <v>0</v>
      </c>
      <c r="D22" s="17" t="s">
        <v>843</v>
      </c>
      <c r="E22" s="17" t="s">
        <v>789</v>
      </c>
      <c r="F22" s="17">
        <v>0</v>
      </c>
      <c r="G22" s="17">
        <v>1</v>
      </c>
      <c r="H22" s="17">
        <v>0</v>
      </c>
      <c r="I22" s="27" t="s">
        <v>3569</v>
      </c>
      <c r="J22" s="28" t="s">
        <v>3570</v>
      </c>
      <c r="K22" s="28">
        <v>0</v>
      </c>
      <c r="L22" s="28">
        <v>0</v>
      </c>
      <c r="M22" s="28">
        <v>0</v>
      </c>
      <c r="P22" s="17" t="s">
        <v>3571</v>
      </c>
      <c r="Q22" s="17">
        <v>0</v>
      </c>
      <c r="R22" s="17" t="s">
        <v>3572</v>
      </c>
      <c r="S22" s="17" t="s">
        <v>3573</v>
      </c>
      <c r="T22" s="18">
        <v>1050.22</v>
      </c>
      <c r="U22" s="18">
        <v>1050.1199999999999</v>
      </c>
      <c r="V22" s="19">
        <f>17*U22</f>
        <v>17852.039999999997</v>
      </c>
      <c r="W22" s="20">
        <v>0</v>
      </c>
      <c r="X22" s="17" t="s">
        <v>894</v>
      </c>
      <c r="Y22" s="17">
        <v>-1</v>
      </c>
      <c r="Z22" s="21">
        <f t="shared" si="0"/>
        <v>0</v>
      </c>
      <c r="AA22" s="21">
        <f t="shared" si="1"/>
        <v>0</v>
      </c>
    </row>
    <row r="23" spans="1:27">
      <c r="A23" s="17" t="s">
        <v>663</v>
      </c>
      <c r="B23" s="17" t="s">
        <v>625</v>
      </c>
      <c r="C23" s="17">
        <v>0</v>
      </c>
      <c r="D23" s="17" t="s">
        <v>842</v>
      </c>
      <c r="E23" s="17" t="s">
        <v>628</v>
      </c>
      <c r="F23" s="17">
        <v>0</v>
      </c>
      <c r="G23" s="17">
        <v>0</v>
      </c>
      <c r="H23" s="17">
        <v>0</v>
      </c>
      <c r="I23" s="27" t="s">
        <v>3454</v>
      </c>
      <c r="J23" s="28" t="s">
        <v>3455</v>
      </c>
      <c r="K23" s="28">
        <v>0</v>
      </c>
      <c r="L23" s="28">
        <v>0</v>
      </c>
      <c r="M23" s="28">
        <v>0</v>
      </c>
      <c r="N23" s="17">
        <v>5</v>
      </c>
      <c r="O23" s="17" t="s">
        <v>3451</v>
      </c>
      <c r="P23" s="17" t="s">
        <v>3445</v>
      </c>
      <c r="Q23" s="17">
        <v>0</v>
      </c>
      <c r="R23" s="17" t="s">
        <v>3452</v>
      </c>
      <c r="S23" s="17" t="s">
        <v>3441</v>
      </c>
      <c r="T23" s="18">
        <v>1.34</v>
      </c>
      <c r="U23" s="18">
        <v>1.33</v>
      </c>
      <c r="V23" s="19">
        <f>365*U23</f>
        <v>485.45000000000005</v>
      </c>
      <c r="W23" s="20">
        <v>1</v>
      </c>
      <c r="X23" s="17" t="s">
        <v>888</v>
      </c>
      <c r="Y23" s="17">
        <v>-1</v>
      </c>
      <c r="Z23" s="21">
        <f t="shared" si="0"/>
        <v>0</v>
      </c>
      <c r="AA23" s="21">
        <f t="shared" si="1"/>
        <v>-1</v>
      </c>
    </row>
    <row r="24" spans="1:27">
      <c r="A24" s="17" t="s">
        <v>666</v>
      </c>
      <c r="B24" s="17" t="s">
        <v>659</v>
      </c>
      <c r="C24" s="17">
        <v>0</v>
      </c>
      <c r="D24" s="17" t="s">
        <v>842</v>
      </c>
      <c r="E24" s="17" t="s">
        <v>628</v>
      </c>
      <c r="F24" s="17">
        <v>0</v>
      </c>
      <c r="G24" s="17">
        <v>0</v>
      </c>
      <c r="H24" s="17">
        <v>0</v>
      </c>
      <c r="I24" s="27" t="s">
        <v>3484</v>
      </c>
      <c r="J24" s="28" t="s">
        <v>3485</v>
      </c>
      <c r="K24" s="28">
        <v>0</v>
      </c>
      <c r="L24" s="28">
        <v>0</v>
      </c>
      <c r="M24" s="28">
        <v>0</v>
      </c>
      <c r="N24" s="17" t="s">
        <v>3486</v>
      </c>
      <c r="O24" s="17" t="s">
        <v>3470</v>
      </c>
      <c r="P24" s="17" t="s">
        <v>3487</v>
      </c>
      <c r="Q24" s="17">
        <v>-1</v>
      </c>
      <c r="R24" s="17" t="s">
        <v>3488</v>
      </c>
      <c r="S24" s="17" t="s">
        <v>3489</v>
      </c>
      <c r="T24" s="18">
        <v>966.54</v>
      </c>
      <c r="U24" s="18">
        <v>921.29</v>
      </c>
      <c r="V24" s="19">
        <v>921.29</v>
      </c>
      <c r="W24" s="20">
        <v>1</v>
      </c>
      <c r="X24" s="17" t="s">
        <v>669</v>
      </c>
      <c r="Y24" s="17">
        <v>0</v>
      </c>
      <c r="Z24" s="21">
        <f t="shared" si="0"/>
        <v>0</v>
      </c>
      <c r="AA24" s="21">
        <f t="shared" si="1"/>
        <v>-1</v>
      </c>
    </row>
    <row r="25" spans="1:27">
      <c r="A25" s="17" t="s">
        <v>619</v>
      </c>
      <c r="B25" s="17" t="s">
        <v>621</v>
      </c>
      <c r="C25" s="17">
        <v>0</v>
      </c>
      <c r="D25" s="17" t="s">
        <v>842</v>
      </c>
      <c r="E25" s="17" t="s">
        <v>628</v>
      </c>
      <c r="F25" s="17">
        <v>0</v>
      </c>
      <c r="G25" s="17">
        <v>0</v>
      </c>
      <c r="H25" s="17">
        <v>0</v>
      </c>
      <c r="I25" s="27" t="s">
        <v>3500</v>
      </c>
      <c r="J25" s="28" t="s">
        <v>3501</v>
      </c>
      <c r="K25" s="28">
        <v>0</v>
      </c>
      <c r="L25" s="28">
        <v>0</v>
      </c>
      <c r="M25" s="28">
        <v>0</v>
      </c>
      <c r="N25" s="17">
        <v>4</v>
      </c>
      <c r="O25" s="17" t="s">
        <v>3438</v>
      </c>
      <c r="P25" s="17" t="s">
        <v>3445</v>
      </c>
      <c r="Q25" s="17">
        <v>0</v>
      </c>
      <c r="R25" s="17" t="s">
        <v>3502</v>
      </c>
      <c r="S25" s="17" t="s">
        <v>3441</v>
      </c>
      <c r="T25" s="18">
        <v>5.9</v>
      </c>
      <c r="U25" s="18">
        <f>1.48*4</f>
        <v>5.92</v>
      </c>
      <c r="V25" s="19">
        <f>365*U25</f>
        <v>2160.8000000000002</v>
      </c>
      <c r="W25" s="20">
        <v>0</v>
      </c>
      <c r="Y25" s="17">
        <v>0</v>
      </c>
      <c r="Z25" s="21">
        <f t="shared" si="0"/>
        <v>0</v>
      </c>
      <c r="AA25" s="21">
        <f t="shared" si="1"/>
        <v>0</v>
      </c>
    </row>
    <row r="26" spans="1:27">
      <c r="A26" s="17" t="s">
        <v>611</v>
      </c>
      <c r="B26" s="17" t="s">
        <v>613</v>
      </c>
      <c r="C26" s="17">
        <v>0</v>
      </c>
      <c r="D26" s="17" t="s">
        <v>842</v>
      </c>
      <c r="E26" s="17" t="s">
        <v>782</v>
      </c>
      <c r="F26" s="17">
        <v>0</v>
      </c>
      <c r="G26" s="17">
        <v>0</v>
      </c>
      <c r="H26" s="17">
        <v>0</v>
      </c>
      <c r="I26" s="30" t="s">
        <v>3515</v>
      </c>
      <c r="J26" s="28" t="s">
        <v>3516</v>
      </c>
      <c r="K26" s="28">
        <v>0</v>
      </c>
      <c r="L26" s="28">
        <v>0</v>
      </c>
      <c r="M26" s="28">
        <v>0</v>
      </c>
      <c r="P26" s="17" t="s">
        <v>3464</v>
      </c>
      <c r="Q26" s="17">
        <v>0</v>
      </c>
      <c r="R26" s="17" t="s">
        <v>3517</v>
      </c>
      <c r="S26" s="17" t="s">
        <v>3518</v>
      </c>
      <c r="T26" s="18">
        <v>384.42</v>
      </c>
      <c r="U26" s="18">
        <v>384.41</v>
      </c>
      <c r="V26" s="19">
        <f>12*U26</f>
        <v>4612.92</v>
      </c>
      <c r="W26" s="20">
        <v>0</v>
      </c>
      <c r="Y26" s="17">
        <v>0</v>
      </c>
      <c r="Z26" s="21">
        <f t="shared" si="0"/>
        <v>0</v>
      </c>
      <c r="AA26" s="21">
        <f t="shared" si="1"/>
        <v>0</v>
      </c>
    </row>
    <row r="27" spans="1:27">
      <c r="A27" s="17" t="s">
        <v>606</v>
      </c>
      <c r="B27" s="17" t="s">
        <v>608</v>
      </c>
      <c r="C27" s="17">
        <v>0</v>
      </c>
      <c r="D27" s="17" t="s">
        <v>842</v>
      </c>
      <c r="E27" s="17" t="s">
        <v>628</v>
      </c>
      <c r="F27" s="17">
        <v>0</v>
      </c>
      <c r="G27" s="17">
        <v>0</v>
      </c>
      <c r="H27" s="17">
        <v>2</v>
      </c>
      <c r="I27" s="27" t="s">
        <v>3601</v>
      </c>
      <c r="J27" s="28" t="s">
        <v>3602</v>
      </c>
      <c r="K27" s="28">
        <v>0</v>
      </c>
      <c r="L27" s="28">
        <v>0</v>
      </c>
      <c r="M27" s="28">
        <v>0</v>
      </c>
      <c r="N27" s="17" t="s">
        <v>3444</v>
      </c>
      <c r="O27" s="17" t="s">
        <v>3438</v>
      </c>
      <c r="P27" s="17" t="s">
        <v>3487</v>
      </c>
      <c r="Q27" s="17">
        <v>-1</v>
      </c>
      <c r="R27" s="17" t="s">
        <v>3603</v>
      </c>
      <c r="S27" s="17" t="s">
        <v>3604</v>
      </c>
      <c r="T27" s="18">
        <v>272.5</v>
      </c>
      <c r="U27" s="18">
        <v>272.5</v>
      </c>
      <c r="V27" s="19">
        <f>26*U27</f>
        <v>7085</v>
      </c>
      <c r="W27" s="20">
        <v>0</v>
      </c>
      <c r="X27" s="17" t="s">
        <v>610</v>
      </c>
      <c r="Y27" s="17">
        <v>-1</v>
      </c>
      <c r="Z27" s="21">
        <f t="shared" si="0"/>
        <v>0</v>
      </c>
      <c r="AA27" s="21">
        <f t="shared" si="1"/>
        <v>0</v>
      </c>
    </row>
    <row r="28" spans="1:27">
      <c r="A28" s="17" t="s">
        <v>761</v>
      </c>
      <c r="B28" s="17" t="s">
        <v>747</v>
      </c>
      <c r="C28" s="17">
        <v>0</v>
      </c>
      <c r="D28" s="17" t="s">
        <v>843</v>
      </c>
      <c r="E28" s="17" t="s">
        <v>682</v>
      </c>
      <c r="F28" s="17">
        <v>-1</v>
      </c>
      <c r="G28" s="17">
        <v>1</v>
      </c>
      <c r="H28" s="17">
        <v>0</v>
      </c>
      <c r="I28" s="27" t="s">
        <v>3523</v>
      </c>
      <c r="J28" s="28" t="s">
        <v>3524</v>
      </c>
      <c r="K28" s="28">
        <v>0</v>
      </c>
      <c r="L28" s="28">
        <v>0</v>
      </c>
      <c r="M28" s="28">
        <v>1</v>
      </c>
      <c r="P28" s="17" t="s">
        <v>3525</v>
      </c>
      <c r="Q28" s="17">
        <v>-1</v>
      </c>
      <c r="R28" s="17" t="s">
        <v>3526</v>
      </c>
      <c r="S28" s="17" t="s">
        <v>3527</v>
      </c>
      <c r="T28" s="18">
        <v>75.86</v>
      </c>
      <c r="U28" s="18">
        <v>75.86</v>
      </c>
      <c r="V28" s="19">
        <f>52*U28</f>
        <v>3944.72</v>
      </c>
      <c r="W28" s="20">
        <v>0</v>
      </c>
      <c r="X28" s="17" t="s">
        <v>851</v>
      </c>
      <c r="Y28" s="17">
        <v>-1</v>
      </c>
      <c r="Z28" s="21">
        <f t="shared" si="0"/>
        <v>-1</v>
      </c>
      <c r="AA28" s="21">
        <f t="shared" si="1"/>
        <v>-1</v>
      </c>
    </row>
    <row r="29" spans="1:27">
      <c r="A29" s="17" t="s">
        <v>793</v>
      </c>
      <c r="B29" s="17" t="s">
        <v>744</v>
      </c>
      <c r="C29" s="17">
        <v>0</v>
      </c>
      <c r="D29" s="17" t="s">
        <v>843</v>
      </c>
      <c r="E29" s="17" t="s">
        <v>682</v>
      </c>
      <c r="F29" s="17">
        <v>-1</v>
      </c>
      <c r="G29" s="17">
        <v>0</v>
      </c>
      <c r="H29" s="17">
        <v>0</v>
      </c>
      <c r="I29" s="27" t="s">
        <v>3596</v>
      </c>
      <c r="J29" s="28" t="s">
        <v>3597</v>
      </c>
      <c r="K29" s="28">
        <v>0</v>
      </c>
      <c r="L29" s="28">
        <v>0</v>
      </c>
      <c r="M29" s="28">
        <v>1</v>
      </c>
      <c r="N29" s="17" t="s">
        <v>3598</v>
      </c>
      <c r="O29" s="17" t="s">
        <v>3451</v>
      </c>
      <c r="P29" s="17" t="s">
        <v>3471</v>
      </c>
      <c r="Q29" s="17">
        <v>0</v>
      </c>
      <c r="R29" s="17" t="s">
        <v>3599</v>
      </c>
      <c r="S29" s="17" t="s">
        <v>3600</v>
      </c>
      <c r="T29" s="18">
        <v>5490.85</v>
      </c>
      <c r="U29" s="18">
        <v>5490.85</v>
      </c>
      <c r="V29" s="19">
        <f>365*U29</f>
        <v>2004160.2500000002</v>
      </c>
      <c r="W29" s="20">
        <v>-1</v>
      </c>
      <c r="X29" s="17" t="s">
        <v>796</v>
      </c>
      <c r="Y29" s="17">
        <v>0</v>
      </c>
      <c r="Z29" s="21">
        <f t="shared" si="0"/>
        <v>-1</v>
      </c>
      <c r="AA29" s="21">
        <f t="shared" si="1"/>
        <v>0</v>
      </c>
    </row>
    <row r="30" spans="1:27">
      <c r="A30" s="17" t="s">
        <v>738</v>
      </c>
      <c r="B30" s="17" t="s">
        <v>740</v>
      </c>
      <c r="C30" s="17">
        <v>0</v>
      </c>
      <c r="D30" s="17" t="s">
        <v>843</v>
      </c>
      <c r="E30" s="17" t="s">
        <v>845</v>
      </c>
      <c r="F30" s="17">
        <v>0</v>
      </c>
      <c r="G30" s="17">
        <v>0</v>
      </c>
      <c r="H30" s="17">
        <v>0</v>
      </c>
      <c r="I30" s="30" t="s">
        <v>3490</v>
      </c>
      <c r="J30" s="28" t="s">
        <v>3491</v>
      </c>
      <c r="K30" s="28">
        <v>0</v>
      </c>
      <c r="L30" s="28">
        <v>0</v>
      </c>
      <c r="M30" s="28">
        <v>1</v>
      </c>
      <c r="N30" s="17">
        <v>15</v>
      </c>
      <c r="O30" s="17" t="s">
        <v>3451</v>
      </c>
      <c r="P30" s="17" t="s">
        <v>3487</v>
      </c>
      <c r="Q30" s="17">
        <v>-1</v>
      </c>
      <c r="R30" s="17" t="s">
        <v>3492</v>
      </c>
      <c r="S30" s="17" t="s">
        <v>3489</v>
      </c>
      <c r="T30" s="18">
        <v>2.23</v>
      </c>
      <c r="U30" s="18">
        <v>2.23</v>
      </c>
      <c r="V30" s="19">
        <f>365*2.23</f>
        <v>813.95</v>
      </c>
      <c r="W30" s="20">
        <v>0</v>
      </c>
      <c r="Y30" s="17">
        <v>-1</v>
      </c>
      <c r="Z30" s="21">
        <f t="shared" si="0"/>
        <v>-1</v>
      </c>
      <c r="AA30" s="21">
        <f t="shared" si="1"/>
        <v>-1</v>
      </c>
    </row>
    <row r="31" spans="1:27">
      <c r="A31" s="17" t="s">
        <v>523</v>
      </c>
      <c r="B31" s="17" t="s">
        <v>747</v>
      </c>
      <c r="C31" s="17">
        <v>0</v>
      </c>
      <c r="D31" s="17" t="s">
        <v>843</v>
      </c>
      <c r="E31" s="17" t="s">
        <v>836</v>
      </c>
      <c r="F31" s="17">
        <v>0</v>
      </c>
      <c r="G31" s="17">
        <v>1</v>
      </c>
      <c r="H31" s="17">
        <v>0</v>
      </c>
      <c r="I31" s="27" t="s">
        <v>3592</v>
      </c>
      <c r="J31" s="28" t="s">
        <v>3593</v>
      </c>
      <c r="K31" s="28">
        <v>0</v>
      </c>
      <c r="L31" s="28">
        <v>0</v>
      </c>
      <c r="M31" s="28">
        <v>1</v>
      </c>
      <c r="P31" s="17" t="s">
        <v>3487</v>
      </c>
      <c r="Q31" s="17">
        <v>-1</v>
      </c>
      <c r="R31" s="17" t="s">
        <v>3594</v>
      </c>
      <c r="S31" s="17" t="s">
        <v>3595</v>
      </c>
      <c r="T31" s="18">
        <v>301.66000000000003</v>
      </c>
      <c r="U31" s="18">
        <v>301.66000000000003</v>
      </c>
      <c r="V31" s="19">
        <f>365*U31</f>
        <v>110105.90000000001</v>
      </c>
      <c r="W31" s="20">
        <v>-1</v>
      </c>
      <c r="X31" s="17" t="s">
        <v>525</v>
      </c>
      <c r="Y31" s="17">
        <v>-1</v>
      </c>
      <c r="Z31" s="21">
        <f t="shared" si="0"/>
        <v>-1</v>
      </c>
      <c r="AA31" s="21">
        <f t="shared" si="1"/>
        <v>0</v>
      </c>
    </row>
    <row r="32" spans="1:27">
      <c r="A32" s="17" t="s">
        <v>820</v>
      </c>
      <c r="B32" s="17" t="s">
        <v>778</v>
      </c>
      <c r="C32" s="17">
        <v>0</v>
      </c>
      <c r="D32" s="17" t="s">
        <v>843</v>
      </c>
      <c r="E32" s="17" t="s">
        <v>848</v>
      </c>
      <c r="F32" s="17">
        <v>0</v>
      </c>
      <c r="G32" s="17">
        <v>0</v>
      </c>
      <c r="H32" s="17">
        <v>1</v>
      </c>
      <c r="I32" s="27" t="s">
        <v>3475</v>
      </c>
      <c r="J32" s="28" t="s">
        <v>3476</v>
      </c>
      <c r="K32" s="28">
        <v>0</v>
      </c>
      <c r="L32" s="28">
        <v>0</v>
      </c>
      <c r="M32" s="28">
        <v>0</v>
      </c>
      <c r="N32" s="17" t="s">
        <v>3477</v>
      </c>
      <c r="O32" s="17" t="s">
        <v>3438</v>
      </c>
      <c r="P32" s="17" t="s">
        <v>3445</v>
      </c>
      <c r="Q32" s="17">
        <v>0</v>
      </c>
      <c r="R32" s="17" t="s">
        <v>3478</v>
      </c>
      <c r="S32" s="17" t="s">
        <v>3441</v>
      </c>
      <c r="T32" s="18">
        <v>116.34</v>
      </c>
      <c r="U32" s="18">
        <f>58.17*2</f>
        <v>116.34</v>
      </c>
      <c r="V32" s="19">
        <f>365*U32</f>
        <v>42464.1</v>
      </c>
      <c r="W32" s="20">
        <v>-1</v>
      </c>
      <c r="X32" s="17" t="s">
        <v>823</v>
      </c>
      <c r="Y32" s="17">
        <v>-1</v>
      </c>
      <c r="Z32" s="21">
        <f t="shared" si="0"/>
        <v>-1</v>
      </c>
      <c r="AA32" s="21">
        <f t="shared" si="1"/>
        <v>0</v>
      </c>
    </row>
    <row r="33" spans="1:27" ht="17.25" customHeight="1">
      <c r="A33" s="17" t="s">
        <v>806</v>
      </c>
      <c r="B33" s="17" t="s">
        <v>778</v>
      </c>
      <c r="C33" s="17">
        <v>0</v>
      </c>
      <c r="D33" s="17" t="s">
        <v>843</v>
      </c>
      <c r="E33" s="17" t="s">
        <v>848</v>
      </c>
      <c r="F33" s="17">
        <v>0</v>
      </c>
      <c r="G33" s="17">
        <v>1</v>
      </c>
      <c r="H33" s="17">
        <v>0</v>
      </c>
      <c r="I33" s="27" t="s">
        <v>3535</v>
      </c>
      <c r="J33" s="28" t="s">
        <v>3536</v>
      </c>
      <c r="K33" s="28">
        <v>0</v>
      </c>
      <c r="L33" s="28">
        <v>0</v>
      </c>
      <c r="M33" s="28">
        <v>0</v>
      </c>
      <c r="N33" s="17">
        <v>40</v>
      </c>
      <c r="O33" s="17" t="s">
        <v>3451</v>
      </c>
      <c r="P33" s="17" t="s">
        <v>3445</v>
      </c>
      <c r="Q33" s="17">
        <v>0</v>
      </c>
      <c r="R33" s="17" t="s">
        <v>3537</v>
      </c>
      <c r="S33" s="17" t="s">
        <v>3441</v>
      </c>
      <c r="T33" s="18">
        <v>62.54</v>
      </c>
      <c r="U33" s="18">
        <v>75.84</v>
      </c>
      <c r="V33" s="19">
        <f>365*U33</f>
        <v>27681.600000000002</v>
      </c>
      <c r="W33" s="20">
        <v>-1</v>
      </c>
      <c r="X33" s="17" t="s">
        <v>907</v>
      </c>
      <c r="Y33" s="17">
        <v>-1</v>
      </c>
      <c r="Z33" s="21">
        <f t="shared" si="0"/>
        <v>-1</v>
      </c>
      <c r="AA33" s="21">
        <f t="shared" si="1"/>
        <v>0</v>
      </c>
    </row>
    <row r="34" spans="1:27">
      <c r="A34" s="17" t="s">
        <v>776</v>
      </c>
      <c r="B34" s="17" t="s">
        <v>778</v>
      </c>
      <c r="C34" s="17">
        <v>0</v>
      </c>
      <c r="D34" s="17" t="s">
        <v>843</v>
      </c>
      <c r="E34" s="17" t="s">
        <v>847</v>
      </c>
      <c r="F34" s="17">
        <v>0</v>
      </c>
      <c r="G34" s="17">
        <v>0</v>
      </c>
      <c r="H34" s="17">
        <v>0</v>
      </c>
      <c r="I34" s="27" t="s">
        <v>3549</v>
      </c>
      <c r="J34" s="28" t="s">
        <v>3550</v>
      </c>
      <c r="K34" s="28">
        <v>0</v>
      </c>
      <c r="L34" s="28">
        <v>0</v>
      </c>
      <c r="M34" s="28">
        <v>1</v>
      </c>
      <c r="N34" s="17" t="s">
        <v>3551</v>
      </c>
      <c r="O34" s="17" t="s">
        <v>3451</v>
      </c>
      <c r="P34" s="17" t="s">
        <v>3445</v>
      </c>
      <c r="Q34" s="17">
        <v>0</v>
      </c>
      <c r="R34" s="17" t="s">
        <v>3552</v>
      </c>
      <c r="S34" s="17" t="s">
        <v>3441</v>
      </c>
      <c r="T34" s="18">
        <v>89.4</v>
      </c>
      <c r="U34" s="18">
        <f>17.88*5</f>
        <v>89.399999999999991</v>
      </c>
      <c r="V34" s="19">
        <f>365*U34</f>
        <v>32630.999999999996</v>
      </c>
      <c r="W34" s="20">
        <v>-1</v>
      </c>
      <c r="X34" s="17" t="s">
        <v>780</v>
      </c>
      <c r="Y34" s="17">
        <v>-1</v>
      </c>
      <c r="Z34" s="21">
        <f t="shared" si="0"/>
        <v>-1</v>
      </c>
      <c r="AA34" s="21">
        <f t="shared" si="1"/>
        <v>0</v>
      </c>
    </row>
    <row r="35" spans="1:27">
      <c r="A35" s="17" t="s">
        <v>814</v>
      </c>
      <c r="B35" s="17" t="s">
        <v>737</v>
      </c>
      <c r="C35" s="17">
        <v>0</v>
      </c>
      <c r="D35" s="17" t="s">
        <v>843</v>
      </c>
      <c r="E35" s="17" t="s">
        <v>628</v>
      </c>
      <c r="F35" s="17">
        <v>0</v>
      </c>
      <c r="G35" s="17">
        <v>0</v>
      </c>
      <c r="H35" s="17">
        <v>0</v>
      </c>
      <c r="I35" s="27" t="s">
        <v>3557</v>
      </c>
      <c r="J35" s="28" t="s">
        <v>3558</v>
      </c>
      <c r="K35" s="28">
        <v>0</v>
      </c>
      <c r="L35" s="28">
        <v>0</v>
      </c>
      <c r="M35" s="28">
        <v>0</v>
      </c>
      <c r="N35" s="17">
        <v>0.6</v>
      </c>
      <c r="O35" s="17" t="s">
        <v>3438</v>
      </c>
      <c r="P35" s="17" t="s">
        <v>3445</v>
      </c>
      <c r="Q35" s="17">
        <v>0</v>
      </c>
      <c r="R35" s="17" t="s">
        <v>3559</v>
      </c>
      <c r="S35" s="17" t="s">
        <v>3441</v>
      </c>
      <c r="T35" s="18">
        <v>299.70999999999998</v>
      </c>
      <c r="U35" s="18">
        <v>299.72000000000003</v>
      </c>
      <c r="V35" s="19">
        <f>365*U35</f>
        <v>109397.8</v>
      </c>
      <c r="W35" s="20">
        <v>-1</v>
      </c>
      <c r="X35" s="17" t="s">
        <v>903</v>
      </c>
      <c r="Y35" s="17">
        <v>0</v>
      </c>
      <c r="Z35" s="21">
        <f t="shared" ref="Z35:Z66" si="2">C35+F35+G35+H35+K35+L35+M35+Y35+Q35+W35</f>
        <v>-1</v>
      </c>
      <c r="AA35" s="21">
        <f t="shared" ref="AA35:AA66" si="3">C35+F35+G35+H35+K35+L35+M35+Y35+Q35</f>
        <v>0</v>
      </c>
    </row>
    <row r="36" spans="1:27">
      <c r="A36" s="17" t="s">
        <v>657</v>
      </c>
      <c r="B36" s="17" t="s">
        <v>659</v>
      </c>
      <c r="C36" s="17">
        <v>0</v>
      </c>
      <c r="D36" s="17" t="s">
        <v>842</v>
      </c>
      <c r="E36" s="17" t="s">
        <v>628</v>
      </c>
      <c r="F36" s="17">
        <v>0</v>
      </c>
      <c r="G36" s="17">
        <v>0</v>
      </c>
      <c r="H36" s="17">
        <v>0</v>
      </c>
      <c r="I36" s="27" t="s">
        <v>3479</v>
      </c>
      <c r="J36" s="28" t="s">
        <v>3480</v>
      </c>
      <c r="K36" s="28">
        <v>0</v>
      </c>
      <c r="L36" s="28">
        <v>0</v>
      </c>
      <c r="M36" s="28">
        <v>0</v>
      </c>
      <c r="N36" s="17" t="s">
        <v>3481</v>
      </c>
      <c r="O36" s="17" t="s">
        <v>3470</v>
      </c>
      <c r="P36" s="17" t="s">
        <v>3482</v>
      </c>
      <c r="Q36" s="17">
        <v>0</v>
      </c>
      <c r="S36" s="17" t="s">
        <v>3483</v>
      </c>
      <c r="T36" s="18">
        <v>615.85</v>
      </c>
      <c r="U36" s="18">
        <v>615.85</v>
      </c>
      <c r="V36" s="19">
        <f>104*U36</f>
        <v>64048.4</v>
      </c>
      <c r="W36" s="20">
        <v>-1</v>
      </c>
      <c r="Y36" s="17">
        <v>0</v>
      </c>
      <c r="Z36" s="21">
        <f t="shared" si="2"/>
        <v>-1</v>
      </c>
      <c r="AA36" s="21">
        <f t="shared" si="3"/>
        <v>0</v>
      </c>
    </row>
    <row r="37" spans="1:27">
      <c r="A37" s="17" t="s">
        <v>679</v>
      </c>
      <c r="B37" s="17" t="s">
        <v>633</v>
      </c>
      <c r="C37" s="17">
        <v>0</v>
      </c>
      <c r="D37" s="17" t="s">
        <v>842</v>
      </c>
      <c r="E37" s="17" t="s">
        <v>628</v>
      </c>
      <c r="F37" s="17">
        <v>0</v>
      </c>
      <c r="G37" s="17">
        <v>0</v>
      </c>
      <c r="H37" s="17">
        <v>1</v>
      </c>
      <c r="I37" s="27" t="s">
        <v>3605</v>
      </c>
      <c r="J37" s="28" t="s">
        <v>3606</v>
      </c>
      <c r="K37" s="28">
        <v>0</v>
      </c>
      <c r="L37" s="28">
        <v>0</v>
      </c>
      <c r="M37" s="28">
        <v>0</v>
      </c>
      <c r="P37" s="17" t="s">
        <v>3525</v>
      </c>
      <c r="Q37" s="17">
        <v>-1</v>
      </c>
      <c r="R37" s="17" t="s">
        <v>3607</v>
      </c>
      <c r="S37" s="17" t="s">
        <v>3513</v>
      </c>
      <c r="T37" s="18">
        <v>999.53</v>
      </c>
      <c r="U37" s="18">
        <v>999.53</v>
      </c>
      <c r="V37" s="19">
        <f>26*U37</f>
        <v>25987.78</v>
      </c>
      <c r="W37" s="20">
        <v>-1</v>
      </c>
      <c r="X37" s="17" t="s">
        <v>791</v>
      </c>
      <c r="Y37" s="17">
        <v>0</v>
      </c>
      <c r="Z37" s="21">
        <f t="shared" si="2"/>
        <v>-1</v>
      </c>
      <c r="AA37" s="21">
        <f t="shared" si="3"/>
        <v>0</v>
      </c>
    </row>
    <row r="38" spans="1:27" ht="45">
      <c r="A38" s="17" t="s">
        <v>539</v>
      </c>
      <c r="B38" s="17" t="s">
        <v>665</v>
      </c>
      <c r="C38" s="17">
        <v>0</v>
      </c>
      <c r="D38" s="17" t="s">
        <v>842</v>
      </c>
      <c r="E38" s="17" t="s">
        <v>683</v>
      </c>
      <c r="F38" s="17">
        <v>-1</v>
      </c>
      <c r="G38" s="17">
        <v>1</v>
      </c>
      <c r="H38" s="17">
        <v>0</v>
      </c>
      <c r="I38" s="28" t="s">
        <v>682</v>
      </c>
      <c r="J38" s="28" t="s">
        <v>682</v>
      </c>
      <c r="K38" s="28">
        <v>-2</v>
      </c>
      <c r="L38" s="28">
        <v>0</v>
      </c>
      <c r="M38" s="28">
        <v>1</v>
      </c>
      <c r="P38" s="29" t="s">
        <v>3627</v>
      </c>
      <c r="Q38" s="29">
        <v>0</v>
      </c>
      <c r="R38" s="18" t="s">
        <v>682</v>
      </c>
      <c r="S38" s="18" t="s">
        <v>682</v>
      </c>
      <c r="T38" s="18" t="s">
        <v>682</v>
      </c>
      <c r="U38" s="18" t="s">
        <v>682</v>
      </c>
      <c r="V38" s="19" t="s">
        <v>682</v>
      </c>
      <c r="W38" s="20">
        <v>-1</v>
      </c>
      <c r="X38" s="17" t="s">
        <v>889</v>
      </c>
      <c r="Y38" s="17">
        <v>0</v>
      </c>
      <c r="Z38" s="21">
        <f t="shared" si="2"/>
        <v>-2</v>
      </c>
      <c r="AA38" s="21">
        <f t="shared" si="3"/>
        <v>-1</v>
      </c>
    </row>
    <row r="39" spans="1:27">
      <c r="A39" s="17" t="s">
        <v>732</v>
      </c>
      <c r="B39" s="17" t="s">
        <v>734</v>
      </c>
      <c r="C39" s="17">
        <v>0</v>
      </c>
      <c r="D39" s="17" t="s">
        <v>843</v>
      </c>
      <c r="E39" s="17" t="s">
        <v>844</v>
      </c>
      <c r="F39" s="17">
        <v>0</v>
      </c>
      <c r="G39" s="17">
        <v>0</v>
      </c>
      <c r="H39" s="17">
        <v>0</v>
      </c>
      <c r="I39" s="27" t="s">
        <v>3582</v>
      </c>
      <c r="J39" s="28" t="s">
        <v>3583</v>
      </c>
      <c r="K39" s="28">
        <v>0</v>
      </c>
      <c r="L39" s="28">
        <v>0</v>
      </c>
      <c r="M39" s="28">
        <v>0</v>
      </c>
      <c r="P39" s="17" t="s">
        <v>3525</v>
      </c>
      <c r="Q39" s="17">
        <v>-1</v>
      </c>
      <c r="R39" s="17" t="s">
        <v>3584</v>
      </c>
      <c r="S39" s="17" t="s">
        <v>3527</v>
      </c>
      <c r="T39" s="18">
        <v>206.26</v>
      </c>
      <c r="U39" s="18">
        <v>203.38</v>
      </c>
      <c r="V39" s="19">
        <f>52*U39</f>
        <v>10575.76</v>
      </c>
      <c r="W39" s="20">
        <v>0</v>
      </c>
      <c r="X39" s="17" t="s">
        <v>893</v>
      </c>
      <c r="Y39" s="17">
        <v>-1</v>
      </c>
      <c r="Z39" s="21">
        <f t="shared" si="2"/>
        <v>-2</v>
      </c>
      <c r="AA39" s="21">
        <f t="shared" si="3"/>
        <v>-2</v>
      </c>
    </row>
    <row r="40" spans="1:27" ht="19.5" customHeight="1">
      <c r="A40" s="17" t="s">
        <v>670</v>
      </c>
      <c r="B40" s="17" t="s">
        <v>641</v>
      </c>
      <c r="C40" s="17">
        <v>0</v>
      </c>
      <c r="D40" s="17" t="s">
        <v>842</v>
      </c>
      <c r="E40" s="17" t="s">
        <v>844</v>
      </c>
      <c r="F40" s="17">
        <v>0</v>
      </c>
      <c r="G40" s="17">
        <v>0</v>
      </c>
      <c r="H40" s="17">
        <v>0</v>
      </c>
      <c r="I40" s="30" t="s">
        <v>3519</v>
      </c>
      <c r="J40" s="28" t="s">
        <v>3520</v>
      </c>
      <c r="K40" s="28">
        <v>0</v>
      </c>
      <c r="L40" s="28">
        <v>0</v>
      </c>
      <c r="M40" s="28">
        <v>0</v>
      </c>
      <c r="P40" s="17" t="s">
        <v>3445</v>
      </c>
      <c r="Q40" s="17">
        <v>0</v>
      </c>
      <c r="R40" s="17" t="s">
        <v>3521</v>
      </c>
      <c r="S40" s="17" t="s">
        <v>3522</v>
      </c>
      <c r="T40" s="18">
        <f>596.98/2</f>
        <v>298.49</v>
      </c>
      <c r="U40" s="18">
        <f>596.98/2</f>
        <v>298.49</v>
      </c>
      <c r="V40" s="19">
        <f>365*U40</f>
        <v>108948.85</v>
      </c>
      <c r="W40" s="20">
        <v>-1</v>
      </c>
      <c r="X40" s="17" t="s">
        <v>890</v>
      </c>
      <c r="Y40" s="17">
        <v>-1</v>
      </c>
      <c r="Z40" s="21">
        <f t="shared" si="2"/>
        <v>-2</v>
      </c>
      <c r="AA40" s="21">
        <f t="shared" si="3"/>
        <v>-1</v>
      </c>
    </row>
    <row r="41" spans="1:27">
      <c r="A41" s="17" t="s">
        <v>808</v>
      </c>
      <c r="B41" s="17" t="s">
        <v>734</v>
      </c>
      <c r="C41" s="17">
        <v>0</v>
      </c>
      <c r="D41" s="17" t="s">
        <v>843</v>
      </c>
      <c r="E41" s="17" t="s">
        <v>628</v>
      </c>
      <c r="F41" s="17">
        <v>0</v>
      </c>
      <c r="G41" s="17">
        <v>0</v>
      </c>
      <c r="H41" s="17">
        <v>0</v>
      </c>
      <c r="I41" s="27" t="s">
        <v>3538</v>
      </c>
      <c r="J41" s="28" t="s">
        <v>3539</v>
      </c>
      <c r="K41" s="28">
        <v>0</v>
      </c>
      <c r="L41" s="28">
        <v>0</v>
      </c>
      <c r="M41" s="28">
        <v>0</v>
      </c>
      <c r="N41" s="17">
        <v>80</v>
      </c>
      <c r="O41" s="17" t="s">
        <v>3451</v>
      </c>
      <c r="P41" s="17" t="s">
        <v>3445</v>
      </c>
      <c r="Q41" s="17">
        <v>0</v>
      </c>
      <c r="R41" s="17" t="s">
        <v>3540</v>
      </c>
      <c r="S41" s="17" t="s">
        <v>3441</v>
      </c>
      <c r="T41" s="18">
        <v>205.01</v>
      </c>
      <c r="U41" s="18">
        <v>205.01</v>
      </c>
      <c r="V41" s="19">
        <f>365*U41</f>
        <v>74828.649999999994</v>
      </c>
      <c r="W41" s="20">
        <v>-1</v>
      </c>
      <c r="X41" s="17" t="s">
        <v>906</v>
      </c>
      <c r="Y41" s="17">
        <v>-1</v>
      </c>
      <c r="Z41" s="21">
        <f t="shared" si="2"/>
        <v>-2</v>
      </c>
      <c r="AA41" s="21">
        <f t="shared" si="3"/>
        <v>-1</v>
      </c>
    </row>
    <row r="42" spans="1:27">
      <c r="A42" s="17" t="s">
        <v>819</v>
      </c>
      <c r="B42" s="17" t="s">
        <v>734</v>
      </c>
      <c r="C42" s="17">
        <v>0</v>
      </c>
      <c r="D42" s="17" t="s">
        <v>843</v>
      </c>
      <c r="E42" s="17" t="s">
        <v>628</v>
      </c>
      <c r="F42" s="17">
        <v>0</v>
      </c>
      <c r="G42" s="17">
        <v>0</v>
      </c>
      <c r="H42" s="17">
        <v>0</v>
      </c>
      <c r="I42" s="27" t="s">
        <v>3541</v>
      </c>
      <c r="J42" s="28" t="s">
        <v>3542</v>
      </c>
      <c r="K42" s="28">
        <v>0</v>
      </c>
      <c r="L42" s="28">
        <v>0</v>
      </c>
      <c r="M42" s="28">
        <v>0</v>
      </c>
      <c r="N42" s="17">
        <v>45</v>
      </c>
      <c r="O42" s="17" t="s">
        <v>3451</v>
      </c>
      <c r="P42" s="17" t="s">
        <v>3445</v>
      </c>
      <c r="Q42" s="17">
        <v>0</v>
      </c>
      <c r="R42" s="17" t="s">
        <v>3543</v>
      </c>
      <c r="S42" s="17" t="s">
        <v>3441</v>
      </c>
      <c r="T42" s="18">
        <v>98.09</v>
      </c>
      <c r="U42" s="18">
        <v>98.09</v>
      </c>
      <c r="V42" s="19">
        <f>365*U42</f>
        <v>35802.85</v>
      </c>
      <c r="W42" s="20">
        <v>-1</v>
      </c>
      <c r="X42" s="17" t="s">
        <v>902</v>
      </c>
      <c r="Y42" s="17">
        <v>-1</v>
      </c>
      <c r="Z42" s="21">
        <f t="shared" si="2"/>
        <v>-2</v>
      </c>
      <c r="AA42" s="21">
        <f t="shared" si="3"/>
        <v>-1</v>
      </c>
    </row>
    <row r="43" spans="1:27">
      <c r="A43" s="17" t="s">
        <v>838</v>
      </c>
      <c r="B43" s="17" t="s">
        <v>734</v>
      </c>
      <c r="C43" s="17">
        <v>0</v>
      </c>
      <c r="D43" s="17" t="s">
        <v>843</v>
      </c>
      <c r="E43" s="17" t="s">
        <v>628</v>
      </c>
      <c r="F43" s="17">
        <v>0</v>
      </c>
      <c r="G43" s="17">
        <v>0</v>
      </c>
      <c r="H43" s="17">
        <v>0</v>
      </c>
      <c r="J43" s="28" t="s">
        <v>3544</v>
      </c>
      <c r="K43" s="28">
        <v>0</v>
      </c>
      <c r="L43" s="28">
        <v>-1</v>
      </c>
      <c r="M43" s="17">
        <v>0</v>
      </c>
      <c r="P43" s="17" t="s">
        <v>3445</v>
      </c>
      <c r="Q43" s="17">
        <v>0</v>
      </c>
      <c r="R43" s="18" t="s">
        <v>682</v>
      </c>
      <c r="S43" s="18" t="s">
        <v>682</v>
      </c>
      <c r="T43" s="18" t="s">
        <v>682</v>
      </c>
      <c r="U43" s="18" t="s">
        <v>682</v>
      </c>
      <c r="V43" s="19" t="s">
        <v>682</v>
      </c>
      <c r="W43" s="20">
        <v>-1</v>
      </c>
      <c r="X43" s="17" t="s">
        <v>899</v>
      </c>
      <c r="Y43" s="17">
        <v>0</v>
      </c>
      <c r="Z43" s="21">
        <f t="shared" si="2"/>
        <v>-2</v>
      </c>
      <c r="AA43" s="21">
        <f t="shared" si="3"/>
        <v>-1</v>
      </c>
    </row>
    <row r="44" spans="1:27">
      <c r="A44" s="17" t="s">
        <v>824</v>
      </c>
      <c r="B44" s="17" t="s">
        <v>778</v>
      </c>
      <c r="C44" s="17">
        <v>0</v>
      </c>
      <c r="D44" s="17" t="s">
        <v>843</v>
      </c>
      <c r="E44" s="17" t="s">
        <v>848</v>
      </c>
      <c r="F44" s="17">
        <v>0</v>
      </c>
      <c r="G44" s="17">
        <v>0</v>
      </c>
      <c r="H44" s="17">
        <v>0</v>
      </c>
      <c r="I44" s="27" t="s">
        <v>3545</v>
      </c>
      <c r="J44" s="28" t="s">
        <v>3546</v>
      </c>
      <c r="K44" s="28">
        <v>0</v>
      </c>
      <c r="L44" s="28">
        <v>0</v>
      </c>
      <c r="M44" s="28">
        <v>0</v>
      </c>
      <c r="N44" s="17" t="s">
        <v>3547</v>
      </c>
      <c r="O44" s="17" t="s">
        <v>3438</v>
      </c>
      <c r="P44" s="17" t="s">
        <v>3445</v>
      </c>
      <c r="Q44" s="17">
        <v>0</v>
      </c>
      <c r="R44" s="17" t="s">
        <v>3548</v>
      </c>
      <c r="S44" s="17" t="s">
        <v>3441</v>
      </c>
      <c r="T44" s="18">
        <v>219.95</v>
      </c>
      <c r="U44" s="18">
        <v>219.95</v>
      </c>
      <c r="V44" s="19">
        <f>365*U44</f>
        <v>80281.75</v>
      </c>
      <c r="W44" s="20">
        <v>-1</v>
      </c>
      <c r="X44" s="17" t="s">
        <v>826</v>
      </c>
      <c r="Y44" s="17">
        <v>-1</v>
      </c>
      <c r="Z44" s="21">
        <f t="shared" si="2"/>
        <v>-2</v>
      </c>
      <c r="AA44" s="21">
        <f t="shared" si="3"/>
        <v>-1</v>
      </c>
    </row>
    <row r="45" spans="1:27">
      <c r="A45" s="17" t="s">
        <v>816</v>
      </c>
      <c r="B45" s="17" t="s">
        <v>734</v>
      </c>
      <c r="C45" s="17">
        <v>0</v>
      </c>
      <c r="D45" s="17" t="s">
        <v>843</v>
      </c>
      <c r="E45" s="17" t="s">
        <v>628</v>
      </c>
      <c r="F45" s="17">
        <v>0</v>
      </c>
      <c r="G45" s="17">
        <v>0</v>
      </c>
      <c r="H45" s="17">
        <v>0</v>
      </c>
      <c r="I45" s="27" t="s">
        <v>3553</v>
      </c>
      <c r="J45" s="28" t="s">
        <v>3554</v>
      </c>
      <c r="K45" s="28">
        <v>0</v>
      </c>
      <c r="L45" s="28">
        <v>0</v>
      </c>
      <c r="M45" s="28">
        <v>0</v>
      </c>
      <c r="N45" s="17" t="s">
        <v>3555</v>
      </c>
      <c r="O45" s="17" t="s">
        <v>3438</v>
      </c>
      <c r="P45" s="17" t="s">
        <v>3445</v>
      </c>
      <c r="Q45" s="17">
        <v>0</v>
      </c>
      <c r="R45" s="17" t="s">
        <v>3556</v>
      </c>
      <c r="S45" s="17" t="s">
        <v>3441</v>
      </c>
      <c r="T45" s="18">
        <v>187.21</v>
      </c>
      <c r="U45" s="18">
        <f>6*31.26</f>
        <v>187.56</v>
      </c>
      <c r="V45" s="19">
        <f>365*U45</f>
        <v>68459.399999999994</v>
      </c>
      <c r="W45" s="20">
        <v>-1</v>
      </c>
      <c r="X45" s="17" t="s">
        <v>818</v>
      </c>
      <c r="Y45" s="17">
        <v>-1</v>
      </c>
      <c r="Z45" s="21">
        <f t="shared" si="2"/>
        <v>-2</v>
      </c>
      <c r="AA45" s="21">
        <f t="shared" si="3"/>
        <v>-1</v>
      </c>
    </row>
    <row r="46" spans="1:27">
      <c r="A46" s="17" t="s">
        <v>831</v>
      </c>
      <c r="B46" s="17" t="s">
        <v>778</v>
      </c>
      <c r="C46" s="17">
        <v>0</v>
      </c>
      <c r="D46" s="17" t="s">
        <v>843</v>
      </c>
      <c r="E46" s="17" t="s">
        <v>848</v>
      </c>
      <c r="F46" s="17">
        <v>0</v>
      </c>
      <c r="G46" s="17">
        <v>0</v>
      </c>
      <c r="H46" s="17">
        <v>0</v>
      </c>
      <c r="I46" s="30" t="s">
        <v>3560</v>
      </c>
      <c r="J46" s="28" t="s">
        <v>3561</v>
      </c>
      <c r="K46" s="28">
        <v>0</v>
      </c>
      <c r="L46" s="28">
        <v>0</v>
      </c>
      <c r="M46" s="28">
        <v>0</v>
      </c>
      <c r="N46" s="17" t="s">
        <v>3562</v>
      </c>
      <c r="O46" s="17" t="s">
        <v>3438</v>
      </c>
      <c r="P46" s="17" t="s">
        <v>3445</v>
      </c>
      <c r="Q46" s="17">
        <v>0</v>
      </c>
      <c r="R46" s="17" t="s">
        <v>3563</v>
      </c>
      <c r="S46" s="17" t="s">
        <v>3441</v>
      </c>
      <c r="T46" s="18" t="s">
        <v>682</v>
      </c>
      <c r="U46" s="18">
        <f>4*46.82</f>
        <v>187.28</v>
      </c>
      <c r="V46" s="19">
        <f>365*U46</f>
        <v>68357.2</v>
      </c>
      <c r="W46" s="20">
        <v>-1</v>
      </c>
      <c r="X46" s="17" t="s">
        <v>833</v>
      </c>
      <c r="Y46" s="17">
        <v>-1</v>
      </c>
      <c r="Z46" s="21">
        <f t="shared" si="2"/>
        <v>-2</v>
      </c>
      <c r="AA46" s="21">
        <f t="shared" si="3"/>
        <v>-1</v>
      </c>
    </row>
    <row r="47" spans="1:27">
      <c r="A47" s="17" t="s">
        <v>785</v>
      </c>
      <c r="B47" s="17" t="s">
        <v>734</v>
      </c>
      <c r="C47" s="17">
        <v>0</v>
      </c>
      <c r="D47" s="17" t="s">
        <v>843</v>
      </c>
      <c r="E47" s="17" t="s">
        <v>628</v>
      </c>
      <c r="F47" s="17">
        <v>0</v>
      </c>
      <c r="G47" s="17">
        <v>0</v>
      </c>
      <c r="H47" s="17">
        <v>0</v>
      </c>
      <c r="I47" s="27" t="s">
        <v>3564</v>
      </c>
      <c r="J47" s="28" t="s">
        <v>3565</v>
      </c>
      <c r="K47" s="28">
        <v>0</v>
      </c>
      <c r="L47" s="28">
        <v>0</v>
      </c>
      <c r="M47" s="28">
        <v>0</v>
      </c>
      <c r="N47" s="17" t="s">
        <v>3566</v>
      </c>
      <c r="O47" s="17" t="s">
        <v>3567</v>
      </c>
      <c r="P47" s="17" t="s">
        <v>3445</v>
      </c>
      <c r="Q47" s="17">
        <v>0</v>
      </c>
      <c r="R47" s="17" t="s">
        <v>3568</v>
      </c>
      <c r="S47" s="17" t="s">
        <v>3441</v>
      </c>
      <c r="T47" s="18">
        <v>187.44</v>
      </c>
      <c r="U47" s="18">
        <v>187.44</v>
      </c>
      <c r="V47" s="19">
        <f>365*U47</f>
        <v>68415.600000000006</v>
      </c>
      <c r="W47" s="20">
        <v>-1</v>
      </c>
      <c r="Y47" s="17">
        <v>-1</v>
      </c>
      <c r="Z47" s="21">
        <f t="shared" si="2"/>
        <v>-2</v>
      </c>
      <c r="AA47" s="21">
        <f t="shared" si="3"/>
        <v>-1</v>
      </c>
    </row>
    <row r="48" spans="1:27">
      <c r="A48" s="17" t="s">
        <v>788</v>
      </c>
      <c r="B48" s="17" t="s">
        <v>737</v>
      </c>
      <c r="C48" s="17">
        <v>0</v>
      </c>
      <c r="D48" s="17" t="s">
        <v>843</v>
      </c>
      <c r="E48" s="17" t="s">
        <v>752</v>
      </c>
      <c r="F48" s="17">
        <v>0</v>
      </c>
      <c r="G48" s="17">
        <v>1</v>
      </c>
      <c r="H48" s="17">
        <v>0</v>
      </c>
      <c r="I48" s="27" t="s">
        <v>3578</v>
      </c>
      <c r="J48" s="28" t="s">
        <v>3579</v>
      </c>
      <c r="K48" s="28">
        <v>0</v>
      </c>
      <c r="L48" s="28">
        <v>0</v>
      </c>
      <c r="M48" s="28">
        <v>0</v>
      </c>
      <c r="P48" s="17" t="s">
        <v>3525</v>
      </c>
      <c r="Q48" s="17">
        <v>-1</v>
      </c>
      <c r="R48" s="17" t="s">
        <v>3580</v>
      </c>
      <c r="S48" s="17" t="s">
        <v>3573</v>
      </c>
      <c r="T48" s="18">
        <f>3*1848.95</f>
        <v>5546.85</v>
      </c>
      <c r="U48" s="18">
        <f>3*1783.37</f>
        <v>5350.11</v>
      </c>
      <c r="V48" s="19">
        <f>17*U48</f>
        <v>90951.87</v>
      </c>
      <c r="W48" s="20">
        <v>-1</v>
      </c>
      <c r="Y48" s="17">
        <v>-1</v>
      </c>
      <c r="Z48" s="21">
        <f t="shared" si="2"/>
        <v>-2</v>
      </c>
      <c r="AA48" s="21">
        <f t="shared" si="3"/>
        <v>-1</v>
      </c>
    </row>
    <row r="49" spans="1:27">
      <c r="A49" s="17" t="s">
        <v>839</v>
      </c>
      <c r="B49" s="17" t="s">
        <v>734</v>
      </c>
      <c r="C49" s="17">
        <v>0</v>
      </c>
      <c r="D49" s="17" t="s">
        <v>843</v>
      </c>
      <c r="E49" s="17" t="s">
        <v>789</v>
      </c>
      <c r="F49" s="17">
        <v>0</v>
      </c>
      <c r="G49" s="17">
        <v>0</v>
      </c>
      <c r="H49" s="17">
        <v>0</v>
      </c>
      <c r="I49" s="27" t="s">
        <v>3589</v>
      </c>
      <c r="J49" s="28" t="s">
        <v>3590</v>
      </c>
      <c r="K49" s="28">
        <v>0</v>
      </c>
      <c r="L49" s="28">
        <v>0</v>
      </c>
      <c r="M49" s="28">
        <v>0</v>
      </c>
      <c r="P49" s="17" t="s">
        <v>3487</v>
      </c>
      <c r="Q49" s="17">
        <v>-1</v>
      </c>
      <c r="R49" s="17" t="s">
        <v>3591</v>
      </c>
      <c r="S49" s="17" t="s">
        <v>3513</v>
      </c>
      <c r="T49" s="18">
        <v>1188.21</v>
      </c>
      <c r="U49" s="18">
        <v>1188.21</v>
      </c>
      <c r="V49" s="19">
        <f>26*U49</f>
        <v>30893.46</v>
      </c>
      <c r="W49" s="20">
        <v>-1</v>
      </c>
      <c r="X49" s="17" t="s">
        <v>898</v>
      </c>
      <c r="Y49" s="17">
        <v>0</v>
      </c>
      <c r="Z49" s="21">
        <f t="shared" si="2"/>
        <v>-2</v>
      </c>
      <c r="AA49" s="21">
        <f t="shared" si="3"/>
        <v>-1</v>
      </c>
    </row>
    <row r="50" spans="1:27">
      <c r="A50" s="17" t="s">
        <v>769</v>
      </c>
      <c r="B50" s="17" t="s">
        <v>768</v>
      </c>
      <c r="C50" s="17">
        <v>0</v>
      </c>
      <c r="D50" s="17" t="s">
        <v>843</v>
      </c>
      <c r="E50" s="17" t="s">
        <v>628</v>
      </c>
      <c r="F50" s="17">
        <v>0</v>
      </c>
      <c r="G50" s="17">
        <v>0</v>
      </c>
      <c r="H50" s="17">
        <v>0</v>
      </c>
      <c r="I50" s="27" t="s">
        <v>3629</v>
      </c>
      <c r="J50" s="28" t="s">
        <v>3630</v>
      </c>
      <c r="K50" s="28">
        <v>0</v>
      </c>
      <c r="L50" s="28">
        <v>-1</v>
      </c>
      <c r="M50" s="28">
        <v>0</v>
      </c>
      <c r="N50" s="17" t="s">
        <v>3555</v>
      </c>
      <c r="O50" s="17" t="s">
        <v>3567</v>
      </c>
      <c r="P50" s="17" t="s">
        <v>3445</v>
      </c>
      <c r="Q50" s="17">
        <v>0</v>
      </c>
      <c r="R50" s="18" t="s">
        <v>682</v>
      </c>
      <c r="S50" s="18" t="s">
        <v>682</v>
      </c>
      <c r="T50" s="18" t="s">
        <v>682</v>
      </c>
      <c r="U50" s="18" t="s">
        <v>682</v>
      </c>
      <c r="V50" s="19" t="s">
        <v>682</v>
      </c>
      <c r="W50" s="20">
        <v>-1</v>
      </c>
      <c r="X50" s="17" t="s">
        <v>913</v>
      </c>
      <c r="Y50" s="17">
        <v>0</v>
      </c>
      <c r="Z50" s="21">
        <f t="shared" si="2"/>
        <v>-2</v>
      </c>
      <c r="AA50" s="21">
        <f t="shared" si="3"/>
        <v>-1</v>
      </c>
    </row>
    <row r="51" spans="1:27">
      <c r="A51" s="17" t="s">
        <v>651</v>
      </c>
      <c r="B51" s="17" t="s">
        <v>625</v>
      </c>
      <c r="C51" s="17">
        <v>0</v>
      </c>
      <c r="D51" s="17" t="s">
        <v>842</v>
      </c>
      <c r="E51" s="17" t="s">
        <v>628</v>
      </c>
      <c r="F51" s="17">
        <v>0</v>
      </c>
      <c r="G51" s="17">
        <v>0</v>
      </c>
      <c r="H51" s="17">
        <v>0</v>
      </c>
      <c r="I51" s="27"/>
      <c r="J51" s="28" t="s">
        <v>3453</v>
      </c>
      <c r="K51" s="28">
        <v>0</v>
      </c>
      <c r="L51" s="28">
        <v>-1</v>
      </c>
      <c r="M51" s="28">
        <v>0</v>
      </c>
      <c r="N51" s="17">
        <v>25</v>
      </c>
      <c r="O51" s="17" t="s">
        <v>3451</v>
      </c>
      <c r="P51" s="17" t="s">
        <v>3445</v>
      </c>
      <c r="Q51" s="17">
        <v>0</v>
      </c>
      <c r="R51" s="18" t="s">
        <v>682</v>
      </c>
      <c r="S51" s="18" t="s">
        <v>682</v>
      </c>
      <c r="T51" s="18" t="s">
        <v>682</v>
      </c>
      <c r="U51" s="18" t="s">
        <v>682</v>
      </c>
      <c r="V51" s="19" t="s">
        <v>682</v>
      </c>
      <c r="W51" s="20">
        <v>-1</v>
      </c>
      <c r="X51" s="17" t="s">
        <v>653</v>
      </c>
      <c r="Y51" s="17">
        <v>0</v>
      </c>
      <c r="Z51" s="21">
        <f t="shared" si="2"/>
        <v>-2</v>
      </c>
      <c r="AA51" s="21">
        <f t="shared" si="3"/>
        <v>-1</v>
      </c>
    </row>
    <row r="52" spans="1:27">
      <c r="A52" s="17" t="s">
        <v>635</v>
      </c>
      <c r="B52" s="17" t="s">
        <v>617</v>
      </c>
      <c r="C52" s="17">
        <v>0</v>
      </c>
      <c r="D52" s="17" t="s">
        <v>842</v>
      </c>
      <c r="E52" s="17" t="s">
        <v>628</v>
      </c>
      <c r="F52" s="17">
        <v>0</v>
      </c>
      <c r="G52" s="17">
        <v>0</v>
      </c>
      <c r="H52" s="17">
        <v>0</v>
      </c>
      <c r="I52" s="28" t="s">
        <v>682</v>
      </c>
      <c r="J52" s="28" t="s">
        <v>682</v>
      </c>
      <c r="K52" s="28">
        <v>-2</v>
      </c>
      <c r="L52" s="28">
        <v>0</v>
      </c>
      <c r="M52" s="28">
        <v>1</v>
      </c>
      <c r="P52" s="17" t="s">
        <v>3445</v>
      </c>
      <c r="Q52" s="17">
        <v>0</v>
      </c>
      <c r="R52" s="18" t="s">
        <v>682</v>
      </c>
      <c r="S52" s="18" t="s">
        <v>682</v>
      </c>
      <c r="T52" s="18" t="s">
        <v>682</v>
      </c>
      <c r="U52" s="18" t="s">
        <v>682</v>
      </c>
      <c r="V52" s="19" t="s">
        <v>682</v>
      </c>
      <c r="W52" s="20">
        <v>-1</v>
      </c>
      <c r="Y52" s="17">
        <v>0</v>
      </c>
      <c r="Z52" s="21">
        <f t="shared" si="2"/>
        <v>-2</v>
      </c>
      <c r="AA52" s="21">
        <f t="shared" si="3"/>
        <v>-1</v>
      </c>
    </row>
    <row r="53" spans="1:27">
      <c r="A53" s="17" t="s">
        <v>781</v>
      </c>
      <c r="B53" s="17" t="s">
        <v>734</v>
      </c>
      <c r="C53" s="17">
        <v>0</v>
      </c>
      <c r="D53" s="17" t="s">
        <v>843</v>
      </c>
      <c r="E53" s="17" t="s">
        <v>682</v>
      </c>
      <c r="F53" s="17">
        <v>-1</v>
      </c>
      <c r="G53" s="17">
        <v>0</v>
      </c>
      <c r="H53" s="17">
        <v>0</v>
      </c>
      <c r="I53" s="27" t="s">
        <v>3585</v>
      </c>
      <c r="J53" s="28" t="s">
        <v>3586</v>
      </c>
      <c r="K53" s="28">
        <v>0</v>
      </c>
      <c r="L53" s="28">
        <v>0</v>
      </c>
      <c r="M53" s="28">
        <v>0</v>
      </c>
      <c r="P53" s="17" t="s">
        <v>3525</v>
      </c>
      <c r="Q53" s="17">
        <v>-1</v>
      </c>
      <c r="R53" s="17" t="s">
        <v>3587</v>
      </c>
      <c r="S53" s="17" t="s">
        <v>3513</v>
      </c>
      <c r="T53" s="18">
        <v>450.09</v>
      </c>
      <c r="U53" s="18">
        <v>450.08</v>
      </c>
      <c r="V53" s="19">
        <f>26*U53</f>
        <v>11702.08</v>
      </c>
      <c r="W53" s="20">
        <v>0</v>
      </c>
      <c r="X53" s="17" t="s">
        <v>784</v>
      </c>
      <c r="Y53" s="17">
        <v>-1</v>
      </c>
      <c r="Z53" s="21">
        <f t="shared" si="2"/>
        <v>-3</v>
      </c>
      <c r="AA53" s="21">
        <f t="shared" si="3"/>
        <v>-3</v>
      </c>
    </row>
    <row r="54" spans="1:27">
      <c r="A54" s="17" t="s">
        <v>804</v>
      </c>
      <c r="B54" s="17" t="s">
        <v>768</v>
      </c>
      <c r="C54" s="17">
        <v>0</v>
      </c>
      <c r="D54" s="17" t="s">
        <v>843</v>
      </c>
      <c r="E54" s="17" t="s">
        <v>628</v>
      </c>
      <c r="F54" s="17">
        <v>0</v>
      </c>
      <c r="G54" s="17">
        <v>0</v>
      </c>
      <c r="H54" s="17">
        <v>0</v>
      </c>
      <c r="J54" s="28" t="s">
        <v>3473</v>
      </c>
      <c r="K54" s="28">
        <v>0</v>
      </c>
      <c r="L54" s="28">
        <v>-1</v>
      </c>
      <c r="M54" s="28">
        <v>0</v>
      </c>
      <c r="N54" s="17" t="s">
        <v>3474</v>
      </c>
      <c r="O54" s="17" t="s">
        <v>3438</v>
      </c>
      <c r="P54" s="17" t="s">
        <v>3445</v>
      </c>
      <c r="Q54" s="17">
        <v>0</v>
      </c>
      <c r="R54" s="18" t="s">
        <v>682</v>
      </c>
      <c r="S54" s="18" t="s">
        <v>682</v>
      </c>
      <c r="T54" s="18" t="s">
        <v>682</v>
      </c>
      <c r="U54" s="18" t="s">
        <v>682</v>
      </c>
      <c r="V54" s="19" t="s">
        <v>682</v>
      </c>
      <c r="W54" s="20">
        <v>-1</v>
      </c>
      <c r="X54" s="17" t="s">
        <v>908</v>
      </c>
      <c r="Y54" s="17">
        <v>-1</v>
      </c>
      <c r="Z54" s="21">
        <f t="shared" si="2"/>
        <v>-3</v>
      </c>
      <c r="AA54" s="21">
        <f t="shared" si="3"/>
        <v>-2</v>
      </c>
    </row>
    <row r="55" spans="1:27">
      <c r="A55" s="17" t="s">
        <v>827</v>
      </c>
      <c r="B55" s="17" t="s">
        <v>744</v>
      </c>
      <c r="C55" s="17">
        <v>0</v>
      </c>
      <c r="D55" s="17" t="s">
        <v>843</v>
      </c>
      <c r="E55" s="17" t="s">
        <v>752</v>
      </c>
      <c r="F55" s="17">
        <v>0</v>
      </c>
      <c r="G55" s="17">
        <v>0</v>
      </c>
      <c r="H55" s="17">
        <v>0</v>
      </c>
      <c r="J55" s="28" t="s">
        <v>3514</v>
      </c>
      <c r="K55" s="28">
        <v>0</v>
      </c>
      <c r="L55" s="28">
        <v>-1</v>
      </c>
      <c r="M55" s="28">
        <v>0</v>
      </c>
      <c r="P55" s="17" t="s">
        <v>3487</v>
      </c>
      <c r="Q55" s="17">
        <v>-1</v>
      </c>
      <c r="R55" s="18" t="s">
        <v>682</v>
      </c>
      <c r="S55" s="18" t="s">
        <v>682</v>
      </c>
      <c r="T55" s="18" t="s">
        <v>682</v>
      </c>
      <c r="U55" s="18" t="s">
        <v>682</v>
      </c>
      <c r="V55" s="19" t="s">
        <v>682</v>
      </c>
      <c r="W55" s="20">
        <v>-1</v>
      </c>
      <c r="X55" s="17" t="s">
        <v>829</v>
      </c>
      <c r="Y55" s="17">
        <v>0</v>
      </c>
      <c r="Z55" s="21">
        <f t="shared" si="2"/>
        <v>-3</v>
      </c>
      <c r="AA55" s="21">
        <f t="shared" si="3"/>
        <v>-2</v>
      </c>
    </row>
    <row r="56" spans="1:27">
      <c r="A56" s="17" t="s">
        <v>792</v>
      </c>
      <c r="B56" s="17" t="s">
        <v>737</v>
      </c>
      <c r="C56" s="17">
        <v>0</v>
      </c>
      <c r="D56" s="17" t="s">
        <v>843</v>
      </c>
      <c r="E56" s="17" t="s">
        <v>752</v>
      </c>
      <c r="F56" s="17">
        <v>0</v>
      </c>
      <c r="G56" s="17">
        <v>0</v>
      </c>
      <c r="H56" s="17">
        <v>0</v>
      </c>
      <c r="I56" s="30" t="s">
        <v>3574</v>
      </c>
      <c r="J56" s="28" t="s">
        <v>3575</v>
      </c>
      <c r="K56" s="28">
        <v>0</v>
      </c>
      <c r="L56" s="28">
        <v>0</v>
      </c>
      <c r="M56" s="28">
        <v>0</v>
      </c>
      <c r="P56" s="17" t="s">
        <v>3525</v>
      </c>
      <c r="Q56" s="17">
        <v>-1</v>
      </c>
      <c r="R56" s="17" t="s">
        <v>3576</v>
      </c>
      <c r="S56" s="17" t="s">
        <v>3577</v>
      </c>
      <c r="T56" s="18">
        <v>2572.39</v>
      </c>
      <c r="U56" s="18">
        <v>2572.38</v>
      </c>
      <c r="V56" s="19">
        <f>17*U56</f>
        <v>43730.46</v>
      </c>
      <c r="W56" s="20">
        <v>-1</v>
      </c>
      <c r="X56" s="17" t="s">
        <v>910</v>
      </c>
      <c r="Y56" s="17">
        <v>-1</v>
      </c>
      <c r="Z56" s="21">
        <f t="shared" si="2"/>
        <v>-3</v>
      </c>
      <c r="AA56" s="21">
        <f t="shared" si="3"/>
        <v>-2</v>
      </c>
    </row>
    <row r="57" spans="1:27">
      <c r="A57" s="17" t="s">
        <v>830</v>
      </c>
      <c r="B57" s="17" t="s">
        <v>737</v>
      </c>
      <c r="C57" s="17">
        <v>0</v>
      </c>
      <c r="D57" s="17" t="s">
        <v>843</v>
      </c>
      <c r="E57" s="17" t="s">
        <v>752</v>
      </c>
      <c r="F57" s="17">
        <v>0</v>
      </c>
      <c r="G57" s="17">
        <v>0</v>
      </c>
      <c r="H57" s="17">
        <v>0</v>
      </c>
      <c r="J57" s="28" t="s">
        <v>3581</v>
      </c>
      <c r="K57" s="28">
        <v>0</v>
      </c>
      <c r="L57" s="28">
        <v>-1</v>
      </c>
      <c r="M57" s="28">
        <v>0</v>
      </c>
      <c r="P57" s="17" t="s">
        <v>3487</v>
      </c>
      <c r="Q57" s="17">
        <v>-1</v>
      </c>
      <c r="R57" s="18" t="s">
        <v>682</v>
      </c>
      <c r="S57" s="18" t="s">
        <v>682</v>
      </c>
      <c r="T57" s="18" t="s">
        <v>682</v>
      </c>
      <c r="U57" s="18" t="s">
        <v>682</v>
      </c>
      <c r="V57" s="19" t="s">
        <v>682</v>
      </c>
      <c r="W57" s="20">
        <v>-1</v>
      </c>
      <c r="X57" s="17" t="s">
        <v>901</v>
      </c>
      <c r="Y57" s="17">
        <v>0</v>
      </c>
      <c r="Z57" s="21">
        <f t="shared" si="2"/>
        <v>-3</v>
      </c>
      <c r="AA57" s="21">
        <f t="shared" si="3"/>
        <v>-2</v>
      </c>
    </row>
    <row r="58" spans="1:27">
      <c r="A58" s="17" t="s">
        <v>645</v>
      </c>
      <c r="B58" s="17" t="s">
        <v>631</v>
      </c>
      <c r="C58" s="17">
        <v>0</v>
      </c>
      <c r="D58" s="17" t="s">
        <v>842</v>
      </c>
      <c r="E58" s="17" t="s">
        <v>682</v>
      </c>
      <c r="F58" s="17">
        <v>-1</v>
      </c>
      <c r="G58" s="17">
        <v>0</v>
      </c>
      <c r="H58" s="17">
        <v>0</v>
      </c>
      <c r="J58" s="28" t="s">
        <v>3611</v>
      </c>
      <c r="K58" s="28">
        <v>0</v>
      </c>
      <c r="L58" s="28">
        <v>-1</v>
      </c>
      <c r="M58" s="28">
        <v>0</v>
      </c>
      <c r="N58" s="17" t="s">
        <v>3477</v>
      </c>
      <c r="O58" s="17" t="s">
        <v>3438</v>
      </c>
      <c r="P58" s="17" t="s">
        <v>3445</v>
      </c>
      <c r="Q58" s="17">
        <v>0</v>
      </c>
      <c r="R58" s="18" t="s">
        <v>682</v>
      </c>
      <c r="S58" s="18" t="s">
        <v>682</v>
      </c>
      <c r="T58" s="18" t="s">
        <v>682</v>
      </c>
      <c r="U58" s="18" t="s">
        <v>682</v>
      </c>
      <c r="V58" s="19" t="s">
        <v>682</v>
      </c>
      <c r="W58" s="20">
        <v>-1</v>
      </c>
      <c r="X58" s="17" t="s">
        <v>648</v>
      </c>
      <c r="Y58" s="17">
        <v>-1</v>
      </c>
      <c r="Z58" s="21">
        <f t="shared" si="2"/>
        <v>-4</v>
      </c>
      <c r="AA58" s="21">
        <f t="shared" si="3"/>
        <v>-3</v>
      </c>
    </row>
    <row r="59" spans="1:27">
      <c r="A59" s="17" t="s">
        <v>615</v>
      </c>
      <c r="B59" s="17" t="s">
        <v>617</v>
      </c>
      <c r="C59" s="17">
        <v>0</v>
      </c>
      <c r="D59" s="17" t="s">
        <v>842</v>
      </c>
      <c r="E59" s="17" t="s">
        <v>682</v>
      </c>
      <c r="F59" s="17">
        <v>-1</v>
      </c>
      <c r="G59" s="17">
        <v>0</v>
      </c>
      <c r="H59" s="17">
        <v>0</v>
      </c>
      <c r="I59" s="28" t="s">
        <v>682</v>
      </c>
      <c r="J59" s="28" t="s">
        <v>682</v>
      </c>
      <c r="K59" s="34">
        <v>-2</v>
      </c>
      <c r="L59" s="28">
        <v>0</v>
      </c>
      <c r="M59" s="28">
        <v>1</v>
      </c>
      <c r="P59" s="17" t="s">
        <v>3487</v>
      </c>
      <c r="Q59" s="17">
        <v>-1</v>
      </c>
      <c r="R59" s="18" t="s">
        <v>682</v>
      </c>
      <c r="S59" s="18" t="s">
        <v>682</v>
      </c>
      <c r="T59" s="18" t="s">
        <v>682</v>
      </c>
      <c r="U59" s="18" t="s">
        <v>682</v>
      </c>
      <c r="V59" s="19" t="s">
        <v>682</v>
      </c>
      <c r="W59" s="20">
        <v>-1</v>
      </c>
      <c r="X59" s="17" t="s">
        <v>850</v>
      </c>
      <c r="Y59" s="17">
        <v>0</v>
      </c>
      <c r="Z59" s="21">
        <f t="shared" si="2"/>
        <v>-4</v>
      </c>
      <c r="AA59" s="21">
        <f t="shared" si="3"/>
        <v>-3</v>
      </c>
    </row>
    <row r="60" spans="1:27">
      <c r="A60" s="17" t="s">
        <v>834</v>
      </c>
      <c r="B60" s="17" t="s">
        <v>837</v>
      </c>
      <c r="C60" s="17">
        <v>0</v>
      </c>
      <c r="D60" s="17" t="s">
        <v>843</v>
      </c>
      <c r="E60" s="17" t="s">
        <v>836</v>
      </c>
      <c r="F60" s="17">
        <v>0</v>
      </c>
      <c r="G60" s="17">
        <v>0</v>
      </c>
      <c r="H60" s="17">
        <v>0</v>
      </c>
      <c r="J60" s="28" t="s">
        <v>3618</v>
      </c>
      <c r="K60" s="28">
        <v>0</v>
      </c>
      <c r="L60" s="28">
        <v>-1</v>
      </c>
      <c r="M60" s="28">
        <v>0</v>
      </c>
      <c r="P60" s="17" t="s">
        <v>3487</v>
      </c>
      <c r="Q60" s="17">
        <v>-1</v>
      </c>
      <c r="R60" s="18" t="s">
        <v>682</v>
      </c>
      <c r="S60" s="18" t="s">
        <v>682</v>
      </c>
      <c r="T60" s="18" t="s">
        <v>682</v>
      </c>
      <c r="U60" s="18" t="s">
        <v>682</v>
      </c>
      <c r="V60" s="19" t="s">
        <v>682</v>
      </c>
      <c r="W60" s="20">
        <v>-1</v>
      </c>
      <c r="X60" s="17" t="s">
        <v>900</v>
      </c>
      <c r="Y60" s="17">
        <v>-1</v>
      </c>
      <c r="Z60" s="21">
        <f t="shared" si="2"/>
        <v>-4</v>
      </c>
      <c r="AA60" s="21">
        <f t="shared" si="3"/>
        <v>-3</v>
      </c>
    </row>
    <row r="61" spans="1:27">
      <c r="A61" s="17" t="s">
        <v>809</v>
      </c>
      <c r="B61" s="17" t="s">
        <v>734</v>
      </c>
      <c r="C61" s="17">
        <v>0</v>
      </c>
      <c r="D61" s="17" t="s">
        <v>843</v>
      </c>
      <c r="E61" s="17" t="s">
        <v>752</v>
      </c>
      <c r="F61" s="17">
        <v>0</v>
      </c>
      <c r="G61" s="17">
        <v>0</v>
      </c>
      <c r="H61" s="17">
        <v>0</v>
      </c>
      <c r="J61" s="28" t="s">
        <v>3588</v>
      </c>
      <c r="K61" s="28">
        <v>0</v>
      </c>
      <c r="L61" s="28">
        <v>-1</v>
      </c>
      <c r="M61" s="28">
        <v>0</v>
      </c>
      <c r="P61" s="17" t="s">
        <v>3487</v>
      </c>
      <c r="Q61" s="17">
        <v>-1</v>
      </c>
      <c r="T61" s="18" t="s">
        <v>682</v>
      </c>
      <c r="U61" s="18" t="s">
        <v>682</v>
      </c>
      <c r="V61" s="19" t="s">
        <v>682</v>
      </c>
      <c r="W61" s="20">
        <v>-1</v>
      </c>
      <c r="X61" s="17" t="s">
        <v>811</v>
      </c>
      <c r="Y61" s="17">
        <v>-1</v>
      </c>
      <c r="Z61" s="21">
        <f t="shared" si="2"/>
        <v>-4</v>
      </c>
      <c r="AA61" s="21">
        <f t="shared" si="3"/>
        <v>-3</v>
      </c>
    </row>
    <row r="62" spans="1:27">
      <c r="A62" s="17" t="s">
        <v>640</v>
      </c>
      <c r="B62" s="17" t="s">
        <v>617</v>
      </c>
      <c r="C62" s="17">
        <v>0</v>
      </c>
      <c r="D62" s="17" t="s">
        <v>842</v>
      </c>
      <c r="E62" s="17" t="s">
        <v>628</v>
      </c>
      <c r="F62" s="17">
        <v>0</v>
      </c>
      <c r="G62" s="17">
        <v>1</v>
      </c>
      <c r="H62" s="17">
        <v>0</v>
      </c>
      <c r="I62" s="28" t="s">
        <v>682</v>
      </c>
      <c r="J62" s="28" t="s">
        <v>682</v>
      </c>
      <c r="K62" s="28">
        <v>-2</v>
      </c>
      <c r="L62" s="28">
        <v>-1</v>
      </c>
      <c r="M62" s="28">
        <v>0</v>
      </c>
      <c r="P62" s="17" t="s">
        <v>682</v>
      </c>
      <c r="Q62" s="17">
        <v>-1</v>
      </c>
      <c r="R62" s="18" t="s">
        <v>682</v>
      </c>
      <c r="S62" s="18" t="s">
        <v>682</v>
      </c>
      <c r="T62" s="18" t="s">
        <v>682</v>
      </c>
      <c r="U62" s="18" t="s">
        <v>682</v>
      </c>
      <c r="V62" s="19" t="s">
        <v>682</v>
      </c>
      <c r="W62" s="20">
        <v>-1</v>
      </c>
      <c r="Y62" s="17">
        <v>0</v>
      </c>
      <c r="Z62" s="21">
        <f t="shared" si="2"/>
        <v>-4</v>
      </c>
      <c r="AA62" s="21">
        <f t="shared" si="3"/>
        <v>-3</v>
      </c>
    </row>
    <row r="63" spans="1:27" ht="45">
      <c r="A63" s="17" t="s">
        <v>642</v>
      </c>
      <c r="B63" s="17" t="s">
        <v>644</v>
      </c>
      <c r="C63" s="17">
        <v>0</v>
      </c>
      <c r="D63" s="17" t="s">
        <v>842</v>
      </c>
      <c r="E63" s="17" t="s">
        <v>682</v>
      </c>
      <c r="F63" s="17">
        <v>-1</v>
      </c>
      <c r="G63" s="17">
        <v>0</v>
      </c>
      <c r="H63" s="17">
        <v>0</v>
      </c>
      <c r="I63" s="28" t="s">
        <v>682</v>
      </c>
      <c r="J63" s="28" t="s">
        <v>682</v>
      </c>
      <c r="K63" s="28">
        <v>-2</v>
      </c>
      <c r="L63" s="28">
        <v>-1</v>
      </c>
      <c r="M63" s="28">
        <v>0</v>
      </c>
      <c r="P63" s="29" t="s">
        <v>3628</v>
      </c>
      <c r="Q63" s="29">
        <v>0</v>
      </c>
      <c r="T63" s="18" t="s">
        <v>682</v>
      </c>
      <c r="U63" s="18" t="s">
        <v>682</v>
      </c>
      <c r="V63" s="19" t="s">
        <v>682</v>
      </c>
      <c r="W63" s="20">
        <v>-1</v>
      </c>
      <c r="Y63" s="17">
        <v>0</v>
      </c>
      <c r="Z63" s="21">
        <f t="shared" si="2"/>
        <v>-5</v>
      </c>
      <c r="AA63" s="21">
        <f t="shared" si="3"/>
        <v>-4</v>
      </c>
    </row>
    <row r="64" spans="1:27">
      <c r="A64" s="17" t="s">
        <v>638</v>
      </c>
      <c r="B64" s="17" t="s">
        <v>631</v>
      </c>
      <c r="C64" s="17">
        <v>0</v>
      </c>
      <c r="D64" s="17" t="s">
        <v>842</v>
      </c>
      <c r="E64" s="17" t="s">
        <v>682</v>
      </c>
      <c r="F64" s="17">
        <v>-1</v>
      </c>
      <c r="G64" s="17">
        <v>0</v>
      </c>
      <c r="H64" s="17">
        <v>0</v>
      </c>
      <c r="I64" s="28" t="s">
        <v>682</v>
      </c>
      <c r="J64" s="28" t="s">
        <v>682</v>
      </c>
      <c r="K64" s="28">
        <v>-2</v>
      </c>
      <c r="L64" s="28">
        <v>-1</v>
      </c>
      <c r="M64" s="28">
        <v>0</v>
      </c>
      <c r="P64" s="17" t="s">
        <v>3445</v>
      </c>
      <c r="Q64" s="17">
        <v>0</v>
      </c>
      <c r="R64" s="18" t="s">
        <v>682</v>
      </c>
      <c r="S64" s="18" t="s">
        <v>682</v>
      </c>
      <c r="T64" s="18" t="s">
        <v>682</v>
      </c>
      <c r="U64" s="18" t="s">
        <v>682</v>
      </c>
      <c r="V64" s="19" t="s">
        <v>682</v>
      </c>
      <c r="W64" s="20">
        <v>-1</v>
      </c>
      <c r="Y64" s="17">
        <v>-1</v>
      </c>
      <c r="Z64" s="21">
        <f t="shared" si="2"/>
        <v>-6</v>
      </c>
      <c r="AA64" s="21">
        <f t="shared" si="3"/>
        <v>-5</v>
      </c>
    </row>
    <row r="65" spans="1:27">
      <c r="A65" s="17" t="s">
        <v>812</v>
      </c>
      <c r="B65" s="17" t="s">
        <v>734</v>
      </c>
      <c r="C65" s="17">
        <v>0</v>
      </c>
      <c r="D65" s="17" t="s">
        <v>843</v>
      </c>
      <c r="E65" s="17" t="s">
        <v>849</v>
      </c>
      <c r="F65" s="17">
        <v>0</v>
      </c>
      <c r="G65" s="17">
        <v>0</v>
      </c>
      <c r="H65" s="17">
        <v>0</v>
      </c>
      <c r="I65" s="17" t="s">
        <v>682</v>
      </c>
      <c r="J65" s="17" t="s">
        <v>682</v>
      </c>
      <c r="K65" s="17">
        <v>-2</v>
      </c>
      <c r="L65" s="17">
        <v>-1</v>
      </c>
      <c r="M65" s="17">
        <v>0</v>
      </c>
      <c r="P65" s="17" t="s">
        <v>3626</v>
      </c>
      <c r="Q65" s="17">
        <v>-2</v>
      </c>
      <c r="R65" s="18" t="s">
        <v>682</v>
      </c>
      <c r="S65" s="18" t="s">
        <v>682</v>
      </c>
      <c r="T65" s="18" t="s">
        <v>682</v>
      </c>
      <c r="U65" s="18" t="s">
        <v>682</v>
      </c>
      <c r="V65" s="19" t="s">
        <v>682</v>
      </c>
      <c r="W65" s="20">
        <v>-1</v>
      </c>
      <c r="X65" s="17" t="s">
        <v>904</v>
      </c>
      <c r="Y65" s="17">
        <v>0</v>
      </c>
      <c r="Z65" s="21">
        <f t="shared" si="2"/>
        <v>-6</v>
      </c>
      <c r="AA65" s="21">
        <f t="shared" si="3"/>
        <v>-5</v>
      </c>
    </row>
    <row r="66" spans="1:27" s="26" customFormat="1">
      <c r="A66" s="26" t="s">
        <v>637</v>
      </c>
      <c r="B66" s="26" t="s">
        <v>617</v>
      </c>
      <c r="C66" s="26">
        <v>0</v>
      </c>
      <c r="D66" s="26" t="s">
        <v>842</v>
      </c>
      <c r="E66" s="26" t="s">
        <v>682</v>
      </c>
      <c r="F66" s="26">
        <v>-1</v>
      </c>
      <c r="G66" s="26">
        <v>0</v>
      </c>
      <c r="H66" s="26">
        <v>0</v>
      </c>
      <c r="I66" s="35" t="s">
        <v>682</v>
      </c>
      <c r="J66" s="70" t="s">
        <v>682</v>
      </c>
      <c r="K66" s="70">
        <v>-2</v>
      </c>
      <c r="L66" s="35">
        <v>-1</v>
      </c>
      <c r="M66" s="35">
        <v>0</v>
      </c>
      <c r="P66" s="26" t="s">
        <v>682</v>
      </c>
      <c r="Q66" s="26">
        <v>-1</v>
      </c>
      <c r="R66" s="36" t="s">
        <v>682</v>
      </c>
      <c r="S66" s="36" t="s">
        <v>682</v>
      </c>
      <c r="T66" s="36" t="s">
        <v>682</v>
      </c>
      <c r="U66" s="36" t="s">
        <v>682</v>
      </c>
      <c r="V66" s="37" t="s">
        <v>682</v>
      </c>
      <c r="W66" s="38">
        <v>-1</v>
      </c>
      <c r="Y66" s="26">
        <v>-1</v>
      </c>
      <c r="Z66" s="39">
        <f t="shared" si="2"/>
        <v>-7</v>
      </c>
      <c r="AA66" s="39">
        <f t="shared" si="3"/>
        <v>-6</v>
      </c>
    </row>
  </sheetData>
  <autoFilter ref="A2:AB2" xr:uid="{88519D55-6A97-4FF5-AEF1-DA3E87E70280}">
    <sortState xmlns:xlrd2="http://schemas.microsoft.com/office/spreadsheetml/2017/richdata2" ref="A3:AB66">
      <sortCondition descending="1" ref="Z2"/>
    </sortState>
  </autoFilter>
  <hyperlinks>
    <hyperlink ref="I44" r:id="rId1" display="https://www.farmacotherapeutischkompas.nl/bladeren/groepsteksten/proteinekinaseremmers" xr:uid="{0A41206C-F4BC-4B90-BFFC-08DB0C75C15D}"/>
    <hyperlink ref="I32" r:id="rId2" display="https://www.farmacotherapeutischkompas.nl/bladeren/groepsteksten/systemische_hemostatica__overige" xr:uid="{175D4F1C-6256-4661-9999-F60D957791E9}"/>
    <hyperlink ref="I42" r:id="rId3" display="https://www.farmacotherapeutischkompas.nl/bladeren/groepsteksten/proteinekinaseremmers" xr:uid="{A4A86235-24BB-4B23-ACE8-9C26393C2B12}"/>
    <hyperlink ref="I45" r:id="rId4" display="https://www.farmacotherapeutischkompas.nl/bladeren/groepsteksten/proteinekinaseremmers" xr:uid="{D21E3827-85D8-4D28-9AE8-B9B270A1C388}"/>
    <hyperlink ref="I35" r:id="rId5" display="https://www.farmacotherapeutischkompas.nl/bladeren/groepsteksten/proteinekinaseremmers" xr:uid="{2D592C3F-4B45-45ED-9AD3-980D7E8670A2}"/>
    <hyperlink ref="I41" r:id="rId6" display="https://www.farmacotherapeutischkompas.nl/bladeren/groepsteksten/proteinekinaseremmers" xr:uid="{82990503-6C63-4773-AA97-99565DBB8534}"/>
    <hyperlink ref="I33" r:id="rId7" display="https://www.farmacotherapeutischkompas.nl/bladeren/groepsteksten/proteinekinaseremmers" xr:uid="{BB09D507-567B-41E9-A819-C32D19282CA0}"/>
    <hyperlink ref="I9" r:id="rId8" display="https://www.farmacotherapeutischkompas.nl/bladeren/groepsteksten/heparinen__lmwh_s" xr:uid="{8D8A8A69-D76E-4002-8460-8FF0D2EAD7A0}"/>
    <hyperlink ref="I46" r:id="rId9" display="https://www.farmacotherapeutischkompas.nl/bladeren/groepsteksten/proteinekinaseremmers" xr:uid="{02BF8A24-1289-4D4C-BF11-4516B833FF86}"/>
    <hyperlink ref="I26" r:id="rId10" display="https://www.farmacotherapeutischkompas.nl/bladeren/groepsteksten/immunoglobulinen" xr:uid="{0F156CE0-0F4D-4064-BEB3-41FAFEE9593C}"/>
    <hyperlink ref="I25" r:id="rId11" display="https://www.farmacotherapeutischkompas.nl/bladeren/groepsteksten/lipidenverlagende_middelen__overige" xr:uid="{53181276-3B5F-4F77-8E0E-B2B67CE68E6B}"/>
    <hyperlink ref="I4" r:id="rId12" display="https://www.farmacotherapeutischkompas.nl/bladeren/groepsteksten/statinen" xr:uid="{3E7C41D9-BA3B-48A4-A0DF-E4558F31A05E}"/>
    <hyperlink ref="I17" r:id="rId13" display="https://www.farmacotherapeutischkompas.nl/bladeren/groepsteksten/dpp4_remmers" xr:uid="{665164FF-CCC7-4881-A518-775E8621BF01}"/>
    <hyperlink ref="I12" r:id="rId14" display="https://www.farmacotherapeutischkompas.nl/bladeren/groepsteksten/dpp4_remmers" xr:uid="{BF78D70E-4840-4919-BB5B-69646C752685}"/>
    <hyperlink ref="I15" r:id="rId15" display="https://www.farmacotherapeutischkompas.nl/bladeren/groepsteksten/dpp4_remmers" xr:uid="{E608992A-98D4-4B55-8944-9C338A044A5E}"/>
    <hyperlink ref="I36" r:id="rId16" display="https://www.farmacotherapeutischkompas.nl/bladeren/groepsteksten/middelen_bij_hereditair_angio_oedeem" xr:uid="{EAA141E3-2DCF-48DB-9A9B-307E8E1A36F9}"/>
    <hyperlink ref="I20" r:id="rId17" display="https://www.farmacotherapeutischkompas.nl/bladeren/groepsteksten/coxib_s" xr:uid="{AA0A1779-10CB-4E2C-B81B-98AAD2749F01}"/>
    <hyperlink ref="I23" r:id="rId18" display="https://www.farmacotherapeutischkompas.nl/bladeren/groepsteksten/dpp4_remmers" xr:uid="{73746C0C-DB84-4C0A-AB28-6F38D6275868}"/>
    <hyperlink ref="I24" r:id="rId19" display="https://www.farmacotherapeutischkompas.nl/bladeren/groepsteksten/middelen_bij_hereditair_angio_oedeem" xr:uid="{F6FC2D67-B326-46F9-8851-077F49691BAA}"/>
    <hyperlink ref="I40" r:id="rId20" display="https://www.farmacotherapeutischkompas.nl/bladeren/groepsteksten/pyrimidine_antagonisten" xr:uid="{19232029-E1B0-40B5-9184-9F5F497A9F25}"/>
    <hyperlink ref="I13" r:id="rId21" display="https://www.farmacotherapeutischkompas.nl/bladeren/groepsteksten/interleukine_remmers" xr:uid="{4DE0130F-E267-42CD-8B93-B525C65BCB21}"/>
    <hyperlink ref="I37" r:id="rId22" display="https://www.farmacotherapeutischkompas.nl/bladeren/groepsteksten/immunosuppressiva__selectieve" xr:uid="{12121D67-1991-4922-88B6-621EFB95FD2D}"/>
    <hyperlink ref="I39" r:id="rId23" display="https://www.farmacotherapeutischkompas.nl/bladeren/groepsteksten/monoklonale_antilichamen_bij_maligniteiten" xr:uid="{79E3CFB3-FE20-40C4-9945-2A13791AC722}"/>
    <hyperlink ref="I22" r:id="rId24" display="https://www.farmacotherapeutischkompas.nl/bladeren/groepsteksten/monoklonale_antilichamen_bij_maligniteiten" xr:uid="{A03C2E06-3BC6-4BF8-A9BA-D87A1425C3B3}"/>
    <hyperlink ref="I30" r:id="rId25" display="https://www.farmacotherapeutischkompas.nl/bladeren/groepsteksten/purinenucleoside" xr:uid="{C312C068-374B-49FD-A6E3-1ED2B0EEFEDB}"/>
    <hyperlink ref="I19" r:id="rId26" display="https://www.farmacotherapeutischkompas.nl/bladeren/groepsteksten/spierrelaxantia__centraal_werkend" xr:uid="{9828826E-334D-4D6F-B60F-543AD47F23DF}"/>
    <hyperlink ref="I3" r:id="rId27" display="https://www.farmacotherapeutischkompas.nl/bladeren/groepsteksten/retinoiden__cutaan_oromucosaal" xr:uid="{6DEFD3EB-2F39-4B3C-9058-E247751660DD}"/>
    <hyperlink ref="I21" r:id="rId28" display="https://www.farmacotherapeutischkompas.nl/bladeren/groepsteksten/proteinekinaseremmers" xr:uid="{1A931BB6-7F86-42FE-9133-118E993D2CA3}"/>
    <hyperlink ref="I14" r:id="rId29" display="https://www.farmacotherapeutischkompas.nl/bladeren/groepsteksten/proteinekinaseremmers" xr:uid="{D1B1999B-8EC1-44ED-A296-51F7BB540C87}"/>
    <hyperlink ref="I28" r:id="rId30" display="https://www.farmacotherapeutischkompas.nl/bladeren/groepsteksten/vinca_alkaloiden" xr:uid="{C47CABCF-090B-406F-B4F3-6AEA55EF806A}"/>
    <hyperlink ref="I5" r:id="rId31" display="https://www.farmacotherapeutischkompas.nl/bladeren/groepsteksten/aminosalicylaten" xr:uid="{5CA03432-BEDA-4C26-B036-B96087B5C4D0}"/>
    <hyperlink ref="I50" r:id="rId32" display="https://www.farmacotherapeutischkompas.nl/bladeren/groepsteksten/adrenerge_en_dopaminerge_middelen" xr:uid="{8A2B61E0-496A-41E9-804A-1384F70B4CB3}"/>
    <hyperlink ref="I8" r:id="rId33" display="https://www.farmacotherapeutischkompas.nl/bladeren/groepsteksten/arb_s" xr:uid="{26EAC962-A7E1-4375-BE7B-424C6F6A1B45}"/>
    <hyperlink ref="I31" r:id="rId34" display="https://www.farmacotherapeutischkompas.nl/bladeren/groepsteksten/oncolytica__overige" xr:uid="{C5FD2319-62D4-4121-81EB-385A87649A1D}"/>
    <hyperlink ref="I16" r:id="rId35" display="https://www.farmacotherapeutischkompas.nl/bladeren/groepsteksten/antidota__overige" xr:uid="{1E502B75-9BF8-45A8-B4E2-482C2C01C5A2}"/>
    <hyperlink ref="I34" r:id="rId36" display="https://www.farmacotherapeutischkompas.nl/bladeren/groepsteksten/proteinekinaseremmers" xr:uid="{15206A91-9ACF-4A99-84BF-38B7D4E91706}"/>
    <hyperlink ref="I53" r:id="rId37" display="https://www.farmacotherapeutischkompas.nl/bladeren/groepsteksten/monoklonale_antilichamen_bij_maligniteiten" xr:uid="{6A59E71A-2ADB-4375-B8EC-C080E74D23ED}"/>
    <hyperlink ref="I47" r:id="rId38" display="https://www.farmacotherapeutischkompas.nl/bladeren/groepsteksten/proteinekinaseremmers" xr:uid="{286602D8-52D3-40E1-890B-43AA20957F7A}"/>
    <hyperlink ref="I48" r:id="rId39" display="https://www.farmacotherapeutischkompas.nl/bladeren/groepsteksten/monoklonale_antilichamen_bij_maligniteiten" xr:uid="{645CF5CB-44A7-4F15-9B5A-BE90F7BF8A5D}"/>
    <hyperlink ref="I56" r:id="rId40" display="https://www.farmacotherapeutischkompas.nl/bladeren/groepsteksten/monoklonale_antilichamen_bij_maligniteiten" xr:uid="{56F39BE0-9C50-42B5-AD5B-3FCA8D190B39}"/>
    <hyperlink ref="I29" r:id="rId41" display="https://www.farmacotherapeutischkompas.nl/bladeren/groepsteksten/immunostimulantia__overige" xr:uid="{F1F03A78-A1F0-4C20-AB76-8A7EB9546A1E}"/>
    <hyperlink ref="I18" r:id="rId42" display="https://www.farmacotherapeutischkompas.nl/bladeren/groepsteksten/androgenen" xr:uid="{81E69477-6CAB-4A67-81D0-D4C880316E62}"/>
    <hyperlink ref="I27" r:id="rId43" display="https://www.farmacotherapeutischkompas.nl/bladeren/groepsteksten/immunosuppressiva__selectieve" xr:uid="{ADED881D-6BAB-4587-AB29-7F98EA001D3F}"/>
    <hyperlink ref="I49" r:id="rId44" display="https://www.farmacotherapeutischkompas.nl/bladeren/groepsteksten/monoklonale_antilichamen_bij_maligniteiten" xr:uid="{4441622A-D807-4C6A-A30C-160E24F5100B}"/>
  </hyperlink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6527A-D9ED-45F1-AF7F-D51FFBE71D00}">
  <dimension ref="A1:Z62"/>
  <sheetViews>
    <sheetView workbookViewId="0"/>
  </sheetViews>
  <sheetFormatPr defaultRowHeight="15"/>
  <cols>
    <col min="1" max="1" width="23.5703125" style="17" customWidth="1"/>
    <col min="2" max="2" width="24.5703125" style="17" customWidth="1"/>
    <col min="3" max="3" width="18.5703125" style="17" customWidth="1"/>
    <col min="4" max="4" width="15.42578125" style="17" customWidth="1"/>
    <col min="5" max="5" width="62.140625" style="17" customWidth="1"/>
    <col min="6" max="6" width="33.42578125" style="17" customWidth="1"/>
    <col min="7" max="7" width="30.5703125" style="17" customWidth="1"/>
    <col min="8" max="8" width="23" style="17" customWidth="1"/>
    <col min="9" max="9" width="28.42578125" style="17" customWidth="1"/>
    <col min="10" max="10" width="15.5703125" style="17" customWidth="1"/>
    <col min="11" max="11" width="10.42578125" style="17" customWidth="1"/>
    <col min="12" max="12" width="15.5703125" style="20" customWidth="1"/>
    <col min="13" max="13" width="24.42578125" style="20" customWidth="1"/>
    <col min="14" max="14" width="6" style="17" customWidth="1"/>
    <col min="15" max="15" width="11.7109375" style="17" customWidth="1"/>
    <col min="16" max="16" width="11.28515625" style="17" customWidth="1"/>
    <col min="17" max="17" width="11.28515625" style="20" customWidth="1"/>
    <col min="18" max="18" width="13.5703125" style="17" customWidth="1"/>
    <col min="19" max="19" width="11.28515625" style="17" customWidth="1"/>
    <col min="20" max="21" width="11.28515625" style="18" customWidth="1"/>
    <col min="22" max="22" width="13.85546875" style="17" customWidth="1"/>
    <col min="23" max="23" width="15.28515625" style="20" customWidth="1"/>
    <col min="24" max="24" width="21.85546875" style="20" customWidth="1"/>
    <col min="25" max="25" width="12.7109375" style="17" customWidth="1"/>
    <col min="26" max="16384" width="9.140625" style="17"/>
  </cols>
  <sheetData>
    <row r="1" spans="1:26">
      <c r="A1" s="17" t="s">
        <v>3897</v>
      </c>
    </row>
    <row r="2" spans="1:26" ht="17.25" customHeight="1" thickBot="1">
      <c r="A2" s="22" t="s">
        <v>603</v>
      </c>
      <c r="B2" s="22" t="s">
        <v>684</v>
      </c>
      <c r="C2" s="22" t="s">
        <v>3635</v>
      </c>
      <c r="D2" s="22" t="s">
        <v>685</v>
      </c>
      <c r="E2" s="22" t="s">
        <v>686</v>
      </c>
      <c r="F2" s="22" t="s">
        <v>3271</v>
      </c>
      <c r="G2" s="22" t="s">
        <v>3834</v>
      </c>
      <c r="H2" s="22" t="s">
        <v>3823</v>
      </c>
      <c r="I2" s="22" t="s">
        <v>3824</v>
      </c>
      <c r="J2" s="22" t="s">
        <v>3825</v>
      </c>
      <c r="K2" s="22" t="s">
        <v>3826</v>
      </c>
      <c r="L2" s="24" t="s">
        <v>3835</v>
      </c>
      <c r="M2" s="24" t="s">
        <v>3827</v>
      </c>
      <c r="N2" s="22" t="s">
        <v>3636</v>
      </c>
      <c r="O2" s="22" t="s">
        <v>3637</v>
      </c>
      <c r="P2" s="22" t="s">
        <v>3432</v>
      </c>
      <c r="Q2" s="24" t="s">
        <v>3433</v>
      </c>
      <c r="R2" s="22" t="s">
        <v>3828</v>
      </c>
      <c r="S2" s="22" t="s">
        <v>3829</v>
      </c>
      <c r="T2" s="23" t="s">
        <v>3830</v>
      </c>
      <c r="U2" s="23" t="s">
        <v>3831</v>
      </c>
      <c r="V2" s="23" t="s">
        <v>3839</v>
      </c>
      <c r="W2" s="24" t="s">
        <v>3833</v>
      </c>
      <c r="X2" s="24" t="s">
        <v>3832</v>
      </c>
      <c r="Y2" s="24" t="s">
        <v>3638</v>
      </c>
      <c r="Z2" s="24" t="s">
        <v>3435</v>
      </c>
    </row>
    <row r="3" spans="1:26">
      <c r="A3" s="17" t="s">
        <v>533</v>
      </c>
      <c r="B3" s="17" t="s">
        <v>3316</v>
      </c>
      <c r="C3" s="17">
        <v>1</v>
      </c>
      <c r="D3" s="17" t="s">
        <v>3317</v>
      </c>
      <c r="E3" s="17" t="s">
        <v>3318</v>
      </c>
      <c r="F3" s="17" t="s">
        <v>3319</v>
      </c>
      <c r="G3" s="17">
        <v>1</v>
      </c>
      <c r="H3" s="17">
        <v>2</v>
      </c>
      <c r="I3" s="27" t="s">
        <v>3664</v>
      </c>
      <c r="J3" s="28" t="s">
        <v>3665</v>
      </c>
      <c r="K3" s="28">
        <v>0</v>
      </c>
      <c r="L3" s="40">
        <v>0</v>
      </c>
      <c r="M3" s="40">
        <v>1</v>
      </c>
      <c r="N3" s="28"/>
      <c r="O3" s="28"/>
      <c r="P3" s="28" t="s">
        <v>3666</v>
      </c>
      <c r="Q3" s="40">
        <v>0</v>
      </c>
      <c r="R3" s="28" t="s">
        <v>3667</v>
      </c>
      <c r="S3" s="28" t="s">
        <v>3441</v>
      </c>
      <c r="T3" s="41" t="s">
        <v>3668</v>
      </c>
      <c r="U3" s="41" t="s">
        <v>3669</v>
      </c>
      <c r="V3" s="32">
        <v>379.6</v>
      </c>
      <c r="W3" s="40">
        <v>1</v>
      </c>
      <c r="X3" s="20">
        <v>0</v>
      </c>
      <c r="Y3" s="21">
        <f t="shared" ref="Y3:Y34" si="0">M3+K3+X3+H3+C3+G3+L3+W3+Q3</f>
        <v>6</v>
      </c>
      <c r="Z3" s="21">
        <f t="shared" ref="Z3:Z34" si="1">M3+K3+X3+H3+C3+G3+L3+Q3</f>
        <v>5</v>
      </c>
    </row>
    <row r="4" spans="1:26">
      <c r="A4" s="17" t="s">
        <v>553</v>
      </c>
      <c r="B4" s="17" t="s">
        <v>3340</v>
      </c>
      <c r="C4" s="17">
        <v>1</v>
      </c>
      <c r="D4" s="17" t="s">
        <v>3317</v>
      </c>
      <c r="E4" s="17" t="s">
        <v>3341</v>
      </c>
      <c r="F4" s="17" t="s">
        <v>3319</v>
      </c>
      <c r="G4" s="17">
        <v>1</v>
      </c>
      <c r="H4" s="17">
        <v>2</v>
      </c>
      <c r="I4" s="27" t="s">
        <v>3713</v>
      </c>
      <c r="J4" s="28" t="s">
        <v>3714</v>
      </c>
      <c r="K4" s="28">
        <v>0</v>
      </c>
      <c r="L4" s="40">
        <v>0</v>
      </c>
      <c r="M4" s="40">
        <v>1</v>
      </c>
      <c r="N4" s="28" t="s">
        <v>3715</v>
      </c>
      <c r="O4" s="28" t="s">
        <v>3716</v>
      </c>
      <c r="P4" s="28" t="s">
        <v>3717</v>
      </c>
      <c r="Q4" s="40">
        <v>0</v>
      </c>
      <c r="R4" s="28" t="s">
        <v>3718</v>
      </c>
      <c r="S4" s="28" t="s">
        <v>3441</v>
      </c>
      <c r="T4" s="41">
        <v>0.16</v>
      </c>
      <c r="U4" s="41">
        <v>0.17</v>
      </c>
      <c r="V4" s="18">
        <f>365*U4</f>
        <v>62.050000000000004</v>
      </c>
      <c r="W4" s="40">
        <v>1</v>
      </c>
      <c r="X4" s="20">
        <v>0</v>
      </c>
      <c r="Y4" s="21">
        <f t="shared" si="0"/>
        <v>6</v>
      </c>
      <c r="Z4" s="21">
        <f t="shared" si="1"/>
        <v>5</v>
      </c>
    </row>
    <row r="5" spans="1:26" ht="60">
      <c r="A5" s="17" t="s">
        <v>568</v>
      </c>
      <c r="B5" s="17" t="s">
        <v>3354</v>
      </c>
      <c r="C5" s="17">
        <v>1</v>
      </c>
      <c r="D5" s="17" t="s">
        <v>3355</v>
      </c>
      <c r="E5" s="29" t="s">
        <v>3356</v>
      </c>
      <c r="F5" s="17" t="s">
        <v>3357</v>
      </c>
      <c r="G5" s="17">
        <v>1</v>
      </c>
      <c r="H5" s="17">
        <v>2</v>
      </c>
      <c r="I5" s="27" t="s">
        <v>3755</v>
      </c>
      <c r="J5" s="28" t="s">
        <v>3756</v>
      </c>
      <c r="K5" s="28">
        <v>0</v>
      </c>
      <c r="L5" s="40">
        <v>0</v>
      </c>
      <c r="M5" s="40">
        <v>1</v>
      </c>
      <c r="N5" s="28" t="s">
        <v>3757</v>
      </c>
      <c r="O5" s="28" t="s">
        <v>3451</v>
      </c>
      <c r="P5" s="28" t="s">
        <v>3657</v>
      </c>
      <c r="Q5" s="40">
        <v>0</v>
      </c>
      <c r="R5" s="28" t="s">
        <v>3758</v>
      </c>
      <c r="S5" s="28" t="s">
        <v>3759</v>
      </c>
      <c r="T5" s="41" t="s">
        <v>3760</v>
      </c>
      <c r="U5" s="42" t="s">
        <v>3761</v>
      </c>
      <c r="V5" s="18">
        <f>365*0.18</f>
        <v>65.7</v>
      </c>
      <c r="W5" s="40">
        <v>1</v>
      </c>
      <c r="X5" s="20">
        <v>-1</v>
      </c>
      <c r="Y5" s="21">
        <f t="shared" si="0"/>
        <v>5</v>
      </c>
      <c r="Z5" s="21">
        <f t="shared" si="1"/>
        <v>4</v>
      </c>
    </row>
    <row r="6" spans="1:26">
      <c r="A6" s="17" t="s">
        <v>579</v>
      </c>
      <c r="B6" s="17" t="s">
        <v>712</v>
      </c>
      <c r="C6" s="17">
        <v>0</v>
      </c>
      <c r="D6" s="17" t="s">
        <v>687</v>
      </c>
      <c r="E6" s="17" t="s">
        <v>715</v>
      </c>
      <c r="F6" s="17" t="s">
        <v>688</v>
      </c>
      <c r="G6" s="17">
        <v>1</v>
      </c>
      <c r="H6" s="17">
        <v>2</v>
      </c>
      <c r="I6" s="27" t="s">
        <v>3778</v>
      </c>
      <c r="J6" s="28" t="s">
        <v>3779</v>
      </c>
      <c r="K6" s="28">
        <v>0</v>
      </c>
      <c r="L6" s="40">
        <v>0</v>
      </c>
      <c r="M6" s="40">
        <v>1</v>
      </c>
      <c r="N6" s="28">
        <v>10</v>
      </c>
      <c r="O6" s="28" t="s">
        <v>3451</v>
      </c>
      <c r="P6" s="28" t="s">
        <v>3657</v>
      </c>
      <c r="Q6" s="40">
        <v>0</v>
      </c>
      <c r="R6" s="28" t="s">
        <v>3700</v>
      </c>
      <c r="S6" s="28" t="s">
        <v>3441</v>
      </c>
      <c r="T6" s="41">
        <v>0.11</v>
      </c>
      <c r="U6" s="41">
        <v>0.1</v>
      </c>
      <c r="V6" s="18">
        <f>365*U6</f>
        <v>36.5</v>
      </c>
      <c r="W6" s="40">
        <v>2</v>
      </c>
      <c r="X6" s="20">
        <v>-1</v>
      </c>
      <c r="Y6" s="21">
        <f t="shared" si="0"/>
        <v>5</v>
      </c>
      <c r="Z6" s="21">
        <f t="shared" si="1"/>
        <v>3</v>
      </c>
    </row>
    <row r="7" spans="1:26" s="29" customFormat="1" ht="21.75" customHeight="1">
      <c r="A7" s="17" t="s">
        <v>595</v>
      </c>
      <c r="B7" s="17" t="s">
        <v>3415</v>
      </c>
      <c r="C7" s="17">
        <v>1</v>
      </c>
      <c r="D7" s="17" t="s">
        <v>3416</v>
      </c>
      <c r="E7" s="17" t="s">
        <v>3417</v>
      </c>
      <c r="F7" s="17" t="s">
        <v>3418</v>
      </c>
      <c r="G7" s="17">
        <v>0</v>
      </c>
      <c r="H7" s="17">
        <v>2</v>
      </c>
      <c r="I7" s="30" t="s">
        <v>3804</v>
      </c>
      <c r="J7" s="28" t="s">
        <v>3805</v>
      </c>
      <c r="K7" s="28">
        <v>0</v>
      </c>
      <c r="L7" s="40">
        <v>0</v>
      </c>
      <c r="M7" s="40">
        <v>1</v>
      </c>
      <c r="N7" s="28"/>
      <c r="O7" s="28"/>
      <c r="P7" s="28" t="s">
        <v>3460</v>
      </c>
      <c r="Q7" s="40">
        <v>0</v>
      </c>
      <c r="R7" s="28" t="s">
        <v>3806</v>
      </c>
      <c r="S7" s="28" t="s">
        <v>3441</v>
      </c>
      <c r="T7" s="41">
        <v>0.9</v>
      </c>
      <c r="U7" s="41">
        <v>0.83</v>
      </c>
      <c r="V7" s="18">
        <f>365*U7</f>
        <v>302.95</v>
      </c>
      <c r="W7" s="40">
        <v>1</v>
      </c>
      <c r="X7" s="20">
        <v>0</v>
      </c>
      <c r="Y7" s="21">
        <f t="shared" si="0"/>
        <v>5</v>
      </c>
      <c r="Z7" s="21">
        <f t="shared" si="1"/>
        <v>4</v>
      </c>
    </row>
    <row r="8" spans="1:26">
      <c r="A8" s="17" t="s">
        <v>519</v>
      </c>
      <c r="B8" s="17" t="s">
        <v>3296</v>
      </c>
      <c r="C8" s="17">
        <v>1</v>
      </c>
      <c r="D8" s="17" t="s">
        <v>3297</v>
      </c>
      <c r="E8" s="17" t="s">
        <v>3298</v>
      </c>
      <c r="F8" s="17" t="s">
        <v>3299</v>
      </c>
      <c r="G8" s="17">
        <v>1</v>
      </c>
      <c r="H8" s="17">
        <v>0</v>
      </c>
      <c r="I8" s="27" t="s">
        <v>3639</v>
      </c>
      <c r="J8" s="28" t="s">
        <v>3640</v>
      </c>
      <c r="K8" s="28">
        <v>0</v>
      </c>
      <c r="L8" s="40">
        <v>0</v>
      </c>
      <c r="M8" s="40">
        <v>1</v>
      </c>
      <c r="N8" s="28">
        <v>3</v>
      </c>
      <c r="O8" s="28" t="s">
        <v>3438</v>
      </c>
      <c r="P8" s="28" t="s">
        <v>3641</v>
      </c>
      <c r="Q8" s="40">
        <v>0</v>
      </c>
      <c r="R8" s="28" t="s">
        <v>3642</v>
      </c>
      <c r="S8" s="28" t="s">
        <v>3441</v>
      </c>
      <c r="T8" s="41">
        <v>0.22</v>
      </c>
      <c r="U8" s="41">
        <f>0.08*3</f>
        <v>0.24</v>
      </c>
      <c r="V8" s="18">
        <f>365*U8</f>
        <v>87.6</v>
      </c>
      <c r="W8" s="40">
        <v>1</v>
      </c>
      <c r="X8" s="20">
        <v>0</v>
      </c>
      <c r="Y8" s="21">
        <f t="shared" si="0"/>
        <v>4</v>
      </c>
      <c r="Z8" s="21">
        <f t="shared" si="1"/>
        <v>3</v>
      </c>
    </row>
    <row r="9" spans="1:26" ht="15" customHeight="1">
      <c r="A9" s="17" t="s">
        <v>520</v>
      </c>
      <c r="B9" s="17" t="s">
        <v>3300</v>
      </c>
      <c r="C9" s="17">
        <v>0</v>
      </c>
      <c r="D9" s="17" t="s">
        <v>3301</v>
      </c>
      <c r="E9" s="17" t="s">
        <v>3302</v>
      </c>
      <c r="F9" s="17" t="s">
        <v>3303</v>
      </c>
      <c r="G9" s="17">
        <v>1</v>
      </c>
      <c r="H9" s="17">
        <v>0</v>
      </c>
      <c r="I9" s="27" t="s">
        <v>3643</v>
      </c>
      <c r="J9" s="28" t="s">
        <v>3644</v>
      </c>
      <c r="K9" s="28">
        <v>0</v>
      </c>
      <c r="L9" s="40">
        <v>0</v>
      </c>
      <c r="M9" s="40">
        <v>1</v>
      </c>
      <c r="N9" s="28" t="s">
        <v>3645</v>
      </c>
      <c r="O9" s="28" t="s">
        <v>3438</v>
      </c>
      <c r="P9" s="28" t="s">
        <v>3641</v>
      </c>
      <c r="Q9" s="40">
        <v>0</v>
      </c>
      <c r="R9" s="28" t="s">
        <v>3540</v>
      </c>
      <c r="S9" s="28" t="s">
        <v>3441</v>
      </c>
      <c r="T9" s="41">
        <v>0.05</v>
      </c>
      <c r="U9" s="41">
        <v>0.03</v>
      </c>
      <c r="V9" s="18">
        <f>365*U9</f>
        <v>10.95</v>
      </c>
      <c r="W9" s="40">
        <v>2</v>
      </c>
      <c r="X9" s="20">
        <v>0</v>
      </c>
      <c r="Y9" s="21">
        <f t="shared" si="0"/>
        <v>4</v>
      </c>
      <c r="Z9" s="21">
        <f t="shared" si="1"/>
        <v>2</v>
      </c>
    </row>
    <row r="10" spans="1:26">
      <c r="A10" s="17" t="s">
        <v>529</v>
      </c>
      <c r="B10" s="17" t="s">
        <v>3312</v>
      </c>
      <c r="C10" s="17">
        <v>0</v>
      </c>
      <c r="D10" s="17" t="s">
        <v>3301</v>
      </c>
      <c r="E10" s="17" t="s">
        <v>3313</v>
      </c>
      <c r="F10" s="17" t="s">
        <v>3303</v>
      </c>
      <c r="G10" s="17">
        <v>1</v>
      </c>
      <c r="H10" s="17">
        <v>1</v>
      </c>
      <c r="I10" s="27" t="s">
        <v>3655</v>
      </c>
      <c r="J10" s="28" t="s">
        <v>3656</v>
      </c>
      <c r="K10" s="28">
        <v>0</v>
      </c>
      <c r="L10" s="40">
        <v>0</v>
      </c>
      <c r="M10" s="40">
        <v>1</v>
      </c>
      <c r="N10" s="28" t="s">
        <v>3495</v>
      </c>
      <c r="O10" s="28" t="s">
        <v>3438</v>
      </c>
      <c r="P10" s="28" t="s">
        <v>3657</v>
      </c>
      <c r="Q10" s="40">
        <v>0</v>
      </c>
      <c r="R10" s="28" t="s">
        <v>3496</v>
      </c>
      <c r="S10" s="28" t="s">
        <v>3441</v>
      </c>
      <c r="T10" s="41">
        <v>0.46</v>
      </c>
      <c r="U10" s="41">
        <f>0.13*3</f>
        <v>0.39</v>
      </c>
      <c r="V10" s="18">
        <f>365*U10</f>
        <v>142.35</v>
      </c>
      <c r="W10" s="40">
        <v>1</v>
      </c>
      <c r="X10" s="20">
        <v>0</v>
      </c>
      <c r="Y10" s="21">
        <f t="shared" si="0"/>
        <v>4</v>
      </c>
      <c r="Z10" s="21">
        <f t="shared" si="1"/>
        <v>3</v>
      </c>
    </row>
    <row r="11" spans="1:26" ht="15" customHeight="1">
      <c r="A11" s="29" t="s">
        <v>545</v>
      </c>
      <c r="B11" s="29" t="s">
        <v>3336</v>
      </c>
      <c r="C11" s="29">
        <v>0</v>
      </c>
      <c r="D11" s="29" t="s">
        <v>3333</v>
      </c>
      <c r="E11" s="29" t="s">
        <v>3337</v>
      </c>
      <c r="F11" s="29" t="s">
        <v>3335</v>
      </c>
      <c r="G11" s="29">
        <v>1</v>
      </c>
      <c r="H11" s="29">
        <v>2</v>
      </c>
      <c r="I11" s="55" t="s">
        <v>3692</v>
      </c>
      <c r="J11" s="56" t="s">
        <v>3693</v>
      </c>
      <c r="K11" s="56">
        <v>0</v>
      </c>
      <c r="L11" s="57">
        <v>0</v>
      </c>
      <c r="M11" s="57">
        <v>1</v>
      </c>
      <c r="N11" s="56" t="s">
        <v>3694</v>
      </c>
      <c r="O11" s="56" t="s">
        <v>3451</v>
      </c>
      <c r="P11" s="56" t="s">
        <v>3657</v>
      </c>
      <c r="Q11" s="57">
        <v>0</v>
      </c>
      <c r="R11" s="56" t="s">
        <v>3695</v>
      </c>
      <c r="S11" s="56" t="s">
        <v>3441</v>
      </c>
      <c r="T11" s="42" t="s">
        <v>3696</v>
      </c>
      <c r="U11" s="42" t="s">
        <v>3697</v>
      </c>
      <c r="V11" s="32">
        <f>365*0.11</f>
        <v>40.15</v>
      </c>
      <c r="W11" s="57">
        <v>1</v>
      </c>
      <c r="X11" s="33">
        <v>-1</v>
      </c>
      <c r="Y11" s="58">
        <f t="shared" si="0"/>
        <v>4</v>
      </c>
      <c r="Z11" s="58">
        <f t="shared" si="1"/>
        <v>3</v>
      </c>
    </row>
    <row r="12" spans="1:26">
      <c r="A12" s="17" t="s">
        <v>546</v>
      </c>
      <c r="B12" s="17" t="s">
        <v>723</v>
      </c>
      <c r="C12" s="17">
        <v>0</v>
      </c>
      <c r="D12" s="17" t="s">
        <v>687</v>
      </c>
      <c r="E12" s="17" t="s">
        <v>724</v>
      </c>
      <c r="F12" s="17" t="s">
        <v>688</v>
      </c>
      <c r="G12" s="17">
        <v>1</v>
      </c>
      <c r="H12" s="17">
        <v>0</v>
      </c>
      <c r="I12" s="27" t="s">
        <v>3698</v>
      </c>
      <c r="J12" s="28" t="s">
        <v>3699</v>
      </c>
      <c r="K12" s="28">
        <v>0</v>
      </c>
      <c r="L12" s="40">
        <v>0</v>
      </c>
      <c r="M12" s="40">
        <v>1</v>
      </c>
      <c r="N12" s="28">
        <v>10</v>
      </c>
      <c r="O12" s="28" t="s">
        <v>3451</v>
      </c>
      <c r="P12" s="28" t="s">
        <v>3641</v>
      </c>
      <c r="Q12" s="40">
        <v>0</v>
      </c>
      <c r="R12" s="28" t="s">
        <v>3700</v>
      </c>
      <c r="S12" s="28" t="s">
        <v>3441</v>
      </c>
      <c r="T12" s="41">
        <v>0.08</v>
      </c>
      <c r="U12" s="41">
        <v>0.08</v>
      </c>
      <c r="V12" s="18">
        <f>365*U12</f>
        <v>29.2</v>
      </c>
      <c r="W12" s="40">
        <v>2</v>
      </c>
      <c r="X12" s="20">
        <v>0</v>
      </c>
      <c r="Y12" s="21">
        <f t="shared" si="0"/>
        <v>4</v>
      </c>
      <c r="Z12" s="21">
        <f t="shared" si="1"/>
        <v>2</v>
      </c>
    </row>
    <row r="13" spans="1:26">
      <c r="A13" s="17" t="s">
        <v>558</v>
      </c>
      <c r="B13" s="17" t="s">
        <v>698</v>
      </c>
      <c r="C13" s="17">
        <v>0</v>
      </c>
      <c r="D13" s="17" t="s">
        <v>687</v>
      </c>
      <c r="E13" s="17" t="s">
        <v>699</v>
      </c>
      <c r="F13" s="17" t="s">
        <v>688</v>
      </c>
      <c r="G13" s="17">
        <v>1</v>
      </c>
      <c r="H13" s="17">
        <v>0</v>
      </c>
      <c r="I13" s="30" t="s">
        <v>3726</v>
      </c>
      <c r="J13" s="28" t="s">
        <v>3727</v>
      </c>
      <c r="K13" s="28">
        <v>0</v>
      </c>
      <c r="L13" s="40">
        <v>0</v>
      </c>
      <c r="M13" s="20">
        <v>1</v>
      </c>
      <c r="N13" s="28" t="s">
        <v>3728</v>
      </c>
      <c r="O13" s="28" t="s">
        <v>3438</v>
      </c>
      <c r="P13" s="28" t="s">
        <v>3445</v>
      </c>
      <c r="Q13" s="40">
        <v>0</v>
      </c>
      <c r="R13" s="28" t="s">
        <v>3729</v>
      </c>
      <c r="S13" s="28" t="s">
        <v>3441</v>
      </c>
      <c r="T13" s="28">
        <v>0.15</v>
      </c>
      <c r="U13" s="41">
        <v>0.13</v>
      </c>
      <c r="V13" s="18">
        <f>365*U13</f>
        <v>47.45</v>
      </c>
      <c r="W13" s="40">
        <v>2</v>
      </c>
      <c r="X13" s="20">
        <v>0</v>
      </c>
      <c r="Y13" s="21">
        <f t="shared" si="0"/>
        <v>4</v>
      </c>
      <c r="Z13" s="21">
        <f t="shared" si="1"/>
        <v>2</v>
      </c>
    </row>
    <row r="14" spans="1:26">
      <c r="A14" s="17" t="s">
        <v>567</v>
      </c>
      <c r="B14" s="17" t="s">
        <v>3350</v>
      </c>
      <c r="C14" s="17">
        <v>1</v>
      </c>
      <c r="D14" s="17" t="s">
        <v>3351</v>
      </c>
      <c r="E14" s="17" t="s">
        <v>3352</v>
      </c>
      <c r="F14" s="17" t="s">
        <v>3353</v>
      </c>
      <c r="G14" s="17">
        <v>0</v>
      </c>
      <c r="H14" s="17">
        <v>2</v>
      </c>
      <c r="I14" s="27" t="s">
        <v>3752</v>
      </c>
      <c r="J14" s="28" t="s">
        <v>3753</v>
      </c>
      <c r="K14" s="28">
        <v>0</v>
      </c>
      <c r="L14" s="40">
        <v>0</v>
      </c>
      <c r="M14" s="40">
        <v>0</v>
      </c>
      <c r="N14" s="28">
        <v>30</v>
      </c>
      <c r="O14" s="28" t="s">
        <v>3451</v>
      </c>
      <c r="P14" s="28" t="s">
        <v>3445</v>
      </c>
      <c r="Q14" s="40">
        <v>0</v>
      </c>
      <c r="R14" s="28" t="s">
        <v>3754</v>
      </c>
      <c r="S14" s="28" t="s">
        <v>3441</v>
      </c>
      <c r="T14" s="41">
        <v>0.54</v>
      </c>
      <c r="U14" s="41">
        <v>0.35</v>
      </c>
      <c r="V14" s="18">
        <f>365*U14</f>
        <v>127.74999999999999</v>
      </c>
      <c r="W14" s="40">
        <v>1</v>
      </c>
      <c r="X14" s="20">
        <v>0</v>
      </c>
      <c r="Y14" s="21">
        <f t="shared" si="0"/>
        <v>4</v>
      </c>
      <c r="Z14" s="21">
        <f t="shared" si="1"/>
        <v>3</v>
      </c>
    </row>
    <row r="15" spans="1:26" ht="15" customHeight="1">
      <c r="A15" s="17" t="s">
        <v>590</v>
      </c>
      <c r="B15" s="17" t="s">
        <v>641</v>
      </c>
      <c r="C15" s="17">
        <v>0</v>
      </c>
      <c r="D15" s="17" t="s">
        <v>687</v>
      </c>
      <c r="E15" s="17" t="s">
        <v>727</v>
      </c>
      <c r="F15" s="17" t="s">
        <v>688</v>
      </c>
      <c r="G15" s="17">
        <v>1</v>
      </c>
      <c r="H15" s="17">
        <v>1</v>
      </c>
      <c r="I15" s="27" t="s">
        <v>3436</v>
      </c>
      <c r="J15" s="28" t="s">
        <v>3437</v>
      </c>
      <c r="K15" s="28">
        <v>0</v>
      </c>
      <c r="L15" s="40">
        <v>0</v>
      </c>
      <c r="M15" s="40">
        <v>1</v>
      </c>
      <c r="N15" s="28">
        <v>2</v>
      </c>
      <c r="O15" s="28" t="s">
        <v>3438</v>
      </c>
      <c r="P15" s="28" t="s">
        <v>3439</v>
      </c>
      <c r="Q15" s="40">
        <v>0</v>
      </c>
      <c r="R15" s="17" t="s">
        <v>3440</v>
      </c>
      <c r="S15" s="17" t="s">
        <v>3441</v>
      </c>
      <c r="T15" s="18">
        <v>0.47</v>
      </c>
      <c r="U15" s="18">
        <f>0.09*4</f>
        <v>0.36</v>
      </c>
      <c r="V15" s="18">
        <f>365*U15</f>
        <v>131.4</v>
      </c>
      <c r="W15" s="20">
        <v>1</v>
      </c>
      <c r="X15" s="20">
        <v>0</v>
      </c>
      <c r="Y15" s="21">
        <f t="shared" si="0"/>
        <v>4</v>
      </c>
      <c r="Z15" s="21">
        <f t="shared" si="1"/>
        <v>3</v>
      </c>
    </row>
    <row r="16" spans="1:26" ht="18.75" customHeight="1">
      <c r="A16" s="17" t="s">
        <v>541</v>
      </c>
      <c r="B16" s="17" t="s">
        <v>690</v>
      </c>
      <c r="C16" s="17">
        <v>0</v>
      </c>
      <c r="D16" s="17" t="s">
        <v>687</v>
      </c>
      <c r="E16" s="17" t="s">
        <v>691</v>
      </c>
      <c r="F16" s="17" t="s">
        <v>688</v>
      </c>
      <c r="G16" s="17">
        <v>1</v>
      </c>
      <c r="H16" s="17">
        <v>2</v>
      </c>
      <c r="I16" s="27" t="s">
        <v>3680</v>
      </c>
      <c r="J16" s="28" t="s">
        <v>3681</v>
      </c>
      <c r="K16" s="28">
        <v>0</v>
      </c>
      <c r="L16" s="40">
        <v>0</v>
      </c>
      <c r="M16" s="40">
        <v>1</v>
      </c>
      <c r="N16" s="28"/>
      <c r="O16" s="28"/>
      <c r="P16" s="28" t="s">
        <v>3682</v>
      </c>
      <c r="Q16" s="40">
        <v>0</v>
      </c>
      <c r="R16" s="28" t="s">
        <v>3683</v>
      </c>
      <c r="S16" s="28" t="s">
        <v>3441</v>
      </c>
      <c r="T16" s="41" t="s">
        <v>3684</v>
      </c>
      <c r="U16" s="41" t="s">
        <v>3685</v>
      </c>
      <c r="V16" s="18">
        <f>365*13.4</f>
        <v>4891</v>
      </c>
      <c r="W16" s="40">
        <v>0</v>
      </c>
      <c r="X16" s="20">
        <v>-1</v>
      </c>
      <c r="Y16" s="21">
        <f t="shared" si="0"/>
        <v>3</v>
      </c>
      <c r="Z16" s="21">
        <f t="shared" si="1"/>
        <v>3</v>
      </c>
    </row>
    <row r="17" spans="1:26">
      <c r="A17" s="17" t="s">
        <v>542</v>
      </c>
      <c r="B17" s="17" t="s">
        <v>3328</v>
      </c>
      <c r="C17" s="17">
        <v>1</v>
      </c>
      <c r="D17" s="17" t="s">
        <v>3329</v>
      </c>
      <c r="E17" s="17" t="s">
        <v>3330</v>
      </c>
      <c r="F17" s="17" t="s">
        <v>3331</v>
      </c>
      <c r="G17" s="17">
        <v>0</v>
      </c>
      <c r="H17" s="17">
        <v>2</v>
      </c>
      <c r="I17" s="27" t="s">
        <v>3686</v>
      </c>
      <c r="J17" s="28" t="s">
        <v>3687</v>
      </c>
      <c r="K17" s="28"/>
      <c r="L17" s="40">
        <v>0</v>
      </c>
      <c r="M17" s="40">
        <v>1</v>
      </c>
      <c r="N17" s="28" t="s">
        <v>3530</v>
      </c>
      <c r="O17" s="28" t="s">
        <v>3438</v>
      </c>
      <c r="P17" s="28" t="s">
        <v>3657</v>
      </c>
      <c r="Q17" s="40">
        <v>0</v>
      </c>
      <c r="R17" s="28" t="s">
        <v>3531</v>
      </c>
      <c r="S17" s="28" t="s">
        <v>3441</v>
      </c>
      <c r="T17" s="41">
        <v>5.73</v>
      </c>
      <c r="U17" s="41">
        <v>5.73</v>
      </c>
      <c r="V17" s="18">
        <f>365*U17</f>
        <v>2091.4500000000003</v>
      </c>
      <c r="W17" s="40">
        <v>0</v>
      </c>
      <c r="X17" s="20">
        <v>-1</v>
      </c>
      <c r="Y17" s="21">
        <f t="shared" si="0"/>
        <v>3</v>
      </c>
      <c r="Z17" s="21">
        <f t="shared" si="1"/>
        <v>3</v>
      </c>
    </row>
    <row r="18" spans="1:26">
      <c r="A18" s="17" t="s">
        <v>543</v>
      </c>
      <c r="B18" s="17" t="s">
        <v>3332</v>
      </c>
      <c r="C18" s="17">
        <v>0</v>
      </c>
      <c r="D18" s="17" t="s">
        <v>3333</v>
      </c>
      <c r="E18" s="17" t="s">
        <v>3334</v>
      </c>
      <c r="F18" s="17" t="s">
        <v>3335</v>
      </c>
      <c r="G18" s="17">
        <v>1</v>
      </c>
      <c r="H18" s="17">
        <v>0</v>
      </c>
      <c r="I18" s="27" t="s">
        <v>3688</v>
      </c>
      <c r="J18" s="28" t="s">
        <v>3689</v>
      </c>
      <c r="K18" s="28">
        <v>0</v>
      </c>
      <c r="L18" s="40">
        <v>0</v>
      </c>
      <c r="M18" s="40">
        <v>1</v>
      </c>
      <c r="N18" s="28"/>
      <c r="O18" s="28"/>
      <c r="P18" s="28" t="s">
        <v>3690</v>
      </c>
      <c r="Q18" s="40">
        <v>0</v>
      </c>
      <c r="R18" s="28" t="s">
        <v>3691</v>
      </c>
      <c r="S18" s="28" t="s">
        <v>3518</v>
      </c>
      <c r="T18" s="41">
        <v>3.7</v>
      </c>
      <c r="U18" s="41">
        <v>3.7</v>
      </c>
      <c r="V18" s="18">
        <f>13*U18</f>
        <v>48.1</v>
      </c>
      <c r="W18" s="40">
        <v>2</v>
      </c>
      <c r="X18" s="20">
        <v>-1</v>
      </c>
      <c r="Y18" s="21">
        <f t="shared" si="0"/>
        <v>3</v>
      </c>
      <c r="Z18" s="21">
        <f t="shared" si="1"/>
        <v>1</v>
      </c>
    </row>
    <row r="19" spans="1:26">
      <c r="A19" s="17" t="s">
        <v>547</v>
      </c>
      <c r="B19" s="17" t="s">
        <v>712</v>
      </c>
      <c r="C19" s="17">
        <v>0</v>
      </c>
      <c r="D19" s="17" t="s">
        <v>687</v>
      </c>
      <c r="E19" s="17" t="s">
        <v>713</v>
      </c>
      <c r="F19" s="17" t="s">
        <v>688</v>
      </c>
      <c r="G19" s="17">
        <v>0</v>
      </c>
      <c r="H19" s="17">
        <v>0</v>
      </c>
      <c r="I19" s="27" t="s">
        <v>3701</v>
      </c>
      <c r="J19" s="28" t="s">
        <v>3702</v>
      </c>
      <c r="K19" s="28">
        <v>0</v>
      </c>
      <c r="L19" s="40">
        <v>0</v>
      </c>
      <c r="M19" s="40">
        <v>1</v>
      </c>
      <c r="N19" s="28"/>
      <c r="O19" s="28"/>
      <c r="P19" s="28" t="s">
        <v>3666</v>
      </c>
      <c r="Q19" s="40">
        <v>0</v>
      </c>
      <c r="R19" s="28" t="s">
        <v>3703</v>
      </c>
      <c r="S19" s="28" t="s">
        <v>3441</v>
      </c>
      <c r="T19" s="41" t="s">
        <v>3704</v>
      </c>
      <c r="U19" s="41" t="s">
        <v>3705</v>
      </c>
      <c r="V19" s="18">
        <f>365*0.11</f>
        <v>40.15</v>
      </c>
      <c r="W19" s="40">
        <v>2</v>
      </c>
      <c r="X19" s="20">
        <v>0</v>
      </c>
      <c r="Y19" s="21">
        <f t="shared" si="0"/>
        <v>3</v>
      </c>
      <c r="Z19" s="21">
        <f t="shared" si="1"/>
        <v>1</v>
      </c>
    </row>
    <row r="20" spans="1:26" s="29" customFormat="1" ht="15" customHeight="1">
      <c r="A20" s="17" t="s">
        <v>569</v>
      </c>
      <c r="B20" s="17" t="s">
        <v>712</v>
      </c>
      <c r="C20" s="17">
        <v>0</v>
      </c>
      <c r="D20" s="17" t="s">
        <v>687</v>
      </c>
      <c r="E20" s="17" t="s">
        <v>714</v>
      </c>
      <c r="F20" s="17" t="s">
        <v>688</v>
      </c>
      <c r="G20" s="17">
        <v>1</v>
      </c>
      <c r="H20" s="17">
        <v>2</v>
      </c>
      <c r="I20" s="27" t="s">
        <v>3762</v>
      </c>
      <c r="J20" s="28" t="s">
        <v>3763</v>
      </c>
      <c r="K20" s="28">
        <v>0</v>
      </c>
      <c r="L20" s="40">
        <v>0</v>
      </c>
      <c r="M20" s="40">
        <v>1</v>
      </c>
      <c r="N20" s="28" t="s">
        <v>3764</v>
      </c>
      <c r="O20" s="28" t="s">
        <v>3451</v>
      </c>
      <c r="P20" s="28" t="s">
        <v>3657</v>
      </c>
      <c r="Q20" s="40">
        <v>0</v>
      </c>
      <c r="R20" s="28" t="s">
        <v>3765</v>
      </c>
      <c r="S20" s="28" t="s">
        <v>3623</v>
      </c>
      <c r="T20" s="41">
        <v>2.25</v>
      </c>
      <c r="U20" s="41"/>
      <c r="V20" s="18">
        <f>365*T20</f>
        <v>821.25</v>
      </c>
      <c r="W20" s="40">
        <v>0</v>
      </c>
      <c r="X20" s="20">
        <v>-1</v>
      </c>
      <c r="Y20" s="21">
        <f t="shared" si="0"/>
        <v>3</v>
      </c>
      <c r="Z20" s="21">
        <f t="shared" si="1"/>
        <v>3</v>
      </c>
    </row>
    <row r="21" spans="1:26">
      <c r="A21" s="17" t="s">
        <v>581</v>
      </c>
      <c r="B21" s="17" t="s">
        <v>701</v>
      </c>
      <c r="C21" s="17">
        <v>0</v>
      </c>
      <c r="D21" s="17" t="s">
        <v>688</v>
      </c>
      <c r="E21" s="17" t="s">
        <v>702</v>
      </c>
      <c r="F21" s="17" t="s">
        <v>687</v>
      </c>
      <c r="G21" s="17">
        <v>1</v>
      </c>
      <c r="H21" s="17">
        <v>0</v>
      </c>
      <c r="I21" s="31" t="s">
        <v>3786</v>
      </c>
      <c r="J21" s="28" t="s">
        <v>3787</v>
      </c>
      <c r="K21" s="28">
        <v>0</v>
      </c>
      <c r="L21" s="40">
        <v>0</v>
      </c>
      <c r="M21" s="40">
        <v>1</v>
      </c>
      <c r="N21" s="28" t="s">
        <v>3788</v>
      </c>
      <c r="O21" s="28" t="s">
        <v>3438</v>
      </c>
      <c r="P21" s="28" t="s">
        <v>3682</v>
      </c>
      <c r="Q21" s="40">
        <v>0</v>
      </c>
      <c r="R21" s="28" t="s">
        <v>3789</v>
      </c>
      <c r="S21" s="28" t="s">
        <v>3441</v>
      </c>
      <c r="T21" s="41">
        <v>1.35</v>
      </c>
      <c r="U21" s="41">
        <f>0.68*2</f>
        <v>1.36</v>
      </c>
      <c r="V21" s="18">
        <f>365*U21</f>
        <v>496.40000000000003</v>
      </c>
      <c r="W21" s="40">
        <v>1</v>
      </c>
      <c r="X21" s="20">
        <v>0</v>
      </c>
      <c r="Y21" s="21">
        <f t="shared" si="0"/>
        <v>3</v>
      </c>
      <c r="Z21" s="21">
        <f t="shared" si="1"/>
        <v>2</v>
      </c>
    </row>
    <row r="22" spans="1:26" ht="15" customHeight="1">
      <c r="A22" s="17" t="s">
        <v>696</v>
      </c>
      <c r="B22" s="17" t="s">
        <v>690</v>
      </c>
      <c r="C22" s="17">
        <v>0</v>
      </c>
      <c r="D22" s="17" t="s">
        <v>687</v>
      </c>
      <c r="E22" s="17" t="s">
        <v>697</v>
      </c>
      <c r="F22" s="17" t="s">
        <v>688</v>
      </c>
      <c r="G22" s="17">
        <v>1</v>
      </c>
      <c r="H22" s="17">
        <v>0</v>
      </c>
      <c r="I22" s="17" t="s">
        <v>682</v>
      </c>
      <c r="J22" s="28" t="s">
        <v>3793</v>
      </c>
      <c r="K22" s="28">
        <v>0</v>
      </c>
      <c r="L22" s="40">
        <v>0</v>
      </c>
      <c r="M22" s="40">
        <v>1</v>
      </c>
      <c r="N22" s="28" t="s">
        <v>3477</v>
      </c>
      <c r="O22" s="28" t="s">
        <v>3451</v>
      </c>
      <c r="P22" s="28" t="s">
        <v>3445</v>
      </c>
      <c r="Q22" s="40">
        <v>0</v>
      </c>
      <c r="R22" s="28"/>
      <c r="S22" s="28"/>
      <c r="U22" s="41">
        <f>34.72/250</f>
        <v>0.13888</v>
      </c>
      <c r="V22" s="18">
        <f>365*U22</f>
        <v>50.691200000000002</v>
      </c>
      <c r="W22" s="40">
        <v>1</v>
      </c>
      <c r="X22" s="20">
        <v>0</v>
      </c>
      <c r="Y22" s="21">
        <f t="shared" si="0"/>
        <v>3</v>
      </c>
      <c r="Z22" s="21">
        <f t="shared" si="1"/>
        <v>2</v>
      </c>
    </row>
    <row r="23" spans="1:26" ht="15" customHeight="1">
      <c r="A23" s="17" t="s">
        <v>588</v>
      </c>
      <c r="B23" s="17" t="s">
        <v>716</v>
      </c>
      <c r="C23" s="17">
        <v>0</v>
      </c>
      <c r="D23" s="17" t="s">
        <v>688</v>
      </c>
      <c r="E23" s="17" t="s">
        <v>3414</v>
      </c>
      <c r="F23" s="17" t="s">
        <v>687</v>
      </c>
      <c r="G23" s="17">
        <v>0</v>
      </c>
      <c r="H23" s="17">
        <v>0</v>
      </c>
      <c r="I23" s="17" t="s">
        <v>682</v>
      </c>
      <c r="J23" s="28" t="s">
        <v>3796</v>
      </c>
      <c r="K23" s="28">
        <v>0</v>
      </c>
      <c r="L23" s="40">
        <v>0</v>
      </c>
      <c r="M23" s="40">
        <v>1</v>
      </c>
      <c r="N23" s="28"/>
      <c r="O23" s="28"/>
      <c r="P23" s="28" t="s">
        <v>3460</v>
      </c>
      <c r="Q23" s="40">
        <v>0</v>
      </c>
      <c r="R23" s="28" t="s">
        <v>3797</v>
      </c>
      <c r="S23" s="28" t="s">
        <v>3623</v>
      </c>
      <c r="T23" s="41">
        <v>0.01</v>
      </c>
      <c r="U23" s="41"/>
      <c r="V23" s="18">
        <f>365*T23</f>
        <v>3.65</v>
      </c>
      <c r="W23" s="40">
        <v>2</v>
      </c>
      <c r="X23" s="43">
        <v>0</v>
      </c>
      <c r="Y23" s="21">
        <f t="shared" si="0"/>
        <v>3</v>
      </c>
      <c r="Z23" s="21">
        <f t="shared" si="1"/>
        <v>1</v>
      </c>
    </row>
    <row r="24" spans="1:26" ht="15" customHeight="1">
      <c r="A24" s="17" t="s">
        <v>589</v>
      </c>
      <c r="B24" s="17" t="s">
        <v>650</v>
      </c>
      <c r="C24" s="17">
        <v>0</v>
      </c>
      <c r="D24" s="17" t="s">
        <v>687</v>
      </c>
      <c r="E24" s="17" t="s">
        <v>703</v>
      </c>
      <c r="F24" s="17" t="s">
        <v>688</v>
      </c>
      <c r="G24" s="17">
        <v>1</v>
      </c>
      <c r="H24" s="17">
        <v>0</v>
      </c>
      <c r="I24" s="27" t="s">
        <v>3798</v>
      </c>
      <c r="J24" s="28" t="s">
        <v>3799</v>
      </c>
      <c r="K24" s="28">
        <v>0</v>
      </c>
      <c r="L24" s="40">
        <v>0</v>
      </c>
      <c r="M24" s="40">
        <v>0</v>
      </c>
      <c r="N24" s="28">
        <v>30</v>
      </c>
      <c r="O24" s="28" t="s">
        <v>3451</v>
      </c>
      <c r="P24" s="28" t="s">
        <v>3445</v>
      </c>
      <c r="Q24" s="40">
        <v>0</v>
      </c>
      <c r="R24" s="28" t="s">
        <v>3754</v>
      </c>
      <c r="S24" s="28" t="s">
        <v>3441</v>
      </c>
      <c r="T24" s="41">
        <v>0.04</v>
      </c>
      <c r="U24" s="41">
        <v>0.03</v>
      </c>
      <c r="V24" s="18">
        <f>365*U24</f>
        <v>10.95</v>
      </c>
      <c r="W24" s="40">
        <v>2</v>
      </c>
      <c r="X24" s="20">
        <v>0</v>
      </c>
      <c r="Y24" s="21">
        <f t="shared" si="0"/>
        <v>3</v>
      </c>
      <c r="Z24" s="21">
        <f t="shared" si="1"/>
        <v>1</v>
      </c>
    </row>
    <row r="25" spans="1:26" ht="15" customHeight="1">
      <c r="A25" s="17" t="s">
        <v>594</v>
      </c>
      <c r="B25" s="17" t="s">
        <v>704</v>
      </c>
      <c r="C25" s="17">
        <v>0</v>
      </c>
      <c r="D25" s="17" t="s">
        <v>687</v>
      </c>
      <c r="E25" s="17" t="s">
        <v>705</v>
      </c>
      <c r="F25" s="17" t="s">
        <v>688</v>
      </c>
      <c r="G25" s="17">
        <v>0</v>
      </c>
      <c r="H25" s="17">
        <v>2</v>
      </c>
      <c r="I25" s="27" t="s">
        <v>3802</v>
      </c>
      <c r="J25" s="28" t="s">
        <v>3803</v>
      </c>
      <c r="K25" s="28">
        <v>0</v>
      </c>
      <c r="L25" s="40">
        <v>0</v>
      </c>
      <c r="M25" s="40">
        <v>1</v>
      </c>
      <c r="N25" s="28">
        <v>10</v>
      </c>
      <c r="O25" s="28" t="s">
        <v>3451</v>
      </c>
      <c r="P25" s="28" t="s">
        <v>3445</v>
      </c>
      <c r="Q25" s="40">
        <v>0</v>
      </c>
      <c r="R25" s="28" t="s">
        <v>3700</v>
      </c>
      <c r="S25" s="28" t="s">
        <v>3441</v>
      </c>
      <c r="T25" s="41">
        <v>26.38</v>
      </c>
      <c r="U25" s="41">
        <v>26.38</v>
      </c>
      <c r="V25" s="18">
        <f>365*U25</f>
        <v>9628.6999999999989</v>
      </c>
      <c r="W25" s="40">
        <v>0</v>
      </c>
      <c r="X25" s="20">
        <v>0</v>
      </c>
      <c r="Y25" s="21">
        <f t="shared" si="0"/>
        <v>3</v>
      </c>
      <c r="Z25" s="21">
        <f t="shared" si="1"/>
        <v>3</v>
      </c>
    </row>
    <row r="26" spans="1:26" ht="15" customHeight="1">
      <c r="A26" s="17" t="s">
        <v>598</v>
      </c>
      <c r="B26" s="17" t="s">
        <v>3368</v>
      </c>
      <c r="C26" s="17">
        <v>1</v>
      </c>
      <c r="D26" s="17" t="s">
        <v>3369</v>
      </c>
      <c r="E26" s="17" t="s">
        <v>3370</v>
      </c>
      <c r="F26" s="17" t="s">
        <v>3371</v>
      </c>
      <c r="G26" s="17">
        <v>1</v>
      </c>
      <c r="H26" s="17">
        <v>0</v>
      </c>
      <c r="I26" s="27" t="s">
        <v>3809</v>
      </c>
      <c r="J26" s="28" t="s">
        <v>3810</v>
      </c>
      <c r="K26" s="28">
        <v>0</v>
      </c>
      <c r="L26" s="40">
        <v>0</v>
      </c>
      <c r="M26" s="40">
        <v>1</v>
      </c>
      <c r="N26" s="28" t="s">
        <v>3694</v>
      </c>
      <c r="O26" s="28" t="s">
        <v>3438</v>
      </c>
      <c r="P26" s="28" t="s">
        <v>3641</v>
      </c>
      <c r="Q26" s="40">
        <v>0</v>
      </c>
      <c r="R26" s="28" t="s">
        <v>3811</v>
      </c>
      <c r="S26" s="28" t="s">
        <v>3441</v>
      </c>
      <c r="T26" s="28">
        <v>0.5</v>
      </c>
      <c r="U26" s="41">
        <v>0.5</v>
      </c>
      <c r="V26" s="18">
        <f>365*U26</f>
        <v>182.5</v>
      </c>
      <c r="W26" s="40">
        <v>1</v>
      </c>
      <c r="X26" s="20">
        <v>-1</v>
      </c>
      <c r="Y26" s="21">
        <f t="shared" si="0"/>
        <v>3</v>
      </c>
      <c r="Z26" s="21">
        <f t="shared" si="1"/>
        <v>2</v>
      </c>
    </row>
    <row r="27" spans="1:26">
      <c r="A27" s="17" t="s">
        <v>602</v>
      </c>
      <c r="B27" s="17" t="s">
        <v>716</v>
      </c>
      <c r="C27" s="17">
        <v>0</v>
      </c>
      <c r="D27" s="17" t="s">
        <v>688</v>
      </c>
      <c r="E27" s="17" t="s">
        <v>3294</v>
      </c>
      <c r="F27" s="17" t="s">
        <v>687</v>
      </c>
      <c r="G27" s="17">
        <v>1</v>
      </c>
      <c r="H27" s="17">
        <v>0</v>
      </c>
      <c r="I27" s="30" t="s">
        <v>3816</v>
      </c>
      <c r="J27" s="17" t="s">
        <v>3817</v>
      </c>
      <c r="K27" s="17">
        <v>0</v>
      </c>
      <c r="L27" s="20">
        <v>0</v>
      </c>
      <c r="M27" s="20">
        <v>1</v>
      </c>
      <c r="P27" s="17" t="s">
        <v>3460</v>
      </c>
      <c r="Q27" s="40">
        <v>0</v>
      </c>
      <c r="R27" s="17" t="s">
        <v>3461</v>
      </c>
      <c r="T27" s="18">
        <v>1.99</v>
      </c>
      <c r="U27" s="18">
        <f>3.37/2</f>
        <v>1.6850000000000001</v>
      </c>
      <c r="V27" s="18">
        <f>52*U27</f>
        <v>87.62</v>
      </c>
      <c r="W27" s="20">
        <v>1</v>
      </c>
      <c r="X27" s="20">
        <v>0</v>
      </c>
      <c r="Y27" s="20">
        <f t="shared" si="0"/>
        <v>3</v>
      </c>
      <c r="Z27" s="20">
        <f t="shared" si="1"/>
        <v>2</v>
      </c>
    </row>
    <row r="28" spans="1:26" ht="15" customHeight="1">
      <c r="A28" s="17" t="s">
        <v>521</v>
      </c>
      <c r="B28" s="17" t="s">
        <v>3304</v>
      </c>
      <c r="C28" s="17">
        <v>0</v>
      </c>
      <c r="D28" s="17" t="s">
        <v>3305</v>
      </c>
      <c r="E28" s="17" t="s">
        <v>3306</v>
      </c>
      <c r="F28" s="17" t="s">
        <v>3307</v>
      </c>
      <c r="G28" s="17">
        <v>0</v>
      </c>
      <c r="H28" s="17">
        <v>2</v>
      </c>
      <c r="I28" s="27" t="s">
        <v>3648</v>
      </c>
      <c r="J28" s="28" t="s">
        <v>3649</v>
      </c>
      <c r="K28" s="28">
        <v>0</v>
      </c>
      <c r="L28" s="40">
        <v>0</v>
      </c>
      <c r="M28" s="40">
        <v>0</v>
      </c>
      <c r="N28" s="28">
        <v>20</v>
      </c>
      <c r="O28" s="28" t="s">
        <v>3451</v>
      </c>
      <c r="P28" s="28" t="s">
        <v>3445</v>
      </c>
      <c r="Q28" s="40">
        <v>0</v>
      </c>
      <c r="R28" s="28" t="s">
        <v>3499</v>
      </c>
      <c r="S28" s="28" t="s">
        <v>3441</v>
      </c>
      <c r="T28" s="41">
        <v>9.2200000000000006</v>
      </c>
      <c r="U28" s="41">
        <v>9.2100000000000009</v>
      </c>
      <c r="V28" s="18">
        <f t="shared" ref="V28:V34" si="2">365*U28</f>
        <v>3361.65</v>
      </c>
      <c r="W28" s="40">
        <v>0</v>
      </c>
      <c r="X28" s="20">
        <v>0</v>
      </c>
      <c r="Y28" s="21">
        <f t="shared" si="0"/>
        <v>2</v>
      </c>
      <c r="Z28" s="21">
        <f t="shared" si="1"/>
        <v>2</v>
      </c>
    </row>
    <row r="29" spans="1:26" ht="15" customHeight="1">
      <c r="A29" s="17" t="s">
        <v>531</v>
      </c>
      <c r="B29" s="17" t="s">
        <v>706</v>
      </c>
      <c r="C29" s="17">
        <v>0</v>
      </c>
      <c r="D29" s="17" t="s">
        <v>687</v>
      </c>
      <c r="E29" s="17" t="s">
        <v>707</v>
      </c>
      <c r="F29" s="17" t="s">
        <v>688</v>
      </c>
      <c r="G29" s="17">
        <v>0</v>
      </c>
      <c r="H29" s="17">
        <v>2</v>
      </c>
      <c r="I29" s="27" t="s">
        <v>3660</v>
      </c>
      <c r="J29" s="28" t="s">
        <v>3661</v>
      </c>
      <c r="K29" s="28">
        <v>0</v>
      </c>
      <c r="L29" s="40">
        <v>0</v>
      </c>
      <c r="M29" s="40">
        <v>0</v>
      </c>
      <c r="N29" s="28"/>
      <c r="O29" s="28"/>
      <c r="P29" s="28" t="s">
        <v>3662</v>
      </c>
      <c r="Q29" s="40">
        <v>0</v>
      </c>
      <c r="R29" s="28" t="s">
        <v>3663</v>
      </c>
      <c r="S29" s="28" t="s">
        <v>3441</v>
      </c>
      <c r="T29" s="41">
        <v>12.42</v>
      </c>
      <c r="U29" s="41">
        <v>12.42</v>
      </c>
      <c r="V29" s="18">
        <f t="shared" si="2"/>
        <v>4533.3</v>
      </c>
      <c r="W29" s="40">
        <v>0</v>
      </c>
      <c r="X29" s="20">
        <v>0</v>
      </c>
      <c r="Y29" s="21">
        <f t="shared" si="0"/>
        <v>2</v>
      </c>
      <c r="Z29" s="21">
        <f t="shared" si="1"/>
        <v>2</v>
      </c>
    </row>
    <row r="30" spans="1:26">
      <c r="A30" s="17" t="s">
        <v>564</v>
      </c>
      <c r="B30" s="17" t="s">
        <v>690</v>
      </c>
      <c r="C30" s="17">
        <v>0</v>
      </c>
      <c r="D30" s="17" t="s">
        <v>687</v>
      </c>
      <c r="E30" s="17" t="s">
        <v>694</v>
      </c>
      <c r="F30" s="17" t="s">
        <v>688</v>
      </c>
      <c r="G30" s="17">
        <v>1</v>
      </c>
      <c r="H30" s="17">
        <v>0</v>
      </c>
      <c r="I30" s="27" t="s">
        <v>3746</v>
      </c>
      <c r="J30" s="28" t="s">
        <v>3747</v>
      </c>
      <c r="K30" s="28">
        <v>0</v>
      </c>
      <c r="L30" s="40">
        <v>0</v>
      </c>
      <c r="M30" s="40">
        <v>1</v>
      </c>
      <c r="N30" s="28" t="s">
        <v>3444</v>
      </c>
      <c r="O30" s="28" t="s">
        <v>3438</v>
      </c>
      <c r="P30" s="28" t="s">
        <v>3641</v>
      </c>
      <c r="Q30" s="40">
        <v>0</v>
      </c>
      <c r="R30" s="28" t="s">
        <v>3446</v>
      </c>
      <c r="S30" s="28" t="s">
        <v>3441</v>
      </c>
      <c r="T30" s="41">
        <v>0.35</v>
      </c>
      <c r="U30" s="41">
        <f>0.09*4</f>
        <v>0.36</v>
      </c>
      <c r="V30" s="18">
        <f t="shared" si="2"/>
        <v>131.4</v>
      </c>
      <c r="W30" s="40">
        <v>1</v>
      </c>
      <c r="X30" s="20">
        <v>-1</v>
      </c>
      <c r="Y30" s="21">
        <f t="shared" si="0"/>
        <v>2</v>
      </c>
      <c r="Z30" s="21">
        <f t="shared" si="1"/>
        <v>1</v>
      </c>
    </row>
    <row r="31" spans="1:26">
      <c r="A31" s="17" t="s">
        <v>574</v>
      </c>
      <c r="B31" s="17" t="s">
        <v>631</v>
      </c>
      <c r="C31" s="17">
        <v>0</v>
      </c>
      <c r="D31" s="17" t="s">
        <v>687</v>
      </c>
      <c r="E31" s="17" t="s">
        <v>3283</v>
      </c>
      <c r="F31" s="17" t="s">
        <v>688</v>
      </c>
      <c r="G31" s="17">
        <v>1</v>
      </c>
      <c r="H31" s="17">
        <v>0</v>
      </c>
      <c r="I31" s="27" t="s">
        <v>3771</v>
      </c>
      <c r="J31" s="28" t="s">
        <v>3772</v>
      </c>
      <c r="K31" s="28">
        <v>0</v>
      </c>
      <c r="L31" s="40">
        <v>0</v>
      </c>
      <c r="M31" s="40">
        <v>1</v>
      </c>
      <c r="N31" s="28" t="s">
        <v>3773</v>
      </c>
      <c r="O31" s="28" t="s">
        <v>3451</v>
      </c>
      <c r="P31" s="28" t="s">
        <v>3774</v>
      </c>
      <c r="Q31" s="40">
        <v>0</v>
      </c>
      <c r="R31" s="28" t="s">
        <v>3754</v>
      </c>
      <c r="S31" s="28" t="s">
        <v>3441</v>
      </c>
      <c r="T31" s="41">
        <v>1.74</v>
      </c>
      <c r="U31" s="41">
        <v>2.5499999999999998</v>
      </c>
      <c r="V31" s="18">
        <f t="shared" si="2"/>
        <v>930.74999999999989</v>
      </c>
      <c r="W31" s="40">
        <v>0</v>
      </c>
      <c r="X31" s="20">
        <v>0</v>
      </c>
      <c r="Y31" s="21">
        <f t="shared" si="0"/>
        <v>2</v>
      </c>
      <c r="Z31" s="21">
        <f t="shared" si="1"/>
        <v>2</v>
      </c>
    </row>
    <row r="32" spans="1:26">
      <c r="A32" s="17" t="s">
        <v>580</v>
      </c>
      <c r="B32" s="17" t="s">
        <v>3358</v>
      </c>
      <c r="C32" s="17">
        <v>0</v>
      </c>
      <c r="D32" s="17" t="s">
        <v>3305</v>
      </c>
      <c r="E32" s="17" t="s">
        <v>3359</v>
      </c>
      <c r="F32" s="17" t="s">
        <v>3307</v>
      </c>
      <c r="G32" s="17">
        <v>0</v>
      </c>
      <c r="H32" s="17">
        <v>0</v>
      </c>
      <c r="I32" s="27" t="s">
        <v>3780</v>
      </c>
      <c r="J32" s="28" t="s">
        <v>3781</v>
      </c>
      <c r="K32" s="28">
        <v>0</v>
      </c>
      <c r="L32" s="40">
        <v>0</v>
      </c>
      <c r="M32" s="40">
        <v>1</v>
      </c>
      <c r="N32" s="28" t="s">
        <v>3782</v>
      </c>
      <c r="O32" s="28" t="s">
        <v>3783</v>
      </c>
      <c r="P32" s="28" t="s">
        <v>3784</v>
      </c>
      <c r="Q32" s="40">
        <v>0</v>
      </c>
      <c r="R32" s="41" t="s">
        <v>3785</v>
      </c>
      <c r="S32" s="28" t="s">
        <v>3441</v>
      </c>
      <c r="T32" s="18">
        <v>0.56999999999999995</v>
      </c>
      <c r="U32" s="41">
        <f>0.19*3</f>
        <v>0.57000000000000006</v>
      </c>
      <c r="V32" s="18">
        <f t="shared" si="2"/>
        <v>208.05</v>
      </c>
      <c r="W32" s="40">
        <v>1</v>
      </c>
      <c r="X32" s="20">
        <v>0</v>
      </c>
      <c r="Y32" s="21">
        <f t="shared" si="0"/>
        <v>2</v>
      </c>
      <c r="Z32" s="21">
        <f t="shared" si="1"/>
        <v>1</v>
      </c>
    </row>
    <row r="33" spans="1:26">
      <c r="A33" s="17" t="s">
        <v>585</v>
      </c>
      <c r="B33" s="17" t="s">
        <v>717</v>
      </c>
      <c r="C33" s="17">
        <v>0</v>
      </c>
      <c r="D33" s="17" t="s">
        <v>687</v>
      </c>
      <c r="E33" s="17" t="s">
        <v>718</v>
      </c>
      <c r="F33" s="17" t="s">
        <v>688</v>
      </c>
      <c r="G33" s="17">
        <v>0</v>
      </c>
      <c r="H33" s="17">
        <v>0</v>
      </c>
      <c r="I33" s="27" t="s">
        <v>3791</v>
      </c>
      <c r="J33" s="28" t="s">
        <v>3792</v>
      </c>
      <c r="K33" s="28">
        <v>0</v>
      </c>
      <c r="L33" s="40">
        <v>0</v>
      </c>
      <c r="M33" s="40">
        <v>0</v>
      </c>
      <c r="N33" s="28">
        <v>10</v>
      </c>
      <c r="O33" s="28" t="s">
        <v>3451</v>
      </c>
      <c r="P33" s="28" t="s">
        <v>3445</v>
      </c>
      <c r="Q33" s="40">
        <v>0</v>
      </c>
      <c r="R33" s="28" t="s">
        <v>3700</v>
      </c>
      <c r="S33" s="28" t="s">
        <v>3441</v>
      </c>
      <c r="T33" s="41">
        <v>0.06</v>
      </c>
      <c r="U33" s="41">
        <v>0.03</v>
      </c>
      <c r="V33" s="18">
        <f t="shared" si="2"/>
        <v>10.95</v>
      </c>
      <c r="W33" s="40">
        <v>2</v>
      </c>
      <c r="X33" s="20">
        <v>0</v>
      </c>
      <c r="Y33" s="21">
        <f t="shared" si="0"/>
        <v>2</v>
      </c>
      <c r="Z33" s="21">
        <f t="shared" si="1"/>
        <v>0</v>
      </c>
    </row>
    <row r="34" spans="1:26">
      <c r="A34" s="17" t="s">
        <v>591</v>
      </c>
      <c r="B34" s="17" t="s">
        <v>721</v>
      </c>
      <c r="C34" s="17">
        <v>0</v>
      </c>
      <c r="D34" s="17" t="s">
        <v>687</v>
      </c>
      <c r="E34" s="17" t="s">
        <v>722</v>
      </c>
      <c r="F34" s="17" t="s">
        <v>688</v>
      </c>
      <c r="G34" s="17">
        <v>1</v>
      </c>
      <c r="H34" s="17">
        <v>0</v>
      </c>
      <c r="I34" s="27" t="s">
        <v>3800</v>
      </c>
      <c r="J34" s="28" t="s">
        <v>3801</v>
      </c>
      <c r="K34" s="28">
        <v>0</v>
      </c>
      <c r="L34" s="40">
        <v>0</v>
      </c>
      <c r="M34" s="40">
        <v>1</v>
      </c>
      <c r="N34" s="28">
        <v>20</v>
      </c>
      <c r="O34" s="28" t="s">
        <v>3451</v>
      </c>
      <c r="P34" s="28" t="s">
        <v>3445</v>
      </c>
      <c r="Q34" s="40">
        <v>0</v>
      </c>
      <c r="R34" s="28" t="s">
        <v>3499</v>
      </c>
      <c r="S34" s="28" t="s">
        <v>3441</v>
      </c>
      <c r="T34" s="41">
        <v>0.3</v>
      </c>
      <c r="U34" s="41">
        <v>0.2</v>
      </c>
      <c r="V34" s="18">
        <f t="shared" si="2"/>
        <v>73</v>
      </c>
      <c r="W34" s="40">
        <v>1</v>
      </c>
      <c r="X34" s="20">
        <v>-1</v>
      </c>
      <c r="Y34" s="21">
        <f t="shared" si="0"/>
        <v>2</v>
      </c>
      <c r="Z34" s="21">
        <f t="shared" si="1"/>
        <v>1</v>
      </c>
    </row>
    <row r="35" spans="1:26">
      <c r="A35" s="17" t="s">
        <v>554</v>
      </c>
      <c r="B35" s="17" t="s">
        <v>690</v>
      </c>
      <c r="C35" s="17">
        <v>0</v>
      </c>
      <c r="D35" s="17" t="s">
        <v>687</v>
      </c>
      <c r="E35" s="17" t="s">
        <v>693</v>
      </c>
      <c r="F35" s="17" t="s">
        <v>688</v>
      </c>
      <c r="G35" s="17">
        <v>1</v>
      </c>
      <c r="H35" s="17">
        <v>0</v>
      </c>
      <c r="I35" s="27" t="s">
        <v>3719</v>
      </c>
      <c r="J35" s="28" t="s">
        <v>3720</v>
      </c>
      <c r="K35" s="28">
        <v>0</v>
      </c>
      <c r="L35" s="40">
        <v>0</v>
      </c>
      <c r="M35" s="40">
        <v>1</v>
      </c>
      <c r="N35" s="28"/>
      <c r="O35" s="28"/>
      <c r="P35" s="28" t="s">
        <v>3682</v>
      </c>
      <c r="Q35" s="40">
        <v>0</v>
      </c>
      <c r="R35" s="28" t="s">
        <v>3721</v>
      </c>
      <c r="S35" s="28" t="s">
        <v>3441</v>
      </c>
      <c r="T35" s="41" t="s">
        <v>3722</v>
      </c>
      <c r="U35" s="41" t="s">
        <v>3723</v>
      </c>
      <c r="V35" s="18">
        <f>365*10.21</f>
        <v>3726.65</v>
      </c>
      <c r="W35" s="40">
        <v>0</v>
      </c>
      <c r="X35" s="20">
        <v>-1</v>
      </c>
      <c r="Y35" s="21">
        <f t="shared" ref="Y35:Y66" si="3">M35+K35+X35+H35+C35+G35+L35+W35+Q35</f>
        <v>1</v>
      </c>
      <c r="Z35" s="21">
        <f t="shared" ref="Z35:Z62" si="4">M35+K35+X35+H35+C35+G35+L35+Q35</f>
        <v>1</v>
      </c>
    </row>
    <row r="36" spans="1:26">
      <c r="A36" s="17" t="s">
        <v>559</v>
      </c>
      <c r="B36" s="17" t="s">
        <v>3342</v>
      </c>
      <c r="C36" s="17">
        <v>0</v>
      </c>
      <c r="D36" s="17" t="s">
        <v>3335</v>
      </c>
      <c r="E36" s="17" t="s">
        <v>3343</v>
      </c>
      <c r="F36" s="17" t="s">
        <v>3333</v>
      </c>
      <c r="G36" s="17">
        <v>1</v>
      </c>
      <c r="H36" s="17">
        <v>0</v>
      </c>
      <c r="I36" s="27" t="s">
        <v>3730</v>
      </c>
      <c r="J36" s="28" t="s">
        <v>3731</v>
      </c>
      <c r="K36" s="28">
        <v>0</v>
      </c>
      <c r="L36" s="40">
        <v>0</v>
      </c>
      <c r="M36" s="40">
        <v>1</v>
      </c>
      <c r="N36" s="28"/>
      <c r="O36" s="28"/>
      <c r="P36" s="28" t="s">
        <v>3732</v>
      </c>
      <c r="Q36" s="40">
        <v>0</v>
      </c>
      <c r="R36" s="28" t="s">
        <v>3733</v>
      </c>
      <c r="S36" s="28" t="s">
        <v>3441</v>
      </c>
      <c r="T36" s="41" t="s">
        <v>3734</v>
      </c>
      <c r="U36" s="41" t="s">
        <v>3735</v>
      </c>
      <c r="V36" s="18">
        <f>365*2.1</f>
        <v>766.5</v>
      </c>
      <c r="W36" s="40">
        <v>0</v>
      </c>
      <c r="X36" s="20">
        <v>-1</v>
      </c>
      <c r="Y36" s="21">
        <f t="shared" si="3"/>
        <v>1</v>
      </c>
      <c r="Z36" s="21">
        <f t="shared" si="4"/>
        <v>1</v>
      </c>
    </row>
    <row r="37" spans="1:26">
      <c r="A37" s="17" t="s">
        <v>587</v>
      </c>
      <c r="B37" s="17" t="s">
        <v>3362</v>
      </c>
      <c r="C37" s="17">
        <v>1</v>
      </c>
      <c r="D37" s="17" t="s">
        <v>3363</v>
      </c>
      <c r="E37" s="17" t="s">
        <v>3364</v>
      </c>
      <c r="F37" s="17" t="s">
        <v>3365</v>
      </c>
      <c r="G37" s="17">
        <v>0</v>
      </c>
      <c r="H37" s="17">
        <v>0</v>
      </c>
      <c r="I37" s="17" t="s">
        <v>682</v>
      </c>
      <c r="J37" s="28" t="s">
        <v>682</v>
      </c>
      <c r="K37" s="28">
        <v>-2</v>
      </c>
      <c r="L37" s="40">
        <v>0</v>
      </c>
      <c r="M37" s="40">
        <v>1</v>
      </c>
      <c r="N37" s="28"/>
      <c r="P37" s="28" t="s">
        <v>3794</v>
      </c>
      <c r="Q37" s="40">
        <v>0</v>
      </c>
      <c r="R37" s="28" t="s">
        <v>3795</v>
      </c>
      <c r="S37" s="28"/>
      <c r="T37" s="41" t="s">
        <v>682</v>
      </c>
      <c r="U37" s="41">
        <v>28.08</v>
      </c>
      <c r="V37" s="18">
        <f>12*U37</f>
        <v>336.96</v>
      </c>
      <c r="W37" s="40">
        <v>1</v>
      </c>
      <c r="X37" s="20">
        <v>0</v>
      </c>
      <c r="Y37" s="21">
        <f t="shared" si="3"/>
        <v>1</v>
      </c>
      <c r="Z37" s="21">
        <f t="shared" si="4"/>
        <v>0</v>
      </c>
    </row>
    <row r="38" spans="1:26" ht="15" customHeight="1">
      <c r="A38" s="17" t="s">
        <v>523</v>
      </c>
      <c r="B38" s="17" t="s">
        <v>3308</v>
      </c>
      <c r="C38" s="17">
        <v>1</v>
      </c>
      <c r="D38" s="17" t="s">
        <v>3309</v>
      </c>
      <c r="E38" s="17" t="s">
        <v>3310</v>
      </c>
      <c r="F38" s="17" t="s">
        <v>3311</v>
      </c>
      <c r="G38" s="17">
        <v>1</v>
      </c>
      <c r="H38" s="17">
        <v>0</v>
      </c>
      <c r="I38" s="27" t="s">
        <v>3592</v>
      </c>
      <c r="J38" s="28" t="s">
        <v>3593</v>
      </c>
      <c r="K38" s="28">
        <v>0</v>
      </c>
      <c r="L38" s="40">
        <v>0</v>
      </c>
      <c r="M38" s="40">
        <v>1</v>
      </c>
      <c r="N38" s="28"/>
      <c r="O38" s="28"/>
      <c r="P38" s="28" t="s">
        <v>3525</v>
      </c>
      <c r="Q38" s="40">
        <v>-1</v>
      </c>
      <c r="R38" s="17" t="s">
        <v>3594</v>
      </c>
      <c r="S38" s="17" t="s">
        <v>3595</v>
      </c>
      <c r="T38" s="18">
        <v>301.66000000000003</v>
      </c>
      <c r="U38" s="18">
        <v>301.66000000000003</v>
      </c>
      <c r="V38" s="18">
        <f>365*U38</f>
        <v>110105.90000000001</v>
      </c>
      <c r="W38" s="20">
        <v>-1</v>
      </c>
      <c r="X38" s="20">
        <v>-1</v>
      </c>
      <c r="Y38" s="21">
        <f t="shared" si="3"/>
        <v>0</v>
      </c>
      <c r="Z38" s="21">
        <f t="shared" si="4"/>
        <v>1</v>
      </c>
    </row>
    <row r="39" spans="1:26">
      <c r="A39" s="17" t="s">
        <v>526</v>
      </c>
      <c r="B39" s="17" t="s">
        <v>723</v>
      </c>
      <c r="C39" s="17">
        <v>0</v>
      </c>
      <c r="D39" s="17" t="s">
        <v>687</v>
      </c>
      <c r="E39" s="17" t="s">
        <v>3273</v>
      </c>
      <c r="F39" s="17" t="s">
        <v>688</v>
      </c>
      <c r="G39" s="17">
        <v>0</v>
      </c>
      <c r="H39" s="17">
        <v>0</v>
      </c>
      <c r="I39" s="27" t="s">
        <v>3650</v>
      </c>
      <c r="J39" s="28" t="s">
        <v>3651</v>
      </c>
      <c r="K39" s="28">
        <v>0</v>
      </c>
      <c r="L39" s="40">
        <v>0</v>
      </c>
      <c r="M39" s="40">
        <v>1</v>
      </c>
      <c r="N39" s="28"/>
      <c r="O39" s="28"/>
      <c r="P39" s="28" t="s">
        <v>3652</v>
      </c>
      <c r="Q39" s="40">
        <v>0</v>
      </c>
      <c r="R39" s="28" t="s">
        <v>3653</v>
      </c>
      <c r="S39" s="28" t="s">
        <v>3518</v>
      </c>
      <c r="T39" s="41" t="s">
        <v>3654</v>
      </c>
      <c r="U39" s="41" t="s">
        <v>3654</v>
      </c>
      <c r="V39" s="18">
        <v>7873.2</v>
      </c>
      <c r="W39" s="40">
        <v>0</v>
      </c>
      <c r="X39" s="20">
        <v>-1</v>
      </c>
      <c r="Y39" s="21">
        <f t="shared" si="3"/>
        <v>0</v>
      </c>
      <c r="Z39" s="21">
        <f t="shared" si="4"/>
        <v>0</v>
      </c>
    </row>
    <row r="40" spans="1:26">
      <c r="A40" s="17" t="s">
        <v>535</v>
      </c>
      <c r="B40" s="17" t="s">
        <v>3320</v>
      </c>
      <c r="C40" s="17">
        <v>0</v>
      </c>
      <c r="D40" s="17" t="s">
        <v>3301</v>
      </c>
      <c r="E40" s="17" t="s">
        <v>3321</v>
      </c>
      <c r="F40" s="17" t="s">
        <v>3303</v>
      </c>
      <c r="G40" s="17">
        <v>0</v>
      </c>
      <c r="H40" s="17">
        <v>0</v>
      </c>
      <c r="I40" s="27" t="s">
        <v>3670</v>
      </c>
      <c r="J40" s="28" t="s">
        <v>3671</v>
      </c>
      <c r="K40" s="28">
        <v>0</v>
      </c>
      <c r="L40" s="40">
        <v>0</v>
      </c>
      <c r="M40" s="40">
        <v>1</v>
      </c>
      <c r="N40" s="28"/>
      <c r="O40" s="28"/>
      <c r="P40" s="28" t="s">
        <v>3525</v>
      </c>
      <c r="Q40" s="40">
        <v>-1</v>
      </c>
      <c r="R40" s="28" t="s">
        <v>3672</v>
      </c>
      <c r="S40" s="28" t="s">
        <v>3673</v>
      </c>
      <c r="T40" s="41">
        <v>1350.53</v>
      </c>
      <c r="U40" s="41">
        <v>1079.0999999999999</v>
      </c>
      <c r="V40" s="18">
        <f>9*U40</f>
        <v>9711.9</v>
      </c>
      <c r="W40" s="40">
        <v>0</v>
      </c>
      <c r="X40" s="20">
        <v>0</v>
      </c>
      <c r="Y40" s="21">
        <f t="shared" si="3"/>
        <v>0</v>
      </c>
      <c r="Z40" s="21">
        <f t="shared" si="4"/>
        <v>0</v>
      </c>
    </row>
    <row r="41" spans="1:26" ht="15" customHeight="1">
      <c r="A41" s="17" t="s">
        <v>537</v>
      </c>
      <c r="B41" s="17" t="s">
        <v>3322</v>
      </c>
      <c r="C41" s="17">
        <v>0</v>
      </c>
      <c r="D41" s="17" t="s">
        <v>3301</v>
      </c>
      <c r="E41" s="17" t="s">
        <v>3323</v>
      </c>
      <c r="F41" s="17" t="s">
        <v>3303</v>
      </c>
      <c r="G41" s="17">
        <v>1</v>
      </c>
      <c r="H41" s="17">
        <v>0</v>
      </c>
      <c r="I41" s="27" t="s">
        <v>3674</v>
      </c>
      <c r="J41" s="28" t="s">
        <v>3675</v>
      </c>
      <c r="K41" s="28">
        <v>0</v>
      </c>
      <c r="L41" s="40">
        <v>0</v>
      </c>
      <c r="M41" s="40">
        <v>1</v>
      </c>
      <c r="N41" s="28"/>
      <c r="O41" s="28"/>
      <c r="P41" s="28" t="s">
        <v>3525</v>
      </c>
      <c r="Q41" s="40">
        <v>-1</v>
      </c>
      <c r="R41" s="28" t="s">
        <v>3676</v>
      </c>
      <c r="S41" s="28" t="s">
        <v>3677</v>
      </c>
      <c r="T41" s="41">
        <v>41.95</v>
      </c>
      <c r="U41" s="41">
        <v>38.49</v>
      </c>
      <c r="V41" s="18">
        <f>18*U41</f>
        <v>692.82</v>
      </c>
      <c r="W41" s="40">
        <v>0</v>
      </c>
      <c r="X41" s="20">
        <v>-1</v>
      </c>
      <c r="Y41" s="21">
        <f t="shared" si="3"/>
        <v>0</v>
      </c>
      <c r="Z41" s="21">
        <f t="shared" si="4"/>
        <v>0</v>
      </c>
    </row>
    <row r="42" spans="1:26">
      <c r="A42" s="17" t="s">
        <v>551</v>
      </c>
      <c r="B42" s="17" t="s">
        <v>690</v>
      </c>
      <c r="C42" s="17">
        <v>0</v>
      </c>
      <c r="D42" s="17" t="s">
        <v>687</v>
      </c>
      <c r="E42" s="17" t="s">
        <v>692</v>
      </c>
      <c r="F42" s="17" t="s">
        <v>688</v>
      </c>
      <c r="G42" s="17">
        <v>1</v>
      </c>
      <c r="H42" s="17">
        <v>0</v>
      </c>
      <c r="I42" s="27" t="s">
        <v>3709</v>
      </c>
      <c r="J42" s="28" t="s">
        <v>3710</v>
      </c>
      <c r="K42" s="28">
        <v>0</v>
      </c>
      <c r="L42" s="40">
        <v>0</v>
      </c>
      <c r="M42" s="40">
        <v>1</v>
      </c>
      <c r="N42" s="28"/>
      <c r="O42" s="28"/>
      <c r="P42" s="28" t="s">
        <v>3525</v>
      </c>
      <c r="Q42" s="40">
        <v>-1</v>
      </c>
      <c r="R42" s="28" t="s">
        <v>3711</v>
      </c>
      <c r="S42" s="28" t="s">
        <v>3712</v>
      </c>
      <c r="T42" s="41">
        <v>361.91</v>
      </c>
      <c r="U42" s="41">
        <v>356.17</v>
      </c>
      <c r="V42" s="18">
        <f>13*U42</f>
        <v>4630.21</v>
      </c>
      <c r="W42" s="40">
        <v>0</v>
      </c>
      <c r="X42" s="20">
        <v>-1</v>
      </c>
      <c r="Y42" s="21">
        <f t="shared" si="3"/>
        <v>0</v>
      </c>
      <c r="Z42" s="21">
        <f t="shared" si="4"/>
        <v>0</v>
      </c>
    </row>
    <row r="43" spans="1:26">
      <c r="A43" s="17" t="s">
        <v>557</v>
      </c>
      <c r="B43" s="17" t="s">
        <v>3411</v>
      </c>
      <c r="C43" s="17">
        <v>0</v>
      </c>
      <c r="D43" s="17" t="s">
        <v>3335</v>
      </c>
      <c r="E43" s="17" t="s">
        <v>3412</v>
      </c>
      <c r="F43" s="17" t="s">
        <v>3333</v>
      </c>
      <c r="G43" s="17">
        <v>0</v>
      </c>
      <c r="H43" s="17">
        <v>0</v>
      </c>
      <c r="I43" s="30" t="s">
        <v>3724</v>
      </c>
      <c r="J43" s="28" t="s">
        <v>3725</v>
      </c>
      <c r="K43" s="28">
        <v>0</v>
      </c>
      <c r="L43" s="40">
        <v>0</v>
      </c>
      <c r="M43" s="40">
        <v>0</v>
      </c>
      <c r="N43" s="28" t="s">
        <v>3477</v>
      </c>
      <c r="O43" s="28" t="s">
        <v>3438</v>
      </c>
      <c r="P43" s="28" t="s">
        <v>3445</v>
      </c>
      <c r="Q43" s="40">
        <v>0</v>
      </c>
      <c r="R43" s="28" t="s">
        <v>3478</v>
      </c>
      <c r="S43" s="28" t="s">
        <v>3441</v>
      </c>
      <c r="T43" s="41">
        <v>0.77</v>
      </c>
      <c r="U43" s="41">
        <v>0.62</v>
      </c>
      <c r="V43" s="18">
        <f>365*U43</f>
        <v>226.3</v>
      </c>
      <c r="W43" s="40">
        <v>0</v>
      </c>
      <c r="X43" s="20">
        <v>0</v>
      </c>
      <c r="Y43" s="21">
        <f t="shared" si="3"/>
        <v>0</v>
      </c>
      <c r="Z43" s="21">
        <f t="shared" si="4"/>
        <v>0</v>
      </c>
    </row>
    <row r="44" spans="1:26">
      <c r="A44" s="17" t="s">
        <v>562</v>
      </c>
      <c r="B44" s="17" t="s">
        <v>617</v>
      </c>
      <c r="C44" s="17">
        <v>0</v>
      </c>
      <c r="D44" s="17" t="s">
        <v>687</v>
      </c>
      <c r="E44" s="17" t="s">
        <v>711</v>
      </c>
      <c r="F44" s="17" t="s">
        <v>688</v>
      </c>
      <c r="G44" s="17">
        <v>1</v>
      </c>
      <c r="H44" s="17">
        <v>0</v>
      </c>
      <c r="I44" s="27" t="s">
        <v>3738</v>
      </c>
      <c r="J44" s="28" t="s">
        <v>3739</v>
      </c>
      <c r="K44" s="28">
        <v>0</v>
      </c>
      <c r="L44" s="40">
        <v>0</v>
      </c>
      <c r="M44" s="40">
        <v>1</v>
      </c>
      <c r="N44" s="28"/>
      <c r="O44" s="28"/>
      <c r="P44" s="28" t="s">
        <v>3525</v>
      </c>
      <c r="Q44" s="40">
        <v>-1</v>
      </c>
      <c r="R44" s="28" t="s">
        <v>3740</v>
      </c>
      <c r="S44" s="28" t="s">
        <v>3573</v>
      </c>
      <c r="T44" s="41">
        <v>9.1199999999999992</v>
      </c>
      <c r="U44" s="41">
        <v>9.1199999999999992</v>
      </c>
      <c r="V44" s="18">
        <f>365*U44</f>
        <v>3328.7999999999997</v>
      </c>
      <c r="W44" s="40">
        <v>0</v>
      </c>
      <c r="X44" s="20">
        <v>-1</v>
      </c>
      <c r="Y44" s="21">
        <f t="shared" si="3"/>
        <v>0</v>
      </c>
      <c r="Z44" s="21">
        <f t="shared" si="4"/>
        <v>0</v>
      </c>
    </row>
    <row r="45" spans="1:26">
      <c r="A45" s="17" t="s">
        <v>563</v>
      </c>
      <c r="B45" s="17" t="s">
        <v>3348</v>
      </c>
      <c r="C45" s="17">
        <v>0</v>
      </c>
      <c r="D45" s="17" t="s">
        <v>3301</v>
      </c>
      <c r="E45" s="17" t="s">
        <v>3349</v>
      </c>
      <c r="F45" s="17" t="s">
        <v>3303</v>
      </c>
      <c r="G45" s="17">
        <v>0</v>
      </c>
      <c r="H45" s="17">
        <v>0</v>
      </c>
      <c r="I45" s="27" t="s">
        <v>3741</v>
      </c>
      <c r="J45" s="28" t="s">
        <v>3742</v>
      </c>
      <c r="K45" s="28">
        <v>0</v>
      </c>
      <c r="L45" s="40">
        <v>0</v>
      </c>
      <c r="M45" s="40">
        <v>1</v>
      </c>
      <c r="N45" s="28"/>
      <c r="O45" s="28"/>
      <c r="P45" s="28" t="s">
        <v>3743</v>
      </c>
      <c r="Q45" s="40">
        <v>-1</v>
      </c>
      <c r="R45" s="28" t="s">
        <v>3744</v>
      </c>
      <c r="S45" s="28" t="s">
        <v>3745</v>
      </c>
      <c r="T45" s="18">
        <v>0.8</v>
      </c>
      <c r="U45" s="41">
        <v>0.73</v>
      </c>
      <c r="V45" s="18">
        <f>365*U45</f>
        <v>266.45</v>
      </c>
      <c r="W45" s="40">
        <v>1</v>
      </c>
      <c r="X45" s="20">
        <v>-1</v>
      </c>
      <c r="Y45" s="21">
        <f t="shared" si="3"/>
        <v>0</v>
      </c>
      <c r="Z45" s="21">
        <f t="shared" si="4"/>
        <v>-1</v>
      </c>
    </row>
    <row r="46" spans="1:26" ht="15" customHeight="1">
      <c r="A46" s="17" t="s">
        <v>565</v>
      </c>
      <c r="B46" s="17" t="s">
        <v>631</v>
      </c>
      <c r="C46" s="17">
        <v>0</v>
      </c>
      <c r="D46" s="17" t="s">
        <v>687</v>
      </c>
      <c r="E46" s="17" t="s">
        <v>3413</v>
      </c>
      <c r="F46" s="17" t="s">
        <v>688</v>
      </c>
      <c r="G46" s="17">
        <v>1</v>
      </c>
      <c r="H46" s="17">
        <v>0</v>
      </c>
      <c r="I46" s="27" t="s">
        <v>3748</v>
      </c>
      <c r="J46" s="28" t="s">
        <v>3749</v>
      </c>
      <c r="K46" s="28">
        <v>0</v>
      </c>
      <c r="L46" s="40">
        <v>0</v>
      </c>
      <c r="M46" s="40">
        <v>1</v>
      </c>
      <c r="N46" s="28"/>
      <c r="O46" s="28"/>
      <c r="P46" s="28" t="s">
        <v>3525</v>
      </c>
      <c r="Q46" s="40">
        <v>-1</v>
      </c>
      <c r="R46" s="28" t="s">
        <v>3750</v>
      </c>
      <c r="S46" s="28" t="s">
        <v>3751</v>
      </c>
      <c r="T46" s="41">
        <v>39.68</v>
      </c>
      <c r="U46" s="41">
        <v>39.68</v>
      </c>
      <c r="V46" s="18">
        <f>20*U46</f>
        <v>793.6</v>
      </c>
      <c r="W46" s="40">
        <v>0</v>
      </c>
      <c r="X46" s="20">
        <v>-1</v>
      </c>
      <c r="Y46" s="21">
        <f t="shared" si="3"/>
        <v>0</v>
      </c>
      <c r="Z46" s="21">
        <f t="shared" si="4"/>
        <v>0</v>
      </c>
    </row>
    <row r="47" spans="1:26" ht="15" customHeight="1">
      <c r="A47" s="17" t="s">
        <v>578</v>
      </c>
      <c r="B47" s="17" t="s">
        <v>1414</v>
      </c>
      <c r="C47" s="17">
        <v>0</v>
      </c>
      <c r="D47" s="17" t="s">
        <v>688</v>
      </c>
      <c r="E47" s="17" t="s">
        <v>3284</v>
      </c>
      <c r="F47" s="17" t="s">
        <v>687</v>
      </c>
      <c r="G47" s="17">
        <v>1</v>
      </c>
      <c r="H47" s="17">
        <v>0</v>
      </c>
      <c r="I47" s="17" t="s">
        <v>682</v>
      </c>
      <c r="J47" s="28" t="s">
        <v>3776</v>
      </c>
      <c r="K47" s="28">
        <v>0</v>
      </c>
      <c r="L47" s="40">
        <v>0</v>
      </c>
      <c r="M47" s="40">
        <v>0</v>
      </c>
      <c r="N47" s="28"/>
      <c r="O47" s="28"/>
      <c r="P47" s="28" t="s">
        <v>3736</v>
      </c>
      <c r="Q47" s="40">
        <v>-2</v>
      </c>
      <c r="R47" s="41" t="s">
        <v>3777</v>
      </c>
      <c r="S47" s="41"/>
      <c r="T47" s="41"/>
      <c r="U47" s="41">
        <v>0.01</v>
      </c>
      <c r="V47" s="41">
        <f>365*U47</f>
        <v>3.65</v>
      </c>
      <c r="W47" s="40">
        <v>2</v>
      </c>
      <c r="X47" s="40">
        <v>-1</v>
      </c>
      <c r="Y47" s="21">
        <f t="shared" si="3"/>
        <v>0</v>
      </c>
      <c r="Z47" s="21">
        <f t="shared" si="4"/>
        <v>-2</v>
      </c>
    </row>
    <row r="48" spans="1:26">
      <c r="A48" s="17" t="s">
        <v>599</v>
      </c>
      <c r="B48" s="17" t="s">
        <v>625</v>
      </c>
      <c r="C48" s="17">
        <v>0</v>
      </c>
      <c r="D48" s="17" t="s">
        <v>687</v>
      </c>
      <c r="E48" s="17" t="s">
        <v>3290</v>
      </c>
      <c r="F48" s="17" t="s">
        <v>688</v>
      </c>
      <c r="G48" s="17">
        <v>1</v>
      </c>
      <c r="H48" s="17">
        <v>0</v>
      </c>
      <c r="I48" s="30" t="s">
        <v>3812</v>
      </c>
      <c r="J48" s="28" t="s">
        <v>3813</v>
      </c>
      <c r="K48" s="28">
        <v>0</v>
      </c>
      <c r="L48" s="40">
        <v>0</v>
      </c>
      <c r="M48" s="40">
        <v>1</v>
      </c>
      <c r="N48" s="28"/>
      <c r="O48" s="28"/>
      <c r="P48" s="28" t="s">
        <v>3525</v>
      </c>
      <c r="Q48" s="40">
        <v>-1</v>
      </c>
      <c r="R48" s="28" t="s">
        <v>3814</v>
      </c>
      <c r="S48" s="28" t="s">
        <v>3527</v>
      </c>
      <c r="T48" s="41">
        <v>12.68</v>
      </c>
      <c r="U48" s="41">
        <v>12.46</v>
      </c>
      <c r="V48" s="18">
        <f>52*U48</f>
        <v>647.92000000000007</v>
      </c>
      <c r="W48" s="40">
        <v>0</v>
      </c>
      <c r="X48" s="20">
        <v>-1</v>
      </c>
      <c r="Y48" s="21">
        <f t="shared" si="3"/>
        <v>0</v>
      </c>
      <c r="Z48" s="21">
        <f t="shared" si="4"/>
        <v>0</v>
      </c>
    </row>
    <row r="49" spans="1:26">
      <c r="A49" s="17" t="s">
        <v>689</v>
      </c>
      <c r="B49" s="17" t="s">
        <v>3409</v>
      </c>
      <c r="C49" s="17">
        <v>0</v>
      </c>
      <c r="D49" s="17" t="s">
        <v>3301</v>
      </c>
      <c r="E49" s="17" t="s">
        <v>3410</v>
      </c>
      <c r="F49" s="17" t="s">
        <v>3303</v>
      </c>
      <c r="G49" s="17">
        <v>0</v>
      </c>
      <c r="H49" s="17">
        <v>0</v>
      </c>
      <c r="I49" s="27" t="s">
        <v>3490</v>
      </c>
      <c r="J49" s="28" t="s">
        <v>3646</v>
      </c>
      <c r="K49" s="28">
        <v>0</v>
      </c>
      <c r="L49" s="40">
        <v>0</v>
      </c>
      <c r="M49" s="40">
        <v>1</v>
      </c>
      <c r="N49" s="28">
        <v>15</v>
      </c>
      <c r="O49" s="28" t="s">
        <v>3451</v>
      </c>
      <c r="P49" s="28" t="s">
        <v>3647</v>
      </c>
      <c r="Q49" s="40">
        <v>-1</v>
      </c>
      <c r="R49" s="28" t="s">
        <v>3492</v>
      </c>
      <c r="S49" s="28"/>
      <c r="T49" s="41">
        <v>2.23</v>
      </c>
      <c r="U49" s="41">
        <v>2.23</v>
      </c>
      <c r="V49" s="18">
        <f>365*U49</f>
        <v>813.95</v>
      </c>
      <c r="W49" s="40">
        <v>0</v>
      </c>
      <c r="X49" s="20">
        <v>-1</v>
      </c>
      <c r="Y49" s="21">
        <f t="shared" si="3"/>
        <v>-1</v>
      </c>
      <c r="Z49" s="21">
        <f t="shared" si="4"/>
        <v>-1</v>
      </c>
    </row>
    <row r="50" spans="1:26">
      <c r="A50" s="17" t="s">
        <v>539</v>
      </c>
      <c r="B50" s="17" t="s">
        <v>3324</v>
      </c>
      <c r="C50" s="17">
        <v>0</v>
      </c>
      <c r="D50" s="17" t="s">
        <v>3301</v>
      </c>
      <c r="E50" s="17" t="s">
        <v>3325</v>
      </c>
      <c r="F50" s="17" t="s">
        <v>3303</v>
      </c>
      <c r="G50" s="17">
        <v>1</v>
      </c>
      <c r="H50" s="17">
        <v>0</v>
      </c>
      <c r="I50" s="17" t="s">
        <v>682</v>
      </c>
      <c r="J50" s="17" t="s">
        <v>682</v>
      </c>
      <c r="K50" s="17">
        <v>-2</v>
      </c>
      <c r="L50" s="40">
        <v>0</v>
      </c>
      <c r="M50" s="20">
        <v>1</v>
      </c>
      <c r="N50" s="28"/>
      <c r="O50" s="28"/>
      <c r="P50" s="28" t="s">
        <v>3678</v>
      </c>
      <c r="Q50" s="40">
        <v>0</v>
      </c>
      <c r="R50" s="28"/>
      <c r="S50" s="28"/>
      <c r="T50" s="41" t="s">
        <v>682</v>
      </c>
      <c r="U50" s="41" t="s">
        <v>682</v>
      </c>
      <c r="V50" s="18" t="s">
        <v>682</v>
      </c>
      <c r="W50" s="20">
        <v>-1</v>
      </c>
      <c r="X50" s="20">
        <v>0</v>
      </c>
      <c r="Y50" s="21">
        <f t="shared" si="3"/>
        <v>-1</v>
      </c>
      <c r="Z50" s="21">
        <f t="shared" si="4"/>
        <v>0</v>
      </c>
    </row>
    <row r="51" spans="1:26" ht="15" customHeight="1">
      <c r="A51" s="17" t="s">
        <v>540</v>
      </c>
      <c r="B51" s="17" t="s">
        <v>3326</v>
      </c>
      <c r="C51" s="17">
        <v>0</v>
      </c>
      <c r="D51" s="17" t="s">
        <v>3301</v>
      </c>
      <c r="E51" s="17" t="s">
        <v>3327</v>
      </c>
      <c r="F51" s="17" t="s">
        <v>3303</v>
      </c>
      <c r="G51" s="17">
        <v>0</v>
      </c>
      <c r="H51" s="17">
        <v>0</v>
      </c>
      <c r="I51" s="17" t="s">
        <v>682</v>
      </c>
      <c r="J51" s="17" t="s">
        <v>682</v>
      </c>
      <c r="K51" s="17">
        <v>-2</v>
      </c>
      <c r="L51" s="40">
        <v>0</v>
      </c>
      <c r="M51" s="20">
        <v>0</v>
      </c>
      <c r="N51" s="28"/>
      <c r="O51" s="28"/>
      <c r="P51" s="28" t="s">
        <v>3445</v>
      </c>
      <c r="Q51" s="40">
        <v>0</v>
      </c>
      <c r="R51" s="28" t="s">
        <v>3679</v>
      </c>
      <c r="S51" s="28" t="s">
        <v>3441</v>
      </c>
      <c r="T51" s="41" t="s">
        <v>682</v>
      </c>
      <c r="U51" s="41">
        <v>0.27</v>
      </c>
      <c r="V51" s="18">
        <f>365*U51</f>
        <v>98.550000000000011</v>
      </c>
      <c r="W51" s="40">
        <v>1</v>
      </c>
      <c r="X51" s="20">
        <v>0</v>
      </c>
      <c r="Y51" s="21">
        <f t="shared" si="3"/>
        <v>-1</v>
      </c>
      <c r="Z51" s="21">
        <f t="shared" si="4"/>
        <v>-2</v>
      </c>
    </row>
    <row r="52" spans="1:26" ht="15" customHeight="1">
      <c r="A52" s="17" t="s">
        <v>573</v>
      </c>
      <c r="B52" s="17" t="s">
        <v>641</v>
      </c>
      <c r="C52" s="17">
        <v>0</v>
      </c>
      <c r="D52" s="17" t="s">
        <v>687</v>
      </c>
      <c r="E52" s="17" t="s">
        <v>726</v>
      </c>
      <c r="F52" s="17" t="s">
        <v>688</v>
      </c>
      <c r="G52" s="17">
        <v>0</v>
      </c>
      <c r="H52" s="17">
        <v>0</v>
      </c>
      <c r="I52" s="30" t="s">
        <v>3767</v>
      </c>
      <c r="J52" s="28" t="s">
        <v>3768</v>
      </c>
      <c r="K52" s="28">
        <v>0</v>
      </c>
      <c r="L52" s="40">
        <v>0</v>
      </c>
      <c r="M52" s="40">
        <v>1</v>
      </c>
      <c r="N52" s="28"/>
      <c r="O52" s="28"/>
      <c r="P52" s="28" t="s">
        <v>3525</v>
      </c>
      <c r="Q52" s="40">
        <v>-1</v>
      </c>
      <c r="R52" s="28" t="s">
        <v>3769</v>
      </c>
      <c r="S52" s="28" t="s">
        <v>3770</v>
      </c>
      <c r="T52" s="41">
        <v>31.63</v>
      </c>
      <c r="U52" s="41">
        <v>30.34</v>
      </c>
      <c r="V52" s="18">
        <f>18*U52</f>
        <v>546.12</v>
      </c>
      <c r="W52" s="40">
        <v>0</v>
      </c>
      <c r="X52" s="20">
        <v>-1</v>
      </c>
      <c r="Y52" s="21">
        <f t="shared" si="3"/>
        <v>-1</v>
      </c>
      <c r="Z52" s="21">
        <f t="shared" si="4"/>
        <v>-1</v>
      </c>
    </row>
    <row r="53" spans="1:26">
      <c r="A53" s="17" t="s">
        <v>570</v>
      </c>
      <c r="B53" s="17" t="s">
        <v>719</v>
      </c>
      <c r="C53" s="17">
        <v>0</v>
      </c>
      <c r="D53" s="17" t="s">
        <v>687</v>
      </c>
      <c r="E53" s="17" t="s">
        <v>720</v>
      </c>
      <c r="F53" s="17" t="s">
        <v>688</v>
      </c>
      <c r="G53" s="17">
        <v>0</v>
      </c>
      <c r="H53" s="17">
        <v>0</v>
      </c>
      <c r="I53" s="17" t="s">
        <v>682</v>
      </c>
      <c r="J53" s="28" t="s">
        <v>3766</v>
      </c>
      <c r="K53" s="28">
        <v>0</v>
      </c>
      <c r="L53" s="40">
        <v>-1</v>
      </c>
      <c r="M53" s="40">
        <v>0</v>
      </c>
      <c r="N53" s="28" t="s">
        <v>3566</v>
      </c>
      <c r="O53" s="28" t="s">
        <v>3438</v>
      </c>
      <c r="P53" s="28" t="s">
        <v>3445</v>
      </c>
      <c r="Q53" s="40">
        <v>0</v>
      </c>
      <c r="R53" s="28"/>
      <c r="S53" s="28"/>
      <c r="T53" s="41" t="s">
        <v>682</v>
      </c>
      <c r="U53" s="41" t="s">
        <v>682</v>
      </c>
      <c r="V53" s="28" t="s">
        <v>682</v>
      </c>
      <c r="W53" s="20">
        <v>-1</v>
      </c>
      <c r="X53" s="20">
        <v>0</v>
      </c>
      <c r="Y53" s="21">
        <f t="shared" si="3"/>
        <v>-2</v>
      </c>
      <c r="Z53" s="21">
        <f t="shared" si="4"/>
        <v>-1</v>
      </c>
    </row>
    <row r="54" spans="1:26" ht="15" customHeight="1">
      <c r="A54" s="17" t="s">
        <v>600</v>
      </c>
      <c r="B54" s="17" t="s">
        <v>621</v>
      </c>
      <c r="C54" s="17">
        <v>0</v>
      </c>
      <c r="D54" s="17" t="s">
        <v>688</v>
      </c>
      <c r="E54" s="17" t="s">
        <v>3293</v>
      </c>
      <c r="F54" s="17" t="s">
        <v>687</v>
      </c>
      <c r="G54" s="17">
        <v>0</v>
      </c>
      <c r="H54" s="17">
        <v>0</v>
      </c>
      <c r="I54" s="17" t="s">
        <v>682</v>
      </c>
      <c r="J54" s="28" t="s">
        <v>3815</v>
      </c>
      <c r="K54" s="28">
        <v>0</v>
      </c>
      <c r="L54" s="40">
        <v>-1</v>
      </c>
      <c r="M54" s="40">
        <v>0</v>
      </c>
      <c r="N54" s="28"/>
      <c r="O54" s="28"/>
      <c r="P54" s="28" t="s">
        <v>3445</v>
      </c>
      <c r="Q54" s="40">
        <v>0</v>
      </c>
      <c r="R54" s="28"/>
      <c r="S54" s="28"/>
      <c r="T54" s="41" t="s">
        <v>682</v>
      </c>
      <c r="U54" s="41" t="s">
        <v>682</v>
      </c>
      <c r="V54" s="18" t="s">
        <v>682</v>
      </c>
      <c r="W54" s="20">
        <v>-1</v>
      </c>
      <c r="X54" s="20">
        <v>0</v>
      </c>
      <c r="Y54" s="21">
        <f t="shared" si="3"/>
        <v>-2</v>
      </c>
      <c r="Z54" s="21">
        <f t="shared" si="4"/>
        <v>-1</v>
      </c>
    </row>
    <row r="55" spans="1:26" ht="15" customHeight="1">
      <c r="A55" s="17" t="s">
        <v>548</v>
      </c>
      <c r="B55" s="17" t="s">
        <v>3338</v>
      </c>
      <c r="C55" s="17">
        <v>0</v>
      </c>
      <c r="D55" s="17" t="s">
        <v>3333</v>
      </c>
      <c r="E55" s="17" t="s">
        <v>3339</v>
      </c>
      <c r="F55" s="17" t="s">
        <v>3335</v>
      </c>
      <c r="G55" s="17">
        <v>0</v>
      </c>
      <c r="H55" s="17">
        <v>0</v>
      </c>
      <c r="I55" s="17" t="s">
        <v>682</v>
      </c>
      <c r="J55" s="28" t="s">
        <v>3706</v>
      </c>
      <c r="K55" s="28">
        <v>0</v>
      </c>
      <c r="L55" s="40">
        <v>-1</v>
      </c>
      <c r="M55" s="40">
        <v>0</v>
      </c>
      <c r="N55" s="28" t="s">
        <v>3707</v>
      </c>
      <c r="O55" s="28" t="s">
        <v>3451</v>
      </c>
      <c r="P55" s="28" t="s">
        <v>3708</v>
      </c>
      <c r="Q55" s="40">
        <v>0</v>
      </c>
      <c r="R55" s="28"/>
      <c r="S55" s="28" t="s">
        <v>1658</v>
      </c>
      <c r="T55" s="41" t="s">
        <v>682</v>
      </c>
      <c r="U55" s="41" t="s">
        <v>682</v>
      </c>
      <c r="V55" s="18" t="s">
        <v>682</v>
      </c>
      <c r="W55" s="20">
        <v>-1</v>
      </c>
      <c r="X55" s="20">
        <v>-1</v>
      </c>
      <c r="Y55" s="21">
        <f t="shared" si="3"/>
        <v>-3</v>
      </c>
      <c r="Z55" s="21">
        <f t="shared" si="4"/>
        <v>-2</v>
      </c>
    </row>
    <row r="56" spans="1:26">
      <c r="A56" s="17" t="s">
        <v>576</v>
      </c>
      <c r="B56" s="17" t="s">
        <v>690</v>
      </c>
      <c r="C56" s="17">
        <v>0</v>
      </c>
      <c r="D56" s="17" t="s">
        <v>687</v>
      </c>
      <c r="E56" s="17" t="s">
        <v>695</v>
      </c>
      <c r="F56" s="17" t="s">
        <v>688</v>
      </c>
      <c r="G56" s="17">
        <v>1</v>
      </c>
      <c r="H56" s="17">
        <v>0</v>
      </c>
      <c r="I56" s="17" t="s">
        <v>682</v>
      </c>
      <c r="J56" s="28" t="s">
        <v>3775</v>
      </c>
      <c r="K56" s="28">
        <v>0</v>
      </c>
      <c r="L56" s="40">
        <v>0</v>
      </c>
      <c r="M56" s="40">
        <v>0</v>
      </c>
      <c r="N56" s="28"/>
      <c r="O56" s="28"/>
      <c r="P56" s="28" t="s">
        <v>3736</v>
      </c>
      <c r="Q56" s="40">
        <v>-2</v>
      </c>
      <c r="R56" s="28" t="s">
        <v>682</v>
      </c>
      <c r="S56" s="28" t="s">
        <v>682</v>
      </c>
      <c r="T56" s="41" t="s">
        <v>682</v>
      </c>
      <c r="U56" s="18" t="s">
        <v>682</v>
      </c>
      <c r="V56" s="41" t="s">
        <v>682</v>
      </c>
      <c r="W56" s="20">
        <v>-1</v>
      </c>
      <c r="X56" s="20">
        <v>-1</v>
      </c>
      <c r="Y56" s="21">
        <f t="shared" si="3"/>
        <v>-3</v>
      </c>
      <c r="Z56" s="21">
        <f t="shared" si="4"/>
        <v>-2</v>
      </c>
    </row>
    <row r="57" spans="1:26">
      <c r="A57" s="17" t="s">
        <v>583</v>
      </c>
      <c r="B57" s="17" t="s">
        <v>3360</v>
      </c>
      <c r="C57" s="17">
        <v>0</v>
      </c>
      <c r="D57" s="17" t="s">
        <v>3335</v>
      </c>
      <c r="E57" s="17" t="s">
        <v>3361</v>
      </c>
      <c r="F57" s="17" t="s">
        <v>3333</v>
      </c>
      <c r="G57" s="17">
        <v>0</v>
      </c>
      <c r="H57" s="17">
        <v>0</v>
      </c>
      <c r="I57" s="17" t="s">
        <v>682</v>
      </c>
      <c r="J57" s="28" t="s">
        <v>3790</v>
      </c>
      <c r="K57" s="28">
        <v>0</v>
      </c>
      <c r="L57" s="40">
        <v>-1</v>
      </c>
      <c r="M57" s="40">
        <v>0</v>
      </c>
      <c r="N57" s="28">
        <v>6</v>
      </c>
      <c r="O57" s="28" t="s">
        <v>3451</v>
      </c>
      <c r="P57" s="28" t="s">
        <v>3445</v>
      </c>
      <c r="Q57" s="40">
        <v>0</v>
      </c>
      <c r="R57" s="28"/>
      <c r="S57" s="28"/>
      <c r="T57" s="41" t="s">
        <v>682</v>
      </c>
      <c r="U57" s="41" t="s">
        <v>682</v>
      </c>
      <c r="V57" s="28" t="s">
        <v>682</v>
      </c>
      <c r="W57" s="20">
        <v>-1</v>
      </c>
      <c r="X57" s="43">
        <v>-1</v>
      </c>
      <c r="Y57" s="21">
        <f t="shared" si="3"/>
        <v>-3</v>
      </c>
      <c r="Z57" s="21">
        <f t="shared" si="4"/>
        <v>-2</v>
      </c>
    </row>
    <row r="58" spans="1:26">
      <c r="A58" s="17" t="s">
        <v>596</v>
      </c>
      <c r="B58" s="17" t="s">
        <v>3366</v>
      </c>
      <c r="C58" s="17">
        <v>0</v>
      </c>
      <c r="D58" s="17" t="s">
        <v>3335</v>
      </c>
      <c r="E58" s="17" t="s">
        <v>3367</v>
      </c>
      <c r="F58" s="17" t="s">
        <v>3333</v>
      </c>
      <c r="G58" s="17">
        <v>0</v>
      </c>
      <c r="H58" s="17">
        <v>0</v>
      </c>
      <c r="I58" s="17" t="s">
        <v>682</v>
      </c>
      <c r="J58" s="28" t="s">
        <v>3807</v>
      </c>
      <c r="K58" s="28">
        <v>0</v>
      </c>
      <c r="L58" s="40">
        <v>-1</v>
      </c>
      <c r="M58" s="40">
        <v>0</v>
      </c>
      <c r="N58" s="28" t="s">
        <v>3808</v>
      </c>
      <c r="O58" s="28" t="s">
        <v>3438</v>
      </c>
      <c r="P58" s="28" t="s">
        <v>3445</v>
      </c>
      <c r="Q58" s="40">
        <v>0</v>
      </c>
      <c r="R58" s="28"/>
      <c r="S58" s="28"/>
      <c r="T58" s="41" t="s">
        <v>682</v>
      </c>
      <c r="U58" s="41" t="s">
        <v>682</v>
      </c>
      <c r="V58" s="28" t="s">
        <v>682</v>
      </c>
      <c r="W58" s="20">
        <v>-1</v>
      </c>
      <c r="X58" s="20">
        <v>-1</v>
      </c>
      <c r="Y58" s="21">
        <f t="shared" si="3"/>
        <v>-3</v>
      </c>
      <c r="Z58" s="21">
        <f t="shared" si="4"/>
        <v>-2</v>
      </c>
    </row>
    <row r="59" spans="1:26">
      <c r="A59" s="17" t="s">
        <v>530</v>
      </c>
      <c r="B59" s="17" t="s">
        <v>3314</v>
      </c>
      <c r="C59" s="17">
        <v>0</v>
      </c>
      <c r="D59" s="17" t="s">
        <v>3305</v>
      </c>
      <c r="E59" s="17" t="s">
        <v>3315</v>
      </c>
      <c r="F59" s="17" t="s">
        <v>3307</v>
      </c>
      <c r="G59" s="17">
        <v>0</v>
      </c>
      <c r="H59" s="17">
        <v>0</v>
      </c>
      <c r="I59" s="17" t="s">
        <v>3658</v>
      </c>
      <c r="J59" s="28" t="s">
        <v>3659</v>
      </c>
      <c r="K59" s="28">
        <v>0</v>
      </c>
      <c r="L59" s="40">
        <v>-1</v>
      </c>
      <c r="M59" s="40">
        <v>0</v>
      </c>
      <c r="N59" s="28"/>
      <c r="O59" s="28"/>
      <c r="P59" s="28" t="s">
        <v>3525</v>
      </c>
      <c r="Q59" s="40">
        <v>-1</v>
      </c>
      <c r="R59" s="28"/>
      <c r="S59" s="28"/>
      <c r="T59" s="41" t="s">
        <v>682</v>
      </c>
      <c r="U59" s="41" t="s">
        <v>682</v>
      </c>
      <c r="V59" s="18" t="s">
        <v>682</v>
      </c>
      <c r="W59" s="20">
        <v>-1</v>
      </c>
      <c r="X59" s="20">
        <v>-1</v>
      </c>
      <c r="Y59" s="21">
        <f t="shared" si="3"/>
        <v>-4</v>
      </c>
      <c r="Z59" s="21">
        <f t="shared" si="4"/>
        <v>-3</v>
      </c>
    </row>
    <row r="60" spans="1:26">
      <c r="A60" s="17" t="s">
        <v>592</v>
      </c>
      <c r="B60" s="17" t="s">
        <v>708</v>
      </c>
      <c r="C60" s="17">
        <v>0</v>
      </c>
      <c r="D60" s="17" t="s">
        <v>687</v>
      </c>
      <c r="E60" s="17" t="s">
        <v>709</v>
      </c>
      <c r="F60" s="17" t="s">
        <v>688</v>
      </c>
      <c r="G60" s="17">
        <v>0</v>
      </c>
      <c r="H60" s="17">
        <v>0</v>
      </c>
      <c r="I60" s="17" t="s">
        <v>682</v>
      </c>
      <c r="J60" s="17" t="s">
        <v>682</v>
      </c>
      <c r="K60" s="17">
        <v>-2</v>
      </c>
      <c r="L60" s="20">
        <v>-1</v>
      </c>
      <c r="M60" s="20">
        <v>0</v>
      </c>
      <c r="N60" s="28"/>
      <c r="O60" s="28"/>
      <c r="P60" s="28" t="s">
        <v>3666</v>
      </c>
      <c r="Q60" s="40">
        <v>0</v>
      </c>
      <c r="R60" s="28" t="s">
        <v>682</v>
      </c>
      <c r="S60" s="28" t="s">
        <v>682</v>
      </c>
      <c r="T60" s="41" t="s">
        <v>682</v>
      </c>
      <c r="U60" s="41" t="s">
        <v>682</v>
      </c>
      <c r="V60" s="41" t="s">
        <v>682</v>
      </c>
      <c r="W60" s="20">
        <v>-1</v>
      </c>
      <c r="X60" s="20">
        <v>0</v>
      </c>
      <c r="Y60" s="21">
        <f t="shared" si="3"/>
        <v>-4</v>
      </c>
      <c r="Z60" s="21">
        <f t="shared" si="4"/>
        <v>-3</v>
      </c>
    </row>
    <row r="61" spans="1:26">
      <c r="A61" s="17" t="s">
        <v>561</v>
      </c>
      <c r="B61" s="17" t="s">
        <v>3344</v>
      </c>
      <c r="C61" s="17">
        <v>0</v>
      </c>
      <c r="D61" s="17" t="s">
        <v>3345</v>
      </c>
      <c r="E61" s="17" t="s">
        <v>3346</v>
      </c>
      <c r="F61" s="17" t="s">
        <v>3347</v>
      </c>
      <c r="G61" s="17">
        <v>0</v>
      </c>
      <c r="H61" s="17">
        <v>0</v>
      </c>
      <c r="I61" s="17" t="s">
        <v>682</v>
      </c>
      <c r="J61" s="17" t="s">
        <v>682</v>
      </c>
      <c r="K61" s="17">
        <v>-2</v>
      </c>
      <c r="L61" s="40">
        <v>0</v>
      </c>
      <c r="M61" s="20">
        <v>0</v>
      </c>
      <c r="N61" s="28"/>
      <c r="O61" s="28"/>
      <c r="P61" s="28" t="s">
        <v>3736</v>
      </c>
      <c r="Q61" s="40">
        <v>-2</v>
      </c>
      <c r="R61" s="28" t="s">
        <v>3737</v>
      </c>
      <c r="S61" s="28" t="s">
        <v>682</v>
      </c>
      <c r="T61" s="41" t="s">
        <v>682</v>
      </c>
      <c r="U61" s="41">
        <v>1.51</v>
      </c>
      <c r="V61" s="18">
        <f>365*U61</f>
        <v>551.15</v>
      </c>
      <c r="W61" s="40">
        <v>0</v>
      </c>
      <c r="X61" s="20">
        <v>-1</v>
      </c>
      <c r="Y61" s="21">
        <f t="shared" si="3"/>
        <v>-5</v>
      </c>
      <c r="Z61" s="21">
        <f t="shared" si="4"/>
        <v>-5</v>
      </c>
    </row>
    <row r="62" spans="1:26" ht="15.75" thickBot="1">
      <c r="A62" s="44" t="s">
        <v>586</v>
      </c>
      <c r="B62" s="44" t="s">
        <v>723</v>
      </c>
      <c r="C62" s="44">
        <v>0</v>
      </c>
      <c r="D62" s="44" t="s">
        <v>687</v>
      </c>
      <c r="E62" s="44" t="s">
        <v>725</v>
      </c>
      <c r="F62" s="44" t="s">
        <v>688</v>
      </c>
      <c r="G62" s="44">
        <v>0</v>
      </c>
      <c r="H62" s="44">
        <v>0</v>
      </c>
      <c r="I62" s="44" t="s">
        <v>682</v>
      </c>
      <c r="J62" s="67" t="s">
        <v>682</v>
      </c>
      <c r="K62" s="67">
        <v>-2</v>
      </c>
      <c r="L62" s="46">
        <v>-1</v>
      </c>
      <c r="M62" s="46">
        <v>0</v>
      </c>
      <c r="N62" s="67"/>
      <c r="O62" s="67"/>
      <c r="P62" s="67" t="s">
        <v>3682</v>
      </c>
      <c r="Q62" s="46">
        <v>0</v>
      </c>
      <c r="R62" s="67" t="s">
        <v>682</v>
      </c>
      <c r="S62" s="67" t="s">
        <v>682</v>
      </c>
      <c r="T62" s="68" t="s">
        <v>682</v>
      </c>
      <c r="U62" s="68" t="s">
        <v>682</v>
      </c>
      <c r="V62" s="68" t="s">
        <v>682</v>
      </c>
      <c r="W62" s="45">
        <v>-1</v>
      </c>
      <c r="X62" s="45">
        <v>-1</v>
      </c>
      <c r="Y62" s="69">
        <f t="shared" si="3"/>
        <v>-5</v>
      </c>
      <c r="Z62" s="69">
        <f t="shared" si="4"/>
        <v>-4</v>
      </c>
    </row>
  </sheetData>
  <autoFilter ref="A2:Z2" xr:uid="{D156527A-D9ED-45F1-AF7F-D51FFBE71D00}">
    <sortState xmlns:xlrd2="http://schemas.microsoft.com/office/spreadsheetml/2017/richdata2" ref="A3:Z62">
      <sortCondition descending="1" ref="Y2"/>
    </sortState>
  </autoFilter>
  <hyperlinks>
    <hyperlink ref="I8" r:id="rId1" display="https://www.farmacotherapeutischkompas.nl/bladeren/groepsteksten/aceetanilidederivaten" xr:uid="{2BF01F96-B7AA-4CC2-9177-208508C2CC1F}"/>
    <hyperlink ref="I9" r:id="rId2" display="https://www.farmacotherapeutischkompas.nl/bladeren/groepsteksten/salicylaten_als_analgeticum" xr:uid="{3E0B3F86-95C0-4F1D-B88A-DD6DC3FAD920}"/>
    <hyperlink ref="I49" r:id="rId3" display="https://www.farmacotherapeutischkompas.nl/bladeren/groepsteksten/purinenucleoside" xr:uid="{80C31EC1-94E7-4616-8609-67932541AE32}"/>
    <hyperlink ref="I28" r:id="rId4" display="https://www.farmacotherapeutischkompas.nl/bladeren/groepsteksten/retinoiden__systemisch" xr:uid="{4924A9B9-8DA2-465B-BC10-CA501AA63ED1}"/>
    <hyperlink ref="I38" r:id="rId5" display="https://www.farmacotherapeutischkompas.nl/bladeren/groepsteksten/oncolytica__overige" xr:uid="{55FCE43E-E2FE-4DE0-A21C-48CD85297D9D}"/>
    <hyperlink ref="I39" r:id="rId6" display="https://www.farmacotherapeutischkompas.nl/bladeren/groepsteksten/pyrimidine_antagonisten" xr:uid="{FE79A182-CAA3-494C-A85E-111826C9C031}"/>
    <hyperlink ref="I10" r:id="rId7" display="https://www.farmacotherapeutischkompas.nl/bladeren/groepsteksten/immunosuppressiva__overige" xr:uid="{C1E22A4A-E6C0-47A8-A1E3-AA9BE6CB75EA}"/>
    <hyperlink ref="I29" r:id="rId8" display="https://www.farmacotherapeutischkompas.nl/bladeren/groepsteksten/retinoiden__systemisch" xr:uid="{CE9E211E-A217-42EE-B5A4-89294A312E54}"/>
    <hyperlink ref="I3" r:id="rId9" display="https://www.farmacotherapeutischkompas.nl/bladeren/groepsteksten/vitamine_d_en_analoga" xr:uid="{67BA2E1B-58BE-49FE-A727-5C86309B13C8}"/>
    <hyperlink ref="I40" r:id="rId10" display="https://www.farmacotherapeutischkompas.nl/bladeren/groepsteksten/alkylerende_middelen" xr:uid="{E398E690-9874-4C7F-9F8A-BAA37BAB2E6C}"/>
    <hyperlink ref="I41" r:id="rId11" display="https://www.farmacotherapeutischkompas.nl/bladeren/groepsteksten/platinaverbindingen" xr:uid="{9C9F4D63-76F2-469F-93FF-D0AD453E705A}"/>
    <hyperlink ref="I16" r:id="rId12" display="https://www.farmacotherapeutischkompas.nl/bladeren/groepsteksten/alkylerende_middelen" xr:uid="{1A59A129-556E-48BA-9B86-946A6E044648}"/>
    <hyperlink ref="I17" r:id="rId13" display="https://www.farmacotherapeutischkompas.nl/bladeren/groepsteksten/calcineurineremmers" xr:uid="{ABB4AB8C-7366-420A-BEC2-3ED18EBCE6B7}"/>
    <hyperlink ref="I18" r:id="rId14" display="https://www.farmacotherapeutischkompas.nl/bladeren/groepsteksten/pyrimidine_antagonisten" xr:uid="{945CFA04-6909-4FC2-875C-C57A8CED80D9}"/>
    <hyperlink ref="I11" r:id="rId15" display="https://www.farmacotherapeutischkompas.nl/bladeren/groepsteksten/corticosteroiden__systemisch" xr:uid="{4A12FAAF-2D85-4E90-8A08-28B6912E1A91}"/>
    <hyperlink ref="I12" r:id="rId16" display="https://www.farmacotherapeutischkompas.nl/bladeren/groepsteksten/benzodiazepine_agonisten" xr:uid="{4B735D6A-EB41-4DE0-A38C-37D7747E8ABB}"/>
    <hyperlink ref="I19" r:id="rId17" display="https://www.farmacotherapeutischkompas.nl/bladeren/groepsteksten/nsaid_s__systemisch" xr:uid="{A946EBF2-1777-45E0-8C21-3A1F7947E7B8}"/>
    <hyperlink ref="I42" r:id="rId18" display="https://www.farmacotherapeutischkompas.nl/bladeren/groepsteksten/antracyclinederivaten" xr:uid="{F5539702-F94E-4E70-8049-74F5BC534068}"/>
    <hyperlink ref="I4" r:id="rId19" display="https://www.farmacotherapeutischkompas.nl/bladeren/groepsteksten/oestrogenen" xr:uid="{11C0847A-6F00-4120-8224-D0135A20172C}"/>
    <hyperlink ref="I35" r:id="rId20" display="https://www.farmacotherapeutischkompas.nl/bladeren/groepsteksten/podofyllotoxinederivaten" xr:uid="{8F1B348D-4278-4DCC-9801-247E65A5D8D5}"/>
    <hyperlink ref="I43" r:id="rId21" display="https://www.farmacotherapeutischkompas.nl/bladeren/groepsteksten/fibraten" xr:uid="{01787DBF-C1A5-479B-B79A-3AAE63D5BCFB}"/>
    <hyperlink ref="I13" r:id="rId22" display="https://www.farmacotherapeutischkompas.nl/bladeren/groepsteksten/antihistaminica__systemisch" xr:uid="{8ECD0CC5-B152-4B2C-8370-4DBF9E5C12A5}"/>
    <hyperlink ref="I36" r:id="rId23" display="https://www.farmacotherapeutischkompas.nl/bladeren/groepsteksten/pyrimidine_antagonisten" xr:uid="{FD0B1852-8597-4FD8-A0EA-5828E1B4339D}"/>
    <hyperlink ref="I44" r:id="rId24" display="https://www.farmacotherapeutischkompas.nl/bladeren/groepsteksten/pyrimidine_antagonisten" xr:uid="{64F313AF-B97F-4235-AFC3-27B3764122E6}"/>
    <hyperlink ref="I30" r:id="rId25" display="https://www.farmacotherapeutischkompas.nl/bladeren/groepsteksten/nsaid_s__systemisch" xr:uid="{9E8AF223-8E7A-4FA1-A70A-1BF191DB8BF3}"/>
    <hyperlink ref="I46" r:id="rId26" display="https://www.farmacotherapeutischkompas.nl/bladeren/groepsteksten/topo_isomerase_i_remmers" xr:uid="{2365E13C-072A-40A9-9DE9-0D041C44EBE6}"/>
    <hyperlink ref="I14" r:id="rId27" display="https://www.farmacotherapeutischkompas.nl/bladeren/groepsteksten/retinoiden__systemisch" xr:uid="{69D9767A-856B-4FD4-9B03-876CC844F6C3}"/>
    <hyperlink ref="I5" r:id="rId28" display="https://www.farmacotherapeutischkompas.nl/bladeren/groepsteksten/immunosuppressiva__overige" xr:uid="{59F5AE89-8947-4BC3-BC4E-2672D65FD5E8}"/>
    <hyperlink ref="I20" r:id="rId29" display="https://www.farmacotherapeutischkompas.nl/bladeren/groepsteksten/corticosteroiden__systemisch" xr:uid="{E03B7575-27D6-4CC4-B17D-B4BF6571EFD4}"/>
    <hyperlink ref="I52" r:id="rId30" display="https://www.farmacotherapeutischkompas.nl/bladeren/groepsteksten/cytostatische_antibiotica" xr:uid="{70D621BE-9C9B-44A7-8B8C-320501FF0CC3}"/>
    <hyperlink ref="I31" r:id="rId31" display="https://www.farmacotherapeutischkompas.nl/bladeren/groepsteksten/middelen_bij_nicotineverslaving" xr:uid="{65FAFCF7-5D42-4AF9-82D0-8DAB6B9968CD}"/>
    <hyperlink ref="I6" r:id="rId32" display="https://www.farmacotherapeutischkompas.nl/bladeren/groepsteksten/corticosteroiden__systemisch" xr:uid="{1E19B30A-8C2D-4064-B147-55D77ECEE63C}"/>
    <hyperlink ref="I32" r:id="rId33" display="https://www.farmacotherapeutischkompas.nl/bladeren/groepsteksten/progestagenen__excl__anticonceptiva" xr:uid="{10B6F982-7A8B-41AD-85C9-510A5D9C1FF7}"/>
    <hyperlink ref="I33" r:id="rId34" display="https://www.farmacotherapeutischkompas.nl/bladeren/groepsteksten/statinen" xr:uid="{43FE17BB-533E-432D-AF47-D2D752984572}"/>
    <hyperlink ref="I24" r:id="rId35" display="https://www.farmacotherapeutischkompas.nl/bladeren/groepsteksten/statinen" xr:uid="{EC3E8E72-224C-4D50-87A7-2570DDEB043E}"/>
    <hyperlink ref="I15" r:id="rId36" display="https://www.farmacotherapeutischkompas.nl/bladeren/groepsteksten/aminosalicylaten" xr:uid="{37B7C514-BCA6-4620-B26D-61B7C524BCFB}"/>
    <hyperlink ref="I34" r:id="rId37" display="https://www.farmacotherapeutischkompas.nl/bladeren/groepsteksten/anti_oestrogenen" xr:uid="{55EC8DBF-321A-41D7-8ED2-D27369095E9E}"/>
    <hyperlink ref="I25" r:id="rId38" display="https://www.farmacotherapeutischkompas.nl/bladeren/groepsteksten/immunosuppressiva__selectieve" xr:uid="{833A7C2E-04C9-44C0-BBE7-915E11983252}"/>
    <hyperlink ref="I7" r:id="rId39" display="https://www.farmacotherapeutischkompas.nl/bladeren/groepsteksten/retinoiden__cutaan_oromucosaal" xr:uid="{1306CC9A-0956-4898-B76D-C2DCDFBD4EFB}"/>
    <hyperlink ref="I26" r:id="rId40" display="https://www.farmacotherapeutischkompas.nl/bladeren/groepsteksten/anti_epileptica" xr:uid="{6D701D5C-1602-4F7B-974B-55017F0A3878}"/>
    <hyperlink ref="I48" r:id="rId41" display="https://www.farmacotherapeutischkompas.nl/bladeren/groepsteksten/vinca_alkaloiden" xr:uid="{D2582329-580D-407B-BAE2-D7EF41616151}"/>
    <hyperlink ref="I45" r:id="rId42" display="https://www.farmacotherapeutischkompas.nl/bladeren/groepsteksten/desinfectantia__mond__en_keelholte" xr:uid="{14787BFC-5A7F-4769-884B-E51925B01129}"/>
    <hyperlink ref="I27" r:id="rId43" display="https://www.farmacotherapeutischkompas.nl/bladeren/groepsteksten/adstringentia" xr:uid="{6E3D513F-31D0-41C1-9C67-6F207FD8264A}"/>
  </hyperlink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DAAC28-EB88-438B-9372-94AC26BB3D6F}">
  <dimension ref="A1:D124"/>
  <sheetViews>
    <sheetView workbookViewId="0">
      <selection activeCell="C21" sqref="C21"/>
    </sheetView>
  </sheetViews>
  <sheetFormatPr defaultRowHeight="15"/>
  <cols>
    <col min="1" max="1" width="23.28515625" customWidth="1"/>
    <col min="2" max="2" width="26.5703125" style="49" customWidth="1"/>
    <col min="3" max="3" width="46.5703125" style="49" customWidth="1"/>
    <col min="4" max="4" width="49.28515625" customWidth="1"/>
  </cols>
  <sheetData>
    <row r="1" spans="1:4" s="2" customFormat="1">
      <c r="A1" s="2" t="s">
        <v>3898</v>
      </c>
      <c r="B1" s="54"/>
      <c r="C1" s="54"/>
    </row>
    <row r="2" spans="1:4" s="47" customFormat="1">
      <c r="A2" s="47" t="s">
        <v>603</v>
      </c>
      <c r="B2" s="48" t="s">
        <v>3638</v>
      </c>
      <c r="C2" s="48" t="s">
        <v>3818</v>
      </c>
      <c r="D2" s="47" t="s">
        <v>3819</v>
      </c>
    </row>
    <row r="3" spans="1:4">
      <c r="A3" s="11" t="s">
        <v>533</v>
      </c>
      <c r="B3" s="49">
        <v>6</v>
      </c>
      <c r="C3" s="49">
        <v>5</v>
      </c>
      <c r="D3" t="s">
        <v>3820</v>
      </c>
    </row>
    <row r="4" spans="1:4">
      <c r="A4" s="11" t="s">
        <v>553</v>
      </c>
      <c r="B4" s="49">
        <v>6</v>
      </c>
      <c r="C4" s="49">
        <v>5</v>
      </c>
      <c r="D4" t="s">
        <v>3820</v>
      </c>
    </row>
    <row r="5" spans="1:4">
      <c r="A5" s="11" t="s">
        <v>568</v>
      </c>
      <c r="B5" s="49">
        <v>5</v>
      </c>
      <c r="C5" s="49">
        <v>4</v>
      </c>
      <c r="D5" t="s">
        <v>3820</v>
      </c>
    </row>
    <row r="6" spans="1:4">
      <c r="A6" s="11" t="s">
        <v>595</v>
      </c>
      <c r="B6" s="49">
        <v>5</v>
      </c>
      <c r="C6" s="49">
        <v>4</v>
      </c>
      <c r="D6" t="s">
        <v>3820</v>
      </c>
    </row>
    <row r="7" spans="1:4">
      <c r="A7" s="11" t="s">
        <v>623</v>
      </c>
      <c r="B7" s="50">
        <v>5</v>
      </c>
      <c r="C7" s="50">
        <v>3</v>
      </c>
      <c r="D7" t="s">
        <v>3821</v>
      </c>
    </row>
    <row r="8" spans="1:4">
      <c r="A8" s="11" t="s">
        <v>745</v>
      </c>
      <c r="B8" s="50">
        <v>5</v>
      </c>
      <c r="C8" s="50">
        <v>3</v>
      </c>
      <c r="D8" t="s">
        <v>3821</v>
      </c>
    </row>
    <row r="9" spans="1:4">
      <c r="A9" s="11" t="s">
        <v>579</v>
      </c>
      <c r="B9" s="49">
        <v>5</v>
      </c>
      <c r="C9" s="49">
        <v>3</v>
      </c>
      <c r="D9" t="s">
        <v>3820</v>
      </c>
    </row>
    <row r="10" spans="1:4">
      <c r="A10" s="11" t="s">
        <v>590</v>
      </c>
      <c r="B10" s="50">
        <v>4</v>
      </c>
      <c r="C10" s="50">
        <v>3</v>
      </c>
      <c r="D10" t="s">
        <v>3822</v>
      </c>
    </row>
    <row r="11" spans="1:4">
      <c r="A11" s="11" t="s">
        <v>602</v>
      </c>
      <c r="B11" s="50">
        <v>4</v>
      </c>
      <c r="C11" s="50">
        <v>3</v>
      </c>
      <c r="D11" t="s">
        <v>3822</v>
      </c>
    </row>
    <row r="12" spans="1:4">
      <c r="A12" s="11" t="s">
        <v>519</v>
      </c>
      <c r="B12" s="49">
        <v>4</v>
      </c>
      <c r="C12" s="49">
        <v>3</v>
      </c>
      <c r="D12" t="s">
        <v>3820</v>
      </c>
    </row>
    <row r="13" spans="1:4">
      <c r="A13" s="11" t="s">
        <v>529</v>
      </c>
      <c r="B13" s="49">
        <v>4</v>
      </c>
      <c r="C13" s="49">
        <v>3</v>
      </c>
      <c r="D13" t="s">
        <v>3820</v>
      </c>
    </row>
    <row r="14" spans="1:4">
      <c r="A14" s="11" t="s">
        <v>545</v>
      </c>
      <c r="B14" s="49">
        <v>4</v>
      </c>
      <c r="C14" s="49">
        <v>3</v>
      </c>
      <c r="D14" t="s">
        <v>3820</v>
      </c>
    </row>
    <row r="15" spans="1:4">
      <c r="A15" s="11" t="s">
        <v>567</v>
      </c>
      <c r="B15" s="49">
        <v>4</v>
      </c>
      <c r="C15" s="49">
        <v>3</v>
      </c>
      <c r="D15" t="s">
        <v>3820</v>
      </c>
    </row>
    <row r="16" spans="1:4">
      <c r="A16" s="11" t="s">
        <v>520</v>
      </c>
      <c r="B16" s="49">
        <v>4</v>
      </c>
      <c r="C16" s="49">
        <v>2</v>
      </c>
      <c r="D16" t="s">
        <v>3820</v>
      </c>
    </row>
    <row r="17" spans="1:4">
      <c r="A17" s="11" t="s">
        <v>546</v>
      </c>
      <c r="B17" s="49">
        <v>4</v>
      </c>
      <c r="C17" s="49">
        <v>2</v>
      </c>
      <c r="D17" t="s">
        <v>3820</v>
      </c>
    </row>
    <row r="18" spans="1:4">
      <c r="A18" s="11" t="s">
        <v>558</v>
      </c>
      <c r="B18" s="49">
        <v>4</v>
      </c>
      <c r="C18" s="49">
        <v>2</v>
      </c>
      <c r="D18" t="s">
        <v>3820</v>
      </c>
    </row>
    <row r="19" spans="1:4">
      <c r="A19" s="11" t="s">
        <v>541</v>
      </c>
      <c r="B19" s="49">
        <v>3</v>
      </c>
      <c r="C19" s="49">
        <v>3</v>
      </c>
      <c r="D19" t="s">
        <v>3820</v>
      </c>
    </row>
    <row r="20" spans="1:4">
      <c r="A20" s="11" t="s">
        <v>542</v>
      </c>
      <c r="B20" s="49">
        <v>3</v>
      </c>
      <c r="C20" s="49">
        <v>3</v>
      </c>
      <c r="D20" t="s">
        <v>3820</v>
      </c>
    </row>
    <row r="21" spans="1:4">
      <c r="A21" s="11" t="s">
        <v>569</v>
      </c>
      <c r="B21" s="49">
        <v>3</v>
      </c>
      <c r="C21" s="49">
        <v>3</v>
      </c>
      <c r="D21" t="s">
        <v>3820</v>
      </c>
    </row>
    <row r="22" spans="1:4">
      <c r="A22" s="11" t="s">
        <v>594</v>
      </c>
      <c r="B22" s="49">
        <v>3</v>
      </c>
      <c r="C22" s="49">
        <v>3</v>
      </c>
      <c r="D22" t="s">
        <v>3820</v>
      </c>
    </row>
    <row r="23" spans="1:4">
      <c r="A23" s="11" t="s">
        <v>748</v>
      </c>
      <c r="B23" s="50">
        <v>3</v>
      </c>
      <c r="C23" s="50">
        <v>2</v>
      </c>
      <c r="D23" t="s">
        <v>3821</v>
      </c>
    </row>
    <row r="24" spans="1:4">
      <c r="A24" s="11" t="s">
        <v>581</v>
      </c>
      <c r="B24" s="49">
        <v>3</v>
      </c>
      <c r="C24" s="49">
        <v>2</v>
      </c>
      <c r="D24" t="s">
        <v>3820</v>
      </c>
    </row>
    <row r="25" spans="1:4">
      <c r="A25" t="s">
        <v>696</v>
      </c>
      <c r="B25" s="49">
        <v>3</v>
      </c>
      <c r="C25" s="49">
        <v>2</v>
      </c>
      <c r="D25" t="s">
        <v>3820</v>
      </c>
    </row>
    <row r="26" spans="1:4">
      <c r="A26" s="11" t="s">
        <v>598</v>
      </c>
      <c r="B26" s="49">
        <v>3</v>
      </c>
      <c r="C26" s="49">
        <v>2</v>
      </c>
      <c r="D26" t="s">
        <v>3820</v>
      </c>
    </row>
    <row r="27" spans="1:4">
      <c r="A27" s="11" t="s">
        <v>543</v>
      </c>
      <c r="B27" s="49">
        <v>3</v>
      </c>
      <c r="C27" s="49">
        <v>1</v>
      </c>
      <c r="D27" t="s">
        <v>3820</v>
      </c>
    </row>
    <row r="28" spans="1:4">
      <c r="A28" s="11" t="s">
        <v>547</v>
      </c>
      <c r="B28" s="49">
        <v>3</v>
      </c>
      <c r="C28" s="49">
        <v>1</v>
      </c>
      <c r="D28" t="s">
        <v>3820</v>
      </c>
    </row>
    <row r="29" spans="1:4">
      <c r="A29" s="11" t="s">
        <v>588</v>
      </c>
      <c r="B29" s="49">
        <v>3</v>
      </c>
      <c r="C29" s="49">
        <v>1</v>
      </c>
      <c r="D29" t="s">
        <v>3820</v>
      </c>
    </row>
    <row r="30" spans="1:4">
      <c r="A30" s="11" t="s">
        <v>589</v>
      </c>
      <c r="B30" s="49">
        <v>3</v>
      </c>
      <c r="C30" s="49">
        <v>1</v>
      </c>
      <c r="D30" t="s">
        <v>3820</v>
      </c>
    </row>
    <row r="31" spans="1:4">
      <c r="A31" s="11" t="s">
        <v>764</v>
      </c>
      <c r="B31" s="50">
        <v>2</v>
      </c>
      <c r="C31" s="50">
        <v>3</v>
      </c>
      <c r="D31" t="s">
        <v>3821</v>
      </c>
    </row>
    <row r="32" spans="1:4">
      <c r="A32" s="11" t="s">
        <v>672</v>
      </c>
      <c r="B32" s="50">
        <v>2</v>
      </c>
      <c r="C32" s="50">
        <v>2</v>
      </c>
      <c r="D32" t="s">
        <v>3821</v>
      </c>
    </row>
    <row r="33" spans="1:4">
      <c r="A33" s="11" t="s">
        <v>800</v>
      </c>
      <c r="B33" s="50">
        <v>2</v>
      </c>
      <c r="C33" s="50">
        <v>2</v>
      </c>
      <c r="D33" t="s">
        <v>3821</v>
      </c>
    </row>
    <row r="34" spans="1:4">
      <c r="A34" s="11" t="s">
        <v>521</v>
      </c>
      <c r="B34" s="50">
        <v>2</v>
      </c>
      <c r="C34" s="50">
        <v>2</v>
      </c>
      <c r="D34" t="s">
        <v>3820</v>
      </c>
    </row>
    <row r="35" spans="1:4">
      <c r="A35" s="11" t="s">
        <v>531</v>
      </c>
      <c r="B35" s="50">
        <v>2</v>
      </c>
      <c r="C35" s="50">
        <v>2</v>
      </c>
      <c r="D35" t="s">
        <v>3820</v>
      </c>
    </row>
    <row r="36" spans="1:4">
      <c r="A36" s="11" t="s">
        <v>574</v>
      </c>
      <c r="B36" s="50">
        <v>2</v>
      </c>
      <c r="C36" s="50">
        <v>2</v>
      </c>
      <c r="D36" t="s">
        <v>3820</v>
      </c>
    </row>
    <row r="37" spans="1:4">
      <c r="A37" s="11" t="s">
        <v>754</v>
      </c>
      <c r="B37" s="50">
        <v>2</v>
      </c>
      <c r="C37" s="50">
        <v>1</v>
      </c>
      <c r="D37" t="s">
        <v>3821</v>
      </c>
    </row>
    <row r="38" spans="1:4">
      <c r="A38" s="11" t="s">
        <v>649</v>
      </c>
      <c r="B38" s="50">
        <v>2</v>
      </c>
      <c r="C38" s="50">
        <v>1</v>
      </c>
      <c r="D38" t="s">
        <v>3821</v>
      </c>
    </row>
    <row r="39" spans="1:4">
      <c r="A39" s="11" t="s">
        <v>564</v>
      </c>
      <c r="B39" s="49">
        <v>2</v>
      </c>
      <c r="C39" s="49">
        <v>1</v>
      </c>
      <c r="D39" t="s">
        <v>3820</v>
      </c>
    </row>
    <row r="40" spans="1:4">
      <c r="A40" s="11" t="s">
        <v>580</v>
      </c>
      <c r="B40" s="49">
        <v>2</v>
      </c>
      <c r="C40" s="49">
        <v>1</v>
      </c>
      <c r="D40" t="s">
        <v>3820</v>
      </c>
    </row>
    <row r="41" spans="1:4">
      <c r="A41" s="11" t="s">
        <v>591</v>
      </c>
      <c r="B41" s="49">
        <v>2</v>
      </c>
      <c r="C41" s="49">
        <v>1</v>
      </c>
      <c r="D41" t="s">
        <v>3820</v>
      </c>
    </row>
    <row r="42" spans="1:4">
      <c r="A42" s="11" t="s">
        <v>771</v>
      </c>
      <c r="B42" s="50">
        <v>2</v>
      </c>
      <c r="C42" s="50">
        <v>0</v>
      </c>
      <c r="D42" t="s">
        <v>3821</v>
      </c>
    </row>
    <row r="43" spans="1:4">
      <c r="A43" s="11" t="s">
        <v>585</v>
      </c>
      <c r="B43" s="49">
        <v>2</v>
      </c>
      <c r="C43" s="49">
        <v>0</v>
      </c>
      <c r="D43" t="s">
        <v>3820</v>
      </c>
    </row>
    <row r="44" spans="1:4">
      <c r="A44" s="11" t="s">
        <v>757</v>
      </c>
      <c r="B44" s="50">
        <v>1</v>
      </c>
      <c r="C44" s="50">
        <v>1</v>
      </c>
      <c r="D44" t="s">
        <v>3821</v>
      </c>
    </row>
    <row r="45" spans="1:4">
      <c r="A45" s="11" t="s">
        <v>554</v>
      </c>
      <c r="B45" s="50">
        <v>1</v>
      </c>
      <c r="C45" s="50">
        <v>1</v>
      </c>
      <c r="D45" t="s">
        <v>3820</v>
      </c>
    </row>
    <row r="46" spans="1:4">
      <c r="A46" s="11" t="s">
        <v>559</v>
      </c>
      <c r="B46" s="50">
        <v>1</v>
      </c>
      <c r="C46" s="50">
        <v>1</v>
      </c>
      <c r="D46" t="s">
        <v>3820</v>
      </c>
    </row>
    <row r="47" spans="1:4">
      <c r="A47" s="11" t="s">
        <v>654</v>
      </c>
      <c r="B47" s="50">
        <v>1</v>
      </c>
      <c r="C47" s="50">
        <v>0</v>
      </c>
      <c r="D47" t="s">
        <v>3821</v>
      </c>
    </row>
    <row r="48" spans="1:4">
      <c r="A48" s="11" t="s">
        <v>587</v>
      </c>
      <c r="B48" s="50">
        <v>1</v>
      </c>
      <c r="C48" s="50">
        <v>0</v>
      </c>
      <c r="D48" t="s">
        <v>3820</v>
      </c>
    </row>
    <row r="49" spans="1:4">
      <c r="A49" s="11" t="s">
        <v>750</v>
      </c>
      <c r="B49" s="50">
        <v>0</v>
      </c>
      <c r="C49" s="50">
        <v>0</v>
      </c>
      <c r="D49" t="s">
        <v>3821</v>
      </c>
    </row>
    <row r="50" spans="1:4">
      <c r="A50" s="11" t="s">
        <v>735</v>
      </c>
      <c r="B50" s="50">
        <v>0</v>
      </c>
      <c r="C50" s="50">
        <v>0</v>
      </c>
      <c r="D50" t="s">
        <v>3821</v>
      </c>
    </row>
    <row r="51" spans="1:4">
      <c r="A51" s="11" t="s">
        <v>606</v>
      </c>
      <c r="B51" s="50">
        <v>0</v>
      </c>
      <c r="C51" s="50">
        <v>0</v>
      </c>
      <c r="D51" t="s">
        <v>3821</v>
      </c>
    </row>
    <row r="52" spans="1:4">
      <c r="A52" s="11" t="s">
        <v>619</v>
      </c>
      <c r="B52" s="50">
        <v>0</v>
      </c>
      <c r="C52" s="50">
        <v>0</v>
      </c>
      <c r="D52" t="s">
        <v>3821</v>
      </c>
    </row>
    <row r="53" spans="1:4">
      <c r="A53" s="11" t="s">
        <v>774</v>
      </c>
      <c r="B53" s="50">
        <v>0</v>
      </c>
      <c r="C53" s="50">
        <v>0</v>
      </c>
      <c r="D53" t="s">
        <v>3821</v>
      </c>
    </row>
    <row r="54" spans="1:4">
      <c r="A54" s="11" t="s">
        <v>797</v>
      </c>
      <c r="B54" s="50">
        <v>0</v>
      </c>
      <c r="C54" s="50">
        <v>0</v>
      </c>
      <c r="D54" t="s">
        <v>3821</v>
      </c>
    </row>
    <row r="55" spans="1:4">
      <c r="A55" s="11" t="s">
        <v>611</v>
      </c>
      <c r="B55" s="50">
        <v>0</v>
      </c>
      <c r="C55" s="50">
        <v>0</v>
      </c>
      <c r="D55" t="s">
        <v>3821</v>
      </c>
    </row>
    <row r="56" spans="1:4">
      <c r="A56" s="11" t="s">
        <v>660</v>
      </c>
      <c r="B56" s="50">
        <v>0</v>
      </c>
      <c r="C56" s="50">
        <v>0</v>
      </c>
      <c r="D56" t="s">
        <v>3821</v>
      </c>
    </row>
    <row r="57" spans="1:4">
      <c r="A57" s="11" t="s">
        <v>526</v>
      </c>
      <c r="B57" s="50">
        <v>0</v>
      </c>
      <c r="C57" s="50">
        <v>0</v>
      </c>
      <c r="D57" t="s">
        <v>3820</v>
      </c>
    </row>
    <row r="58" spans="1:4">
      <c r="A58" s="11" t="s">
        <v>535</v>
      </c>
      <c r="B58" s="50">
        <v>0</v>
      </c>
      <c r="C58" s="50">
        <v>0</v>
      </c>
      <c r="D58" t="s">
        <v>3820</v>
      </c>
    </row>
    <row r="59" spans="1:4">
      <c r="A59" s="11" t="s">
        <v>537</v>
      </c>
      <c r="B59" s="50">
        <v>0</v>
      </c>
      <c r="C59" s="50">
        <v>0</v>
      </c>
      <c r="D59" t="s">
        <v>3820</v>
      </c>
    </row>
    <row r="60" spans="1:4">
      <c r="A60" s="11" t="s">
        <v>551</v>
      </c>
      <c r="B60" s="50">
        <v>0</v>
      </c>
      <c r="C60" s="50">
        <v>0</v>
      </c>
      <c r="D60" t="s">
        <v>3820</v>
      </c>
    </row>
    <row r="61" spans="1:4">
      <c r="A61" s="11" t="s">
        <v>557</v>
      </c>
      <c r="B61" s="50">
        <v>0</v>
      </c>
      <c r="C61" s="50">
        <v>0</v>
      </c>
      <c r="D61" t="s">
        <v>3820</v>
      </c>
    </row>
    <row r="62" spans="1:4">
      <c r="A62" s="11" t="s">
        <v>562</v>
      </c>
      <c r="B62" s="50">
        <v>0</v>
      </c>
      <c r="C62" s="50">
        <v>0</v>
      </c>
      <c r="D62" t="s">
        <v>3820</v>
      </c>
    </row>
    <row r="63" spans="1:4">
      <c r="A63" s="11" t="s">
        <v>565</v>
      </c>
      <c r="B63" s="50">
        <v>0</v>
      </c>
      <c r="C63" s="50">
        <v>0</v>
      </c>
      <c r="D63" t="s">
        <v>3820</v>
      </c>
    </row>
    <row r="64" spans="1:4">
      <c r="A64" s="51" t="s">
        <v>599</v>
      </c>
      <c r="B64" s="50">
        <v>0</v>
      </c>
      <c r="C64" s="50">
        <v>0</v>
      </c>
      <c r="D64" t="s">
        <v>3820</v>
      </c>
    </row>
    <row r="65" spans="1:4">
      <c r="A65" s="11" t="s">
        <v>742</v>
      </c>
      <c r="B65" s="50">
        <v>0</v>
      </c>
      <c r="C65" s="50">
        <v>-1</v>
      </c>
      <c r="D65" t="s">
        <v>3821</v>
      </c>
    </row>
    <row r="66" spans="1:4">
      <c r="A66" s="11" t="s">
        <v>666</v>
      </c>
      <c r="B66" s="50">
        <v>0</v>
      </c>
      <c r="C66" s="50">
        <v>-1</v>
      </c>
      <c r="D66" t="s">
        <v>3821</v>
      </c>
    </row>
    <row r="67" spans="1:4">
      <c r="A67" s="11" t="s">
        <v>663</v>
      </c>
      <c r="B67" s="50">
        <v>0</v>
      </c>
      <c r="C67" s="50">
        <v>-1</v>
      </c>
      <c r="D67" t="s">
        <v>3821</v>
      </c>
    </row>
    <row r="68" spans="1:4">
      <c r="A68" s="11" t="s">
        <v>626</v>
      </c>
      <c r="B68" s="50">
        <v>0</v>
      </c>
      <c r="C68" s="50">
        <v>-1</v>
      </c>
      <c r="D68" t="s">
        <v>3821</v>
      </c>
    </row>
    <row r="69" spans="1:4">
      <c r="A69" s="11" t="s">
        <v>563</v>
      </c>
      <c r="B69" s="50">
        <v>0</v>
      </c>
      <c r="C69" s="50">
        <v>-1</v>
      </c>
      <c r="D69" t="s">
        <v>3820</v>
      </c>
    </row>
    <row r="70" spans="1:4">
      <c r="A70" s="11" t="s">
        <v>578</v>
      </c>
      <c r="B70" s="50">
        <v>0</v>
      </c>
      <c r="C70" s="50">
        <v>-2</v>
      </c>
      <c r="D70" t="s">
        <v>3820</v>
      </c>
    </row>
    <row r="71" spans="1:4">
      <c r="A71" s="11" t="s">
        <v>806</v>
      </c>
      <c r="B71" s="50">
        <v>-1</v>
      </c>
      <c r="C71" s="50">
        <v>0</v>
      </c>
      <c r="D71" t="s">
        <v>3821</v>
      </c>
    </row>
    <row r="72" spans="1:4">
      <c r="A72" s="11" t="s">
        <v>820</v>
      </c>
      <c r="B72" s="50">
        <v>-1</v>
      </c>
      <c r="C72" s="50">
        <v>0</v>
      </c>
      <c r="D72" t="s">
        <v>3821</v>
      </c>
    </row>
    <row r="73" spans="1:4">
      <c r="A73" s="11" t="s">
        <v>814</v>
      </c>
      <c r="B73" s="50">
        <v>-1</v>
      </c>
      <c r="C73" s="50">
        <v>0</v>
      </c>
      <c r="D73" t="s">
        <v>3821</v>
      </c>
    </row>
    <row r="74" spans="1:4">
      <c r="A74" s="11" t="s">
        <v>776</v>
      </c>
      <c r="B74" s="50">
        <v>-1</v>
      </c>
      <c r="C74" s="50">
        <v>0</v>
      </c>
      <c r="D74" t="s">
        <v>3821</v>
      </c>
    </row>
    <row r="75" spans="1:4">
      <c r="A75" s="11" t="s">
        <v>657</v>
      </c>
      <c r="B75" s="50">
        <v>-1</v>
      </c>
      <c r="C75" s="50">
        <v>0</v>
      </c>
      <c r="D75" t="s">
        <v>3821</v>
      </c>
    </row>
    <row r="76" spans="1:4">
      <c r="A76" s="11" t="s">
        <v>793</v>
      </c>
      <c r="B76" s="50">
        <v>-1</v>
      </c>
      <c r="C76" s="50">
        <v>0</v>
      </c>
      <c r="D76" t="s">
        <v>3821</v>
      </c>
    </row>
    <row r="77" spans="1:4">
      <c r="A77" s="11" t="s">
        <v>679</v>
      </c>
      <c r="B77" s="50">
        <v>-1</v>
      </c>
      <c r="C77" s="50">
        <v>0</v>
      </c>
      <c r="D77" t="s">
        <v>3821</v>
      </c>
    </row>
    <row r="78" spans="1:4">
      <c r="A78" s="11" t="s">
        <v>523</v>
      </c>
      <c r="B78" s="50">
        <v>-1</v>
      </c>
      <c r="C78" s="50">
        <v>0</v>
      </c>
      <c r="D78" t="s">
        <v>3822</v>
      </c>
    </row>
    <row r="79" spans="1:4">
      <c r="A79" s="11" t="s">
        <v>539</v>
      </c>
      <c r="B79" s="50">
        <v>-1</v>
      </c>
      <c r="C79" s="50">
        <v>0</v>
      </c>
      <c r="D79" t="s">
        <v>3822</v>
      </c>
    </row>
    <row r="80" spans="1:4">
      <c r="A80" s="11" t="s">
        <v>738</v>
      </c>
      <c r="B80" s="50">
        <v>-1</v>
      </c>
      <c r="C80" s="50">
        <v>-1</v>
      </c>
      <c r="D80" t="s">
        <v>3821</v>
      </c>
    </row>
    <row r="81" spans="1:4">
      <c r="A81" s="11" t="s">
        <v>761</v>
      </c>
      <c r="B81" s="50">
        <v>-1</v>
      </c>
      <c r="C81" s="50">
        <v>-1</v>
      </c>
      <c r="D81" t="s">
        <v>3821</v>
      </c>
    </row>
    <row r="82" spans="1:4">
      <c r="A82" s="11" t="s">
        <v>689</v>
      </c>
      <c r="B82" s="50">
        <v>-1</v>
      </c>
      <c r="C82" s="50">
        <v>-1</v>
      </c>
      <c r="D82" t="s">
        <v>3820</v>
      </c>
    </row>
    <row r="83" spans="1:4">
      <c r="A83" s="11" t="s">
        <v>573</v>
      </c>
      <c r="B83" s="50">
        <v>-1</v>
      </c>
      <c r="C83" s="50">
        <v>-1</v>
      </c>
      <c r="D83" t="s">
        <v>3820</v>
      </c>
    </row>
    <row r="84" spans="1:4">
      <c r="A84" s="11" t="s">
        <v>540</v>
      </c>
      <c r="B84" s="50">
        <v>-1</v>
      </c>
      <c r="C84" s="50">
        <v>-2</v>
      </c>
      <c r="D84" t="s">
        <v>3820</v>
      </c>
    </row>
    <row r="85" spans="1:4">
      <c r="A85" s="11" t="s">
        <v>839</v>
      </c>
      <c r="B85" s="50">
        <v>-2</v>
      </c>
      <c r="C85" s="50">
        <v>-1</v>
      </c>
      <c r="D85" t="s">
        <v>3821</v>
      </c>
    </row>
    <row r="86" spans="1:4">
      <c r="A86" s="11" t="s">
        <v>824</v>
      </c>
      <c r="B86" s="50">
        <v>-2</v>
      </c>
      <c r="C86" s="50">
        <v>-1</v>
      </c>
      <c r="D86" t="s">
        <v>3821</v>
      </c>
    </row>
    <row r="87" spans="1:4">
      <c r="A87" s="11" t="s">
        <v>819</v>
      </c>
      <c r="B87" s="50">
        <v>-2</v>
      </c>
      <c r="C87" s="50">
        <v>-1</v>
      </c>
      <c r="D87" t="s">
        <v>3821</v>
      </c>
    </row>
    <row r="88" spans="1:4">
      <c r="A88" s="11" t="s">
        <v>838</v>
      </c>
      <c r="B88" s="50">
        <v>-2</v>
      </c>
      <c r="C88" s="50">
        <v>-1</v>
      </c>
      <c r="D88" t="s">
        <v>3821</v>
      </c>
    </row>
    <row r="89" spans="1:4">
      <c r="A89" s="11" t="s">
        <v>816</v>
      </c>
      <c r="B89" s="50">
        <v>-2</v>
      </c>
      <c r="C89" s="50">
        <v>-1</v>
      </c>
      <c r="D89" t="s">
        <v>3821</v>
      </c>
    </row>
    <row r="90" spans="1:4">
      <c r="A90" s="11" t="s">
        <v>808</v>
      </c>
      <c r="B90" s="50">
        <v>-2</v>
      </c>
      <c r="C90" s="50">
        <v>-1</v>
      </c>
      <c r="D90" t="s">
        <v>3821</v>
      </c>
    </row>
    <row r="91" spans="1:4">
      <c r="A91" s="11" t="s">
        <v>788</v>
      </c>
      <c r="B91" s="50">
        <v>-2</v>
      </c>
      <c r="C91" s="50">
        <v>-1</v>
      </c>
      <c r="D91" t="s">
        <v>3821</v>
      </c>
    </row>
    <row r="92" spans="1:4">
      <c r="A92" s="11" t="s">
        <v>785</v>
      </c>
      <c r="B92" s="50">
        <v>-2</v>
      </c>
      <c r="C92" s="50">
        <v>-1</v>
      </c>
      <c r="D92" t="s">
        <v>3821</v>
      </c>
    </row>
    <row r="93" spans="1:4">
      <c r="A93" s="11" t="s">
        <v>831</v>
      </c>
      <c r="B93" s="50">
        <v>-2</v>
      </c>
      <c r="C93" s="50">
        <v>-1</v>
      </c>
      <c r="D93" t="s">
        <v>3821</v>
      </c>
    </row>
    <row r="94" spans="1:4">
      <c r="A94" s="11" t="s">
        <v>651</v>
      </c>
      <c r="B94" s="50">
        <v>-2</v>
      </c>
      <c r="C94" s="50">
        <v>-1</v>
      </c>
      <c r="D94" t="s">
        <v>3821</v>
      </c>
    </row>
    <row r="95" spans="1:4">
      <c r="A95" s="11" t="s">
        <v>769</v>
      </c>
      <c r="B95" s="50">
        <v>-2</v>
      </c>
      <c r="C95" s="50">
        <v>-1</v>
      </c>
      <c r="D95" t="s">
        <v>3821</v>
      </c>
    </row>
    <row r="96" spans="1:4">
      <c r="A96" s="11" t="s">
        <v>635</v>
      </c>
      <c r="B96" s="50">
        <v>-2</v>
      </c>
      <c r="C96" s="50">
        <v>-1</v>
      </c>
      <c r="D96" t="s">
        <v>3821</v>
      </c>
    </row>
    <row r="97" spans="1:4">
      <c r="A97" s="11" t="s">
        <v>670</v>
      </c>
      <c r="B97" s="50">
        <v>-2</v>
      </c>
      <c r="C97" s="50">
        <v>-1</v>
      </c>
      <c r="D97" t="s">
        <v>3821</v>
      </c>
    </row>
    <row r="98" spans="1:4">
      <c r="A98" s="11" t="s">
        <v>570</v>
      </c>
      <c r="B98" s="50">
        <v>-2</v>
      </c>
      <c r="C98" s="50">
        <v>-1</v>
      </c>
      <c r="D98" t="s">
        <v>3820</v>
      </c>
    </row>
    <row r="99" spans="1:4">
      <c r="A99" s="11" t="s">
        <v>600</v>
      </c>
      <c r="B99" s="50">
        <v>-2</v>
      </c>
      <c r="C99" s="50">
        <v>-1</v>
      </c>
      <c r="D99" t="s">
        <v>3820</v>
      </c>
    </row>
    <row r="100" spans="1:4">
      <c r="A100" s="11" t="s">
        <v>732</v>
      </c>
      <c r="B100" s="50">
        <v>-2</v>
      </c>
      <c r="C100" s="50">
        <v>-2</v>
      </c>
      <c r="D100" t="s">
        <v>3821</v>
      </c>
    </row>
    <row r="101" spans="1:4">
      <c r="A101" s="11" t="s">
        <v>576</v>
      </c>
      <c r="B101" s="50">
        <v>-3</v>
      </c>
      <c r="C101" s="50">
        <v>-2</v>
      </c>
      <c r="D101">
        <v>-2</v>
      </c>
    </row>
    <row r="102" spans="1:4">
      <c r="A102" s="11" t="s">
        <v>830</v>
      </c>
      <c r="B102" s="50">
        <v>-3</v>
      </c>
      <c r="C102" s="50">
        <v>-2</v>
      </c>
      <c r="D102" t="s">
        <v>3821</v>
      </c>
    </row>
    <row r="103" spans="1:4">
      <c r="A103" s="11" t="s">
        <v>792</v>
      </c>
      <c r="B103" s="50">
        <v>-3</v>
      </c>
      <c r="C103" s="50">
        <v>-2</v>
      </c>
      <c r="D103" t="s">
        <v>3821</v>
      </c>
    </row>
    <row r="104" spans="1:4">
      <c r="A104" s="11" t="s">
        <v>827</v>
      </c>
      <c r="B104" s="50">
        <v>-3</v>
      </c>
      <c r="C104" s="50">
        <v>-2</v>
      </c>
      <c r="D104" t="s">
        <v>3821</v>
      </c>
    </row>
    <row r="105" spans="1:4">
      <c r="A105" s="11" t="s">
        <v>804</v>
      </c>
      <c r="B105" s="50">
        <v>-3</v>
      </c>
      <c r="C105" s="50">
        <v>-2</v>
      </c>
      <c r="D105" t="s">
        <v>3821</v>
      </c>
    </row>
    <row r="106" spans="1:4">
      <c r="A106" s="11" t="s">
        <v>548</v>
      </c>
      <c r="B106" s="50">
        <v>-3</v>
      </c>
      <c r="C106" s="50">
        <v>-2</v>
      </c>
      <c r="D106" t="s">
        <v>3820</v>
      </c>
    </row>
    <row r="107" spans="1:4">
      <c r="A107" s="11" t="s">
        <v>583</v>
      </c>
      <c r="B107" s="50">
        <v>-3</v>
      </c>
      <c r="C107" s="50">
        <v>-2</v>
      </c>
      <c r="D107" t="s">
        <v>3820</v>
      </c>
    </row>
    <row r="108" spans="1:4">
      <c r="A108" s="11" t="s">
        <v>596</v>
      </c>
      <c r="B108" s="50">
        <v>-3</v>
      </c>
      <c r="C108" s="50">
        <v>-2</v>
      </c>
      <c r="D108" t="s">
        <v>3820</v>
      </c>
    </row>
    <row r="109" spans="1:4">
      <c r="A109" s="11" t="s">
        <v>781</v>
      </c>
      <c r="B109" s="50">
        <v>-3</v>
      </c>
      <c r="C109" s="50">
        <v>-3</v>
      </c>
      <c r="D109" t="s">
        <v>3821</v>
      </c>
    </row>
    <row r="110" spans="1:4">
      <c r="A110" s="11" t="s">
        <v>809</v>
      </c>
      <c r="B110" s="50">
        <v>-4</v>
      </c>
      <c r="C110" s="50">
        <v>-3</v>
      </c>
      <c r="D110" t="s">
        <v>3821</v>
      </c>
    </row>
    <row r="111" spans="1:4">
      <c r="A111" s="11" t="s">
        <v>615</v>
      </c>
      <c r="B111" s="50">
        <v>-4</v>
      </c>
      <c r="C111" s="50">
        <v>-3</v>
      </c>
      <c r="D111" t="s">
        <v>3821</v>
      </c>
    </row>
    <row r="112" spans="1:4">
      <c r="A112" s="11" t="s">
        <v>645</v>
      </c>
      <c r="B112" s="50">
        <v>-4</v>
      </c>
      <c r="C112" s="50">
        <v>-3</v>
      </c>
      <c r="D112" t="s">
        <v>3821</v>
      </c>
    </row>
    <row r="113" spans="1:4">
      <c r="A113" s="11" t="s">
        <v>640</v>
      </c>
      <c r="B113" s="50">
        <v>-4</v>
      </c>
      <c r="C113" s="50">
        <v>-3</v>
      </c>
      <c r="D113" t="s">
        <v>3821</v>
      </c>
    </row>
    <row r="114" spans="1:4">
      <c r="A114" s="11" t="s">
        <v>834</v>
      </c>
      <c r="B114" s="50">
        <v>-4</v>
      </c>
      <c r="C114" s="50">
        <v>-3</v>
      </c>
      <c r="D114" t="s">
        <v>3821</v>
      </c>
    </row>
    <row r="115" spans="1:4">
      <c r="A115" s="11" t="s">
        <v>530</v>
      </c>
      <c r="B115" s="50">
        <v>-4</v>
      </c>
      <c r="C115" s="50">
        <v>-3</v>
      </c>
      <c r="D115" t="s">
        <v>3820</v>
      </c>
    </row>
    <row r="116" spans="1:4">
      <c r="A116" s="11" t="s">
        <v>592</v>
      </c>
      <c r="B116" s="50">
        <v>-4</v>
      </c>
      <c r="C116" s="50">
        <v>-3</v>
      </c>
      <c r="D116" t="s">
        <v>3820</v>
      </c>
    </row>
    <row r="117" spans="1:4">
      <c r="A117" s="11" t="s">
        <v>642</v>
      </c>
      <c r="B117" s="50">
        <v>-5</v>
      </c>
      <c r="C117" s="50">
        <v>-4</v>
      </c>
      <c r="D117" t="s">
        <v>3821</v>
      </c>
    </row>
    <row r="118" spans="1:4">
      <c r="A118" s="11" t="s">
        <v>586</v>
      </c>
      <c r="B118" s="50">
        <v>-5</v>
      </c>
      <c r="C118" s="50">
        <v>-4</v>
      </c>
      <c r="D118" t="s">
        <v>3820</v>
      </c>
    </row>
    <row r="119" spans="1:4">
      <c r="A119" s="11" t="s">
        <v>561</v>
      </c>
      <c r="B119" s="50">
        <v>-5</v>
      </c>
      <c r="C119" s="50">
        <v>-5</v>
      </c>
      <c r="D119" t="s">
        <v>3820</v>
      </c>
    </row>
    <row r="120" spans="1:4">
      <c r="A120" s="11" t="s">
        <v>638</v>
      </c>
      <c r="B120" s="50">
        <v>-6</v>
      </c>
      <c r="C120" s="50">
        <v>-5</v>
      </c>
      <c r="D120" t="s">
        <v>3821</v>
      </c>
    </row>
    <row r="121" spans="1:4">
      <c r="A121" s="11" t="s">
        <v>812</v>
      </c>
      <c r="B121" s="50">
        <v>-6</v>
      </c>
      <c r="C121" s="50">
        <v>-5</v>
      </c>
      <c r="D121" t="s">
        <v>3821</v>
      </c>
    </row>
    <row r="122" spans="1:4" s="53" customFormat="1">
      <c r="A122" s="51" t="s">
        <v>637</v>
      </c>
      <c r="B122" s="52">
        <v>-7</v>
      </c>
      <c r="C122" s="52">
        <v>-6</v>
      </c>
      <c r="D122" s="53" t="s">
        <v>3821</v>
      </c>
    </row>
    <row r="123" spans="1:4">
      <c r="B123" s="50"/>
      <c r="C123" s="50"/>
    </row>
    <row r="124" spans="1:4">
      <c r="B124" s="50"/>
      <c r="C124" s="50"/>
    </row>
  </sheetData>
  <autoFilter ref="A2:D2" xr:uid="{D8DAAC28-EB88-438B-9372-94AC26BB3D6F}">
    <sortState xmlns:xlrd2="http://schemas.microsoft.com/office/spreadsheetml/2017/richdata2" ref="A3:D122">
      <sortCondition descending="1" ref="B2"/>
    </sortState>
  </autoFilter>
  <conditionalFormatting sqref="A1:A1048576">
    <cfRule type="duplicateValues" dxfId="1" priority="1"/>
  </conditionalFormatting>
  <conditionalFormatting sqref="A2">
    <cfRule type="duplicateValues" dxfId="0" priority="2"/>
  </conditionalFormatting>
  <pageMargins left="0.7" right="0.7" top="0.75" bottom="0.75" header="0.3" footer="0.3"/>
  <pageSetup paperSize="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7"/>
  <sheetViews>
    <sheetView workbookViewId="0">
      <selection activeCell="D15" sqref="D15"/>
    </sheetView>
  </sheetViews>
  <sheetFormatPr defaultRowHeight="15"/>
  <cols>
    <col min="1" max="1" width="18.5703125" bestFit="1" customWidth="1"/>
    <col min="2" max="2" width="12.85546875" bestFit="1" customWidth="1"/>
    <col min="3" max="3" width="23.42578125" bestFit="1" customWidth="1"/>
    <col min="4" max="4" width="22.5703125" customWidth="1"/>
    <col min="5" max="6" width="9.140625" style="60"/>
    <col min="7" max="7" width="33.5703125" bestFit="1" customWidth="1"/>
    <col min="8" max="8" width="27.28515625" bestFit="1" customWidth="1"/>
  </cols>
  <sheetData>
    <row r="1" spans="1:8">
      <c r="A1" t="s">
        <v>3886</v>
      </c>
    </row>
    <row r="2" spans="1:8" s="2" customFormat="1">
      <c r="A2" s="2" t="s">
        <v>1387</v>
      </c>
      <c r="E2" s="61"/>
      <c r="F2" s="61"/>
    </row>
    <row r="3" spans="1:8" s="2" customFormat="1" ht="15.75" thickBot="1">
      <c r="A3" s="4" t="s">
        <v>931</v>
      </c>
      <c r="B3" s="4" t="s">
        <v>501</v>
      </c>
      <c r="C3" s="4" t="s">
        <v>502</v>
      </c>
      <c r="D3" s="4" t="s">
        <v>503</v>
      </c>
      <c r="E3" s="62" t="s">
        <v>504</v>
      </c>
      <c r="F3" s="62" t="s">
        <v>505</v>
      </c>
      <c r="G3" s="4" t="s">
        <v>506</v>
      </c>
      <c r="H3" s="4" t="s">
        <v>930</v>
      </c>
    </row>
    <row r="4" spans="1:8">
      <c r="A4" t="s">
        <v>513</v>
      </c>
      <c r="B4" s="7" t="s">
        <v>514</v>
      </c>
      <c r="C4" t="s">
        <v>3866</v>
      </c>
      <c r="D4" t="s">
        <v>3865</v>
      </c>
      <c r="E4" s="64">
        <v>1.8E-7</v>
      </c>
      <c r="F4" s="60">
        <v>0.31</v>
      </c>
      <c r="G4" t="s">
        <v>510</v>
      </c>
      <c r="H4" t="s">
        <v>515</v>
      </c>
    </row>
    <row r="5" spans="1:8">
      <c r="A5" t="s">
        <v>511</v>
      </c>
      <c r="B5" s="7" t="s">
        <v>512</v>
      </c>
      <c r="C5" t="s">
        <v>3866</v>
      </c>
      <c r="D5" t="s">
        <v>3865</v>
      </c>
      <c r="E5" s="64">
        <v>2.8000000000000002E-7</v>
      </c>
      <c r="F5" s="60">
        <v>-0.3</v>
      </c>
      <c r="G5" t="s">
        <v>510</v>
      </c>
      <c r="H5" t="s">
        <v>3867</v>
      </c>
    </row>
    <row r="6" spans="1:8" ht="15.75" thickBot="1">
      <c r="A6" s="5" t="s">
        <v>511</v>
      </c>
      <c r="B6" s="8" t="s">
        <v>512</v>
      </c>
      <c r="C6" s="5" t="s">
        <v>3866</v>
      </c>
      <c r="D6" s="5" t="s">
        <v>3865</v>
      </c>
      <c r="E6" s="65" t="s">
        <v>3870</v>
      </c>
      <c r="F6" s="63">
        <v>-0.28999999999999998</v>
      </c>
      <c r="G6" s="5" t="s">
        <v>3869</v>
      </c>
      <c r="H6" s="5" t="s">
        <v>3871</v>
      </c>
    </row>
    <row r="7" spans="1:8">
      <c r="A7" s="2" t="s">
        <v>1388</v>
      </c>
    </row>
    <row r="8" spans="1:8" ht="15.75" thickBot="1">
      <c r="A8" s="4" t="s">
        <v>931</v>
      </c>
      <c r="B8" s="4" t="s">
        <v>501</v>
      </c>
      <c r="C8" s="4" t="s">
        <v>502</v>
      </c>
      <c r="D8" s="4" t="s">
        <v>503</v>
      </c>
      <c r="E8" s="62" t="s">
        <v>504</v>
      </c>
      <c r="F8" s="62" t="s">
        <v>505</v>
      </c>
      <c r="G8" s="4" t="s">
        <v>506</v>
      </c>
    </row>
    <row r="9" spans="1:8">
      <c r="A9" t="s">
        <v>507</v>
      </c>
      <c r="B9" s="7" t="s">
        <v>508</v>
      </c>
      <c r="C9" t="s">
        <v>3866</v>
      </c>
      <c r="D9" t="s">
        <v>3865</v>
      </c>
      <c r="E9" s="64">
        <v>2.8999999999999998E-7</v>
      </c>
      <c r="F9" s="60">
        <v>-0.12</v>
      </c>
      <c r="G9" t="s">
        <v>510</v>
      </c>
    </row>
    <row r="10" spans="1:8">
      <c r="A10" t="s">
        <v>511</v>
      </c>
      <c r="B10" s="7" t="s">
        <v>512</v>
      </c>
      <c r="C10" t="s">
        <v>3866</v>
      </c>
      <c r="D10" t="s">
        <v>3865</v>
      </c>
      <c r="E10" s="60">
        <v>5.0999999999999997E-14</v>
      </c>
      <c r="F10" s="60">
        <v>-0.2</v>
      </c>
      <c r="G10" t="s">
        <v>510</v>
      </c>
    </row>
    <row r="11" spans="1:8" ht="15.75" thickBot="1">
      <c r="A11" s="5" t="s">
        <v>511</v>
      </c>
      <c r="B11" s="8" t="s">
        <v>512</v>
      </c>
      <c r="C11" s="5" t="s">
        <v>3866</v>
      </c>
      <c r="D11" s="5" t="s">
        <v>3865</v>
      </c>
      <c r="E11" s="63" t="s">
        <v>3868</v>
      </c>
      <c r="F11" s="63">
        <v>-0.18</v>
      </c>
      <c r="G11" s="5" t="s">
        <v>3869</v>
      </c>
    </row>
    <row r="12" spans="1:8">
      <c r="A12" t="s">
        <v>516</v>
      </c>
    </row>
    <row r="14" spans="1:8">
      <c r="E14" s="66"/>
    </row>
    <row r="17" spans="3:3">
      <c r="C17" s="59"/>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72"/>
  <sheetViews>
    <sheetView workbookViewId="0">
      <pane ySplit="2" topLeftCell="A3" activePane="bottomLeft" state="frozen"/>
      <selection pane="bottomLeft"/>
    </sheetView>
  </sheetViews>
  <sheetFormatPr defaultRowHeight="15"/>
  <cols>
    <col min="2" max="2" width="11.28515625" bestFit="1" customWidth="1"/>
    <col min="5" max="5" width="10.5703125" bestFit="1" customWidth="1"/>
    <col min="6" max="6" width="26.28515625" bestFit="1" customWidth="1"/>
    <col min="7" max="7" width="22.140625" bestFit="1" customWidth="1"/>
    <col min="8" max="8" width="18.85546875" bestFit="1" customWidth="1"/>
    <col min="9" max="9" width="20.140625" bestFit="1" customWidth="1"/>
    <col min="10" max="10" width="11.140625" bestFit="1" customWidth="1"/>
    <col min="14" max="14" width="21.42578125" bestFit="1" customWidth="1"/>
  </cols>
  <sheetData>
    <row r="1" spans="1:14">
      <c r="A1" t="s">
        <v>3887</v>
      </c>
    </row>
    <row r="2" spans="1:14" ht="15.75" thickBot="1">
      <c r="A2" s="4" t="s">
        <v>1431</v>
      </c>
      <c r="B2" s="4" t="s">
        <v>1396</v>
      </c>
      <c r="C2" s="4" t="s">
        <v>1393</v>
      </c>
      <c r="D2" s="4" t="s">
        <v>1429</v>
      </c>
      <c r="E2" s="4" t="s">
        <v>1430</v>
      </c>
      <c r="F2" s="4" t="s">
        <v>1389</v>
      </c>
      <c r="G2" s="4" t="s">
        <v>1390</v>
      </c>
      <c r="H2" s="4" t="s">
        <v>1391</v>
      </c>
      <c r="I2" s="4" t="s">
        <v>1392</v>
      </c>
      <c r="J2" s="4" t="s">
        <v>1394</v>
      </c>
      <c r="K2" s="4" t="s">
        <v>1395</v>
      </c>
      <c r="L2" s="4" t="s">
        <v>1397</v>
      </c>
      <c r="M2" s="4" t="s">
        <v>1398</v>
      </c>
      <c r="N2" s="4" t="s">
        <v>1399</v>
      </c>
    </row>
    <row r="3" spans="1:14">
      <c r="A3" t="s">
        <v>1081</v>
      </c>
      <c r="B3" t="s">
        <v>1432</v>
      </c>
      <c r="C3">
        <v>22</v>
      </c>
      <c r="D3">
        <v>22</v>
      </c>
      <c r="E3">
        <v>0</v>
      </c>
      <c r="F3">
        <v>2.0724637681159401</v>
      </c>
      <c r="G3">
        <v>0.28924413537584798</v>
      </c>
      <c r="H3">
        <v>0.482517482517482</v>
      </c>
      <c r="I3">
        <v>0.207792207792207</v>
      </c>
      <c r="J3">
        <v>5</v>
      </c>
      <c r="K3">
        <v>7.3181818181818103</v>
      </c>
      <c r="L3">
        <v>0.95125164690382003</v>
      </c>
      <c r="M3">
        <v>3820</v>
      </c>
      <c r="N3">
        <v>0.156126482213438</v>
      </c>
    </row>
    <row r="4" spans="1:14">
      <c r="A4" t="s">
        <v>768</v>
      </c>
      <c r="B4" t="s">
        <v>1432</v>
      </c>
      <c r="C4">
        <v>18</v>
      </c>
      <c r="D4">
        <v>12</v>
      </c>
      <c r="E4">
        <v>6</v>
      </c>
      <c r="F4">
        <v>2.0724637681159401</v>
      </c>
      <c r="G4">
        <v>0.29271062483978</v>
      </c>
      <c r="H4">
        <v>0.482517482517482</v>
      </c>
      <c r="I4">
        <v>0.23529411764705799</v>
      </c>
      <c r="J4">
        <v>4</v>
      </c>
      <c r="K4">
        <v>7.9444444444444402</v>
      </c>
      <c r="L4">
        <v>0.95125164690382003</v>
      </c>
      <c r="M4">
        <v>4622</v>
      </c>
      <c r="N4">
        <v>0.167874396135265</v>
      </c>
    </row>
    <row r="5" spans="1:14">
      <c r="A5" t="s">
        <v>747</v>
      </c>
      <c r="B5" t="s">
        <v>1432</v>
      </c>
      <c r="C5">
        <v>17</v>
      </c>
      <c r="D5">
        <v>9</v>
      </c>
      <c r="E5">
        <v>8</v>
      </c>
      <c r="F5">
        <v>2.1159420289855002</v>
      </c>
      <c r="G5">
        <v>0.23611256012151099</v>
      </c>
      <c r="H5">
        <v>0.47260273972602701</v>
      </c>
      <c r="I5">
        <v>0.27205882352941102</v>
      </c>
      <c r="J5">
        <v>5</v>
      </c>
      <c r="K5">
        <v>8.2352941176470509</v>
      </c>
      <c r="L5">
        <v>0.94927536231884002</v>
      </c>
      <c r="M5">
        <v>3910</v>
      </c>
      <c r="N5">
        <v>0.17519181585677701</v>
      </c>
    </row>
    <row r="6" spans="1:14">
      <c r="A6" t="s">
        <v>1092</v>
      </c>
      <c r="B6" t="s">
        <v>1432</v>
      </c>
      <c r="C6">
        <v>14</v>
      </c>
      <c r="D6">
        <v>12</v>
      </c>
      <c r="E6">
        <v>2</v>
      </c>
      <c r="F6">
        <v>2.2753623188405698</v>
      </c>
      <c r="G6">
        <v>7.5259246295051901E-2</v>
      </c>
      <c r="H6">
        <v>0.43949044585987201</v>
      </c>
      <c r="I6">
        <v>0.36263736263736202</v>
      </c>
      <c r="J6">
        <v>5</v>
      </c>
      <c r="K6">
        <v>9.6428571428571406</v>
      </c>
      <c r="L6">
        <v>0.94202898550724601</v>
      </c>
      <c r="M6">
        <v>1544</v>
      </c>
      <c r="N6">
        <v>0.214285714285714</v>
      </c>
    </row>
    <row r="7" spans="1:14">
      <c r="A7" t="s">
        <v>799</v>
      </c>
      <c r="B7" t="s">
        <v>1432</v>
      </c>
      <c r="C7">
        <v>13</v>
      </c>
      <c r="D7">
        <v>5</v>
      </c>
      <c r="E7">
        <v>8</v>
      </c>
      <c r="F7">
        <v>2.3043478260869499</v>
      </c>
      <c r="G7">
        <v>7.36606578038803E-2</v>
      </c>
      <c r="H7">
        <v>0.43396226415094302</v>
      </c>
      <c r="I7">
        <v>0.41025641025641002</v>
      </c>
      <c r="J7">
        <v>5</v>
      </c>
      <c r="K7">
        <v>10.615384615384601</v>
      </c>
      <c r="L7">
        <v>0.94071146245059201</v>
      </c>
      <c r="M7">
        <v>1520</v>
      </c>
      <c r="N7">
        <v>0.23076923076923</v>
      </c>
    </row>
    <row r="8" spans="1:14">
      <c r="A8" t="s">
        <v>1077</v>
      </c>
      <c r="B8" t="s">
        <v>1432</v>
      </c>
      <c r="C8">
        <v>13</v>
      </c>
      <c r="D8">
        <v>4</v>
      </c>
      <c r="E8">
        <v>9</v>
      </c>
      <c r="F8">
        <v>2.3333333333333299</v>
      </c>
      <c r="G8">
        <v>0.107972322742143</v>
      </c>
      <c r="H8">
        <v>0.42857142857142799</v>
      </c>
      <c r="I8">
        <v>0.34615384615384598</v>
      </c>
      <c r="J8">
        <v>5</v>
      </c>
      <c r="K8">
        <v>9.6153846153846096</v>
      </c>
      <c r="L8">
        <v>0.939393939393939</v>
      </c>
      <c r="M8">
        <v>1854</v>
      </c>
      <c r="N8">
        <v>0.22182468694096599</v>
      </c>
    </row>
    <row r="9" spans="1:14">
      <c r="A9" t="s">
        <v>740</v>
      </c>
      <c r="B9" t="s">
        <v>1432</v>
      </c>
      <c r="C9">
        <v>10</v>
      </c>
      <c r="D9">
        <v>1</v>
      </c>
      <c r="E9">
        <v>9</v>
      </c>
      <c r="F9">
        <v>2.37681159420289</v>
      </c>
      <c r="G9">
        <v>6.3755830699564697E-2</v>
      </c>
      <c r="H9">
        <v>0.42073170731707299</v>
      </c>
      <c r="I9">
        <v>0.422222222222222</v>
      </c>
      <c r="J9">
        <v>5</v>
      </c>
      <c r="K9">
        <v>11.1</v>
      </c>
      <c r="L9">
        <v>0.937417654808959</v>
      </c>
      <c r="M9">
        <v>1236</v>
      </c>
      <c r="N9">
        <v>0.26190476190476097</v>
      </c>
    </row>
    <row r="10" spans="1:14">
      <c r="A10" t="s">
        <v>734</v>
      </c>
      <c r="B10" t="s">
        <v>1432</v>
      </c>
      <c r="C10">
        <v>9</v>
      </c>
      <c r="D10">
        <v>0</v>
      </c>
      <c r="E10">
        <v>9</v>
      </c>
      <c r="F10">
        <v>2.6666666666666599</v>
      </c>
      <c r="G10">
        <v>5.4683880579021203E-2</v>
      </c>
      <c r="H10">
        <v>0.375</v>
      </c>
      <c r="I10">
        <v>0.194444444444444</v>
      </c>
      <c r="J10">
        <v>6</v>
      </c>
      <c r="K10">
        <v>8.3333333333333304</v>
      </c>
      <c r="L10">
        <v>0.92424242424242398</v>
      </c>
      <c r="M10">
        <v>1064</v>
      </c>
      <c r="N10">
        <v>0.25</v>
      </c>
    </row>
    <row r="11" spans="1:14">
      <c r="A11" t="s">
        <v>744</v>
      </c>
      <c r="B11" t="s">
        <v>1432</v>
      </c>
      <c r="C11">
        <v>9</v>
      </c>
      <c r="D11">
        <v>2</v>
      </c>
      <c r="E11">
        <v>7</v>
      </c>
      <c r="F11">
        <v>2.7101449275362302</v>
      </c>
      <c r="G11">
        <v>4.3741350295058698E-2</v>
      </c>
      <c r="H11">
        <v>0.36898395721925098</v>
      </c>
      <c r="I11">
        <v>0.33333333333333298</v>
      </c>
      <c r="J11">
        <v>6</v>
      </c>
      <c r="K11">
        <v>9.7777777777777697</v>
      </c>
      <c r="L11">
        <v>0.92226613965744397</v>
      </c>
      <c r="M11">
        <v>1084</v>
      </c>
      <c r="N11">
        <v>0.30208333333333298</v>
      </c>
    </row>
    <row r="12" spans="1:14">
      <c r="A12" t="s">
        <v>1079</v>
      </c>
      <c r="B12" t="s">
        <v>1432</v>
      </c>
      <c r="C12">
        <v>8</v>
      </c>
      <c r="D12">
        <v>0</v>
      </c>
      <c r="E12">
        <v>8</v>
      </c>
      <c r="F12">
        <v>2.4637681159420199</v>
      </c>
      <c r="G12">
        <v>4.1432778645054798E-2</v>
      </c>
      <c r="H12">
        <v>0.40588235294117597</v>
      </c>
      <c r="I12">
        <v>0.60714285714285698</v>
      </c>
      <c r="J12">
        <v>5</v>
      </c>
      <c r="K12">
        <v>12.75</v>
      </c>
      <c r="L12">
        <v>0.93346508563899799</v>
      </c>
      <c r="M12">
        <v>570</v>
      </c>
      <c r="N12">
        <v>0.32371794871794801</v>
      </c>
    </row>
    <row r="13" spans="1:14">
      <c r="A13" t="s">
        <v>704</v>
      </c>
      <c r="B13" t="s">
        <v>684</v>
      </c>
      <c r="C13">
        <v>7</v>
      </c>
      <c r="D13">
        <v>2</v>
      </c>
      <c r="E13">
        <v>5</v>
      </c>
      <c r="F13">
        <v>2.72463768115942</v>
      </c>
      <c r="G13">
        <v>6.1942313157146899E-2</v>
      </c>
      <c r="H13">
        <v>0.36702127659574402</v>
      </c>
      <c r="I13">
        <v>0.38095238095237999</v>
      </c>
      <c r="J13">
        <v>5</v>
      </c>
      <c r="K13">
        <v>8.8571428571428505</v>
      </c>
      <c r="L13">
        <v>0.92160737812911697</v>
      </c>
      <c r="M13">
        <v>854</v>
      </c>
      <c r="N13">
        <v>0.30541871921182201</v>
      </c>
    </row>
    <row r="14" spans="1:14">
      <c r="A14" t="s">
        <v>1407</v>
      </c>
      <c r="B14" t="s">
        <v>1432</v>
      </c>
      <c r="C14">
        <v>7</v>
      </c>
      <c r="D14">
        <v>0</v>
      </c>
      <c r="E14">
        <v>7</v>
      </c>
      <c r="F14">
        <v>2.5362318840579698</v>
      </c>
      <c r="G14">
        <v>3.9292264995589798E-2</v>
      </c>
      <c r="H14">
        <v>0.39428571428571402</v>
      </c>
      <c r="I14">
        <v>0.61904761904761896</v>
      </c>
      <c r="J14">
        <v>5</v>
      </c>
      <c r="K14">
        <v>13.1428571428571</v>
      </c>
      <c r="L14">
        <v>0.93017127799736399</v>
      </c>
      <c r="M14">
        <v>614</v>
      </c>
      <c r="N14">
        <v>0.36111111111111099</v>
      </c>
    </row>
    <row r="15" spans="1:14">
      <c r="A15" t="s">
        <v>1408</v>
      </c>
      <c r="B15" t="s">
        <v>1432</v>
      </c>
      <c r="C15">
        <v>7</v>
      </c>
      <c r="D15">
        <v>7</v>
      </c>
      <c r="E15">
        <v>0</v>
      </c>
      <c r="F15">
        <v>3.52173913043478</v>
      </c>
      <c r="G15">
        <v>7.4452969593634497E-2</v>
      </c>
      <c r="H15">
        <v>0.28395061728394999</v>
      </c>
      <c r="I15">
        <v>0.38095238095237999</v>
      </c>
      <c r="J15">
        <v>6</v>
      </c>
      <c r="K15">
        <v>3.71428571428571</v>
      </c>
      <c r="L15">
        <v>0.88537549407114602</v>
      </c>
      <c r="M15">
        <v>1806</v>
      </c>
      <c r="N15">
        <v>0.39682539682539603</v>
      </c>
    </row>
    <row r="16" spans="1:14">
      <c r="A16" t="s">
        <v>1400</v>
      </c>
      <c r="B16" t="s">
        <v>1432</v>
      </c>
      <c r="C16">
        <v>6</v>
      </c>
      <c r="D16">
        <v>4</v>
      </c>
      <c r="E16">
        <v>2</v>
      </c>
      <c r="F16">
        <v>2.8405797101449202</v>
      </c>
      <c r="G16">
        <v>4.2132205910978202E-2</v>
      </c>
      <c r="H16">
        <v>0.35204081632653</v>
      </c>
      <c r="I16">
        <v>0.133333333333333</v>
      </c>
      <c r="J16">
        <v>5</v>
      </c>
      <c r="K16">
        <v>6.6666666666666599</v>
      </c>
      <c r="L16">
        <v>0.91633728590250296</v>
      </c>
      <c r="M16">
        <v>708</v>
      </c>
      <c r="N16">
        <v>0.26388888888888801</v>
      </c>
    </row>
    <row r="17" spans="1:14">
      <c r="A17" t="s">
        <v>698</v>
      </c>
      <c r="B17" t="s">
        <v>684</v>
      </c>
      <c r="C17">
        <v>6</v>
      </c>
      <c r="D17">
        <v>2</v>
      </c>
      <c r="E17">
        <v>4</v>
      </c>
      <c r="F17">
        <v>2.5797101449275299</v>
      </c>
      <c r="G17">
        <v>3.8208949334269E-3</v>
      </c>
      <c r="H17">
        <v>0.38764044943820197</v>
      </c>
      <c r="I17">
        <v>0.66666666666666596</v>
      </c>
      <c r="J17">
        <v>5</v>
      </c>
      <c r="K17">
        <v>13.5</v>
      </c>
      <c r="L17">
        <v>0.92819499341238398</v>
      </c>
      <c r="M17">
        <v>202</v>
      </c>
      <c r="N17">
        <v>0.375</v>
      </c>
    </row>
    <row r="18" spans="1:14">
      <c r="A18" t="s">
        <v>737</v>
      </c>
      <c r="B18" t="s">
        <v>1432</v>
      </c>
      <c r="C18">
        <v>6</v>
      </c>
      <c r="D18">
        <v>2</v>
      </c>
      <c r="E18">
        <v>4</v>
      </c>
      <c r="F18">
        <v>2.8115942028985499</v>
      </c>
      <c r="G18">
        <v>6.2273170137620203E-2</v>
      </c>
      <c r="H18">
        <v>0.35567010309278302</v>
      </c>
      <c r="I18">
        <v>0.33333333333333298</v>
      </c>
      <c r="J18">
        <v>6</v>
      </c>
      <c r="K18">
        <v>9.8333333333333304</v>
      </c>
      <c r="L18">
        <v>0.91765480895915597</v>
      </c>
      <c r="M18">
        <v>1050</v>
      </c>
      <c r="N18">
        <v>0.33333333333333298</v>
      </c>
    </row>
    <row r="19" spans="1:14">
      <c r="A19" t="s">
        <v>1405</v>
      </c>
      <c r="B19" t="s">
        <v>1432</v>
      </c>
      <c r="C19">
        <v>6</v>
      </c>
      <c r="D19">
        <v>0</v>
      </c>
      <c r="E19">
        <v>6</v>
      </c>
      <c r="F19">
        <v>3.5362318840579698</v>
      </c>
      <c r="G19">
        <v>4.5467462347257702E-2</v>
      </c>
      <c r="H19">
        <v>0.28278688524590101</v>
      </c>
      <c r="I19">
        <v>0.53333333333333299</v>
      </c>
      <c r="J19">
        <v>6</v>
      </c>
      <c r="K19">
        <v>4.3333333333333304</v>
      </c>
      <c r="L19">
        <v>0.88471673254281902</v>
      </c>
      <c r="M19">
        <v>1438</v>
      </c>
      <c r="N19">
        <v>0.43333333333333302</v>
      </c>
    </row>
    <row r="20" spans="1:14">
      <c r="A20" t="s">
        <v>706</v>
      </c>
      <c r="B20" t="s">
        <v>684</v>
      </c>
      <c r="C20">
        <v>5</v>
      </c>
      <c r="D20">
        <v>2</v>
      </c>
      <c r="E20">
        <v>3</v>
      </c>
      <c r="F20">
        <v>3.2608695652173898</v>
      </c>
      <c r="G20">
        <v>1.15377530019473E-2</v>
      </c>
      <c r="H20">
        <v>0.30666666666666598</v>
      </c>
      <c r="I20">
        <v>0.4</v>
      </c>
      <c r="J20">
        <v>6</v>
      </c>
      <c r="K20">
        <v>5</v>
      </c>
      <c r="L20">
        <v>0.89723320158102704</v>
      </c>
      <c r="M20">
        <v>134</v>
      </c>
      <c r="N20">
        <v>0.34285714285714203</v>
      </c>
    </row>
    <row r="21" spans="1:14">
      <c r="A21" t="s">
        <v>650</v>
      </c>
      <c r="B21" t="s">
        <v>684</v>
      </c>
      <c r="C21">
        <v>5</v>
      </c>
      <c r="D21">
        <v>1</v>
      </c>
      <c r="E21">
        <v>4</v>
      </c>
      <c r="F21">
        <v>2.60869565217391</v>
      </c>
      <c r="G21">
        <v>0</v>
      </c>
      <c r="H21">
        <v>0.38333333333333303</v>
      </c>
      <c r="I21">
        <v>1</v>
      </c>
      <c r="J21">
        <v>5</v>
      </c>
      <c r="K21">
        <v>16.8</v>
      </c>
      <c r="L21">
        <v>0.92687747035573098</v>
      </c>
      <c r="M21">
        <v>0</v>
      </c>
      <c r="N21">
        <v>0.48</v>
      </c>
    </row>
    <row r="22" spans="1:14">
      <c r="A22" t="s">
        <v>1415</v>
      </c>
      <c r="B22" t="s">
        <v>684</v>
      </c>
      <c r="C22">
        <v>5</v>
      </c>
      <c r="D22">
        <v>4</v>
      </c>
      <c r="E22">
        <v>1</v>
      </c>
      <c r="F22">
        <v>2.7101449275362302</v>
      </c>
      <c r="G22">
        <v>0.208013640238704</v>
      </c>
      <c r="H22">
        <v>0.36898395721925098</v>
      </c>
      <c r="I22">
        <v>0.4</v>
      </c>
      <c r="J22">
        <v>5</v>
      </c>
      <c r="K22">
        <v>10.6</v>
      </c>
      <c r="L22">
        <v>0.92226613965744397</v>
      </c>
      <c r="M22">
        <v>4956</v>
      </c>
      <c r="N22">
        <v>0.36551724137931002</v>
      </c>
    </row>
    <row r="23" spans="1:14">
      <c r="A23" t="s">
        <v>719</v>
      </c>
      <c r="B23" t="s">
        <v>684</v>
      </c>
      <c r="C23">
        <v>5</v>
      </c>
      <c r="D23">
        <v>4</v>
      </c>
      <c r="E23">
        <v>1</v>
      </c>
      <c r="F23">
        <v>2.8405797101449202</v>
      </c>
      <c r="G23">
        <v>1.02558897955317E-2</v>
      </c>
      <c r="H23">
        <v>0.35204081632653</v>
      </c>
      <c r="I23">
        <v>0.5</v>
      </c>
      <c r="J23">
        <v>6</v>
      </c>
      <c r="K23">
        <v>8.8000000000000007</v>
      </c>
      <c r="L23">
        <v>0.91633728590250296</v>
      </c>
      <c r="M23">
        <v>292</v>
      </c>
      <c r="N23">
        <v>0.30344827586206802</v>
      </c>
    </row>
    <row r="24" spans="1:14">
      <c r="A24" t="s">
        <v>717</v>
      </c>
      <c r="B24" t="s">
        <v>684</v>
      </c>
      <c r="C24">
        <v>5</v>
      </c>
      <c r="D24">
        <v>1</v>
      </c>
      <c r="E24">
        <v>4</v>
      </c>
      <c r="F24">
        <v>3.5652173913043401</v>
      </c>
      <c r="G24">
        <v>1.7760727479397501E-2</v>
      </c>
      <c r="H24">
        <v>0.28048780487804797</v>
      </c>
      <c r="I24">
        <v>0.7</v>
      </c>
      <c r="J24">
        <v>6</v>
      </c>
      <c r="K24">
        <v>4.8</v>
      </c>
      <c r="L24">
        <v>0.88339920948616601</v>
      </c>
      <c r="M24">
        <v>714</v>
      </c>
      <c r="N24">
        <v>0.53333333333333299</v>
      </c>
    </row>
    <row r="25" spans="1:14">
      <c r="A25" t="s">
        <v>1403</v>
      </c>
      <c r="B25" t="s">
        <v>684</v>
      </c>
      <c r="C25">
        <v>4</v>
      </c>
      <c r="D25">
        <v>2</v>
      </c>
      <c r="E25">
        <v>2</v>
      </c>
      <c r="F25">
        <v>2.9420289855072399</v>
      </c>
      <c r="G25">
        <v>7.6871811526542898E-3</v>
      </c>
      <c r="H25">
        <v>0.33990147783251201</v>
      </c>
      <c r="I25">
        <v>0.5</v>
      </c>
      <c r="J25">
        <v>6</v>
      </c>
      <c r="K25">
        <v>9</v>
      </c>
      <c r="L25">
        <v>0.91172595520421595</v>
      </c>
      <c r="M25">
        <v>246</v>
      </c>
      <c r="N25">
        <v>0.34615384615384598</v>
      </c>
    </row>
    <row r="26" spans="1:14">
      <c r="A26" t="s">
        <v>708</v>
      </c>
      <c r="B26" t="s">
        <v>684</v>
      </c>
      <c r="C26">
        <v>4</v>
      </c>
      <c r="D26">
        <v>3</v>
      </c>
      <c r="E26">
        <v>1</v>
      </c>
      <c r="F26">
        <v>3.2028985507246301</v>
      </c>
      <c r="G26">
        <v>4.0465703189488302E-3</v>
      </c>
      <c r="H26">
        <v>0.31221719457013503</v>
      </c>
      <c r="I26">
        <v>0.66666666666666596</v>
      </c>
      <c r="J26">
        <v>6</v>
      </c>
      <c r="K26">
        <v>7</v>
      </c>
      <c r="L26">
        <v>0.89986824769433404</v>
      </c>
      <c r="M26">
        <v>92</v>
      </c>
      <c r="N26">
        <v>0.4375</v>
      </c>
    </row>
    <row r="27" spans="1:14">
      <c r="A27" t="s">
        <v>1409</v>
      </c>
      <c r="B27" t="s">
        <v>1432</v>
      </c>
      <c r="C27">
        <v>4</v>
      </c>
      <c r="D27">
        <v>4</v>
      </c>
      <c r="E27">
        <v>0</v>
      </c>
      <c r="F27">
        <v>3.0724637681159401</v>
      </c>
      <c r="G27">
        <v>2.9990764421710701E-2</v>
      </c>
      <c r="H27">
        <v>0.32547169811320698</v>
      </c>
      <c r="I27">
        <v>0.16666666666666599</v>
      </c>
      <c r="J27">
        <v>6</v>
      </c>
      <c r="K27">
        <v>8.25</v>
      </c>
      <c r="L27">
        <v>0.90579710144927505</v>
      </c>
      <c r="M27">
        <v>546</v>
      </c>
      <c r="N27">
        <v>0.40789473684210498</v>
      </c>
    </row>
    <row r="28" spans="1:14">
      <c r="A28" t="s">
        <v>766</v>
      </c>
      <c r="B28" t="s">
        <v>1432</v>
      </c>
      <c r="C28">
        <v>4</v>
      </c>
      <c r="D28">
        <v>2</v>
      </c>
      <c r="E28">
        <v>2</v>
      </c>
      <c r="F28">
        <v>2.7101449275362302</v>
      </c>
      <c r="G28">
        <v>5.7118499573742501E-2</v>
      </c>
      <c r="H28">
        <v>0.36898395721925098</v>
      </c>
      <c r="I28">
        <v>0.5</v>
      </c>
      <c r="J28">
        <v>5</v>
      </c>
      <c r="K28">
        <v>13.75</v>
      </c>
      <c r="L28">
        <v>0.92226613965744397</v>
      </c>
      <c r="M28">
        <v>640</v>
      </c>
      <c r="N28">
        <v>0.45</v>
      </c>
    </row>
    <row r="29" spans="1:14">
      <c r="A29" t="s">
        <v>1401</v>
      </c>
      <c r="B29" t="s">
        <v>684</v>
      </c>
      <c r="C29">
        <v>3</v>
      </c>
      <c r="D29">
        <v>2</v>
      </c>
      <c r="E29">
        <v>1</v>
      </c>
      <c r="F29">
        <v>3.1739130434782599</v>
      </c>
      <c r="G29">
        <v>1.4370965777615299E-3</v>
      </c>
      <c r="H29">
        <v>0.31506849315068403</v>
      </c>
      <c r="I29">
        <v>0.66666666666666596</v>
      </c>
      <c r="J29">
        <v>6</v>
      </c>
      <c r="K29">
        <v>9.3333333333333304</v>
      </c>
      <c r="L29">
        <v>0.90118577075098805</v>
      </c>
      <c r="M29">
        <v>32</v>
      </c>
      <c r="N29">
        <v>0.49122807017543801</v>
      </c>
    </row>
    <row r="30" spans="1:14">
      <c r="A30" t="s">
        <v>723</v>
      </c>
      <c r="B30" t="s">
        <v>684</v>
      </c>
      <c r="C30">
        <v>3</v>
      </c>
      <c r="D30">
        <v>3</v>
      </c>
      <c r="E30">
        <v>0</v>
      </c>
      <c r="F30">
        <v>2.7826086956521698</v>
      </c>
      <c r="G30">
        <v>3.1493998565609799E-3</v>
      </c>
      <c r="H30">
        <v>0.359375</v>
      </c>
      <c r="I30">
        <v>0.33333333333333298</v>
      </c>
      <c r="J30">
        <v>5</v>
      </c>
      <c r="K30">
        <v>14.6666666666666</v>
      </c>
      <c r="L30">
        <v>0.91897233201580997</v>
      </c>
      <c r="M30">
        <v>160</v>
      </c>
      <c r="N30">
        <v>0.530864197530864</v>
      </c>
    </row>
    <row r="31" spans="1:14">
      <c r="A31" t="s">
        <v>1406</v>
      </c>
      <c r="B31" t="s">
        <v>684</v>
      </c>
      <c r="C31">
        <v>3</v>
      </c>
      <c r="D31">
        <v>2</v>
      </c>
      <c r="E31">
        <v>1</v>
      </c>
      <c r="F31">
        <v>4.4637681159420204</v>
      </c>
      <c r="G31">
        <v>2.8985507246376802E-2</v>
      </c>
      <c r="H31">
        <v>0.22402597402597399</v>
      </c>
      <c r="I31">
        <v>0.33333333333333298</v>
      </c>
      <c r="J31">
        <v>7</v>
      </c>
      <c r="K31">
        <v>4.6666666666666599</v>
      </c>
      <c r="L31">
        <v>0.84255599472990705</v>
      </c>
      <c r="M31">
        <v>730</v>
      </c>
      <c r="N31">
        <v>0.61904761904761896</v>
      </c>
    </row>
    <row r="32" spans="1:14">
      <c r="A32" t="s">
        <v>1413</v>
      </c>
      <c r="B32" t="s">
        <v>1432</v>
      </c>
      <c r="C32">
        <v>3</v>
      </c>
      <c r="D32">
        <v>0</v>
      </c>
      <c r="E32">
        <v>3</v>
      </c>
      <c r="F32">
        <v>2.9275362318840501</v>
      </c>
      <c r="G32">
        <v>2.8985507246376802E-2</v>
      </c>
      <c r="H32">
        <v>0.341584158415841</v>
      </c>
      <c r="I32">
        <v>0.33333333333333298</v>
      </c>
      <c r="J32">
        <v>6</v>
      </c>
      <c r="K32">
        <v>12</v>
      </c>
      <c r="L32">
        <v>0.91238471673254196</v>
      </c>
      <c r="M32">
        <v>362</v>
      </c>
      <c r="N32">
        <v>0.44871794871794801</v>
      </c>
    </row>
    <row r="33" spans="1:14">
      <c r="A33" t="s">
        <v>1416</v>
      </c>
      <c r="B33" t="s">
        <v>684</v>
      </c>
      <c r="C33">
        <v>3</v>
      </c>
      <c r="D33">
        <v>2</v>
      </c>
      <c r="E33">
        <v>1</v>
      </c>
      <c r="F33">
        <v>4.4782608695652097</v>
      </c>
      <c r="G33">
        <v>0</v>
      </c>
      <c r="H33">
        <v>0.223300970873786</v>
      </c>
      <c r="I33">
        <v>1</v>
      </c>
      <c r="J33">
        <v>7</v>
      </c>
      <c r="K33">
        <v>6</v>
      </c>
      <c r="L33">
        <v>0.84189723320158005</v>
      </c>
      <c r="M33">
        <v>0</v>
      </c>
      <c r="N33">
        <v>0.85714285714285698</v>
      </c>
    </row>
    <row r="34" spans="1:14">
      <c r="A34" t="s">
        <v>1055</v>
      </c>
      <c r="B34" t="s">
        <v>1432</v>
      </c>
      <c r="C34">
        <v>3</v>
      </c>
      <c r="D34">
        <v>2</v>
      </c>
      <c r="E34">
        <v>1</v>
      </c>
      <c r="F34">
        <v>3.10144927536231</v>
      </c>
      <c r="G34">
        <v>2.9423666699881501E-2</v>
      </c>
      <c r="H34">
        <v>0.322429906542056</v>
      </c>
      <c r="I34">
        <v>0.33333333333333298</v>
      </c>
      <c r="J34">
        <v>6</v>
      </c>
      <c r="K34">
        <v>9.3333333333333304</v>
      </c>
      <c r="L34">
        <v>0.90447957839262105</v>
      </c>
      <c r="M34">
        <v>470</v>
      </c>
      <c r="N34">
        <v>0.47368421052631499</v>
      </c>
    </row>
    <row r="35" spans="1:14">
      <c r="A35" t="s">
        <v>1417</v>
      </c>
      <c r="B35" t="s">
        <v>684</v>
      </c>
      <c r="C35">
        <v>3</v>
      </c>
      <c r="D35">
        <v>2</v>
      </c>
      <c r="E35">
        <v>1</v>
      </c>
      <c r="F35">
        <v>4.4782608695652097</v>
      </c>
      <c r="G35">
        <v>0</v>
      </c>
      <c r="H35">
        <v>0.223300970873786</v>
      </c>
      <c r="I35">
        <v>1</v>
      </c>
      <c r="J35">
        <v>7</v>
      </c>
      <c r="K35">
        <v>6</v>
      </c>
      <c r="L35">
        <v>0.84189723320158005</v>
      </c>
      <c r="M35">
        <v>0</v>
      </c>
      <c r="N35">
        <v>0.85714285714285698</v>
      </c>
    </row>
    <row r="36" spans="1:14">
      <c r="A36" t="s">
        <v>690</v>
      </c>
      <c r="B36" t="s">
        <v>684</v>
      </c>
      <c r="C36">
        <v>3</v>
      </c>
      <c r="D36">
        <v>0</v>
      </c>
      <c r="E36">
        <v>3</v>
      </c>
      <c r="F36">
        <v>2.6811594202898501</v>
      </c>
      <c r="G36">
        <v>8.4398976982097099E-2</v>
      </c>
      <c r="H36">
        <v>0.37297297297297299</v>
      </c>
      <c r="I36">
        <v>0.33333333333333298</v>
      </c>
      <c r="J36">
        <v>5</v>
      </c>
      <c r="K36">
        <v>14</v>
      </c>
      <c r="L36">
        <v>0.92358366271409698</v>
      </c>
      <c r="M36">
        <v>702</v>
      </c>
      <c r="N36">
        <v>0.45555555555555499</v>
      </c>
    </row>
    <row r="37" spans="1:14">
      <c r="A37" t="s">
        <v>1421</v>
      </c>
      <c r="B37" t="s">
        <v>684</v>
      </c>
      <c r="C37">
        <v>3</v>
      </c>
      <c r="D37">
        <v>1</v>
      </c>
      <c r="E37">
        <v>2</v>
      </c>
      <c r="F37">
        <v>3.5652173913043401</v>
      </c>
      <c r="G37" s="1">
        <v>6.3989363861486595E-4</v>
      </c>
      <c r="H37">
        <v>0.28048780487804797</v>
      </c>
      <c r="I37">
        <v>0.66666666666666596</v>
      </c>
      <c r="J37">
        <v>7</v>
      </c>
      <c r="K37">
        <v>6</v>
      </c>
      <c r="L37">
        <v>0.88339920948616601</v>
      </c>
      <c r="M37">
        <v>14</v>
      </c>
      <c r="N37">
        <v>0.54545454545454497</v>
      </c>
    </row>
    <row r="38" spans="1:14">
      <c r="A38" t="s">
        <v>710</v>
      </c>
      <c r="B38" t="s">
        <v>684</v>
      </c>
      <c r="C38">
        <v>3</v>
      </c>
      <c r="D38">
        <v>3</v>
      </c>
      <c r="E38">
        <v>0</v>
      </c>
      <c r="F38">
        <v>3.5652173913043401</v>
      </c>
      <c r="G38">
        <v>0</v>
      </c>
      <c r="H38">
        <v>0.28048780487804797</v>
      </c>
      <c r="I38">
        <v>1</v>
      </c>
      <c r="J38">
        <v>6</v>
      </c>
      <c r="K38">
        <v>5.3333333333333304</v>
      </c>
      <c r="L38">
        <v>0.88339920948616601</v>
      </c>
      <c r="M38">
        <v>0</v>
      </c>
      <c r="N38">
        <v>0.66666666666666596</v>
      </c>
    </row>
    <row r="39" spans="1:14">
      <c r="A39" t="s">
        <v>509</v>
      </c>
      <c r="B39" t="s">
        <v>1428</v>
      </c>
      <c r="C39">
        <v>3</v>
      </c>
      <c r="D39">
        <v>0</v>
      </c>
      <c r="E39">
        <v>3</v>
      </c>
      <c r="F39">
        <v>4.2028985507246297</v>
      </c>
      <c r="G39">
        <v>2.3444160272804702E-3</v>
      </c>
      <c r="H39">
        <v>0.23793103448275801</v>
      </c>
      <c r="I39">
        <v>0</v>
      </c>
      <c r="J39">
        <v>7</v>
      </c>
      <c r="K39">
        <v>2</v>
      </c>
      <c r="L39">
        <v>0.85441370223978896</v>
      </c>
      <c r="M39">
        <v>22</v>
      </c>
      <c r="N39">
        <v>0.33333333333333298</v>
      </c>
    </row>
    <row r="40" spans="1:14">
      <c r="A40" t="s">
        <v>1402</v>
      </c>
      <c r="B40" t="s">
        <v>1432</v>
      </c>
      <c r="C40">
        <v>2</v>
      </c>
      <c r="D40">
        <v>2</v>
      </c>
      <c r="E40">
        <v>0</v>
      </c>
      <c r="F40">
        <v>3.76811594202898</v>
      </c>
      <c r="G40">
        <v>2.8985507246376802E-2</v>
      </c>
      <c r="H40">
        <v>0.265384615384615</v>
      </c>
      <c r="I40">
        <v>0</v>
      </c>
      <c r="J40">
        <v>7</v>
      </c>
      <c r="K40">
        <v>3.5</v>
      </c>
      <c r="L40">
        <v>0.874176548089591</v>
      </c>
      <c r="M40">
        <v>492</v>
      </c>
      <c r="N40">
        <v>0.5</v>
      </c>
    </row>
    <row r="41" spans="1:14">
      <c r="A41" t="s">
        <v>617</v>
      </c>
      <c r="B41" t="s">
        <v>684</v>
      </c>
      <c r="C41">
        <v>2</v>
      </c>
      <c r="D41">
        <v>1</v>
      </c>
      <c r="E41">
        <v>1</v>
      </c>
      <c r="F41">
        <v>3.0289855072463698</v>
      </c>
      <c r="G41">
        <v>2.8985507246376802E-2</v>
      </c>
      <c r="H41">
        <v>0.33014354066985602</v>
      </c>
      <c r="I41">
        <v>0</v>
      </c>
      <c r="J41">
        <v>5</v>
      </c>
      <c r="K41">
        <v>9.5</v>
      </c>
      <c r="L41">
        <v>0.90777338603425495</v>
      </c>
      <c r="M41">
        <v>240</v>
      </c>
      <c r="N41">
        <v>0.5</v>
      </c>
    </row>
    <row r="42" spans="1:14">
      <c r="A42" t="s">
        <v>613</v>
      </c>
      <c r="B42" t="s">
        <v>684</v>
      </c>
      <c r="C42">
        <v>2</v>
      </c>
      <c r="D42">
        <v>0</v>
      </c>
      <c r="E42">
        <v>2</v>
      </c>
      <c r="F42">
        <v>3.6666666666666599</v>
      </c>
      <c r="G42">
        <v>2.8985507246376802E-2</v>
      </c>
      <c r="H42">
        <v>0.27272727272727199</v>
      </c>
      <c r="I42">
        <v>0</v>
      </c>
      <c r="J42">
        <v>6</v>
      </c>
      <c r="K42">
        <v>2.5</v>
      </c>
      <c r="L42">
        <v>0.87878787878787801</v>
      </c>
      <c r="M42">
        <v>322</v>
      </c>
      <c r="N42">
        <v>0.5</v>
      </c>
    </row>
    <row r="43" spans="1:14">
      <c r="A43" t="s">
        <v>1404</v>
      </c>
      <c r="B43" t="s">
        <v>684</v>
      </c>
      <c r="C43">
        <v>2</v>
      </c>
      <c r="D43">
        <v>0</v>
      </c>
      <c r="E43">
        <v>2</v>
      </c>
      <c r="F43">
        <v>3.0289855072463698</v>
      </c>
      <c r="G43">
        <v>0</v>
      </c>
      <c r="H43">
        <v>0.33014354066985602</v>
      </c>
      <c r="I43">
        <v>1</v>
      </c>
      <c r="J43">
        <v>6</v>
      </c>
      <c r="K43">
        <v>18</v>
      </c>
      <c r="L43">
        <v>0.90777338603425495</v>
      </c>
      <c r="M43">
        <v>0</v>
      </c>
      <c r="N43">
        <v>0.78260869565217395</v>
      </c>
    </row>
    <row r="44" spans="1:14">
      <c r="A44" t="s">
        <v>512</v>
      </c>
      <c r="B44" t="s">
        <v>684</v>
      </c>
      <c r="C44">
        <v>2</v>
      </c>
      <c r="D44">
        <v>2</v>
      </c>
      <c r="E44">
        <v>0</v>
      </c>
      <c r="F44">
        <v>3.4347826086956501</v>
      </c>
      <c r="G44">
        <v>1.2223901418274801E-2</v>
      </c>
      <c r="H44">
        <v>0.291139240506329</v>
      </c>
      <c r="I44">
        <v>0</v>
      </c>
      <c r="J44">
        <v>6</v>
      </c>
      <c r="K44">
        <v>5</v>
      </c>
      <c r="L44">
        <v>0.88932806324110603</v>
      </c>
      <c r="M44">
        <v>250</v>
      </c>
      <c r="N44">
        <v>0.5</v>
      </c>
    </row>
    <row r="45" spans="1:14">
      <c r="A45" t="s">
        <v>700</v>
      </c>
      <c r="B45" t="s">
        <v>684</v>
      </c>
      <c r="C45">
        <v>2</v>
      </c>
      <c r="D45">
        <v>0</v>
      </c>
      <c r="E45">
        <v>2</v>
      </c>
      <c r="F45">
        <v>3.0289855072463698</v>
      </c>
      <c r="G45">
        <v>2.9421913693013402E-3</v>
      </c>
      <c r="H45">
        <v>0.33014354066985602</v>
      </c>
      <c r="I45">
        <v>0</v>
      </c>
      <c r="J45">
        <v>6</v>
      </c>
      <c r="K45">
        <v>12</v>
      </c>
      <c r="L45">
        <v>0.90777338603425495</v>
      </c>
      <c r="M45">
        <v>44</v>
      </c>
      <c r="N45">
        <v>0.52380952380952295</v>
      </c>
    </row>
    <row r="46" spans="1:14">
      <c r="A46" t="s">
        <v>712</v>
      </c>
      <c r="B46" t="s">
        <v>684</v>
      </c>
      <c r="C46">
        <v>2</v>
      </c>
      <c r="D46">
        <v>2</v>
      </c>
      <c r="E46">
        <v>0</v>
      </c>
      <c r="F46">
        <v>3.0724637681159401</v>
      </c>
      <c r="G46">
        <v>2.50071042909917E-3</v>
      </c>
      <c r="H46">
        <v>0.32547169811320698</v>
      </c>
      <c r="I46">
        <v>0</v>
      </c>
      <c r="J46">
        <v>6</v>
      </c>
      <c r="K46">
        <v>9.5</v>
      </c>
      <c r="L46">
        <v>0.90579710144927505</v>
      </c>
      <c r="M46">
        <v>46</v>
      </c>
      <c r="N46">
        <v>0.53125</v>
      </c>
    </row>
    <row r="47" spans="1:14">
      <c r="A47" t="s">
        <v>514</v>
      </c>
      <c r="B47" t="s">
        <v>684</v>
      </c>
      <c r="C47">
        <v>2</v>
      </c>
      <c r="D47">
        <v>2</v>
      </c>
      <c r="E47">
        <v>0</v>
      </c>
      <c r="F47">
        <v>3.36231884057971</v>
      </c>
      <c r="G47">
        <v>1.39079874373992E-2</v>
      </c>
      <c r="H47">
        <v>0.29741379310344801</v>
      </c>
      <c r="I47">
        <v>0</v>
      </c>
      <c r="J47">
        <v>6</v>
      </c>
      <c r="K47">
        <v>5.5</v>
      </c>
      <c r="L47">
        <v>0.89262187088274003</v>
      </c>
      <c r="M47">
        <v>258</v>
      </c>
      <c r="N47">
        <v>0.5</v>
      </c>
    </row>
    <row r="48" spans="1:14">
      <c r="A48" t="s">
        <v>644</v>
      </c>
      <c r="B48" t="s">
        <v>684</v>
      </c>
      <c r="C48">
        <v>2</v>
      </c>
      <c r="D48">
        <v>0</v>
      </c>
      <c r="E48">
        <v>2</v>
      </c>
      <c r="F48">
        <v>3.0289855072463698</v>
      </c>
      <c r="G48">
        <v>2.8985507246376802E-2</v>
      </c>
      <c r="H48">
        <v>0.33014354066985602</v>
      </c>
      <c r="I48">
        <v>0</v>
      </c>
      <c r="J48">
        <v>6</v>
      </c>
      <c r="K48">
        <v>11.5</v>
      </c>
      <c r="L48">
        <v>0.90777338603425495</v>
      </c>
      <c r="M48">
        <v>236</v>
      </c>
      <c r="N48">
        <v>0.5</v>
      </c>
    </row>
    <row r="49" spans="1:14">
      <c r="A49" t="s">
        <v>837</v>
      </c>
      <c r="B49" t="s">
        <v>1432</v>
      </c>
      <c r="C49">
        <v>2</v>
      </c>
      <c r="D49">
        <v>0</v>
      </c>
      <c r="E49">
        <v>2</v>
      </c>
      <c r="F49">
        <v>3.0724637681159401</v>
      </c>
      <c r="G49">
        <v>2.8985507246376802E-2</v>
      </c>
      <c r="H49">
        <v>0.32547169811320698</v>
      </c>
      <c r="I49">
        <v>0</v>
      </c>
      <c r="J49">
        <v>6</v>
      </c>
      <c r="K49">
        <v>9</v>
      </c>
      <c r="L49">
        <v>0.90579710144927505</v>
      </c>
      <c r="M49">
        <v>224</v>
      </c>
      <c r="N49">
        <v>0.5</v>
      </c>
    </row>
    <row r="50" spans="1:14">
      <c r="A50" t="s">
        <v>641</v>
      </c>
      <c r="B50" t="s">
        <v>684</v>
      </c>
      <c r="C50">
        <v>2</v>
      </c>
      <c r="D50">
        <v>2</v>
      </c>
      <c r="E50">
        <v>0</v>
      </c>
      <c r="F50">
        <v>3.1884057971014399</v>
      </c>
      <c r="G50">
        <v>0</v>
      </c>
      <c r="H50">
        <v>0.31363636363636299</v>
      </c>
      <c r="I50">
        <v>1</v>
      </c>
      <c r="J50">
        <v>6</v>
      </c>
      <c r="K50">
        <v>10</v>
      </c>
      <c r="L50">
        <v>0.90052700922266105</v>
      </c>
      <c r="M50">
        <v>0</v>
      </c>
      <c r="N50">
        <v>0.625</v>
      </c>
    </row>
    <row r="51" spans="1:14">
      <c r="A51" t="s">
        <v>1419</v>
      </c>
      <c r="B51" t="s">
        <v>684</v>
      </c>
      <c r="C51">
        <v>2</v>
      </c>
      <c r="D51">
        <v>2</v>
      </c>
      <c r="E51">
        <v>0</v>
      </c>
      <c r="F51">
        <v>3.5797101449275299</v>
      </c>
      <c r="G51">
        <v>0</v>
      </c>
      <c r="H51">
        <v>0.27935222672064702</v>
      </c>
      <c r="I51">
        <v>1</v>
      </c>
      <c r="J51">
        <v>6</v>
      </c>
      <c r="K51">
        <v>6</v>
      </c>
      <c r="L51">
        <v>0.88274044795783901</v>
      </c>
      <c r="M51">
        <v>0</v>
      </c>
      <c r="N51">
        <v>0.75</v>
      </c>
    </row>
    <row r="52" spans="1:14">
      <c r="A52" t="s">
        <v>1423</v>
      </c>
      <c r="B52" t="s">
        <v>1432</v>
      </c>
      <c r="C52">
        <v>2</v>
      </c>
      <c r="D52">
        <v>1</v>
      </c>
      <c r="E52">
        <v>1</v>
      </c>
      <c r="F52">
        <v>4.5652173913043397</v>
      </c>
      <c r="G52">
        <v>2.8985507246376802E-2</v>
      </c>
      <c r="H52">
        <v>0.21904761904761899</v>
      </c>
      <c r="I52">
        <v>0</v>
      </c>
      <c r="J52">
        <v>7</v>
      </c>
      <c r="K52">
        <v>1.5</v>
      </c>
      <c r="L52">
        <v>0.83794466403162005</v>
      </c>
      <c r="M52">
        <v>238</v>
      </c>
      <c r="N52">
        <v>0.5</v>
      </c>
    </row>
    <row r="53" spans="1:14">
      <c r="A53" t="s">
        <v>992</v>
      </c>
      <c r="B53" t="s">
        <v>1432</v>
      </c>
      <c r="C53">
        <v>2</v>
      </c>
      <c r="D53">
        <v>1</v>
      </c>
      <c r="E53">
        <v>1</v>
      </c>
      <c r="F53">
        <v>3.60869565217391</v>
      </c>
      <c r="G53">
        <v>5.7118499573742501E-2</v>
      </c>
      <c r="H53">
        <v>0.27710843373493899</v>
      </c>
      <c r="I53">
        <v>0</v>
      </c>
      <c r="J53">
        <v>6</v>
      </c>
      <c r="K53">
        <v>2.5</v>
      </c>
      <c r="L53">
        <v>0.88142292490118501</v>
      </c>
      <c r="M53">
        <v>472</v>
      </c>
      <c r="N53">
        <v>0.5</v>
      </c>
    </row>
    <row r="54" spans="1:14">
      <c r="A54" t="s">
        <v>508</v>
      </c>
      <c r="B54" t="s">
        <v>684</v>
      </c>
      <c r="C54">
        <v>2</v>
      </c>
      <c r="D54">
        <v>2</v>
      </c>
      <c r="E54">
        <v>0</v>
      </c>
      <c r="F54">
        <v>4</v>
      </c>
      <c r="G54">
        <v>3.0667471204555599E-3</v>
      </c>
      <c r="H54">
        <v>0.25</v>
      </c>
      <c r="I54">
        <v>0</v>
      </c>
      <c r="J54">
        <v>7</v>
      </c>
      <c r="K54">
        <v>3</v>
      </c>
      <c r="L54">
        <v>0.86363636363636298</v>
      </c>
      <c r="M54">
        <v>52</v>
      </c>
      <c r="N54">
        <v>0.5</v>
      </c>
    </row>
    <row r="55" spans="1:14">
      <c r="A55" t="s">
        <v>631</v>
      </c>
      <c r="B55" t="s">
        <v>684</v>
      </c>
      <c r="C55">
        <v>1</v>
      </c>
      <c r="D55">
        <v>0</v>
      </c>
      <c r="E55">
        <v>1</v>
      </c>
      <c r="F55">
        <v>4.0144927536231796</v>
      </c>
      <c r="G55">
        <v>0</v>
      </c>
      <c r="H55">
        <v>0.24909747292418699</v>
      </c>
      <c r="I55">
        <v>0</v>
      </c>
      <c r="J55">
        <v>6</v>
      </c>
      <c r="K55">
        <v>2</v>
      </c>
      <c r="L55">
        <v>0.86297760210803698</v>
      </c>
      <c r="M55">
        <v>0</v>
      </c>
      <c r="N55">
        <v>0</v>
      </c>
    </row>
    <row r="56" spans="1:14">
      <c r="A56" t="s">
        <v>633</v>
      </c>
      <c r="B56" t="s">
        <v>684</v>
      </c>
      <c r="C56">
        <v>1</v>
      </c>
      <c r="D56">
        <v>1</v>
      </c>
      <c r="E56">
        <v>0</v>
      </c>
      <c r="F56">
        <v>4.6521739130434696</v>
      </c>
      <c r="G56">
        <v>0</v>
      </c>
      <c r="H56">
        <v>0.21495327102803699</v>
      </c>
      <c r="I56">
        <v>0</v>
      </c>
      <c r="J56">
        <v>7</v>
      </c>
      <c r="K56">
        <v>2</v>
      </c>
      <c r="L56">
        <v>0.83399209486166004</v>
      </c>
      <c r="M56">
        <v>0</v>
      </c>
      <c r="N56">
        <v>0</v>
      </c>
    </row>
    <row r="57" spans="1:14">
      <c r="A57" t="s">
        <v>625</v>
      </c>
      <c r="B57" t="s">
        <v>684</v>
      </c>
      <c r="C57">
        <v>1</v>
      </c>
      <c r="D57">
        <v>1</v>
      </c>
      <c r="E57">
        <v>0</v>
      </c>
      <c r="F57">
        <v>3.6956521739130399</v>
      </c>
      <c r="G57">
        <v>0</v>
      </c>
      <c r="H57">
        <v>0.27058823529411702</v>
      </c>
      <c r="I57">
        <v>0</v>
      </c>
      <c r="J57">
        <v>7</v>
      </c>
      <c r="K57">
        <v>9</v>
      </c>
      <c r="L57">
        <v>0.877470355731225</v>
      </c>
      <c r="M57">
        <v>0</v>
      </c>
      <c r="N57">
        <v>0</v>
      </c>
    </row>
    <row r="58" spans="1:14">
      <c r="A58" t="s">
        <v>1410</v>
      </c>
      <c r="B58" t="s">
        <v>684</v>
      </c>
      <c r="C58">
        <v>1</v>
      </c>
      <c r="D58">
        <v>1</v>
      </c>
      <c r="E58">
        <v>0</v>
      </c>
      <c r="F58">
        <v>4.0144927536231796</v>
      </c>
      <c r="G58">
        <v>0</v>
      </c>
      <c r="H58">
        <v>0.24909747292418699</v>
      </c>
      <c r="I58">
        <v>0</v>
      </c>
      <c r="J58">
        <v>7</v>
      </c>
      <c r="K58">
        <v>2</v>
      </c>
      <c r="L58">
        <v>0.86297760210803698</v>
      </c>
      <c r="M58">
        <v>0</v>
      </c>
      <c r="N58">
        <v>0</v>
      </c>
    </row>
    <row r="59" spans="1:14">
      <c r="A59" t="s">
        <v>1411</v>
      </c>
      <c r="B59" t="s">
        <v>684</v>
      </c>
      <c r="C59">
        <v>1</v>
      </c>
      <c r="D59">
        <v>1</v>
      </c>
      <c r="E59">
        <v>0</v>
      </c>
      <c r="F59">
        <v>3.3188405797101401</v>
      </c>
      <c r="G59">
        <v>0</v>
      </c>
      <c r="H59">
        <v>0.30131004366812197</v>
      </c>
      <c r="I59">
        <v>0</v>
      </c>
      <c r="J59">
        <v>6</v>
      </c>
      <c r="K59">
        <v>13</v>
      </c>
      <c r="L59">
        <v>0.89459815546772004</v>
      </c>
      <c r="M59">
        <v>0</v>
      </c>
      <c r="N59">
        <v>0</v>
      </c>
    </row>
    <row r="60" spans="1:14">
      <c r="A60" t="s">
        <v>1412</v>
      </c>
      <c r="B60" t="s">
        <v>684</v>
      </c>
      <c r="C60">
        <v>1</v>
      </c>
      <c r="D60">
        <v>1</v>
      </c>
      <c r="E60">
        <v>0</v>
      </c>
      <c r="F60">
        <v>3.9130434782608599</v>
      </c>
      <c r="G60">
        <v>0</v>
      </c>
      <c r="H60">
        <v>0.25555555555555498</v>
      </c>
      <c r="I60">
        <v>0</v>
      </c>
      <c r="J60">
        <v>7</v>
      </c>
      <c r="K60">
        <v>3</v>
      </c>
      <c r="L60">
        <v>0.86758893280632399</v>
      </c>
      <c r="M60">
        <v>0</v>
      </c>
      <c r="N60">
        <v>0</v>
      </c>
    </row>
    <row r="61" spans="1:14">
      <c r="A61" t="s">
        <v>721</v>
      </c>
      <c r="B61" t="s">
        <v>684</v>
      </c>
      <c r="C61">
        <v>1</v>
      </c>
      <c r="D61">
        <v>1</v>
      </c>
      <c r="E61">
        <v>0</v>
      </c>
      <c r="F61">
        <v>3.0579710144927499</v>
      </c>
      <c r="G61">
        <v>0</v>
      </c>
      <c r="H61">
        <v>0.327014218009478</v>
      </c>
      <c r="I61">
        <v>0</v>
      </c>
      <c r="J61">
        <v>5</v>
      </c>
      <c r="K61">
        <v>18</v>
      </c>
      <c r="L61">
        <v>0.90645586297760194</v>
      </c>
      <c r="M61">
        <v>0</v>
      </c>
      <c r="N61">
        <v>0</v>
      </c>
    </row>
    <row r="62" spans="1:14">
      <c r="A62" t="s">
        <v>1414</v>
      </c>
      <c r="B62" t="s">
        <v>684</v>
      </c>
      <c r="C62">
        <v>1</v>
      </c>
      <c r="D62">
        <v>1</v>
      </c>
      <c r="E62">
        <v>0</v>
      </c>
      <c r="F62">
        <v>4.0579710144927503</v>
      </c>
      <c r="G62">
        <v>0</v>
      </c>
      <c r="H62">
        <v>0.246428571428571</v>
      </c>
      <c r="I62">
        <v>0</v>
      </c>
      <c r="J62">
        <v>7</v>
      </c>
      <c r="K62">
        <v>2</v>
      </c>
      <c r="L62">
        <v>0.86100131752305598</v>
      </c>
      <c r="M62">
        <v>0</v>
      </c>
      <c r="N62">
        <v>0</v>
      </c>
    </row>
    <row r="63" spans="1:14">
      <c r="A63" t="s">
        <v>621</v>
      </c>
      <c r="B63" t="s">
        <v>684</v>
      </c>
      <c r="C63">
        <v>1</v>
      </c>
      <c r="D63">
        <v>0</v>
      </c>
      <c r="E63">
        <v>1</v>
      </c>
      <c r="F63">
        <v>4.7536231884057898</v>
      </c>
      <c r="G63">
        <v>0</v>
      </c>
      <c r="H63">
        <v>0.210365853658536</v>
      </c>
      <c r="I63">
        <v>0</v>
      </c>
      <c r="J63">
        <v>8</v>
      </c>
      <c r="K63">
        <v>2</v>
      </c>
      <c r="L63">
        <v>0.82938076416337203</v>
      </c>
      <c r="M63">
        <v>0</v>
      </c>
      <c r="N63">
        <v>0</v>
      </c>
    </row>
    <row r="64" spans="1:14">
      <c r="A64" t="s">
        <v>1418</v>
      </c>
      <c r="B64" t="s">
        <v>684</v>
      </c>
      <c r="C64">
        <v>1</v>
      </c>
      <c r="D64">
        <v>0</v>
      </c>
      <c r="E64">
        <v>1</v>
      </c>
      <c r="F64">
        <v>3.8260869565217299</v>
      </c>
      <c r="G64">
        <v>0</v>
      </c>
      <c r="H64">
        <v>0.26136363636363602</v>
      </c>
      <c r="I64">
        <v>0</v>
      </c>
      <c r="J64">
        <v>6</v>
      </c>
      <c r="K64">
        <v>6</v>
      </c>
      <c r="L64">
        <v>0.87154150197628399</v>
      </c>
      <c r="M64">
        <v>0</v>
      </c>
      <c r="N64">
        <v>0</v>
      </c>
    </row>
    <row r="65" spans="1:14">
      <c r="A65" t="s">
        <v>1420</v>
      </c>
      <c r="B65" t="s">
        <v>684</v>
      </c>
      <c r="C65">
        <v>1</v>
      </c>
      <c r="D65">
        <v>0</v>
      </c>
      <c r="E65">
        <v>1</v>
      </c>
      <c r="F65">
        <v>3.0579710144927499</v>
      </c>
      <c r="G65">
        <v>0</v>
      </c>
      <c r="H65">
        <v>0.327014218009478</v>
      </c>
      <c r="I65">
        <v>0</v>
      </c>
      <c r="J65">
        <v>5</v>
      </c>
      <c r="K65">
        <v>18</v>
      </c>
      <c r="L65">
        <v>0.90645586297760194</v>
      </c>
      <c r="M65">
        <v>0</v>
      </c>
      <c r="N65">
        <v>0</v>
      </c>
    </row>
    <row r="66" spans="1:14">
      <c r="A66" t="s">
        <v>1422</v>
      </c>
      <c r="B66" t="s">
        <v>684</v>
      </c>
      <c r="C66">
        <v>1</v>
      </c>
      <c r="D66">
        <v>1</v>
      </c>
      <c r="E66">
        <v>0</v>
      </c>
      <c r="F66">
        <v>5.5507246376811503</v>
      </c>
      <c r="G66">
        <v>0</v>
      </c>
      <c r="H66">
        <v>0.18015665796344599</v>
      </c>
      <c r="I66">
        <v>0</v>
      </c>
      <c r="J66">
        <v>8</v>
      </c>
      <c r="K66">
        <v>2</v>
      </c>
      <c r="L66">
        <v>0.79314888010540097</v>
      </c>
      <c r="M66">
        <v>0</v>
      </c>
      <c r="N66">
        <v>0</v>
      </c>
    </row>
    <row r="67" spans="1:14">
      <c r="A67" t="s">
        <v>1424</v>
      </c>
      <c r="B67" t="s">
        <v>684</v>
      </c>
      <c r="C67">
        <v>1</v>
      </c>
      <c r="D67">
        <v>0</v>
      </c>
      <c r="E67">
        <v>1</v>
      </c>
      <c r="F67">
        <v>4.5072463768115902</v>
      </c>
      <c r="G67">
        <v>0</v>
      </c>
      <c r="H67">
        <v>0.221864951768488</v>
      </c>
      <c r="I67">
        <v>0</v>
      </c>
      <c r="J67">
        <v>7</v>
      </c>
      <c r="K67">
        <v>7</v>
      </c>
      <c r="L67">
        <v>0.84057971014492705</v>
      </c>
      <c r="M67">
        <v>0</v>
      </c>
      <c r="N67">
        <v>0</v>
      </c>
    </row>
    <row r="68" spans="1:14">
      <c r="A68" t="s">
        <v>1425</v>
      </c>
      <c r="B68" t="s">
        <v>684</v>
      </c>
      <c r="C68">
        <v>1</v>
      </c>
      <c r="D68">
        <v>0</v>
      </c>
      <c r="E68">
        <v>1</v>
      </c>
      <c r="F68">
        <v>5.4492753623188399</v>
      </c>
      <c r="G68">
        <v>0</v>
      </c>
      <c r="H68">
        <v>0.18351063829787201</v>
      </c>
      <c r="I68">
        <v>0</v>
      </c>
      <c r="J68">
        <v>8</v>
      </c>
      <c r="K68">
        <v>3</v>
      </c>
      <c r="L68">
        <v>0.79776021080368897</v>
      </c>
      <c r="M68">
        <v>0</v>
      </c>
      <c r="N68">
        <v>0</v>
      </c>
    </row>
    <row r="69" spans="1:14">
      <c r="A69" t="s">
        <v>608</v>
      </c>
      <c r="B69" t="s">
        <v>684</v>
      </c>
      <c r="C69">
        <v>1</v>
      </c>
      <c r="D69">
        <v>0</v>
      </c>
      <c r="E69">
        <v>1</v>
      </c>
      <c r="F69">
        <v>3.10144927536231</v>
      </c>
      <c r="G69">
        <v>0</v>
      </c>
      <c r="H69">
        <v>0.322429906542056</v>
      </c>
      <c r="I69">
        <v>0</v>
      </c>
      <c r="J69">
        <v>6</v>
      </c>
      <c r="K69">
        <v>17</v>
      </c>
      <c r="L69">
        <v>0.90447957839262105</v>
      </c>
      <c r="M69">
        <v>0</v>
      </c>
      <c r="N69">
        <v>0</v>
      </c>
    </row>
    <row r="70" spans="1:14">
      <c r="A70" t="s">
        <v>1426</v>
      </c>
      <c r="B70" t="s">
        <v>684</v>
      </c>
      <c r="C70">
        <v>1</v>
      </c>
      <c r="D70">
        <v>0</v>
      </c>
      <c r="E70">
        <v>1</v>
      </c>
      <c r="F70">
        <v>4.0579710144927503</v>
      </c>
      <c r="G70">
        <v>0</v>
      </c>
      <c r="H70">
        <v>0.246428571428571</v>
      </c>
      <c r="I70">
        <v>0</v>
      </c>
      <c r="J70">
        <v>7</v>
      </c>
      <c r="K70">
        <v>4</v>
      </c>
      <c r="L70">
        <v>0.86100131752305598</v>
      </c>
      <c r="M70">
        <v>0</v>
      </c>
      <c r="N70">
        <v>0</v>
      </c>
    </row>
    <row r="71" spans="1:14">
      <c r="A71" t="s">
        <v>701</v>
      </c>
      <c r="B71" t="s">
        <v>684</v>
      </c>
      <c r="C71">
        <v>1</v>
      </c>
      <c r="D71">
        <v>0</v>
      </c>
      <c r="E71">
        <v>1</v>
      </c>
      <c r="F71">
        <v>3.0579710144927499</v>
      </c>
      <c r="G71">
        <v>0</v>
      </c>
      <c r="H71">
        <v>0.327014218009478</v>
      </c>
      <c r="I71">
        <v>0</v>
      </c>
      <c r="J71">
        <v>6</v>
      </c>
      <c r="K71">
        <v>22</v>
      </c>
      <c r="L71">
        <v>0.90645586297760194</v>
      </c>
      <c r="M71">
        <v>0</v>
      </c>
      <c r="N71">
        <v>0</v>
      </c>
    </row>
    <row r="72" spans="1:14" ht="15.75" thickBot="1">
      <c r="A72" s="5" t="s">
        <v>1427</v>
      </c>
      <c r="B72" s="5" t="s">
        <v>684</v>
      </c>
      <c r="C72" s="5">
        <v>1</v>
      </c>
      <c r="D72" s="5">
        <v>1</v>
      </c>
      <c r="E72" s="5">
        <v>0</v>
      </c>
      <c r="F72" s="5">
        <v>3.36231884057971</v>
      </c>
      <c r="G72" s="5">
        <v>0</v>
      </c>
      <c r="H72" s="5">
        <v>0.29741379310344801</v>
      </c>
      <c r="I72" s="5">
        <v>0</v>
      </c>
      <c r="J72" s="5">
        <v>6</v>
      </c>
      <c r="K72" s="5">
        <v>10</v>
      </c>
      <c r="L72" s="5">
        <v>0.89262187088274003</v>
      </c>
      <c r="M72" s="5">
        <v>0</v>
      </c>
      <c r="N72" s="5">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53"/>
  <sheetViews>
    <sheetView workbookViewId="0">
      <pane ySplit="2" topLeftCell="A3" activePane="bottomLeft" state="frozen"/>
      <selection pane="bottomLeft"/>
    </sheetView>
  </sheetViews>
  <sheetFormatPr defaultRowHeight="15"/>
  <cols>
    <col min="1" max="1" width="12" bestFit="1" customWidth="1"/>
    <col min="2" max="2" width="11.5703125" bestFit="1" customWidth="1"/>
    <col min="3" max="3" width="21.5703125" customWidth="1"/>
    <col min="5" max="5" width="17.5703125" bestFit="1" customWidth="1"/>
  </cols>
  <sheetData>
    <row r="1" spans="1:5">
      <c r="A1" t="s">
        <v>3888</v>
      </c>
    </row>
    <row r="2" spans="1:5" ht="15.75" thickBot="1">
      <c r="A2" s="4" t="s">
        <v>1569</v>
      </c>
      <c r="B2" s="4" t="s">
        <v>1570</v>
      </c>
      <c r="C2" s="4" t="s">
        <v>1434</v>
      </c>
      <c r="D2" s="4" t="s">
        <v>1435</v>
      </c>
      <c r="E2" s="4" t="s">
        <v>1433</v>
      </c>
    </row>
    <row r="3" spans="1:5">
      <c r="A3" t="s">
        <v>1508</v>
      </c>
      <c r="B3" t="s">
        <v>1536</v>
      </c>
      <c r="C3" t="s">
        <v>1437</v>
      </c>
      <c r="D3">
        <v>1</v>
      </c>
      <c r="E3">
        <v>584.67032967032901</v>
      </c>
    </row>
    <row r="4" spans="1:5">
      <c r="A4" t="s">
        <v>1506</v>
      </c>
      <c r="B4" t="s">
        <v>1536</v>
      </c>
      <c r="C4" t="s">
        <v>1437</v>
      </c>
      <c r="D4">
        <v>1</v>
      </c>
      <c r="E4">
        <v>513.32967032966997</v>
      </c>
    </row>
    <row r="5" spans="1:5">
      <c r="A5" t="s">
        <v>1489</v>
      </c>
      <c r="B5" t="s">
        <v>1528</v>
      </c>
      <c r="C5" t="s">
        <v>1441</v>
      </c>
      <c r="D5">
        <v>1</v>
      </c>
      <c r="E5">
        <v>454.66666666666703</v>
      </c>
    </row>
    <row r="6" spans="1:5">
      <c r="A6" t="s">
        <v>1480</v>
      </c>
      <c r="B6" t="s">
        <v>1532</v>
      </c>
      <c r="C6" t="s">
        <v>1442</v>
      </c>
      <c r="D6">
        <v>1</v>
      </c>
      <c r="E6">
        <v>401.99999999999898</v>
      </c>
    </row>
    <row r="7" spans="1:5">
      <c r="A7" t="s">
        <v>1503</v>
      </c>
      <c r="B7" t="s">
        <v>1536</v>
      </c>
      <c r="C7" t="s">
        <v>1441</v>
      </c>
      <c r="D7">
        <v>1</v>
      </c>
      <c r="E7">
        <v>330.66666666666703</v>
      </c>
    </row>
    <row r="8" spans="1:5">
      <c r="A8" t="s">
        <v>1476</v>
      </c>
      <c r="B8" t="s">
        <v>1527</v>
      </c>
      <c r="C8" t="s">
        <v>1439</v>
      </c>
      <c r="D8">
        <v>0.63</v>
      </c>
      <c r="E8">
        <v>272</v>
      </c>
    </row>
    <row r="9" spans="1:5">
      <c r="A9" t="s">
        <v>1492</v>
      </c>
      <c r="B9" t="s">
        <v>1525</v>
      </c>
      <c r="C9" t="s">
        <v>1444</v>
      </c>
      <c r="D9">
        <v>1</v>
      </c>
      <c r="E9">
        <v>272</v>
      </c>
    </row>
    <row r="10" spans="1:5">
      <c r="A10" t="s">
        <v>1494</v>
      </c>
      <c r="B10" t="s">
        <v>1523</v>
      </c>
      <c r="C10" t="s">
        <v>1444</v>
      </c>
      <c r="D10">
        <v>1</v>
      </c>
      <c r="E10">
        <v>272</v>
      </c>
    </row>
    <row r="11" spans="1:5">
      <c r="A11" t="s">
        <v>1507</v>
      </c>
      <c r="B11" t="s">
        <v>1557</v>
      </c>
      <c r="C11" t="s">
        <v>1439</v>
      </c>
      <c r="D11">
        <v>0.52</v>
      </c>
      <c r="E11">
        <v>272</v>
      </c>
    </row>
    <row r="12" spans="1:5">
      <c r="A12" t="s">
        <v>1509</v>
      </c>
      <c r="B12" t="s">
        <v>1533</v>
      </c>
      <c r="C12" t="s">
        <v>1439</v>
      </c>
      <c r="D12">
        <v>0.64</v>
      </c>
      <c r="E12">
        <v>272</v>
      </c>
    </row>
    <row r="13" spans="1:5">
      <c r="A13" t="s">
        <v>1511</v>
      </c>
      <c r="B13" t="s">
        <v>1539</v>
      </c>
      <c r="C13" t="s">
        <v>1439</v>
      </c>
      <c r="D13">
        <v>0.64</v>
      </c>
      <c r="E13">
        <v>272</v>
      </c>
    </row>
    <row r="14" spans="1:5">
      <c r="A14" t="s">
        <v>1480</v>
      </c>
      <c r="B14" t="s">
        <v>1523</v>
      </c>
      <c r="C14" t="s">
        <v>1444</v>
      </c>
      <c r="D14">
        <v>1</v>
      </c>
      <c r="E14">
        <v>266.933333333333</v>
      </c>
    </row>
    <row r="15" spans="1:5">
      <c r="A15" t="s">
        <v>1480</v>
      </c>
      <c r="B15" t="s">
        <v>1533</v>
      </c>
      <c r="C15" t="s">
        <v>1443</v>
      </c>
      <c r="D15">
        <v>1</v>
      </c>
      <c r="E15">
        <v>261.06666666666598</v>
      </c>
    </row>
    <row r="16" spans="1:5">
      <c r="A16" t="s">
        <v>1508</v>
      </c>
      <c r="B16" t="s">
        <v>1537</v>
      </c>
      <c r="C16" t="s">
        <v>1463</v>
      </c>
      <c r="D16">
        <v>1</v>
      </c>
      <c r="E16">
        <v>225.12002442002401</v>
      </c>
    </row>
    <row r="17" spans="1:5">
      <c r="A17" t="s">
        <v>1508</v>
      </c>
      <c r="B17" t="s">
        <v>1523</v>
      </c>
      <c r="C17" t="s">
        <v>1462</v>
      </c>
      <c r="D17">
        <v>1</v>
      </c>
      <c r="E17">
        <v>216.10436785436701</v>
      </c>
    </row>
    <row r="18" spans="1:5">
      <c r="A18" t="s">
        <v>1506</v>
      </c>
      <c r="B18" t="s">
        <v>1523</v>
      </c>
      <c r="C18" t="s">
        <v>1453</v>
      </c>
      <c r="D18">
        <v>1</v>
      </c>
      <c r="E18">
        <v>212.61151071150999</v>
      </c>
    </row>
    <row r="19" spans="1:5">
      <c r="A19" t="s">
        <v>1481</v>
      </c>
      <c r="B19" t="s">
        <v>1536</v>
      </c>
      <c r="C19" t="s">
        <v>1441</v>
      </c>
      <c r="D19">
        <v>1</v>
      </c>
      <c r="E19">
        <v>206.666666666666</v>
      </c>
    </row>
    <row r="20" spans="1:5">
      <c r="A20" t="s">
        <v>1515</v>
      </c>
      <c r="B20" t="s">
        <v>1520</v>
      </c>
      <c r="C20" t="s">
        <v>1456</v>
      </c>
      <c r="D20">
        <v>1</v>
      </c>
      <c r="E20">
        <v>195.92294372294299</v>
      </c>
    </row>
    <row r="21" spans="1:5">
      <c r="A21" t="s">
        <v>1500</v>
      </c>
      <c r="B21" t="s">
        <v>1522</v>
      </c>
      <c r="C21" t="s">
        <v>1437</v>
      </c>
      <c r="D21">
        <v>1</v>
      </c>
      <c r="E21">
        <v>188.02121212121199</v>
      </c>
    </row>
    <row r="22" spans="1:5">
      <c r="A22" t="s">
        <v>1512</v>
      </c>
      <c r="B22" t="s">
        <v>1533</v>
      </c>
      <c r="C22" t="s">
        <v>1444</v>
      </c>
      <c r="D22">
        <v>1</v>
      </c>
      <c r="E22">
        <v>185.63953823953801</v>
      </c>
    </row>
    <row r="23" spans="1:5">
      <c r="A23" t="s">
        <v>1511</v>
      </c>
      <c r="B23" t="s">
        <v>1523</v>
      </c>
      <c r="C23" t="s">
        <v>1441</v>
      </c>
      <c r="D23">
        <v>1</v>
      </c>
      <c r="E23">
        <v>181.283982683982</v>
      </c>
    </row>
    <row r="24" spans="1:5">
      <c r="A24" t="s">
        <v>1493</v>
      </c>
      <c r="B24" t="s">
        <v>1523</v>
      </c>
      <c r="C24" t="s">
        <v>1444</v>
      </c>
      <c r="D24">
        <v>1</v>
      </c>
      <c r="E24">
        <v>174.81269841269801</v>
      </c>
    </row>
    <row r="25" spans="1:5">
      <c r="A25" t="s">
        <v>1486</v>
      </c>
      <c r="B25" t="s">
        <v>1523</v>
      </c>
      <c r="C25" t="s">
        <v>1444</v>
      </c>
      <c r="D25">
        <v>1</v>
      </c>
      <c r="E25">
        <v>162.39999999999901</v>
      </c>
    </row>
    <row r="26" spans="1:5">
      <c r="A26" t="s">
        <v>1506</v>
      </c>
      <c r="B26" t="s">
        <v>1557</v>
      </c>
      <c r="C26" t="s">
        <v>1437</v>
      </c>
      <c r="D26">
        <v>1</v>
      </c>
      <c r="E26">
        <v>160.34285714285701</v>
      </c>
    </row>
    <row r="27" spans="1:5">
      <c r="A27" t="s">
        <v>1506</v>
      </c>
      <c r="B27" t="s">
        <v>1558</v>
      </c>
      <c r="C27" t="s">
        <v>1437</v>
      </c>
      <c r="D27">
        <v>1</v>
      </c>
      <c r="E27">
        <v>159.78477633477601</v>
      </c>
    </row>
    <row r="28" spans="1:5">
      <c r="A28" t="s">
        <v>1497</v>
      </c>
      <c r="B28" t="s">
        <v>1533</v>
      </c>
      <c r="C28" t="s">
        <v>1441</v>
      </c>
      <c r="D28">
        <v>1</v>
      </c>
      <c r="E28">
        <v>153.206676656676</v>
      </c>
    </row>
    <row r="29" spans="1:5">
      <c r="A29" t="s">
        <v>1487</v>
      </c>
      <c r="B29" t="s">
        <v>1521</v>
      </c>
      <c r="C29" t="s">
        <v>1439</v>
      </c>
      <c r="D29">
        <v>0.64</v>
      </c>
      <c r="E29">
        <v>144.055844155844</v>
      </c>
    </row>
    <row r="30" spans="1:5">
      <c r="A30" t="s">
        <v>1497</v>
      </c>
      <c r="B30" t="s">
        <v>1525</v>
      </c>
      <c r="C30" t="s">
        <v>1448</v>
      </c>
      <c r="D30">
        <v>1</v>
      </c>
      <c r="E30">
        <v>142.89239094238999</v>
      </c>
    </row>
    <row r="31" spans="1:5">
      <c r="A31" t="s">
        <v>1513</v>
      </c>
      <c r="B31" t="s">
        <v>1548</v>
      </c>
      <c r="C31" t="s">
        <v>1439</v>
      </c>
      <c r="D31">
        <v>0.64</v>
      </c>
      <c r="E31">
        <v>139.64935064935</v>
      </c>
    </row>
    <row r="32" spans="1:5">
      <c r="A32" t="s">
        <v>1499</v>
      </c>
      <c r="B32" t="s">
        <v>1523</v>
      </c>
      <c r="C32" t="s">
        <v>1444</v>
      </c>
      <c r="D32">
        <v>1</v>
      </c>
      <c r="E32">
        <v>138.07142857142799</v>
      </c>
    </row>
    <row r="33" spans="1:5">
      <c r="A33" t="s">
        <v>1472</v>
      </c>
      <c r="B33" t="s">
        <v>1523</v>
      </c>
      <c r="C33" t="s">
        <v>1438</v>
      </c>
      <c r="D33">
        <v>1</v>
      </c>
      <c r="E33">
        <v>138</v>
      </c>
    </row>
    <row r="34" spans="1:5">
      <c r="A34" t="s">
        <v>1473</v>
      </c>
      <c r="B34" t="s">
        <v>1524</v>
      </c>
      <c r="C34" t="s">
        <v>1439</v>
      </c>
      <c r="D34">
        <v>0.64</v>
      </c>
      <c r="E34">
        <v>138</v>
      </c>
    </row>
    <row r="35" spans="1:5">
      <c r="A35" t="s">
        <v>1474</v>
      </c>
      <c r="B35" t="s">
        <v>1525</v>
      </c>
      <c r="C35" t="s">
        <v>1440</v>
      </c>
      <c r="D35">
        <v>1</v>
      </c>
      <c r="E35">
        <v>138</v>
      </c>
    </row>
    <row r="36" spans="1:5">
      <c r="A36" t="s">
        <v>1475</v>
      </c>
      <c r="B36" t="s">
        <v>1526</v>
      </c>
      <c r="C36" t="s">
        <v>1439</v>
      </c>
      <c r="D36">
        <v>0.64</v>
      </c>
      <c r="E36">
        <v>138</v>
      </c>
    </row>
    <row r="37" spans="1:5">
      <c r="A37" t="s">
        <v>1477</v>
      </c>
      <c r="B37" t="s">
        <v>1528</v>
      </c>
      <c r="C37" t="s">
        <v>1439</v>
      </c>
      <c r="D37">
        <v>0.64</v>
      </c>
      <c r="E37">
        <v>138</v>
      </c>
    </row>
    <row r="38" spans="1:5">
      <c r="A38" t="s">
        <v>1478</v>
      </c>
      <c r="B38" t="s">
        <v>1529</v>
      </c>
      <c r="C38" t="s">
        <v>1441</v>
      </c>
      <c r="D38">
        <v>1</v>
      </c>
      <c r="E38">
        <v>138</v>
      </c>
    </row>
    <row r="39" spans="1:5">
      <c r="A39" t="s">
        <v>1482</v>
      </c>
      <c r="B39" t="s">
        <v>1533</v>
      </c>
      <c r="C39" t="s">
        <v>1444</v>
      </c>
      <c r="D39">
        <v>1</v>
      </c>
      <c r="E39">
        <v>138</v>
      </c>
    </row>
    <row r="40" spans="1:5">
      <c r="A40" t="s">
        <v>1484</v>
      </c>
      <c r="B40" t="s">
        <v>1537</v>
      </c>
      <c r="C40" t="s">
        <v>1439</v>
      </c>
      <c r="D40">
        <v>0.52</v>
      </c>
      <c r="E40">
        <v>138</v>
      </c>
    </row>
    <row r="41" spans="1:5">
      <c r="A41" t="s">
        <v>1490</v>
      </c>
      <c r="B41" t="s">
        <v>1539</v>
      </c>
      <c r="C41" t="s">
        <v>1439</v>
      </c>
      <c r="D41">
        <v>0.64</v>
      </c>
      <c r="E41">
        <v>138</v>
      </c>
    </row>
    <row r="42" spans="1:5">
      <c r="A42" t="s">
        <v>1492</v>
      </c>
      <c r="B42" t="s">
        <v>1540</v>
      </c>
      <c r="C42" t="s">
        <v>1439</v>
      </c>
      <c r="D42">
        <v>0.7</v>
      </c>
      <c r="E42">
        <v>138</v>
      </c>
    </row>
    <row r="43" spans="1:5">
      <c r="A43" t="s">
        <v>1493</v>
      </c>
      <c r="B43" t="s">
        <v>1542</v>
      </c>
      <c r="C43" t="s">
        <v>1439</v>
      </c>
      <c r="D43">
        <v>0.92</v>
      </c>
      <c r="E43">
        <v>138</v>
      </c>
    </row>
    <row r="44" spans="1:5">
      <c r="A44" t="s">
        <v>1494</v>
      </c>
      <c r="B44" t="s">
        <v>1543</v>
      </c>
      <c r="C44" t="s">
        <v>1439</v>
      </c>
      <c r="D44">
        <v>0.99</v>
      </c>
      <c r="E44">
        <v>138</v>
      </c>
    </row>
    <row r="45" spans="1:5">
      <c r="A45" t="s">
        <v>1495</v>
      </c>
      <c r="B45" t="s">
        <v>1546</v>
      </c>
      <c r="C45" t="s">
        <v>1439</v>
      </c>
      <c r="D45">
        <v>0.64</v>
      </c>
      <c r="E45">
        <v>138</v>
      </c>
    </row>
    <row r="46" spans="1:5">
      <c r="A46" t="s">
        <v>1497</v>
      </c>
      <c r="B46" t="s">
        <v>1549</v>
      </c>
      <c r="C46" t="s">
        <v>1437</v>
      </c>
      <c r="D46">
        <v>1</v>
      </c>
      <c r="E46">
        <v>138</v>
      </c>
    </row>
    <row r="47" spans="1:5">
      <c r="A47" t="s">
        <v>1498</v>
      </c>
      <c r="B47" t="s">
        <v>1550</v>
      </c>
      <c r="C47" t="s">
        <v>1437</v>
      </c>
      <c r="D47">
        <v>1</v>
      </c>
      <c r="E47">
        <v>138</v>
      </c>
    </row>
    <row r="48" spans="1:5">
      <c r="A48" t="s">
        <v>1502</v>
      </c>
      <c r="B48" t="s">
        <v>1528</v>
      </c>
      <c r="C48" t="s">
        <v>1439</v>
      </c>
      <c r="D48">
        <v>0.64</v>
      </c>
      <c r="E48">
        <v>138</v>
      </c>
    </row>
    <row r="49" spans="1:5">
      <c r="A49" t="s">
        <v>1507</v>
      </c>
      <c r="B49" t="s">
        <v>1560</v>
      </c>
      <c r="C49" t="s">
        <v>1460</v>
      </c>
      <c r="D49">
        <v>1</v>
      </c>
      <c r="E49">
        <v>138</v>
      </c>
    </row>
    <row r="50" spans="1:5">
      <c r="A50" t="s">
        <v>1508</v>
      </c>
      <c r="B50" t="s">
        <v>1561</v>
      </c>
      <c r="C50" t="s">
        <v>1439</v>
      </c>
      <c r="D50">
        <v>0.64</v>
      </c>
      <c r="E50">
        <v>138</v>
      </c>
    </row>
    <row r="51" spans="1:5">
      <c r="A51" t="s">
        <v>1510</v>
      </c>
      <c r="B51" t="s">
        <v>1562</v>
      </c>
      <c r="C51" t="s">
        <v>1439</v>
      </c>
      <c r="D51">
        <v>0.64</v>
      </c>
      <c r="E51">
        <v>138</v>
      </c>
    </row>
    <row r="52" spans="1:5">
      <c r="A52" t="s">
        <v>1505</v>
      </c>
      <c r="B52" t="s">
        <v>1523</v>
      </c>
      <c r="C52" t="s">
        <v>1444</v>
      </c>
      <c r="D52">
        <v>1</v>
      </c>
      <c r="E52">
        <v>137.587301587301</v>
      </c>
    </row>
    <row r="53" spans="1:5">
      <c r="A53" t="s">
        <v>1503</v>
      </c>
      <c r="B53" t="s">
        <v>1526</v>
      </c>
      <c r="C53" t="s">
        <v>1439</v>
      </c>
      <c r="D53">
        <v>0.64</v>
      </c>
      <c r="E53">
        <v>134</v>
      </c>
    </row>
    <row r="54" spans="1:5">
      <c r="A54" t="s">
        <v>1506</v>
      </c>
      <c r="B54" t="s">
        <v>1553</v>
      </c>
      <c r="C54" t="s">
        <v>1437</v>
      </c>
      <c r="D54">
        <v>1</v>
      </c>
      <c r="E54">
        <v>133.92857142857099</v>
      </c>
    </row>
    <row r="55" spans="1:5">
      <c r="A55" t="s">
        <v>1497</v>
      </c>
      <c r="B55" t="s">
        <v>1548</v>
      </c>
      <c r="C55" t="s">
        <v>1448</v>
      </c>
      <c r="D55">
        <v>1</v>
      </c>
      <c r="E55">
        <v>130.40649350649301</v>
      </c>
    </row>
    <row r="56" spans="1:5">
      <c r="A56" t="s">
        <v>1483</v>
      </c>
      <c r="B56" t="s">
        <v>1523</v>
      </c>
      <c r="C56" t="s">
        <v>1444</v>
      </c>
      <c r="D56">
        <v>1</v>
      </c>
      <c r="E56">
        <v>121.294444444444</v>
      </c>
    </row>
    <row r="57" spans="1:5">
      <c r="A57" t="s">
        <v>1517</v>
      </c>
      <c r="B57" t="s">
        <v>1523</v>
      </c>
      <c r="C57" t="s">
        <v>1468</v>
      </c>
      <c r="D57">
        <v>1</v>
      </c>
      <c r="E57">
        <v>119.37633477633401</v>
      </c>
    </row>
    <row r="58" spans="1:5">
      <c r="A58" t="s">
        <v>1517</v>
      </c>
      <c r="B58" t="s">
        <v>1563</v>
      </c>
      <c r="C58" t="s">
        <v>1439</v>
      </c>
      <c r="D58">
        <v>0.64</v>
      </c>
      <c r="E58">
        <v>117.69704184704101</v>
      </c>
    </row>
    <row r="59" spans="1:5">
      <c r="A59" t="s">
        <v>1497</v>
      </c>
      <c r="B59" t="s">
        <v>1524</v>
      </c>
      <c r="C59" t="s">
        <v>1437</v>
      </c>
      <c r="D59">
        <v>1</v>
      </c>
      <c r="E59">
        <v>117.47770562770501</v>
      </c>
    </row>
    <row r="60" spans="1:5">
      <c r="A60" t="s">
        <v>1513</v>
      </c>
      <c r="B60" t="s">
        <v>1565</v>
      </c>
      <c r="C60" t="s">
        <v>1437</v>
      </c>
      <c r="D60">
        <v>1</v>
      </c>
      <c r="E60">
        <v>117.04841269841199</v>
      </c>
    </row>
    <row r="61" spans="1:5">
      <c r="A61" t="s">
        <v>1498</v>
      </c>
      <c r="B61" t="s">
        <v>1533</v>
      </c>
      <c r="C61" t="s">
        <v>1453</v>
      </c>
      <c r="D61">
        <v>1</v>
      </c>
      <c r="E61">
        <v>112.618797868797</v>
      </c>
    </row>
    <row r="62" spans="1:5">
      <c r="A62" t="s">
        <v>1512</v>
      </c>
      <c r="B62" t="s">
        <v>1564</v>
      </c>
      <c r="C62" t="s">
        <v>1441</v>
      </c>
      <c r="D62">
        <v>1</v>
      </c>
      <c r="E62">
        <v>111.704761904761</v>
      </c>
    </row>
    <row r="63" spans="1:5">
      <c r="A63" t="s">
        <v>1508</v>
      </c>
      <c r="B63" t="s">
        <v>1538</v>
      </c>
      <c r="C63" t="s">
        <v>1437</v>
      </c>
      <c r="D63">
        <v>1</v>
      </c>
      <c r="E63">
        <v>110.957542457542</v>
      </c>
    </row>
    <row r="64" spans="1:5">
      <c r="A64" t="s">
        <v>1501</v>
      </c>
      <c r="B64" t="s">
        <v>1555</v>
      </c>
      <c r="C64" t="s">
        <v>1437</v>
      </c>
      <c r="D64">
        <v>1</v>
      </c>
      <c r="E64">
        <v>110.480952380952</v>
      </c>
    </row>
    <row r="65" spans="1:5">
      <c r="A65" t="s">
        <v>1498</v>
      </c>
      <c r="B65" t="s">
        <v>1525</v>
      </c>
      <c r="C65" t="s">
        <v>1451</v>
      </c>
      <c r="D65">
        <v>1</v>
      </c>
      <c r="E65">
        <v>102.347369297369</v>
      </c>
    </row>
    <row r="66" spans="1:5">
      <c r="A66" t="s">
        <v>1506</v>
      </c>
      <c r="B66" t="s">
        <v>1533</v>
      </c>
      <c r="C66" t="s">
        <v>1461</v>
      </c>
      <c r="D66">
        <v>1</v>
      </c>
      <c r="E66">
        <v>100.380952380952</v>
      </c>
    </row>
    <row r="67" spans="1:5">
      <c r="A67" t="s">
        <v>1497</v>
      </c>
      <c r="B67" t="s">
        <v>1523</v>
      </c>
      <c r="C67" t="s">
        <v>1449</v>
      </c>
      <c r="D67">
        <v>1</v>
      </c>
      <c r="E67">
        <v>100.36443001443</v>
      </c>
    </row>
    <row r="68" spans="1:5">
      <c r="A68" t="s">
        <v>1495</v>
      </c>
      <c r="B68" t="s">
        <v>1523</v>
      </c>
      <c r="C68" t="s">
        <v>1446</v>
      </c>
      <c r="D68">
        <v>1</v>
      </c>
      <c r="E68">
        <v>99.026051726051705</v>
      </c>
    </row>
    <row r="69" spans="1:5">
      <c r="A69" t="s">
        <v>1512</v>
      </c>
      <c r="B69" t="s">
        <v>1547</v>
      </c>
      <c r="C69" t="s">
        <v>1441</v>
      </c>
      <c r="D69">
        <v>1</v>
      </c>
      <c r="E69">
        <v>97.961904761904705</v>
      </c>
    </row>
    <row r="70" spans="1:5">
      <c r="A70" t="s">
        <v>1493</v>
      </c>
      <c r="B70" t="s">
        <v>1541</v>
      </c>
      <c r="C70" t="s">
        <v>1444</v>
      </c>
      <c r="D70">
        <v>1</v>
      </c>
      <c r="E70">
        <v>97.187301587301505</v>
      </c>
    </row>
    <row r="71" spans="1:5">
      <c r="A71" t="s">
        <v>1498</v>
      </c>
      <c r="B71" t="s">
        <v>1524</v>
      </c>
      <c r="C71" t="s">
        <v>1437</v>
      </c>
      <c r="D71">
        <v>1</v>
      </c>
      <c r="E71">
        <v>94.913419913419901</v>
      </c>
    </row>
    <row r="72" spans="1:5">
      <c r="A72" t="s">
        <v>1511</v>
      </c>
      <c r="B72" t="s">
        <v>1538</v>
      </c>
      <c r="C72" t="s">
        <v>1441</v>
      </c>
      <c r="D72">
        <v>1</v>
      </c>
      <c r="E72">
        <v>91.831601731601694</v>
      </c>
    </row>
    <row r="73" spans="1:5">
      <c r="A73" t="s">
        <v>1498</v>
      </c>
      <c r="B73" t="s">
        <v>1552</v>
      </c>
      <c r="C73" t="s">
        <v>1437</v>
      </c>
      <c r="D73">
        <v>1</v>
      </c>
      <c r="E73">
        <v>88.798268398268405</v>
      </c>
    </row>
    <row r="74" spans="1:5">
      <c r="A74" t="s">
        <v>1497</v>
      </c>
      <c r="B74" t="s">
        <v>1545</v>
      </c>
      <c r="C74" t="s">
        <v>1437</v>
      </c>
      <c r="D74">
        <v>1</v>
      </c>
      <c r="E74">
        <v>88.396825396825307</v>
      </c>
    </row>
    <row r="75" spans="1:5">
      <c r="A75" t="s">
        <v>1506</v>
      </c>
      <c r="B75" t="s">
        <v>1538</v>
      </c>
      <c r="C75" t="s">
        <v>1444</v>
      </c>
      <c r="D75">
        <v>1</v>
      </c>
      <c r="E75">
        <v>86.329764679764594</v>
      </c>
    </row>
    <row r="76" spans="1:5">
      <c r="A76" t="s">
        <v>1500</v>
      </c>
      <c r="B76" t="s">
        <v>1523</v>
      </c>
      <c r="C76" t="s">
        <v>1444</v>
      </c>
      <c r="D76">
        <v>1</v>
      </c>
      <c r="E76">
        <v>84.911255411255397</v>
      </c>
    </row>
    <row r="77" spans="1:5">
      <c r="A77" t="s">
        <v>1504</v>
      </c>
      <c r="B77" t="s">
        <v>1523</v>
      </c>
      <c r="C77" t="s">
        <v>1444</v>
      </c>
      <c r="D77">
        <v>1</v>
      </c>
      <c r="E77">
        <v>84.9</v>
      </c>
    </row>
    <row r="78" spans="1:5">
      <c r="A78" t="s">
        <v>1517</v>
      </c>
      <c r="B78" t="s">
        <v>1568</v>
      </c>
      <c r="C78" t="s">
        <v>1439</v>
      </c>
      <c r="D78">
        <v>0.64</v>
      </c>
      <c r="E78">
        <v>84.580158730158701</v>
      </c>
    </row>
    <row r="79" spans="1:5">
      <c r="A79" t="s">
        <v>1513</v>
      </c>
      <c r="B79" t="s">
        <v>1523</v>
      </c>
      <c r="C79" t="s">
        <v>1464</v>
      </c>
      <c r="D79">
        <v>1</v>
      </c>
      <c r="E79">
        <v>83.508152958152905</v>
      </c>
    </row>
    <row r="80" spans="1:5">
      <c r="A80" t="s">
        <v>1500</v>
      </c>
      <c r="B80" t="s">
        <v>1533</v>
      </c>
      <c r="C80" t="s">
        <v>1458</v>
      </c>
      <c r="D80">
        <v>1</v>
      </c>
      <c r="E80">
        <v>83.097619047619006</v>
      </c>
    </row>
    <row r="81" spans="1:5">
      <c r="A81" t="s">
        <v>1515</v>
      </c>
      <c r="B81" t="s">
        <v>1533</v>
      </c>
      <c r="C81" t="s">
        <v>1439</v>
      </c>
      <c r="D81">
        <v>0.64</v>
      </c>
      <c r="E81">
        <v>81.992857142857105</v>
      </c>
    </row>
    <row r="82" spans="1:5">
      <c r="A82" t="s">
        <v>1513</v>
      </c>
      <c r="B82" t="s">
        <v>1533</v>
      </c>
      <c r="C82" t="s">
        <v>1465</v>
      </c>
      <c r="D82">
        <v>1</v>
      </c>
      <c r="E82">
        <v>80.281135531135504</v>
      </c>
    </row>
    <row r="83" spans="1:5">
      <c r="A83" t="s">
        <v>1486</v>
      </c>
      <c r="B83" t="s">
        <v>1538</v>
      </c>
      <c r="C83" t="s">
        <v>1444</v>
      </c>
      <c r="D83">
        <v>1</v>
      </c>
      <c r="E83">
        <v>79.257142857142796</v>
      </c>
    </row>
    <row r="84" spans="1:5">
      <c r="A84" t="s">
        <v>1515</v>
      </c>
      <c r="B84" t="s">
        <v>1523</v>
      </c>
      <c r="C84" t="s">
        <v>1437</v>
      </c>
      <c r="D84">
        <v>1</v>
      </c>
      <c r="E84">
        <v>75.173160173160099</v>
      </c>
    </row>
    <row r="85" spans="1:5">
      <c r="A85" t="s">
        <v>1471</v>
      </c>
      <c r="B85" t="s">
        <v>1520</v>
      </c>
      <c r="C85" t="s">
        <v>1436</v>
      </c>
      <c r="D85">
        <v>1</v>
      </c>
      <c r="E85">
        <v>72.589610389610399</v>
      </c>
    </row>
    <row r="86" spans="1:5">
      <c r="A86" t="s">
        <v>1498</v>
      </c>
      <c r="B86" t="s">
        <v>1523</v>
      </c>
      <c r="C86" t="s">
        <v>1452</v>
      </c>
      <c r="D86">
        <v>1</v>
      </c>
      <c r="E86">
        <v>72.344588744588705</v>
      </c>
    </row>
    <row r="87" spans="1:5">
      <c r="A87" t="s">
        <v>1513</v>
      </c>
      <c r="B87" t="s">
        <v>1525</v>
      </c>
      <c r="C87" t="s">
        <v>1466</v>
      </c>
      <c r="D87">
        <v>1</v>
      </c>
      <c r="E87">
        <v>70.767643467643396</v>
      </c>
    </row>
    <row r="88" spans="1:5">
      <c r="A88" t="s">
        <v>1513</v>
      </c>
      <c r="B88" t="s">
        <v>1558</v>
      </c>
      <c r="C88" t="s">
        <v>1437</v>
      </c>
      <c r="D88">
        <v>1</v>
      </c>
      <c r="E88">
        <v>69.8302308802308</v>
      </c>
    </row>
    <row r="89" spans="1:5">
      <c r="A89" t="s">
        <v>1517</v>
      </c>
      <c r="B89" t="s">
        <v>1524</v>
      </c>
      <c r="C89" t="s">
        <v>1438</v>
      </c>
      <c r="D89">
        <v>1</v>
      </c>
      <c r="E89">
        <v>69.042207792207705</v>
      </c>
    </row>
    <row r="90" spans="1:5">
      <c r="A90" t="s">
        <v>1500</v>
      </c>
      <c r="B90" t="s">
        <v>1525</v>
      </c>
      <c r="C90" t="s">
        <v>1439</v>
      </c>
      <c r="D90">
        <v>0.64</v>
      </c>
      <c r="E90">
        <v>67.697619047619</v>
      </c>
    </row>
    <row r="91" spans="1:5">
      <c r="A91" t="s">
        <v>1515</v>
      </c>
      <c r="B91" t="s">
        <v>1525</v>
      </c>
      <c r="C91" t="s">
        <v>1444</v>
      </c>
      <c r="D91">
        <v>1</v>
      </c>
      <c r="E91">
        <v>66.992857142857105</v>
      </c>
    </row>
    <row r="92" spans="1:5">
      <c r="A92" t="s">
        <v>1508</v>
      </c>
      <c r="B92" t="s">
        <v>1559</v>
      </c>
      <c r="C92" t="s">
        <v>1437</v>
      </c>
      <c r="D92">
        <v>1</v>
      </c>
      <c r="E92">
        <v>64.902380952380895</v>
      </c>
    </row>
    <row r="93" spans="1:5">
      <c r="A93" t="s">
        <v>1471</v>
      </c>
      <c r="B93" t="s">
        <v>1522</v>
      </c>
      <c r="C93" t="s">
        <v>1437</v>
      </c>
      <c r="D93">
        <v>1</v>
      </c>
      <c r="E93">
        <v>64.687878787878702</v>
      </c>
    </row>
    <row r="94" spans="1:5">
      <c r="A94" t="s">
        <v>1512</v>
      </c>
      <c r="B94" t="s">
        <v>1563</v>
      </c>
      <c r="C94" t="s">
        <v>1439</v>
      </c>
      <c r="D94">
        <v>0.92</v>
      </c>
      <c r="E94">
        <v>64.607359307359303</v>
      </c>
    </row>
    <row r="95" spans="1:5">
      <c r="A95" t="s">
        <v>1517</v>
      </c>
      <c r="B95" t="s">
        <v>1552</v>
      </c>
      <c r="C95" t="s">
        <v>1469</v>
      </c>
      <c r="D95">
        <v>1</v>
      </c>
      <c r="E95">
        <v>60.938528138528099</v>
      </c>
    </row>
    <row r="96" spans="1:5">
      <c r="A96" t="s">
        <v>1517</v>
      </c>
      <c r="B96" t="s">
        <v>1544</v>
      </c>
      <c r="C96" t="s">
        <v>1439</v>
      </c>
      <c r="D96">
        <v>0.64</v>
      </c>
      <c r="E96">
        <v>60.167676767676703</v>
      </c>
    </row>
    <row r="97" spans="1:5">
      <c r="A97" t="s">
        <v>1517</v>
      </c>
      <c r="B97" t="s">
        <v>1538</v>
      </c>
      <c r="C97" t="s">
        <v>1470</v>
      </c>
      <c r="D97">
        <v>1</v>
      </c>
      <c r="E97">
        <v>59.672222222222203</v>
      </c>
    </row>
    <row r="98" spans="1:5">
      <c r="A98" t="s">
        <v>1506</v>
      </c>
      <c r="B98" t="s">
        <v>1559</v>
      </c>
      <c r="C98" t="s">
        <v>1437</v>
      </c>
      <c r="D98">
        <v>1</v>
      </c>
      <c r="E98">
        <v>58.3579365079365</v>
      </c>
    </row>
    <row r="99" spans="1:5">
      <c r="A99" t="s">
        <v>1495</v>
      </c>
      <c r="B99" t="s">
        <v>1537</v>
      </c>
      <c r="C99" t="s">
        <v>1439</v>
      </c>
      <c r="D99">
        <v>0.99</v>
      </c>
      <c r="E99">
        <v>56.933516483516399</v>
      </c>
    </row>
    <row r="100" spans="1:5">
      <c r="A100" t="s">
        <v>1495</v>
      </c>
      <c r="B100" t="s">
        <v>1544</v>
      </c>
      <c r="C100" t="s">
        <v>1444</v>
      </c>
      <c r="D100">
        <v>1</v>
      </c>
      <c r="E100">
        <v>55.378432678432603</v>
      </c>
    </row>
    <row r="101" spans="1:5">
      <c r="A101" t="s">
        <v>1495</v>
      </c>
      <c r="B101" t="s">
        <v>1538</v>
      </c>
      <c r="C101" t="s">
        <v>1438</v>
      </c>
      <c r="D101">
        <v>1</v>
      </c>
      <c r="E101">
        <v>55.2879564879565</v>
      </c>
    </row>
    <row r="102" spans="1:5">
      <c r="A102" t="s">
        <v>1504</v>
      </c>
      <c r="B102" t="s">
        <v>1538</v>
      </c>
      <c r="C102" t="s">
        <v>1444</v>
      </c>
      <c r="D102">
        <v>1</v>
      </c>
      <c r="E102">
        <v>53.099999999999902</v>
      </c>
    </row>
    <row r="103" spans="1:5">
      <c r="A103" t="s">
        <v>1485</v>
      </c>
      <c r="B103" t="s">
        <v>1528</v>
      </c>
      <c r="C103" t="s">
        <v>1441</v>
      </c>
      <c r="D103">
        <v>1</v>
      </c>
      <c r="E103">
        <v>48</v>
      </c>
    </row>
    <row r="104" spans="1:5">
      <c r="A104" t="s">
        <v>1488</v>
      </c>
      <c r="B104" t="s">
        <v>1528</v>
      </c>
      <c r="C104" t="s">
        <v>1441</v>
      </c>
      <c r="D104">
        <v>1</v>
      </c>
      <c r="E104">
        <v>48</v>
      </c>
    </row>
    <row r="105" spans="1:5">
      <c r="A105" t="s">
        <v>1497</v>
      </c>
      <c r="B105" t="s">
        <v>1538</v>
      </c>
      <c r="C105" t="s">
        <v>1450</v>
      </c>
      <c r="D105">
        <v>1</v>
      </c>
      <c r="E105">
        <v>47.334126984126897</v>
      </c>
    </row>
    <row r="106" spans="1:5">
      <c r="A106" t="s">
        <v>1503</v>
      </c>
      <c r="B106" t="s">
        <v>1535</v>
      </c>
      <c r="C106" t="s">
        <v>1441</v>
      </c>
      <c r="D106">
        <v>1</v>
      </c>
      <c r="E106">
        <v>46</v>
      </c>
    </row>
    <row r="107" spans="1:5">
      <c r="A107" t="s">
        <v>1503</v>
      </c>
      <c r="B107" t="s">
        <v>1534</v>
      </c>
      <c r="C107" t="s">
        <v>1441</v>
      </c>
      <c r="D107">
        <v>1</v>
      </c>
      <c r="E107">
        <v>46</v>
      </c>
    </row>
    <row r="108" spans="1:5">
      <c r="A108" t="s">
        <v>1519</v>
      </c>
      <c r="B108" t="s">
        <v>1531</v>
      </c>
      <c r="C108" t="s">
        <v>1448</v>
      </c>
      <c r="D108">
        <v>1</v>
      </c>
      <c r="E108">
        <v>44.347619047618998</v>
      </c>
    </row>
    <row r="109" spans="1:5">
      <c r="A109" t="s">
        <v>1517</v>
      </c>
      <c r="B109" t="s">
        <v>1559</v>
      </c>
      <c r="C109" t="s">
        <v>1439</v>
      </c>
      <c r="D109">
        <v>0.64</v>
      </c>
      <c r="E109">
        <v>44.293650793650798</v>
      </c>
    </row>
    <row r="110" spans="1:5">
      <c r="A110" t="s">
        <v>1481</v>
      </c>
      <c r="B110" t="s">
        <v>1534</v>
      </c>
      <c r="C110" t="s">
        <v>1441</v>
      </c>
      <c r="D110">
        <v>1</v>
      </c>
      <c r="E110">
        <v>44</v>
      </c>
    </row>
    <row r="111" spans="1:5">
      <c r="A111" t="s">
        <v>1481</v>
      </c>
      <c r="B111" t="s">
        <v>1535</v>
      </c>
      <c r="C111" t="s">
        <v>1441</v>
      </c>
      <c r="D111">
        <v>1</v>
      </c>
      <c r="E111">
        <v>44</v>
      </c>
    </row>
    <row r="112" spans="1:5">
      <c r="A112" t="s">
        <v>1514</v>
      </c>
      <c r="B112" t="s">
        <v>1523</v>
      </c>
      <c r="C112" t="s">
        <v>1444</v>
      </c>
      <c r="D112">
        <v>1</v>
      </c>
      <c r="E112">
        <v>43.348051948051904</v>
      </c>
    </row>
    <row r="113" spans="1:5">
      <c r="A113" t="s">
        <v>1495</v>
      </c>
      <c r="B113" t="s">
        <v>1541</v>
      </c>
      <c r="C113" t="s">
        <v>1444</v>
      </c>
      <c r="D113">
        <v>1</v>
      </c>
      <c r="E113">
        <v>42.734132534132499</v>
      </c>
    </row>
    <row r="114" spans="1:5">
      <c r="A114" t="s">
        <v>1498</v>
      </c>
      <c r="B114" t="s">
        <v>1551</v>
      </c>
      <c r="C114" t="s">
        <v>1437</v>
      </c>
      <c r="D114">
        <v>1</v>
      </c>
      <c r="E114">
        <v>41.427639027639003</v>
      </c>
    </row>
    <row r="115" spans="1:5">
      <c r="A115" t="s">
        <v>1514</v>
      </c>
      <c r="B115" t="s">
        <v>1533</v>
      </c>
      <c r="C115" t="s">
        <v>1440</v>
      </c>
      <c r="D115">
        <v>1</v>
      </c>
      <c r="E115">
        <v>40.8607892107892</v>
      </c>
    </row>
    <row r="116" spans="1:5">
      <c r="A116" t="s">
        <v>1514</v>
      </c>
      <c r="B116" t="s">
        <v>1525</v>
      </c>
      <c r="C116" t="s">
        <v>1444</v>
      </c>
      <c r="D116">
        <v>1</v>
      </c>
      <c r="E116">
        <v>38.241741591741501</v>
      </c>
    </row>
    <row r="117" spans="1:5">
      <c r="A117" t="s">
        <v>1491</v>
      </c>
      <c r="B117" t="s">
        <v>1523</v>
      </c>
      <c r="C117" t="s">
        <v>1445</v>
      </c>
      <c r="D117">
        <v>1</v>
      </c>
      <c r="E117">
        <v>37.596825396825402</v>
      </c>
    </row>
    <row r="118" spans="1:5">
      <c r="A118" t="s">
        <v>1500</v>
      </c>
      <c r="B118" t="s">
        <v>1538</v>
      </c>
      <c r="C118" t="s">
        <v>1439</v>
      </c>
      <c r="D118">
        <v>0.64</v>
      </c>
      <c r="E118">
        <v>36.863636363636303</v>
      </c>
    </row>
    <row r="119" spans="1:5">
      <c r="A119" t="s">
        <v>1519</v>
      </c>
      <c r="B119" t="s">
        <v>1530</v>
      </c>
      <c r="C119" t="s">
        <v>1448</v>
      </c>
      <c r="D119">
        <v>1</v>
      </c>
      <c r="E119">
        <v>36.3333333333333</v>
      </c>
    </row>
    <row r="120" spans="1:5">
      <c r="A120" t="s">
        <v>1491</v>
      </c>
      <c r="B120" t="s">
        <v>1533</v>
      </c>
      <c r="C120" t="s">
        <v>1440</v>
      </c>
      <c r="D120">
        <v>1</v>
      </c>
      <c r="E120">
        <v>35.896825396825399</v>
      </c>
    </row>
    <row r="121" spans="1:5">
      <c r="A121" t="s">
        <v>1500</v>
      </c>
      <c r="B121" t="s">
        <v>1544</v>
      </c>
      <c r="C121" t="s">
        <v>1439</v>
      </c>
      <c r="D121">
        <v>0.64</v>
      </c>
      <c r="E121">
        <v>35.458874458874398</v>
      </c>
    </row>
    <row r="122" spans="1:5">
      <c r="A122" t="s">
        <v>1517</v>
      </c>
      <c r="B122" t="s">
        <v>1531</v>
      </c>
      <c r="C122" t="s">
        <v>1439</v>
      </c>
      <c r="D122">
        <v>0.64</v>
      </c>
      <c r="E122">
        <v>35.385714285714201</v>
      </c>
    </row>
    <row r="123" spans="1:5">
      <c r="A123" t="s">
        <v>1497</v>
      </c>
      <c r="B123" t="s">
        <v>1544</v>
      </c>
      <c r="C123" t="s">
        <v>1447</v>
      </c>
      <c r="D123">
        <v>1</v>
      </c>
      <c r="E123">
        <v>34.003968253968203</v>
      </c>
    </row>
    <row r="124" spans="1:5">
      <c r="A124" t="s">
        <v>1515</v>
      </c>
      <c r="B124" t="s">
        <v>1541</v>
      </c>
      <c r="C124" t="s">
        <v>1444</v>
      </c>
      <c r="D124">
        <v>1</v>
      </c>
      <c r="E124">
        <v>33.9939393939393</v>
      </c>
    </row>
    <row r="125" spans="1:5">
      <c r="A125" t="s">
        <v>1515</v>
      </c>
      <c r="B125" t="s">
        <v>1538</v>
      </c>
      <c r="C125" t="s">
        <v>1444</v>
      </c>
      <c r="D125">
        <v>1</v>
      </c>
      <c r="E125">
        <v>33.892207792207699</v>
      </c>
    </row>
    <row r="126" spans="1:5">
      <c r="A126" t="s">
        <v>1498</v>
      </c>
      <c r="B126" t="s">
        <v>1544</v>
      </c>
      <c r="C126" t="s">
        <v>1454</v>
      </c>
      <c r="D126">
        <v>1</v>
      </c>
      <c r="E126">
        <v>33.293073593073601</v>
      </c>
    </row>
    <row r="127" spans="1:5">
      <c r="A127" t="s">
        <v>1518</v>
      </c>
      <c r="B127" t="s">
        <v>1537</v>
      </c>
      <c r="C127" t="s">
        <v>1439</v>
      </c>
      <c r="D127">
        <v>0.52</v>
      </c>
      <c r="E127">
        <v>32.634126984126901</v>
      </c>
    </row>
    <row r="128" spans="1:5">
      <c r="A128" t="s">
        <v>1513</v>
      </c>
      <c r="B128" t="s">
        <v>1538</v>
      </c>
      <c r="C128" t="s">
        <v>1443</v>
      </c>
      <c r="D128">
        <v>1</v>
      </c>
      <c r="E128">
        <v>31.809740259740199</v>
      </c>
    </row>
    <row r="129" spans="1:5">
      <c r="A129" t="s">
        <v>1479</v>
      </c>
      <c r="B129" t="s">
        <v>1530</v>
      </c>
      <c r="C129" t="s">
        <v>1439</v>
      </c>
      <c r="D129">
        <v>0.92</v>
      </c>
      <c r="E129">
        <v>31.213492063492001</v>
      </c>
    </row>
    <row r="130" spans="1:5">
      <c r="A130" t="s">
        <v>1501</v>
      </c>
      <c r="B130" t="s">
        <v>1523</v>
      </c>
      <c r="C130" t="s">
        <v>1459</v>
      </c>
      <c r="D130">
        <v>1</v>
      </c>
      <c r="E130">
        <v>30.619047619047599</v>
      </c>
    </row>
    <row r="131" spans="1:5">
      <c r="A131" t="s">
        <v>1495</v>
      </c>
      <c r="B131" t="s">
        <v>1545</v>
      </c>
      <c r="C131" t="s">
        <v>1439</v>
      </c>
      <c r="D131">
        <v>0.52</v>
      </c>
      <c r="E131">
        <v>30.454761904761899</v>
      </c>
    </row>
    <row r="132" spans="1:5">
      <c r="A132" t="s">
        <v>1512</v>
      </c>
      <c r="B132" t="s">
        <v>1565</v>
      </c>
      <c r="C132" t="s">
        <v>1441</v>
      </c>
      <c r="D132">
        <v>1</v>
      </c>
      <c r="E132">
        <v>29.738095238095202</v>
      </c>
    </row>
    <row r="133" spans="1:5">
      <c r="A133" t="s">
        <v>1491</v>
      </c>
      <c r="B133" t="s">
        <v>1525</v>
      </c>
      <c r="C133" t="s">
        <v>1440</v>
      </c>
      <c r="D133">
        <v>1</v>
      </c>
      <c r="E133">
        <v>29.674603174603099</v>
      </c>
    </row>
    <row r="134" spans="1:5">
      <c r="A134" t="s">
        <v>1514</v>
      </c>
      <c r="B134" t="s">
        <v>1551</v>
      </c>
      <c r="C134" t="s">
        <v>1467</v>
      </c>
      <c r="D134">
        <v>1</v>
      </c>
      <c r="E134">
        <v>29.226340326340299</v>
      </c>
    </row>
    <row r="135" spans="1:5">
      <c r="A135" t="s">
        <v>1479</v>
      </c>
      <c r="B135" t="s">
        <v>1531</v>
      </c>
      <c r="C135" t="s">
        <v>1439</v>
      </c>
      <c r="D135">
        <v>0.92</v>
      </c>
      <c r="E135">
        <v>28.211111111111101</v>
      </c>
    </row>
    <row r="136" spans="1:5">
      <c r="A136" t="s">
        <v>1499</v>
      </c>
      <c r="B136" t="s">
        <v>1553</v>
      </c>
      <c r="C136" t="s">
        <v>1456</v>
      </c>
      <c r="D136">
        <v>1</v>
      </c>
      <c r="E136">
        <v>27.538095238095199</v>
      </c>
    </row>
    <row r="137" spans="1:5">
      <c r="A137" t="s">
        <v>1511</v>
      </c>
      <c r="B137" t="s">
        <v>1555</v>
      </c>
      <c r="C137" t="s">
        <v>1439</v>
      </c>
      <c r="D137">
        <v>0.64</v>
      </c>
      <c r="E137">
        <v>27.519047619047601</v>
      </c>
    </row>
    <row r="138" spans="1:5">
      <c r="A138" t="s">
        <v>1515</v>
      </c>
      <c r="B138" t="s">
        <v>1567</v>
      </c>
      <c r="C138" t="s">
        <v>1444</v>
      </c>
      <c r="D138">
        <v>1</v>
      </c>
      <c r="E138">
        <v>27.3272727272727</v>
      </c>
    </row>
    <row r="139" spans="1:5">
      <c r="A139" t="s">
        <v>1516</v>
      </c>
      <c r="B139" t="s">
        <v>1564</v>
      </c>
      <c r="C139" t="s">
        <v>1441</v>
      </c>
      <c r="D139">
        <v>1</v>
      </c>
      <c r="E139">
        <v>26.295238095237998</v>
      </c>
    </row>
    <row r="140" spans="1:5">
      <c r="A140" t="s">
        <v>1498</v>
      </c>
      <c r="B140" t="s">
        <v>1541</v>
      </c>
      <c r="C140" t="s">
        <v>1455</v>
      </c>
      <c r="D140">
        <v>1</v>
      </c>
      <c r="E140">
        <v>25.214285714285701</v>
      </c>
    </row>
    <row r="141" spans="1:5">
      <c r="A141" t="s">
        <v>1516</v>
      </c>
      <c r="B141" t="s">
        <v>1547</v>
      </c>
      <c r="C141" t="s">
        <v>1441</v>
      </c>
      <c r="D141">
        <v>1</v>
      </c>
      <c r="E141">
        <v>24.261111111111099</v>
      </c>
    </row>
    <row r="142" spans="1:5">
      <c r="A142" t="s">
        <v>1471</v>
      </c>
      <c r="B142" t="s">
        <v>1521</v>
      </c>
      <c r="C142" t="s">
        <v>1436</v>
      </c>
      <c r="D142">
        <v>1</v>
      </c>
      <c r="E142">
        <v>22.722510822510799</v>
      </c>
    </row>
    <row r="143" spans="1:5">
      <c r="A143" t="s">
        <v>1513</v>
      </c>
      <c r="B143" t="s">
        <v>1566</v>
      </c>
      <c r="C143" t="s">
        <v>1457</v>
      </c>
      <c r="D143">
        <v>1</v>
      </c>
      <c r="E143">
        <v>18.034920634920599</v>
      </c>
    </row>
    <row r="144" spans="1:5">
      <c r="A144" t="s">
        <v>1491</v>
      </c>
      <c r="B144" t="s">
        <v>1538</v>
      </c>
      <c r="C144" t="s">
        <v>1441</v>
      </c>
      <c r="D144">
        <v>1</v>
      </c>
      <c r="E144">
        <v>16.796825396825302</v>
      </c>
    </row>
    <row r="145" spans="1:5">
      <c r="A145" t="s">
        <v>1496</v>
      </c>
      <c r="B145" t="s">
        <v>1547</v>
      </c>
      <c r="C145" t="s">
        <v>1439</v>
      </c>
      <c r="D145">
        <v>0.92</v>
      </c>
      <c r="E145">
        <v>15.7769841269841</v>
      </c>
    </row>
    <row r="146" spans="1:5">
      <c r="A146" t="s">
        <v>1516</v>
      </c>
      <c r="B146" t="s">
        <v>1565</v>
      </c>
      <c r="C146" t="s">
        <v>1441</v>
      </c>
      <c r="D146">
        <v>1</v>
      </c>
      <c r="E146">
        <v>13.409523809523799</v>
      </c>
    </row>
    <row r="147" spans="1:5">
      <c r="A147" t="s">
        <v>1515</v>
      </c>
      <c r="B147" t="s">
        <v>1554</v>
      </c>
      <c r="C147" t="s">
        <v>1437</v>
      </c>
      <c r="D147">
        <v>1</v>
      </c>
      <c r="E147">
        <v>11.5099567099567</v>
      </c>
    </row>
    <row r="148" spans="1:5">
      <c r="A148" t="s">
        <v>1500</v>
      </c>
      <c r="B148" t="s">
        <v>1554</v>
      </c>
      <c r="C148" t="s">
        <v>1457</v>
      </c>
      <c r="D148">
        <v>1</v>
      </c>
      <c r="E148">
        <v>10.668398268398199</v>
      </c>
    </row>
    <row r="149" spans="1:5">
      <c r="A149" t="s">
        <v>1481</v>
      </c>
      <c r="B149" t="s">
        <v>1528</v>
      </c>
      <c r="C149" t="s">
        <v>1441</v>
      </c>
      <c r="D149">
        <v>1</v>
      </c>
      <c r="E149">
        <v>6</v>
      </c>
    </row>
    <row r="150" spans="1:5">
      <c r="A150" t="s">
        <v>1505</v>
      </c>
      <c r="B150" t="s">
        <v>1531</v>
      </c>
      <c r="C150" t="s">
        <v>1460</v>
      </c>
      <c r="D150">
        <v>1</v>
      </c>
      <c r="E150">
        <v>5.0023809523809497</v>
      </c>
    </row>
    <row r="151" spans="1:5">
      <c r="A151" t="s">
        <v>1503</v>
      </c>
      <c r="B151" t="s">
        <v>1556</v>
      </c>
      <c r="C151" t="s">
        <v>1441</v>
      </c>
      <c r="D151">
        <v>1</v>
      </c>
      <c r="E151">
        <v>4</v>
      </c>
    </row>
    <row r="152" spans="1:5" ht="15.75" thickBot="1">
      <c r="A152" s="5" t="s">
        <v>1503</v>
      </c>
      <c r="B152" s="5" t="s">
        <v>1528</v>
      </c>
      <c r="C152" s="5" t="s">
        <v>1441</v>
      </c>
      <c r="D152" s="5">
        <v>1</v>
      </c>
      <c r="E152" s="5">
        <v>4</v>
      </c>
    </row>
    <row r="153" spans="1:5">
      <c r="A153" t="s">
        <v>1571</v>
      </c>
    </row>
  </sheetData>
  <sortState xmlns:xlrd2="http://schemas.microsoft.com/office/spreadsheetml/2017/richdata2" ref="J1:J153">
    <sortCondition ref="J1"/>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5"/>
  <sheetViews>
    <sheetView workbookViewId="0">
      <pane ySplit="3" topLeftCell="A4" activePane="bottomLeft" state="frozen"/>
      <selection pane="bottomLeft"/>
    </sheetView>
  </sheetViews>
  <sheetFormatPr defaultRowHeight="15"/>
  <cols>
    <col min="1" max="1" width="42.5703125" bestFit="1" customWidth="1"/>
    <col min="2" max="2" width="10.7109375" customWidth="1"/>
    <col min="3" max="3" width="11.85546875" customWidth="1"/>
    <col min="6" max="6" width="83.85546875" bestFit="1" customWidth="1"/>
  </cols>
  <sheetData>
    <row r="1" spans="1:6">
      <c r="A1" t="s">
        <v>3889</v>
      </c>
    </row>
    <row r="2" spans="1:6" ht="15.75" thickBot="1">
      <c r="A2" s="4" t="s">
        <v>1387</v>
      </c>
      <c r="B2" s="5"/>
      <c r="C2" s="5"/>
      <c r="D2" s="5"/>
      <c r="E2" s="5"/>
      <c r="F2" s="5"/>
    </row>
    <row r="3" spans="1:6" s="3" customFormat="1" ht="45">
      <c r="A3" s="16" t="s">
        <v>488</v>
      </c>
      <c r="B3" s="16" t="s">
        <v>489</v>
      </c>
      <c r="C3" s="16" t="s">
        <v>490</v>
      </c>
      <c r="D3" s="16" t="s">
        <v>482</v>
      </c>
      <c r="E3" s="16" t="s">
        <v>484</v>
      </c>
      <c r="F3" s="16" t="s">
        <v>491</v>
      </c>
    </row>
    <row r="4" spans="1:6">
      <c r="A4" t="s">
        <v>23</v>
      </c>
      <c r="B4">
        <v>6</v>
      </c>
      <c r="C4">
        <v>6</v>
      </c>
      <c r="D4" s="1">
        <v>1.106E-13</v>
      </c>
      <c r="E4" s="1">
        <v>1.194E-11</v>
      </c>
      <c r="F4" t="s">
        <v>492</v>
      </c>
    </row>
    <row r="5" spans="1:6">
      <c r="A5" t="s">
        <v>15</v>
      </c>
      <c r="B5">
        <v>217</v>
      </c>
      <c r="C5">
        <v>13</v>
      </c>
      <c r="D5" s="1">
        <v>6.4529999999999999E-13</v>
      </c>
      <c r="E5" s="1">
        <v>3.4839999999999999E-11</v>
      </c>
      <c r="F5" t="s">
        <v>493</v>
      </c>
    </row>
    <row r="6" spans="1:6">
      <c r="A6" t="s">
        <v>1</v>
      </c>
      <c r="B6">
        <v>75</v>
      </c>
      <c r="C6">
        <v>8</v>
      </c>
      <c r="D6" s="1">
        <v>3.4100000000000001E-10</v>
      </c>
      <c r="E6" s="1">
        <v>1.228E-8</v>
      </c>
      <c r="F6" t="s">
        <v>494</v>
      </c>
    </row>
    <row r="7" spans="1:6">
      <c r="A7" t="s">
        <v>36</v>
      </c>
      <c r="B7">
        <v>95</v>
      </c>
      <c r="C7">
        <v>8</v>
      </c>
      <c r="D7" s="1">
        <v>2.1430000000000001E-9</v>
      </c>
      <c r="E7" s="1">
        <v>5.7870000000000001E-8</v>
      </c>
      <c r="F7" t="s">
        <v>495</v>
      </c>
    </row>
    <row r="8" spans="1:6">
      <c r="A8" t="s">
        <v>163</v>
      </c>
      <c r="B8">
        <v>1145</v>
      </c>
      <c r="C8">
        <v>14</v>
      </c>
      <c r="D8" s="1">
        <v>3.6189999999999997E-5</v>
      </c>
      <c r="E8" s="1">
        <v>7.6000000000000004E-4</v>
      </c>
      <c r="F8" t="s">
        <v>496</v>
      </c>
    </row>
    <row r="9" spans="1:6">
      <c r="A9" t="s">
        <v>231</v>
      </c>
      <c r="B9">
        <v>479</v>
      </c>
      <c r="C9">
        <v>8</v>
      </c>
      <c r="D9" s="1">
        <v>3.2019999999999998E-4</v>
      </c>
      <c r="E9" s="1">
        <v>5.764E-3</v>
      </c>
      <c r="F9" t="s">
        <v>497</v>
      </c>
    </row>
    <row r="10" spans="1:6">
      <c r="A10" t="s">
        <v>498</v>
      </c>
      <c r="B10">
        <v>18</v>
      </c>
      <c r="C10">
        <v>2</v>
      </c>
      <c r="D10" s="1">
        <v>2.0690000000000001E-3</v>
      </c>
      <c r="E10">
        <v>3.1E-2</v>
      </c>
      <c r="F10" t="s">
        <v>499</v>
      </c>
    </row>
    <row r="11" spans="1:6" ht="15.75" thickBot="1">
      <c r="A11" s="5" t="s">
        <v>500</v>
      </c>
      <c r="B11" s="5">
        <v>24</v>
      </c>
      <c r="C11" s="5">
        <v>2</v>
      </c>
      <c r="D11" s="6">
        <v>3.6259999999999999E-3</v>
      </c>
      <c r="E11" s="5">
        <v>4.7E-2</v>
      </c>
      <c r="F11" s="5" t="s">
        <v>499</v>
      </c>
    </row>
    <row r="13" spans="1:6" ht="15.75" thickBot="1">
      <c r="A13" s="4" t="s">
        <v>3426</v>
      </c>
      <c r="B13" s="5"/>
      <c r="C13" s="5"/>
      <c r="D13" s="5"/>
      <c r="E13" s="5"/>
      <c r="F13" s="5"/>
    </row>
    <row r="14" spans="1:6" ht="45.75" thickBot="1">
      <c r="A14" s="9" t="s">
        <v>488</v>
      </c>
      <c r="B14" s="9" t="s">
        <v>489</v>
      </c>
      <c r="C14" s="9" t="s">
        <v>490</v>
      </c>
      <c r="D14" s="9" t="s">
        <v>482</v>
      </c>
      <c r="E14" s="9" t="s">
        <v>484</v>
      </c>
      <c r="F14" s="9" t="s">
        <v>491</v>
      </c>
    </row>
    <row r="15" spans="1:6">
      <c r="A15" t="s">
        <v>1061</v>
      </c>
      <c r="B15">
        <v>13</v>
      </c>
      <c r="C15">
        <v>1</v>
      </c>
      <c r="D15" s="1">
        <v>1.1709999999999999E-3</v>
      </c>
      <c r="E15" s="1">
        <v>5.9480000000000002E-3</v>
      </c>
      <c r="F15" t="s">
        <v>514</v>
      </c>
    </row>
    <row r="16" spans="1:6">
      <c r="A16" t="s">
        <v>3419</v>
      </c>
      <c r="B16">
        <v>23</v>
      </c>
      <c r="C16">
        <v>1</v>
      </c>
      <c r="D16" s="1">
        <v>2.0730000000000002E-3</v>
      </c>
      <c r="E16" s="1">
        <v>5.9480000000000002E-3</v>
      </c>
      <c r="F16" t="s">
        <v>514</v>
      </c>
    </row>
    <row r="17" spans="1:6">
      <c r="A17" t="s">
        <v>1656</v>
      </c>
      <c r="B17">
        <v>26</v>
      </c>
      <c r="C17">
        <v>1</v>
      </c>
      <c r="D17" s="1">
        <v>2.343E-3</v>
      </c>
      <c r="E17" s="1">
        <v>5.9480000000000002E-3</v>
      </c>
      <c r="F17" t="s">
        <v>514</v>
      </c>
    </row>
    <row r="18" spans="1:6">
      <c r="A18" t="s">
        <v>3420</v>
      </c>
      <c r="B18">
        <v>33</v>
      </c>
      <c r="C18">
        <v>1</v>
      </c>
      <c r="D18" s="1">
        <v>2.9740000000000001E-3</v>
      </c>
      <c r="E18" s="1">
        <v>5.9480000000000002E-3</v>
      </c>
      <c r="F18" t="s">
        <v>514</v>
      </c>
    </row>
    <row r="19" spans="1:6">
      <c r="A19" t="s">
        <v>3421</v>
      </c>
      <c r="B19">
        <v>51</v>
      </c>
      <c r="C19">
        <v>1</v>
      </c>
      <c r="D19" s="1">
        <v>4.5960000000000003E-3</v>
      </c>
      <c r="E19" s="1">
        <v>5.9480000000000002E-3</v>
      </c>
      <c r="F19" t="s">
        <v>514</v>
      </c>
    </row>
    <row r="20" spans="1:6">
      <c r="A20" t="s">
        <v>3422</v>
      </c>
      <c r="B20">
        <v>66</v>
      </c>
      <c r="C20">
        <v>1</v>
      </c>
      <c r="D20" s="1">
        <v>5.9480000000000002E-3</v>
      </c>
      <c r="E20" s="1">
        <v>5.9480000000000002E-3</v>
      </c>
      <c r="F20" t="s">
        <v>514</v>
      </c>
    </row>
    <row r="21" spans="1:6">
      <c r="A21" t="s">
        <v>1060</v>
      </c>
      <c r="B21">
        <v>93</v>
      </c>
      <c r="C21">
        <v>1</v>
      </c>
      <c r="D21" s="1">
        <v>8.3809999999999996E-3</v>
      </c>
      <c r="E21">
        <v>8.3809999999999996E-3</v>
      </c>
      <c r="F21" t="s">
        <v>514</v>
      </c>
    </row>
    <row r="22" spans="1:6">
      <c r="A22" t="s">
        <v>1059</v>
      </c>
      <c r="B22">
        <v>114</v>
      </c>
      <c r="C22">
        <v>1</v>
      </c>
      <c r="D22" s="1">
        <v>0.01</v>
      </c>
      <c r="E22">
        <v>0.01</v>
      </c>
      <c r="F22" t="s">
        <v>514</v>
      </c>
    </row>
    <row r="23" spans="1:6">
      <c r="A23" t="s">
        <v>3423</v>
      </c>
      <c r="B23">
        <v>120</v>
      </c>
      <c r="C23">
        <v>1</v>
      </c>
      <c r="D23">
        <v>1.0999999999999999E-2</v>
      </c>
      <c r="E23">
        <v>1.0999999999999999E-2</v>
      </c>
      <c r="F23" t="s">
        <v>514</v>
      </c>
    </row>
    <row r="24" spans="1:6">
      <c r="A24" t="s">
        <v>3424</v>
      </c>
      <c r="B24">
        <v>120</v>
      </c>
      <c r="C24">
        <v>1</v>
      </c>
      <c r="D24">
        <v>1.0999999999999999E-2</v>
      </c>
      <c r="E24">
        <v>1.0999999999999999E-2</v>
      </c>
      <c r="F24" t="s">
        <v>514</v>
      </c>
    </row>
    <row r="25" spans="1:6" ht="15.75" thickBot="1">
      <c r="A25" s="5" t="s">
        <v>3425</v>
      </c>
      <c r="B25" s="5">
        <v>149</v>
      </c>
      <c r="C25" s="5">
        <v>1</v>
      </c>
      <c r="D25" s="6">
        <v>1.2999999999999999E-2</v>
      </c>
      <c r="E25" s="5">
        <v>1.2999999999999999E-2</v>
      </c>
      <c r="F25" s="5" t="s">
        <v>514</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4"/>
  <sheetViews>
    <sheetView workbookViewId="0">
      <pane ySplit="2" topLeftCell="A3" activePane="bottomLeft" state="frozen"/>
      <selection pane="bottomLeft"/>
    </sheetView>
  </sheetViews>
  <sheetFormatPr defaultRowHeight="15"/>
  <cols>
    <col min="1" max="1" width="42.5703125" bestFit="1" customWidth="1"/>
    <col min="2" max="2" width="10.7109375" customWidth="1"/>
    <col min="3" max="3" width="11.85546875" customWidth="1"/>
    <col min="6" max="6" width="136.7109375" customWidth="1"/>
  </cols>
  <sheetData>
    <row r="1" spans="1:7">
      <c r="A1" t="s">
        <v>3890</v>
      </c>
    </row>
    <row r="2" spans="1:7" s="3" customFormat="1" ht="45.75" thickBot="1">
      <c r="A2" s="9" t="s">
        <v>488</v>
      </c>
      <c r="B2" s="9" t="s">
        <v>489</v>
      </c>
      <c r="C2" s="9" t="s">
        <v>490</v>
      </c>
      <c r="D2" s="9" t="s">
        <v>482</v>
      </c>
      <c r="E2" s="9" t="s">
        <v>484</v>
      </c>
      <c r="F2" s="9" t="s">
        <v>491</v>
      </c>
    </row>
    <row r="3" spans="1:7">
      <c r="A3" t="s">
        <v>15</v>
      </c>
      <c r="B3">
        <v>217</v>
      </c>
      <c r="C3">
        <v>16</v>
      </c>
      <c r="D3" s="1">
        <v>7.0059999999999994E-14</v>
      </c>
      <c r="E3" s="1">
        <v>2.8299999999999999E-11</v>
      </c>
      <c r="F3" t="s">
        <v>1572</v>
      </c>
      <c r="G3" t="s">
        <v>1658</v>
      </c>
    </row>
    <row r="4" spans="1:7">
      <c r="A4" t="s">
        <v>1</v>
      </c>
      <c r="B4">
        <v>75</v>
      </c>
      <c r="C4">
        <v>11</v>
      </c>
      <c r="D4" s="1">
        <v>5.9929999999999998E-13</v>
      </c>
      <c r="E4" s="1">
        <v>1.211E-10</v>
      </c>
      <c r="F4" t="s">
        <v>1573</v>
      </c>
      <c r="G4" t="s">
        <v>1658</v>
      </c>
    </row>
    <row r="5" spans="1:7">
      <c r="A5" t="s">
        <v>23</v>
      </c>
      <c r="B5">
        <v>6</v>
      </c>
      <c r="C5">
        <v>6</v>
      </c>
      <c r="D5" s="1">
        <v>1.6529999999999999E-12</v>
      </c>
      <c r="E5" s="1">
        <v>2.2150000000000001E-10</v>
      </c>
      <c r="F5" t="s">
        <v>492</v>
      </c>
      <c r="G5" t="s">
        <v>1658</v>
      </c>
    </row>
    <row r="6" spans="1:7">
      <c r="A6" t="s">
        <v>36</v>
      </c>
      <c r="B6">
        <v>95</v>
      </c>
      <c r="C6">
        <v>8</v>
      </c>
      <c r="D6" s="1">
        <v>7.3490000000000005E-8</v>
      </c>
      <c r="E6" s="1">
        <v>7.4220000000000003E-6</v>
      </c>
      <c r="F6" t="s">
        <v>495</v>
      </c>
      <c r="G6" t="s">
        <v>1658</v>
      </c>
    </row>
    <row r="7" spans="1:7">
      <c r="A7" t="s">
        <v>163</v>
      </c>
      <c r="B7">
        <v>1145</v>
      </c>
      <c r="C7">
        <v>21</v>
      </c>
      <c r="D7" s="1">
        <v>7.0139999999999997E-7</v>
      </c>
      <c r="E7" s="1">
        <v>5.6110000000000003E-5</v>
      </c>
      <c r="F7" t="s">
        <v>1574</v>
      </c>
      <c r="G7" t="s">
        <v>1658</v>
      </c>
    </row>
    <row r="8" spans="1:7">
      <c r="A8" t="s">
        <v>1575</v>
      </c>
      <c r="B8">
        <v>132</v>
      </c>
      <c r="C8">
        <v>7</v>
      </c>
      <c r="D8" s="1">
        <v>1.041E-5</v>
      </c>
      <c r="E8" s="1">
        <v>6.9720000000000003E-4</v>
      </c>
      <c r="F8" t="s">
        <v>1576</v>
      </c>
      <c r="G8" t="s">
        <v>1658</v>
      </c>
    </row>
    <row r="9" spans="1:7">
      <c r="A9" t="s">
        <v>1577</v>
      </c>
      <c r="B9">
        <v>102</v>
      </c>
      <c r="C9">
        <v>6</v>
      </c>
      <c r="D9" s="1">
        <v>2.616E-5</v>
      </c>
      <c r="E9">
        <v>1.042E-3</v>
      </c>
      <c r="F9" t="s">
        <v>1578</v>
      </c>
      <c r="G9" t="s">
        <v>1658</v>
      </c>
    </row>
    <row r="10" spans="1:7">
      <c r="A10" t="s">
        <v>1579</v>
      </c>
      <c r="B10">
        <v>102</v>
      </c>
      <c r="C10">
        <v>6</v>
      </c>
      <c r="D10" s="1">
        <v>2.616E-5</v>
      </c>
      <c r="E10">
        <v>1.042E-3</v>
      </c>
      <c r="F10" t="s">
        <v>1578</v>
      </c>
      <c r="G10" t="s">
        <v>1658</v>
      </c>
    </row>
    <row r="11" spans="1:7">
      <c r="A11" t="s">
        <v>1580</v>
      </c>
      <c r="B11">
        <v>102</v>
      </c>
      <c r="C11">
        <v>6</v>
      </c>
      <c r="D11">
        <v>2.616E-5</v>
      </c>
      <c r="E11">
        <v>1.042E-3</v>
      </c>
      <c r="F11" t="s">
        <v>1578</v>
      </c>
      <c r="G11" t="s">
        <v>1658</v>
      </c>
    </row>
    <row r="12" spans="1:7">
      <c r="A12" t="s">
        <v>1581</v>
      </c>
      <c r="B12">
        <v>102</v>
      </c>
      <c r="C12">
        <v>6</v>
      </c>
      <c r="D12">
        <v>2.616E-5</v>
      </c>
      <c r="E12">
        <v>1.042E-3</v>
      </c>
      <c r="F12" t="s">
        <v>1578</v>
      </c>
      <c r="G12" t="s">
        <v>1658</v>
      </c>
    </row>
    <row r="13" spans="1:7">
      <c r="A13" t="s">
        <v>994</v>
      </c>
      <c r="B13">
        <v>155</v>
      </c>
      <c r="C13">
        <v>7</v>
      </c>
      <c r="D13">
        <v>2.8940000000000001E-5</v>
      </c>
      <c r="E13">
        <v>1.042E-3</v>
      </c>
      <c r="F13" t="s">
        <v>1576</v>
      </c>
      <c r="G13" t="s">
        <v>1658</v>
      </c>
    </row>
    <row r="14" spans="1:7">
      <c r="A14" t="s">
        <v>1378</v>
      </c>
      <c r="B14">
        <v>112</v>
      </c>
      <c r="C14">
        <v>6</v>
      </c>
      <c r="D14">
        <v>4.388E-5</v>
      </c>
      <c r="E14">
        <v>1.3990000000000001E-3</v>
      </c>
      <c r="F14" t="s">
        <v>1582</v>
      </c>
      <c r="G14" t="s">
        <v>1658</v>
      </c>
    </row>
    <row r="15" spans="1:7">
      <c r="A15" t="s">
        <v>1583</v>
      </c>
      <c r="B15">
        <v>453</v>
      </c>
      <c r="C15">
        <v>11</v>
      </c>
      <c r="D15">
        <v>4.5139999999999998E-5</v>
      </c>
      <c r="E15">
        <v>1.3990000000000001E-3</v>
      </c>
      <c r="F15" t="s">
        <v>1584</v>
      </c>
      <c r="G15" t="s">
        <v>1658</v>
      </c>
    </row>
    <row r="16" spans="1:7">
      <c r="A16" t="s">
        <v>1039</v>
      </c>
      <c r="B16">
        <v>49</v>
      </c>
      <c r="C16">
        <v>4</v>
      </c>
      <c r="D16">
        <v>1.839E-4</v>
      </c>
      <c r="E16">
        <v>5.0439999999999999E-3</v>
      </c>
      <c r="F16" t="s">
        <v>1585</v>
      </c>
      <c r="G16" t="s">
        <v>1658</v>
      </c>
    </row>
    <row r="17" spans="1:7">
      <c r="A17" t="s">
        <v>1586</v>
      </c>
      <c r="B17">
        <v>93</v>
      </c>
      <c r="C17">
        <v>5</v>
      </c>
      <c r="D17">
        <v>1.94E-4</v>
      </c>
      <c r="E17">
        <v>5.0439999999999999E-3</v>
      </c>
      <c r="F17" t="s">
        <v>1587</v>
      </c>
      <c r="G17" t="s">
        <v>1658</v>
      </c>
    </row>
    <row r="18" spans="1:7">
      <c r="A18" t="s">
        <v>1588</v>
      </c>
      <c r="B18">
        <v>97</v>
      </c>
      <c r="C18">
        <v>5</v>
      </c>
      <c r="D18">
        <v>2.353E-4</v>
      </c>
      <c r="E18">
        <v>5.4130000000000003E-3</v>
      </c>
      <c r="F18" t="s">
        <v>1587</v>
      </c>
      <c r="G18" t="s">
        <v>1658</v>
      </c>
    </row>
    <row r="19" spans="1:7">
      <c r="A19" t="s">
        <v>1589</v>
      </c>
      <c r="B19">
        <v>97</v>
      </c>
      <c r="C19">
        <v>5</v>
      </c>
      <c r="D19">
        <v>2.353E-4</v>
      </c>
      <c r="E19">
        <v>5.4130000000000003E-3</v>
      </c>
      <c r="F19" t="s">
        <v>1587</v>
      </c>
      <c r="G19" t="s">
        <v>1658</v>
      </c>
    </row>
    <row r="20" spans="1:7">
      <c r="A20" t="s">
        <v>1590</v>
      </c>
      <c r="B20">
        <v>4</v>
      </c>
      <c r="C20">
        <v>2</v>
      </c>
      <c r="D20">
        <v>2.5010000000000001E-4</v>
      </c>
      <c r="E20">
        <v>5.5009999999999998E-3</v>
      </c>
      <c r="F20" t="s">
        <v>1591</v>
      </c>
      <c r="G20" t="s">
        <v>1658</v>
      </c>
    </row>
    <row r="21" spans="1:7">
      <c r="A21" t="s">
        <v>231</v>
      </c>
      <c r="B21">
        <v>479</v>
      </c>
      <c r="C21">
        <v>10</v>
      </c>
      <c r="D21">
        <v>3.5120000000000003E-4</v>
      </c>
      <c r="E21">
        <v>6.927E-3</v>
      </c>
      <c r="F21" t="s">
        <v>1592</v>
      </c>
      <c r="G21" t="s">
        <v>1658</v>
      </c>
    </row>
    <row r="22" spans="1:7">
      <c r="A22" t="s">
        <v>500</v>
      </c>
      <c r="B22">
        <v>24</v>
      </c>
      <c r="C22">
        <v>3</v>
      </c>
      <c r="D22">
        <v>3.6460000000000003E-4</v>
      </c>
      <c r="E22">
        <v>6.927E-3</v>
      </c>
      <c r="F22" t="s">
        <v>1075</v>
      </c>
      <c r="G22" t="s">
        <v>1658</v>
      </c>
    </row>
    <row r="23" spans="1:7">
      <c r="A23" t="s">
        <v>1593</v>
      </c>
      <c r="B23">
        <v>24</v>
      </c>
      <c r="C23">
        <v>3</v>
      </c>
      <c r="D23">
        <v>3.6460000000000003E-4</v>
      </c>
      <c r="E23">
        <v>6.927E-3</v>
      </c>
      <c r="F23" t="s">
        <v>1594</v>
      </c>
      <c r="G23" t="s">
        <v>1658</v>
      </c>
    </row>
    <row r="24" spans="1:7">
      <c r="A24" t="s">
        <v>1595</v>
      </c>
      <c r="B24">
        <v>25</v>
      </c>
      <c r="C24">
        <v>3</v>
      </c>
      <c r="D24">
        <v>4.104E-4</v>
      </c>
      <c r="E24">
        <v>7.3870000000000003E-3</v>
      </c>
      <c r="F24" t="s">
        <v>1596</v>
      </c>
      <c r="G24" t="s">
        <v>1658</v>
      </c>
    </row>
    <row r="25" spans="1:7">
      <c r="A25" t="s">
        <v>1597</v>
      </c>
      <c r="B25">
        <v>63</v>
      </c>
      <c r="C25">
        <v>4</v>
      </c>
      <c r="D25">
        <v>4.7380000000000002E-4</v>
      </c>
      <c r="E25">
        <v>8.0540000000000004E-3</v>
      </c>
      <c r="F25" t="s">
        <v>1598</v>
      </c>
      <c r="G25" t="s">
        <v>1658</v>
      </c>
    </row>
    <row r="26" spans="1:7">
      <c r="A26" t="s">
        <v>1599</v>
      </c>
      <c r="B26">
        <v>712</v>
      </c>
      <c r="C26">
        <v>12</v>
      </c>
      <c r="D26">
        <v>5.9730000000000004E-4</v>
      </c>
      <c r="E26">
        <v>9.5569999999999995E-3</v>
      </c>
      <c r="F26" t="s">
        <v>1600</v>
      </c>
      <c r="G26" t="s">
        <v>1658</v>
      </c>
    </row>
    <row r="27" spans="1:7">
      <c r="A27" t="s">
        <v>1345</v>
      </c>
      <c r="B27">
        <v>71</v>
      </c>
      <c r="C27">
        <v>4</v>
      </c>
      <c r="D27">
        <v>7.3890000000000002E-4</v>
      </c>
      <c r="E27">
        <v>1.0999999999999999E-2</v>
      </c>
      <c r="F27" t="s">
        <v>1598</v>
      </c>
      <c r="G27" t="s">
        <v>1658</v>
      </c>
    </row>
    <row r="28" spans="1:7">
      <c r="A28" t="s">
        <v>1601</v>
      </c>
      <c r="B28">
        <v>31</v>
      </c>
      <c r="C28">
        <v>3</v>
      </c>
      <c r="D28">
        <v>7.6380000000000003E-4</v>
      </c>
      <c r="E28">
        <v>1.0999999999999999E-2</v>
      </c>
      <c r="F28" t="s">
        <v>1602</v>
      </c>
      <c r="G28" t="s">
        <v>1658</v>
      </c>
    </row>
    <row r="29" spans="1:7">
      <c r="A29" t="s">
        <v>1603</v>
      </c>
      <c r="B29">
        <v>36</v>
      </c>
      <c r="C29">
        <v>3</v>
      </c>
      <c r="D29">
        <v>1.1720000000000001E-3</v>
      </c>
      <c r="E29">
        <v>1.6E-2</v>
      </c>
      <c r="F29" t="s">
        <v>1604</v>
      </c>
      <c r="G29" t="s">
        <v>1658</v>
      </c>
    </row>
    <row r="30" spans="1:7">
      <c r="A30" t="s">
        <v>1605</v>
      </c>
      <c r="B30">
        <v>9</v>
      </c>
      <c r="C30">
        <v>2</v>
      </c>
      <c r="D30">
        <v>1.243E-3</v>
      </c>
      <c r="E30">
        <v>1.6E-2</v>
      </c>
      <c r="F30" t="s">
        <v>1109</v>
      </c>
      <c r="G30" t="s">
        <v>1658</v>
      </c>
    </row>
    <row r="31" spans="1:7">
      <c r="A31" t="s">
        <v>1353</v>
      </c>
      <c r="B31">
        <v>82</v>
      </c>
      <c r="C31">
        <v>4</v>
      </c>
      <c r="D31">
        <v>1.255E-3</v>
      </c>
      <c r="E31">
        <v>1.6E-2</v>
      </c>
      <c r="F31" t="s">
        <v>1606</v>
      </c>
      <c r="G31" t="s">
        <v>1658</v>
      </c>
    </row>
    <row r="32" spans="1:7">
      <c r="A32" t="s">
        <v>1607</v>
      </c>
      <c r="B32">
        <v>85</v>
      </c>
      <c r="C32">
        <v>4</v>
      </c>
      <c r="D32">
        <v>1.431E-3</v>
      </c>
      <c r="E32">
        <v>1.6E-2</v>
      </c>
      <c r="F32" t="s">
        <v>1598</v>
      </c>
      <c r="G32" t="s">
        <v>1658</v>
      </c>
    </row>
    <row r="33" spans="1:7">
      <c r="A33" t="s">
        <v>1608</v>
      </c>
      <c r="B33">
        <v>85</v>
      </c>
      <c r="C33">
        <v>4</v>
      </c>
      <c r="D33">
        <v>1.431E-3</v>
      </c>
      <c r="E33">
        <v>1.6E-2</v>
      </c>
      <c r="F33" t="s">
        <v>1598</v>
      </c>
      <c r="G33" t="s">
        <v>1658</v>
      </c>
    </row>
    <row r="34" spans="1:7">
      <c r="A34" t="s">
        <v>1609</v>
      </c>
      <c r="B34">
        <v>85</v>
      </c>
      <c r="C34">
        <v>4</v>
      </c>
      <c r="D34">
        <v>1.431E-3</v>
      </c>
      <c r="E34">
        <v>1.6E-2</v>
      </c>
      <c r="F34" t="s">
        <v>1598</v>
      </c>
      <c r="G34" t="s">
        <v>1658</v>
      </c>
    </row>
    <row r="35" spans="1:7">
      <c r="A35" t="s">
        <v>1610</v>
      </c>
      <c r="B35">
        <v>217</v>
      </c>
      <c r="C35">
        <v>6</v>
      </c>
      <c r="D35">
        <v>1.4649999999999999E-3</v>
      </c>
      <c r="E35">
        <v>1.6E-2</v>
      </c>
      <c r="F35" t="s">
        <v>1611</v>
      </c>
      <c r="G35" t="s">
        <v>1658</v>
      </c>
    </row>
    <row r="36" spans="1:7">
      <c r="A36" t="s">
        <v>1612</v>
      </c>
      <c r="B36">
        <v>10</v>
      </c>
      <c r="C36">
        <v>2</v>
      </c>
      <c r="D36">
        <v>1.529E-3</v>
      </c>
      <c r="E36">
        <v>1.6E-2</v>
      </c>
      <c r="F36" t="s">
        <v>1613</v>
      </c>
      <c r="G36" t="s">
        <v>1658</v>
      </c>
    </row>
    <row r="37" spans="1:7">
      <c r="A37" t="s">
        <v>1614</v>
      </c>
      <c r="B37">
        <v>10</v>
      </c>
      <c r="C37">
        <v>2</v>
      </c>
      <c r="D37">
        <v>1.529E-3</v>
      </c>
      <c r="E37">
        <v>1.6E-2</v>
      </c>
      <c r="F37" t="s">
        <v>1109</v>
      </c>
      <c r="G37" t="s">
        <v>1658</v>
      </c>
    </row>
    <row r="38" spans="1:7">
      <c r="A38" t="s">
        <v>1615</v>
      </c>
      <c r="B38">
        <v>10</v>
      </c>
      <c r="C38">
        <v>2</v>
      </c>
      <c r="D38">
        <v>1.529E-3</v>
      </c>
      <c r="E38">
        <v>1.6E-2</v>
      </c>
      <c r="F38" t="s">
        <v>1616</v>
      </c>
      <c r="G38" t="s">
        <v>1658</v>
      </c>
    </row>
    <row r="39" spans="1:7">
      <c r="A39" t="s">
        <v>1617</v>
      </c>
      <c r="B39">
        <v>40</v>
      </c>
      <c r="C39">
        <v>3</v>
      </c>
      <c r="D39">
        <v>1.5820000000000001E-3</v>
      </c>
      <c r="E39">
        <v>1.6E-2</v>
      </c>
      <c r="F39" t="s">
        <v>1618</v>
      </c>
      <c r="G39" t="s">
        <v>1658</v>
      </c>
    </row>
    <row r="40" spans="1:7">
      <c r="A40" t="s">
        <v>1619</v>
      </c>
      <c r="B40">
        <v>89</v>
      </c>
      <c r="C40">
        <v>4</v>
      </c>
      <c r="D40">
        <v>1.691E-3</v>
      </c>
      <c r="E40">
        <v>1.7000000000000001E-2</v>
      </c>
      <c r="F40" t="s">
        <v>1598</v>
      </c>
      <c r="G40" t="s">
        <v>1658</v>
      </c>
    </row>
    <row r="41" spans="1:7">
      <c r="A41" t="s">
        <v>1620</v>
      </c>
      <c r="B41">
        <v>90</v>
      </c>
      <c r="C41">
        <v>4</v>
      </c>
      <c r="D41">
        <v>1.761E-3</v>
      </c>
      <c r="E41">
        <v>1.7000000000000001E-2</v>
      </c>
      <c r="F41" t="s">
        <v>1598</v>
      </c>
      <c r="G41" t="s">
        <v>1658</v>
      </c>
    </row>
    <row r="42" spans="1:7">
      <c r="A42" t="s">
        <v>1621</v>
      </c>
      <c r="B42">
        <v>91</v>
      </c>
      <c r="C42">
        <v>4</v>
      </c>
      <c r="D42">
        <v>1.833E-3</v>
      </c>
      <c r="E42">
        <v>1.7000000000000001E-2</v>
      </c>
      <c r="F42" t="s">
        <v>1598</v>
      </c>
      <c r="G42" t="s">
        <v>1658</v>
      </c>
    </row>
    <row r="43" spans="1:7">
      <c r="A43" t="s">
        <v>1622</v>
      </c>
      <c r="B43">
        <v>11</v>
      </c>
      <c r="C43">
        <v>2</v>
      </c>
      <c r="D43">
        <v>1.843E-3</v>
      </c>
      <c r="E43">
        <v>1.7000000000000001E-2</v>
      </c>
      <c r="F43" t="s">
        <v>1109</v>
      </c>
      <c r="G43" t="s">
        <v>1658</v>
      </c>
    </row>
    <row r="44" spans="1:7">
      <c r="A44" t="s">
        <v>1623</v>
      </c>
      <c r="B44">
        <v>11</v>
      </c>
      <c r="C44">
        <v>2</v>
      </c>
      <c r="D44">
        <v>1.843E-3</v>
      </c>
      <c r="E44">
        <v>1.7000000000000001E-2</v>
      </c>
      <c r="F44" t="s">
        <v>1109</v>
      </c>
      <c r="G44" t="s">
        <v>1658</v>
      </c>
    </row>
    <row r="45" spans="1:7">
      <c r="A45" t="s">
        <v>1624</v>
      </c>
      <c r="B45">
        <v>94</v>
      </c>
      <c r="C45">
        <v>4</v>
      </c>
      <c r="D45">
        <v>2.0600000000000002E-3</v>
      </c>
      <c r="E45">
        <v>1.7000000000000001E-2</v>
      </c>
      <c r="F45" t="s">
        <v>1598</v>
      </c>
      <c r="G45" t="s">
        <v>1658</v>
      </c>
    </row>
    <row r="46" spans="1:7">
      <c r="A46" t="s">
        <v>1625</v>
      </c>
      <c r="B46">
        <v>12</v>
      </c>
      <c r="C46">
        <v>2</v>
      </c>
      <c r="D46">
        <v>2.186E-3</v>
      </c>
      <c r="E46">
        <v>1.7000000000000001E-2</v>
      </c>
      <c r="F46" t="s">
        <v>1109</v>
      </c>
      <c r="G46" t="s">
        <v>1658</v>
      </c>
    </row>
    <row r="47" spans="1:7">
      <c r="A47" t="s">
        <v>1626</v>
      </c>
      <c r="B47">
        <v>12</v>
      </c>
      <c r="C47">
        <v>2</v>
      </c>
      <c r="D47">
        <v>2.186E-3</v>
      </c>
      <c r="E47">
        <v>1.7000000000000001E-2</v>
      </c>
      <c r="F47" t="s">
        <v>1627</v>
      </c>
      <c r="G47" t="s">
        <v>1658</v>
      </c>
    </row>
    <row r="48" spans="1:7">
      <c r="A48" t="s">
        <v>1628</v>
      </c>
      <c r="B48">
        <v>13</v>
      </c>
      <c r="C48">
        <v>2</v>
      </c>
      <c r="D48">
        <v>2.5560000000000001E-3</v>
      </c>
      <c r="E48">
        <v>0.02</v>
      </c>
      <c r="F48" t="s">
        <v>1591</v>
      </c>
      <c r="G48" t="s">
        <v>1658</v>
      </c>
    </row>
    <row r="49" spans="1:7">
      <c r="A49" t="s">
        <v>1629</v>
      </c>
      <c r="B49">
        <v>13</v>
      </c>
      <c r="C49">
        <v>2</v>
      </c>
      <c r="D49">
        <v>2.5560000000000001E-3</v>
      </c>
      <c r="E49">
        <v>0.02</v>
      </c>
      <c r="F49" t="s">
        <v>1591</v>
      </c>
      <c r="G49" t="s">
        <v>1658</v>
      </c>
    </row>
    <row r="50" spans="1:7">
      <c r="A50" t="s">
        <v>1630</v>
      </c>
      <c r="B50">
        <v>15</v>
      </c>
      <c r="C50">
        <v>2</v>
      </c>
      <c r="D50">
        <v>3.3779999999999999E-3</v>
      </c>
      <c r="E50">
        <v>2.7E-2</v>
      </c>
      <c r="F50" t="s">
        <v>1591</v>
      </c>
      <c r="G50" t="s">
        <v>1658</v>
      </c>
    </row>
    <row r="51" spans="1:7">
      <c r="A51" t="s">
        <v>1631</v>
      </c>
      <c r="B51">
        <v>16</v>
      </c>
      <c r="C51">
        <v>2</v>
      </c>
      <c r="D51">
        <v>3.8300000000000001E-3</v>
      </c>
      <c r="E51">
        <v>2.7E-2</v>
      </c>
      <c r="F51" t="s">
        <v>1591</v>
      </c>
      <c r="G51" t="s">
        <v>1658</v>
      </c>
    </row>
    <row r="52" spans="1:7">
      <c r="A52" t="s">
        <v>1632</v>
      </c>
      <c r="B52">
        <v>16</v>
      </c>
      <c r="C52">
        <v>2</v>
      </c>
      <c r="D52">
        <v>3.8300000000000001E-3</v>
      </c>
      <c r="E52">
        <v>2.7E-2</v>
      </c>
      <c r="F52" t="s">
        <v>1591</v>
      </c>
      <c r="G52" t="s">
        <v>1658</v>
      </c>
    </row>
    <row r="53" spans="1:7">
      <c r="A53" t="s">
        <v>1633</v>
      </c>
      <c r="B53">
        <v>55</v>
      </c>
      <c r="C53">
        <v>3</v>
      </c>
      <c r="D53">
        <v>3.8730000000000001E-3</v>
      </c>
      <c r="E53">
        <v>2.7E-2</v>
      </c>
      <c r="F53" t="s">
        <v>1634</v>
      </c>
      <c r="G53" t="s">
        <v>1658</v>
      </c>
    </row>
    <row r="54" spans="1:7">
      <c r="A54" t="s">
        <v>968</v>
      </c>
      <c r="B54">
        <v>55</v>
      </c>
      <c r="C54">
        <v>3</v>
      </c>
      <c r="D54">
        <v>3.8730000000000001E-3</v>
      </c>
      <c r="E54">
        <v>2.7E-2</v>
      </c>
      <c r="F54" t="s">
        <v>1634</v>
      </c>
      <c r="G54" t="s">
        <v>1658</v>
      </c>
    </row>
    <row r="55" spans="1:7">
      <c r="A55" t="s">
        <v>1183</v>
      </c>
      <c r="B55">
        <v>57</v>
      </c>
      <c r="C55">
        <v>3</v>
      </c>
      <c r="D55">
        <v>4.2770000000000004E-3</v>
      </c>
      <c r="E55">
        <v>2.9000000000000001E-2</v>
      </c>
      <c r="F55" t="s">
        <v>1635</v>
      </c>
      <c r="G55" t="s">
        <v>1658</v>
      </c>
    </row>
    <row r="56" spans="1:7">
      <c r="A56" t="s">
        <v>1636</v>
      </c>
      <c r="B56">
        <v>17</v>
      </c>
      <c r="C56">
        <v>2</v>
      </c>
      <c r="D56">
        <v>4.3070000000000001E-3</v>
      </c>
      <c r="E56">
        <v>2.9000000000000001E-2</v>
      </c>
      <c r="F56" t="s">
        <v>1637</v>
      </c>
      <c r="G56" t="s">
        <v>1658</v>
      </c>
    </row>
    <row r="57" spans="1:7">
      <c r="A57" t="s">
        <v>1323</v>
      </c>
      <c r="B57">
        <v>116</v>
      </c>
      <c r="C57">
        <v>4</v>
      </c>
      <c r="D57">
        <v>4.3559999999999996E-3</v>
      </c>
      <c r="E57">
        <v>2.9000000000000001E-2</v>
      </c>
      <c r="F57" t="s">
        <v>1638</v>
      </c>
      <c r="G57" t="s">
        <v>1658</v>
      </c>
    </row>
    <row r="58" spans="1:7">
      <c r="A58" t="s">
        <v>1332</v>
      </c>
      <c r="B58">
        <v>59</v>
      </c>
      <c r="C58">
        <v>3</v>
      </c>
      <c r="D58">
        <v>4.705E-3</v>
      </c>
      <c r="E58">
        <v>2.9000000000000001E-2</v>
      </c>
      <c r="F58" t="s">
        <v>1639</v>
      </c>
      <c r="G58" t="s">
        <v>1658</v>
      </c>
    </row>
    <row r="59" spans="1:7">
      <c r="A59" t="s">
        <v>1312</v>
      </c>
      <c r="B59">
        <v>192</v>
      </c>
      <c r="C59">
        <v>5</v>
      </c>
      <c r="D59">
        <v>4.744E-3</v>
      </c>
      <c r="E59">
        <v>2.9000000000000001E-2</v>
      </c>
      <c r="F59" t="s">
        <v>1640</v>
      </c>
      <c r="G59" t="s">
        <v>1658</v>
      </c>
    </row>
    <row r="60" spans="1:7">
      <c r="A60" t="s">
        <v>1641</v>
      </c>
      <c r="B60">
        <v>18</v>
      </c>
      <c r="C60">
        <v>2</v>
      </c>
      <c r="D60">
        <v>4.8120000000000003E-3</v>
      </c>
      <c r="E60">
        <v>2.9000000000000001E-2</v>
      </c>
      <c r="F60" t="s">
        <v>1642</v>
      </c>
      <c r="G60" t="s">
        <v>1658</v>
      </c>
    </row>
    <row r="61" spans="1:7">
      <c r="A61" t="s">
        <v>498</v>
      </c>
      <c r="B61">
        <v>18</v>
      </c>
      <c r="C61">
        <v>2</v>
      </c>
      <c r="D61">
        <v>4.8120000000000003E-3</v>
      </c>
      <c r="E61">
        <v>2.9000000000000001E-2</v>
      </c>
      <c r="F61" t="s">
        <v>499</v>
      </c>
      <c r="G61" t="s">
        <v>1658</v>
      </c>
    </row>
    <row r="62" spans="1:7">
      <c r="A62" t="s">
        <v>1643</v>
      </c>
      <c r="B62">
        <v>19</v>
      </c>
      <c r="C62">
        <v>2</v>
      </c>
      <c r="D62">
        <v>5.3420000000000004E-3</v>
      </c>
      <c r="E62">
        <v>3.2000000000000001E-2</v>
      </c>
      <c r="F62" t="s">
        <v>1644</v>
      </c>
      <c r="G62" t="s">
        <v>1658</v>
      </c>
    </row>
    <row r="63" spans="1:7">
      <c r="A63" t="s">
        <v>1645</v>
      </c>
      <c r="B63">
        <v>62</v>
      </c>
      <c r="C63">
        <v>3</v>
      </c>
      <c r="D63">
        <v>5.3949999999999996E-3</v>
      </c>
      <c r="E63">
        <v>3.2000000000000001E-2</v>
      </c>
      <c r="F63" t="s">
        <v>1618</v>
      </c>
      <c r="G63" t="s">
        <v>1658</v>
      </c>
    </row>
    <row r="64" spans="1:7">
      <c r="A64" t="s">
        <v>1646</v>
      </c>
      <c r="B64">
        <v>65</v>
      </c>
      <c r="C64">
        <v>3</v>
      </c>
      <c r="D64">
        <v>6.1419999999999999E-3</v>
      </c>
      <c r="E64">
        <v>3.6999999999999998E-2</v>
      </c>
      <c r="F64" t="s">
        <v>1647</v>
      </c>
      <c r="G64" t="s">
        <v>1658</v>
      </c>
    </row>
    <row r="65" spans="1:7">
      <c r="A65" t="s">
        <v>1648</v>
      </c>
      <c r="B65">
        <v>21</v>
      </c>
      <c r="C65">
        <v>2</v>
      </c>
      <c r="D65">
        <v>6.4780000000000003E-3</v>
      </c>
      <c r="E65">
        <v>3.9E-2</v>
      </c>
      <c r="F65" t="s">
        <v>1649</v>
      </c>
      <c r="G65" t="s">
        <v>1658</v>
      </c>
    </row>
    <row r="66" spans="1:7">
      <c r="A66" t="s">
        <v>1650</v>
      </c>
      <c r="B66">
        <v>21</v>
      </c>
      <c r="C66">
        <v>2</v>
      </c>
      <c r="D66">
        <v>6.4780000000000003E-3</v>
      </c>
      <c r="E66">
        <v>3.9E-2</v>
      </c>
      <c r="F66" t="s">
        <v>1651</v>
      </c>
      <c r="G66" t="s">
        <v>1658</v>
      </c>
    </row>
    <row r="67" spans="1:7">
      <c r="A67" t="s">
        <v>1652</v>
      </c>
      <c r="B67">
        <v>22</v>
      </c>
      <c r="C67">
        <v>2</v>
      </c>
      <c r="D67">
        <v>7.084E-3</v>
      </c>
      <c r="E67">
        <v>4.2000000000000003E-2</v>
      </c>
      <c r="F67" t="s">
        <v>1591</v>
      </c>
      <c r="G67" t="s">
        <v>1658</v>
      </c>
    </row>
    <row r="68" spans="1:7">
      <c r="A68" t="s">
        <v>1653</v>
      </c>
      <c r="B68">
        <v>135</v>
      </c>
      <c r="C68">
        <v>4</v>
      </c>
      <c r="D68">
        <v>7.3800000000000003E-3</v>
      </c>
      <c r="E68">
        <v>4.2000000000000003E-2</v>
      </c>
      <c r="F68" t="s">
        <v>1638</v>
      </c>
      <c r="G68" t="s">
        <v>1658</v>
      </c>
    </row>
    <row r="69" spans="1:7">
      <c r="A69" t="s">
        <v>1257</v>
      </c>
      <c r="B69">
        <v>24</v>
      </c>
      <c r="C69">
        <v>2</v>
      </c>
      <c r="D69">
        <v>8.3689999999999997E-3</v>
      </c>
      <c r="E69">
        <v>4.2000000000000003E-2</v>
      </c>
      <c r="F69" t="s">
        <v>1109</v>
      </c>
      <c r="G69" t="s">
        <v>1658</v>
      </c>
    </row>
    <row r="70" spans="1:7">
      <c r="A70" t="s">
        <v>1258</v>
      </c>
      <c r="B70">
        <v>24</v>
      </c>
      <c r="C70">
        <v>2</v>
      </c>
      <c r="D70">
        <v>8.3689999999999997E-3</v>
      </c>
      <c r="E70">
        <v>4.2000000000000003E-2</v>
      </c>
      <c r="F70" t="s">
        <v>1109</v>
      </c>
      <c r="G70" t="s">
        <v>1658</v>
      </c>
    </row>
    <row r="71" spans="1:7">
      <c r="A71" t="s">
        <v>1654</v>
      </c>
      <c r="B71">
        <v>74</v>
      </c>
      <c r="C71">
        <v>3</v>
      </c>
      <c r="D71">
        <v>8.7430000000000008E-3</v>
      </c>
      <c r="E71">
        <v>4.3999999999999997E-2</v>
      </c>
      <c r="F71" t="s">
        <v>1594</v>
      </c>
      <c r="G71" t="s">
        <v>1658</v>
      </c>
    </row>
    <row r="72" spans="1:7">
      <c r="A72" t="s">
        <v>1655</v>
      </c>
      <c r="B72">
        <v>25</v>
      </c>
      <c r="C72">
        <v>2</v>
      </c>
      <c r="D72">
        <v>9.0489999999999998E-3</v>
      </c>
      <c r="E72">
        <v>4.4999999999999998E-2</v>
      </c>
      <c r="F72" t="s">
        <v>1109</v>
      </c>
      <c r="G72" t="s">
        <v>1658</v>
      </c>
    </row>
    <row r="73" spans="1:7">
      <c r="A73" t="s">
        <v>1265</v>
      </c>
      <c r="B73">
        <v>26</v>
      </c>
      <c r="C73">
        <v>2</v>
      </c>
      <c r="D73">
        <v>9.7509999999999993E-3</v>
      </c>
      <c r="E73">
        <v>4.9000000000000002E-2</v>
      </c>
      <c r="F73" t="s">
        <v>1109</v>
      </c>
      <c r="G73" t="s">
        <v>1658</v>
      </c>
    </row>
    <row r="74" spans="1:7" ht="15.75" thickBot="1">
      <c r="A74" s="5" t="s">
        <v>1656</v>
      </c>
      <c r="B74" s="5">
        <v>26</v>
      </c>
      <c r="C74" s="5">
        <v>2</v>
      </c>
      <c r="D74" s="5">
        <v>9.7509999999999993E-3</v>
      </c>
      <c r="E74" s="5">
        <v>4.9000000000000002E-2</v>
      </c>
      <c r="F74" s="5" t="s">
        <v>1657</v>
      </c>
      <c r="G74" t="s">
        <v>1658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392"/>
  <sheetViews>
    <sheetView workbookViewId="0">
      <pane ySplit="2" topLeftCell="A249" activePane="bottomLeft" state="frozen"/>
      <selection pane="bottomLeft"/>
    </sheetView>
  </sheetViews>
  <sheetFormatPr defaultRowHeight="15"/>
  <cols>
    <col min="1" max="1" width="8.7109375" bestFit="1" customWidth="1"/>
    <col min="2" max="2" width="73.7109375" bestFit="1" customWidth="1"/>
    <col min="3" max="4" width="10.5703125" customWidth="1"/>
  </cols>
  <sheetData>
    <row r="1" spans="1:7">
      <c r="A1" t="s">
        <v>3891</v>
      </c>
    </row>
    <row r="2" spans="1:7" s="3" customFormat="1" ht="30.75" thickBot="1">
      <c r="A2" s="9" t="s">
        <v>1386</v>
      </c>
      <c r="B2" s="9" t="s">
        <v>481</v>
      </c>
      <c r="C2" s="9" t="s">
        <v>486</v>
      </c>
      <c r="D2" s="9" t="s">
        <v>1385</v>
      </c>
      <c r="E2" s="9" t="s">
        <v>487</v>
      </c>
      <c r="F2" s="9" t="s">
        <v>482</v>
      </c>
      <c r="G2" s="9" t="s">
        <v>484</v>
      </c>
    </row>
    <row r="3" spans="1:7">
      <c r="A3">
        <v>1</v>
      </c>
      <c r="B3" t="s">
        <v>1051</v>
      </c>
      <c r="C3">
        <v>78</v>
      </c>
      <c r="D3">
        <v>6</v>
      </c>
      <c r="E3" t="s">
        <v>1384</v>
      </c>
      <c r="F3" s="1">
        <v>2.8820000000000002E-9</v>
      </c>
      <c r="G3" s="1">
        <v>1.144E-6</v>
      </c>
    </row>
    <row r="4" spans="1:7">
      <c r="A4">
        <v>1</v>
      </c>
      <c r="B4" t="s">
        <v>1383</v>
      </c>
      <c r="C4">
        <v>162</v>
      </c>
      <c r="D4">
        <v>7</v>
      </c>
      <c r="E4" t="s">
        <v>1379</v>
      </c>
      <c r="F4" s="1">
        <v>5.8459999999999999E-9</v>
      </c>
      <c r="G4" s="1">
        <v>1.158E-6</v>
      </c>
    </row>
    <row r="5" spans="1:7">
      <c r="A5">
        <v>1</v>
      </c>
      <c r="B5" t="s">
        <v>1382</v>
      </c>
      <c r="C5">
        <v>107</v>
      </c>
      <c r="D5">
        <v>6</v>
      </c>
      <c r="E5" t="s">
        <v>1381</v>
      </c>
      <c r="F5" s="1">
        <v>1.8650000000000002E-8</v>
      </c>
      <c r="G5" s="1">
        <v>1.829E-6</v>
      </c>
    </row>
    <row r="6" spans="1:7">
      <c r="A6">
        <v>1</v>
      </c>
      <c r="B6" t="s">
        <v>1380</v>
      </c>
      <c r="C6">
        <v>193</v>
      </c>
      <c r="D6">
        <v>7</v>
      </c>
      <c r="E6" t="s">
        <v>1379</v>
      </c>
      <c r="F6" s="1">
        <v>1.9329999999999998E-8</v>
      </c>
      <c r="G6" s="1">
        <v>1.829E-6</v>
      </c>
    </row>
    <row r="7" spans="1:7">
      <c r="A7">
        <v>1</v>
      </c>
      <c r="B7" t="s">
        <v>1378</v>
      </c>
      <c r="C7">
        <v>111</v>
      </c>
      <c r="D7">
        <v>6</v>
      </c>
      <c r="E7" t="s">
        <v>1377</v>
      </c>
      <c r="F7" s="1">
        <v>2.3149999999999999E-8</v>
      </c>
      <c r="G7" s="1">
        <v>1.829E-6</v>
      </c>
    </row>
    <row r="8" spans="1:7">
      <c r="A8">
        <v>1</v>
      </c>
      <c r="B8" t="s">
        <v>1376</v>
      </c>
      <c r="C8">
        <v>58</v>
      </c>
      <c r="D8">
        <v>5</v>
      </c>
      <c r="E8" t="s">
        <v>1375</v>
      </c>
      <c r="F8" s="1">
        <v>4.0609999999999998E-8</v>
      </c>
      <c r="G8" s="1">
        <v>2.6800000000000002E-6</v>
      </c>
    </row>
    <row r="9" spans="1:7">
      <c r="A9">
        <v>1</v>
      </c>
      <c r="B9" t="s">
        <v>1374</v>
      </c>
      <c r="C9">
        <v>65</v>
      </c>
      <c r="D9">
        <v>5</v>
      </c>
      <c r="E9" t="s">
        <v>1373</v>
      </c>
      <c r="F9" s="1">
        <v>7.1250000000000006E-8</v>
      </c>
      <c r="G9" s="1">
        <v>3.7639999999999999E-6</v>
      </c>
    </row>
    <row r="10" spans="1:7">
      <c r="A10">
        <v>1</v>
      </c>
      <c r="B10" t="s">
        <v>1372</v>
      </c>
      <c r="C10">
        <v>66</v>
      </c>
      <c r="D10">
        <v>5</v>
      </c>
      <c r="E10" t="s">
        <v>1371</v>
      </c>
      <c r="F10" s="1">
        <v>7.6829999999999994E-8</v>
      </c>
      <c r="G10" s="1">
        <v>3.7639999999999999E-6</v>
      </c>
    </row>
    <row r="11" spans="1:7">
      <c r="A11">
        <v>1</v>
      </c>
      <c r="B11" t="s">
        <v>1370</v>
      </c>
      <c r="C11">
        <v>25</v>
      </c>
      <c r="D11">
        <v>4</v>
      </c>
      <c r="E11" t="s">
        <v>1315</v>
      </c>
      <c r="F11" s="1">
        <v>9.2770000000000003E-8</v>
      </c>
      <c r="G11" s="1">
        <v>4.0820000000000001E-6</v>
      </c>
    </row>
    <row r="12" spans="1:7">
      <c r="A12">
        <v>1</v>
      </c>
      <c r="B12" t="s">
        <v>1369</v>
      </c>
      <c r="C12">
        <v>26</v>
      </c>
      <c r="D12">
        <v>4</v>
      </c>
      <c r="E12" t="s">
        <v>1315</v>
      </c>
      <c r="F12" s="1">
        <v>1.084E-7</v>
      </c>
      <c r="G12" s="1">
        <v>4.228E-6</v>
      </c>
    </row>
    <row r="13" spans="1:7">
      <c r="A13">
        <v>1</v>
      </c>
      <c r="B13" t="s">
        <v>1368</v>
      </c>
      <c r="C13">
        <v>89</v>
      </c>
      <c r="D13">
        <v>5</v>
      </c>
      <c r="E13" t="s">
        <v>1317</v>
      </c>
      <c r="F13" s="1">
        <v>3.3430000000000002E-7</v>
      </c>
      <c r="G13" s="1">
        <v>1.1420000000000001E-5</v>
      </c>
    </row>
    <row r="14" spans="1:7">
      <c r="A14">
        <v>1</v>
      </c>
      <c r="B14" t="s">
        <v>1367</v>
      </c>
      <c r="C14">
        <v>8</v>
      </c>
      <c r="D14">
        <v>3</v>
      </c>
      <c r="E14" t="s">
        <v>1366</v>
      </c>
      <c r="F14" s="1">
        <v>3.4589999999999999E-7</v>
      </c>
      <c r="G14" s="1">
        <v>1.1420000000000001E-5</v>
      </c>
    </row>
    <row r="15" spans="1:7">
      <c r="A15">
        <v>1</v>
      </c>
      <c r="B15" t="s">
        <v>1365</v>
      </c>
      <c r="C15">
        <v>92</v>
      </c>
      <c r="D15">
        <v>5</v>
      </c>
      <c r="E15" t="s">
        <v>1364</v>
      </c>
      <c r="F15" s="1">
        <v>3.9340000000000002E-7</v>
      </c>
      <c r="G15" s="1">
        <v>1.1800000000000001E-5</v>
      </c>
    </row>
    <row r="16" spans="1:7">
      <c r="A16">
        <v>1</v>
      </c>
      <c r="B16" t="s">
        <v>1067</v>
      </c>
      <c r="C16">
        <v>100</v>
      </c>
      <c r="D16">
        <v>5</v>
      </c>
      <c r="E16" t="s">
        <v>1363</v>
      </c>
      <c r="F16" s="1">
        <v>5.9179999999999999E-7</v>
      </c>
      <c r="G16" s="1">
        <v>1.6569999999999999E-5</v>
      </c>
    </row>
    <row r="17" spans="1:7">
      <c r="A17">
        <v>1</v>
      </c>
      <c r="B17" t="s">
        <v>1362</v>
      </c>
      <c r="C17">
        <v>104</v>
      </c>
      <c r="D17">
        <v>5</v>
      </c>
      <c r="E17" t="s">
        <v>1361</v>
      </c>
      <c r="F17" s="1">
        <v>7.1699999999999997E-7</v>
      </c>
      <c r="G17" s="1">
        <v>1.8640000000000001E-5</v>
      </c>
    </row>
    <row r="18" spans="1:7">
      <c r="A18">
        <v>1</v>
      </c>
      <c r="B18" t="s">
        <v>1360</v>
      </c>
      <c r="C18">
        <v>44</v>
      </c>
      <c r="D18">
        <v>4</v>
      </c>
      <c r="E18" t="s">
        <v>1359</v>
      </c>
      <c r="F18" s="1">
        <v>8.7199999999999997E-7</v>
      </c>
      <c r="G18" s="1">
        <v>2.0930000000000001E-5</v>
      </c>
    </row>
    <row r="19" spans="1:7">
      <c r="A19">
        <v>1</v>
      </c>
      <c r="B19" t="s">
        <v>1030</v>
      </c>
      <c r="C19">
        <v>112</v>
      </c>
      <c r="D19">
        <v>5</v>
      </c>
      <c r="E19" t="s">
        <v>1358</v>
      </c>
      <c r="F19" s="1">
        <v>1.0300000000000001E-6</v>
      </c>
      <c r="G19" s="1">
        <v>2.3689999999999998E-5</v>
      </c>
    </row>
    <row r="20" spans="1:7">
      <c r="A20">
        <v>1</v>
      </c>
      <c r="B20" t="s">
        <v>1357</v>
      </c>
      <c r="C20">
        <v>47</v>
      </c>
      <c r="D20">
        <v>4</v>
      </c>
      <c r="E20" t="s">
        <v>1315</v>
      </c>
      <c r="F20" s="1">
        <v>1.1319999999999999E-6</v>
      </c>
      <c r="G20" s="1">
        <v>2.4850000000000001E-5</v>
      </c>
    </row>
    <row r="21" spans="1:7">
      <c r="A21">
        <v>1</v>
      </c>
      <c r="B21" t="s">
        <v>1011</v>
      </c>
      <c r="C21">
        <v>531</v>
      </c>
      <c r="D21">
        <v>8</v>
      </c>
      <c r="E21" t="s">
        <v>1356</v>
      </c>
      <c r="F21" s="1">
        <v>1.243E-6</v>
      </c>
      <c r="G21" s="1">
        <v>2.4850000000000001E-5</v>
      </c>
    </row>
    <row r="22" spans="1:7">
      <c r="A22">
        <v>1</v>
      </c>
      <c r="B22" t="s">
        <v>1355</v>
      </c>
      <c r="C22">
        <v>119</v>
      </c>
      <c r="D22">
        <v>5</v>
      </c>
      <c r="E22" t="s">
        <v>1354</v>
      </c>
      <c r="F22" s="1">
        <v>1.384E-6</v>
      </c>
      <c r="G22" s="1">
        <v>2.6299999999999999E-5</v>
      </c>
    </row>
    <row r="23" spans="1:7">
      <c r="A23">
        <v>1</v>
      </c>
      <c r="B23" t="s">
        <v>1353</v>
      </c>
      <c r="C23">
        <v>54</v>
      </c>
      <c r="D23">
        <v>4</v>
      </c>
      <c r="E23" t="s">
        <v>1352</v>
      </c>
      <c r="F23" s="1">
        <v>1.9570000000000001E-6</v>
      </c>
      <c r="G23" s="1">
        <v>3.3559999999999997E-5</v>
      </c>
    </row>
    <row r="24" spans="1:7">
      <c r="A24">
        <v>1</v>
      </c>
      <c r="B24" t="s">
        <v>1351</v>
      </c>
      <c r="C24">
        <v>54</v>
      </c>
      <c r="D24">
        <v>4</v>
      </c>
      <c r="E24" t="s">
        <v>1315</v>
      </c>
      <c r="F24" s="1">
        <v>1.9570000000000001E-6</v>
      </c>
      <c r="G24" s="1">
        <v>3.3559999999999997E-5</v>
      </c>
    </row>
    <row r="25" spans="1:7">
      <c r="A25">
        <v>1</v>
      </c>
      <c r="B25" t="s">
        <v>1350</v>
      </c>
      <c r="C25">
        <v>128</v>
      </c>
      <c r="D25">
        <v>5</v>
      </c>
      <c r="E25" t="s">
        <v>1349</v>
      </c>
      <c r="F25" s="1">
        <v>1.9740000000000001E-6</v>
      </c>
      <c r="G25" s="1">
        <v>3.3559999999999997E-5</v>
      </c>
    </row>
    <row r="26" spans="1:7">
      <c r="A26">
        <v>1</v>
      </c>
      <c r="B26" t="s">
        <v>1348</v>
      </c>
      <c r="C26">
        <v>139</v>
      </c>
      <c r="D26">
        <v>5</v>
      </c>
      <c r="E26" t="s">
        <v>1317</v>
      </c>
      <c r="F26" s="1">
        <v>2.9469999999999999E-6</v>
      </c>
      <c r="G26" s="1">
        <v>4.7150000000000001E-5</v>
      </c>
    </row>
    <row r="27" spans="1:7">
      <c r="A27">
        <v>1</v>
      </c>
      <c r="B27" t="s">
        <v>1347</v>
      </c>
      <c r="C27">
        <v>62</v>
      </c>
      <c r="D27">
        <v>4</v>
      </c>
      <c r="E27" t="s">
        <v>1342</v>
      </c>
      <c r="F27" s="1">
        <v>3.3720000000000001E-6</v>
      </c>
      <c r="G27" s="1">
        <v>5.058E-5</v>
      </c>
    </row>
    <row r="28" spans="1:7">
      <c r="A28">
        <v>1</v>
      </c>
      <c r="B28" t="s">
        <v>1346</v>
      </c>
      <c r="C28">
        <v>66</v>
      </c>
      <c r="D28">
        <v>4</v>
      </c>
      <c r="E28" t="s">
        <v>1315</v>
      </c>
      <c r="F28" s="1">
        <v>4.3109999999999999E-6</v>
      </c>
      <c r="G28" s="1">
        <v>6.4029999999999995E-5</v>
      </c>
    </row>
    <row r="29" spans="1:7">
      <c r="A29">
        <v>1</v>
      </c>
      <c r="B29" t="s">
        <v>1345</v>
      </c>
      <c r="C29">
        <v>67</v>
      </c>
      <c r="D29">
        <v>4</v>
      </c>
      <c r="E29" t="s">
        <v>1307</v>
      </c>
      <c r="F29" s="1">
        <v>4.5730000000000001E-6</v>
      </c>
      <c r="G29" s="1">
        <v>6.4029999999999995E-5</v>
      </c>
    </row>
    <row r="30" spans="1:7">
      <c r="A30">
        <v>1</v>
      </c>
      <c r="B30" t="s">
        <v>1344</v>
      </c>
      <c r="C30">
        <v>70</v>
      </c>
      <c r="D30">
        <v>4</v>
      </c>
      <c r="E30" t="s">
        <v>1311</v>
      </c>
      <c r="F30" s="1">
        <v>5.4319999999999998E-6</v>
      </c>
      <c r="G30" s="1">
        <v>7.0610000000000003E-5</v>
      </c>
    </row>
    <row r="31" spans="1:7">
      <c r="A31">
        <v>1</v>
      </c>
      <c r="B31" t="s">
        <v>1343</v>
      </c>
      <c r="C31">
        <v>70</v>
      </c>
      <c r="D31">
        <v>4</v>
      </c>
      <c r="E31" t="s">
        <v>1342</v>
      </c>
      <c r="F31" s="1">
        <v>5.4319999999999998E-6</v>
      </c>
      <c r="G31" s="1">
        <v>7.0610000000000003E-5</v>
      </c>
    </row>
    <row r="32" spans="1:7">
      <c r="A32">
        <v>1</v>
      </c>
      <c r="B32" t="s">
        <v>1341</v>
      </c>
      <c r="C32">
        <v>22</v>
      </c>
      <c r="D32">
        <v>3</v>
      </c>
      <c r="E32" t="s">
        <v>1305</v>
      </c>
      <c r="F32" s="1">
        <v>7.0870000000000001E-6</v>
      </c>
      <c r="G32" s="1">
        <v>9.2130000000000001E-5</v>
      </c>
    </row>
    <row r="33" spans="1:7">
      <c r="A33">
        <v>1</v>
      </c>
      <c r="B33" t="s">
        <v>1340</v>
      </c>
      <c r="C33">
        <v>77</v>
      </c>
      <c r="D33">
        <v>4</v>
      </c>
      <c r="E33" t="s">
        <v>1326</v>
      </c>
      <c r="F33" s="1">
        <v>7.8930000000000005E-6</v>
      </c>
      <c r="G33" s="1">
        <v>9.4710000000000006E-5</v>
      </c>
    </row>
    <row r="34" spans="1:7">
      <c r="A34">
        <v>1</v>
      </c>
      <c r="B34" t="s">
        <v>1339</v>
      </c>
      <c r="C34">
        <v>77</v>
      </c>
      <c r="D34">
        <v>4</v>
      </c>
      <c r="E34" t="s">
        <v>1311</v>
      </c>
      <c r="F34" s="1">
        <v>7.8930000000000005E-6</v>
      </c>
      <c r="G34" s="1">
        <v>9.4710000000000006E-5</v>
      </c>
    </row>
    <row r="35" spans="1:7">
      <c r="A35">
        <v>1</v>
      </c>
      <c r="B35" t="s">
        <v>1338</v>
      </c>
      <c r="C35">
        <v>192</v>
      </c>
      <c r="D35">
        <v>5</v>
      </c>
      <c r="E35" t="s">
        <v>1337</v>
      </c>
      <c r="F35" s="1">
        <v>1.401E-5</v>
      </c>
      <c r="G35" s="1">
        <v>1.6809999999999999E-4</v>
      </c>
    </row>
    <row r="36" spans="1:7">
      <c r="A36">
        <v>1</v>
      </c>
      <c r="B36" t="s">
        <v>1336</v>
      </c>
      <c r="C36">
        <v>29</v>
      </c>
      <c r="D36">
        <v>3</v>
      </c>
      <c r="E36" t="s">
        <v>1146</v>
      </c>
      <c r="F36" s="1">
        <v>1.611E-5</v>
      </c>
      <c r="G36" s="1">
        <v>1.772E-4</v>
      </c>
    </row>
    <row r="37" spans="1:7">
      <c r="A37">
        <v>1</v>
      </c>
      <c r="B37" t="s">
        <v>252</v>
      </c>
      <c r="C37">
        <v>94</v>
      </c>
      <c r="D37">
        <v>4</v>
      </c>
      <c r="E37" t="s">
        <v>1335</v>
      </c>
      <c r="F37" s="1">
        <v>1.721E-5</v>
      </c>
      <c r="G37" s="1">
        <v>1.8929999999999999E-4</v>
      </c>
    </row>
    <row r="38" spans="1:7">
      <c r="A38">
        <v>1</v>
      </c>
      <c r="B38" t="s">
        <v>1334</v>
      </c>
      <c r="C38">
        <v>204</v>
      </c>
      <c r="D38">
        <v>5</v>
      </c>
      <c r="E38" t="s">
        <v>1333</v>
      </c>
      <c r="F38" s="1">
        <v>1.8729999999999999E-5</v>
      </c>
      <c r="G38" s="1">
        <v>2.0599999999999999E-4</v>
      </c>
    </row>
    <row r="39" spans="1:7">
      <c r="A39">
        <v>1</v>
      </c>
      <c r="B39" t="s">
        <v>1332</v>
      </c>
      <c r="C39">
        <v>32</v>
      </c>
      <c r="D39">
        <v>3</v>
      </c>
      <c r="E39" t="s">
        <v>1331</v>
      </c>
      <c r="F39" s="1">
        <v>2.158E-5</v>
      </c>
      <c r="G39" s="1">
        <v>2.1579999999999999E-4</v>
      </c>
    </row>
    <row r="40" spans="1:7">
      <c r="A40">
        <v>1</v>
      </c>
      <c r="B40" t="s">
        <v>1330</v>
      </c>
      <c r="C40">
        <v>32</v>
      </c>
      <c r="D40">
        <v>3</v>
      </c>
      <c r="E40" t="s">
        <v>1318</v>
      </c>
      <c r="F40" s="1">
        <v>2.158E-5</v>
      </c>
      <c r="G40" s="1">
        <v>2.1579999999999999E-4</v>
      </c>
    </row>
    <row r="41" spans="1:7">
      <c r="A41">
        <v>1</v>
      </c>
      <c r="B41" t="s">
        <v>1329</v>
      </c>
      <c r="C41">
        <v>100</v>
      </c>
      <c r="D41">
        <v>4</v>
      </c>
      <c r="E41" t="s">
        <v>1280</v>
      </c>
      <c r="F41" s="1">
        <v>2.19E-5</v>
      </c>
      <c r="G41" s="1">
        <v>2.1900000000000001E-4</v>
      </c>
    </row>
    <row r="42" spans="1:7">
      <c r="A42">
        <v>1</v>
      </c>
      <c r="B42" t="s">
        <v>1328</v>
      </c>
      <c r="C42">
        <v>216</v>
      </c>
      <c r="D42">
        <v>5</v>
      </c>
      <c r="E42" t="s">
        <v>1324</v>
      </c>
      <c r="F42" s="1">
        <v>2.461E-5</v>
      </c>
      <c r="G42" s="1">
        <v>2.2149999999999999E-4</v>
      </c>
    </row>
    <row r="43" spans="1:7">
      <c r="A43">
        <v>1</v>
      </c>
      <c r="B43" t="s">
        <v>1327</v>
      </c>
      <c r="C43">
        <v>104</v>
      </c>
      <c r="D43">
        <v>4</v>
      </c>
      <c r="E43" t="s">
        <v>1326</v>
      </c>
      <c r="F43" s="1">
        <v>2.5510000000000001E-5</v>
      </c>
      <c r="G43" s="1">
        <v>2.296E-4</v>
      </c>
    </row>
    <row r="44" spans="1:7">
      <c r="A44">
        <v>1</v>
      </c>
      <c r="B44" t="s">
        <v>1325</v>
      </c>
      <c r="C44">
        <v>219</v>
      </c>
      <c r="D44">
        <v>5</v>
      </c>
      <c r="E44" t="s">
        <v>1324</v>
      </c>
      <c r="F44" s="1">
        <v>2.6279999999999999E-5</v>
      </c>
      <c r="G44" s="1">
        <v>2.365E-4</v>
      </c>
    </row>
    <row r="45" spans="1:7">
      <c r="A45">
        <v>1</v>
      </c>
      <c r="B45" t="s">
        <v>1323</v>
      </c>
      <c r="C45">
        <v>107</v>
      </c>
      <c r="D45">
        <v>4</v>
      </c>
      <c r="E45" t="s">
        <v>1322</v>
      </c>
      <c r="F45" s="1">
        <v>2.849E-5</v>
      </c>
      <c r="G45" s="1">
        <v>2.564E-4</v>
      </c>
    </row>
    <row r="46" spans="1:7">
      <c r="A46">
        <v>1</v>
      </c>
      <c r="B46" t="s">
        <v>1321</v>
      </c>
      <c r="C46">
        <v>37</v>
      </c>
      <c r="D46">
        <v>3</v>
      </c>
      <c r="E46" t="s">
        <v>1209</v>
      </c>
      <c r="F46" s="1">
        <v>3.3170000000000003E-5</v>
      </c>
      <c r="G46" s="1">
        <v>2.654E-4</v>
      </c>
    </row>
    <row r="47" spans="1:7">
      <c r="A47">
        <v>1</v>
      </c>
      <c r="B47" t="s">
        <v>1320</v>
      </c>
      <c r="C47">
        <v>37</v>
      </c>
      <c r="D47">
        <v>3</v>
      </c>
      <c r="E47" t="s">
        <v>1319</v>
      </c>
      <c r="F47" s="1">
        <v>3.3170000000000003E-5</v>
      </c>
      <c r="G47" s="1">
        <v>2.654E-4</v>
      </c>
    </row>
    <row r="48" spans="1:7">
      <c r="A48">
        <v>1</v>
      </c>
      <c r="B48" t="s">
        <v>970</v>
      </c>
      <c r="C48">
        <v>37</v>
      </c>
      <c r="D48">
        <v>3</v>
      </c>
      <c r="E48" t="s">
        <v>1318</v>
      </c>
      <c r="F48" s="1">
        <v>3.3170000000000003E-5</v>
      </c>
      <c r="G48" s="1">
        <v>2.654E-4</v>
      </c>
    </row>
    <row r="49" spans="1:7">
      <c r="A49">
        <v>1</v>
      </c>
      <c r="B49" t="s">
        <v>981</v>
      </c>
      <c r="C49">
        <v>232</v>
      </c>
      <c r="D49">
        <v>5</v>
      </c>
      <c r="E49" t="s">
        <v>1317</v>
      </c>
      <c r="F49" s="1">
        <v>3.4579999999999998E-5</v>
      </c>
      <c r="G49" s="1">
        <v>2.767E-4</v>
      </c>
    </row>
    <row r="50" spans="1:7">
      <c r="A50">
        <v>1</v>
      </c>
      <c r="B50" t="s">
        <v>1316</v>
      </c>
      <c r="C50">
        <v>120</v>
      </c>
      <c r="D50">
        <v>4</v>
      </c>
      <c r="E50" t="s">
        <v>1315</v>
      </c>
      <c r="F50" s="1">
        <v>4.4440000000000001E-5</v>
      </c>
      <c r="G50" s="1">
        <v>3.5550000000000002E-4</v>
      </c>
    </row>
    <row r="51" spans="1:7">
      <c r="A51">
        <v>1</v>
      </c>
      <c r="B51" t="s">
        <v>1314</v>
      </c>
      <c r="C51">
        <v>129</v>
      </c>
      <c r="D51">
        <v>4</v>
      </c>
      <c r="E51" t="s">
        <v>1307</v>
      </c>
      <c r="F51" s="1">
        <v>5.8780000000000003E-5</v>
      </c>
      <c r="G51" s="1">
        <v>4.7019999999999999E-4</v>
      </c>
    </row>
    <row r="52" spans="1:7">
      <c r="A52">
        <v>1</v>
      </c>
      <c r="B52" t="s">
        <v>1313</v>
      </c>
      <c r="C52">
        <v>47</v>
      </c>
      <c r="D52">
        <v>3</v>
      </c>
      <c r="E52" t="s">
        <v>1305</v>
      </c>
      <c r="F52" s="1">
        <v>6.7269999999999998E-5</v>
      </c>
      <c r="G52" s="1">
        <v>4.7090000000000001E-4</v>
      </c>
    </row>
    <row r="53" spans="1:7">
      <c r="A53">
        <v>1</v>
      </c>
      <c r="B53" t="s">
        <v>1312</v>
      </c>
      <c r="C53">
        <v>137</v>
      </c>
      <c r="D53">
        <v>4</v>
      </c>
      <c r="E53" t="s">
        <v>1311</v>
      </c>
      <c r="F53" s="1">
        <v>7.4120000000000002E-5</v>
      </c>
      <c r="G53" s="1">
        <v>5.1889999999999998E-4</v>
      </c>
    </row>
    <row r="54" spans="1:7">
      <c r="A54">
        <v>1</v>
      </c>
      <c r="B54" t="s">
        <v>1310</v>
      </c>
      <c r="C54">
        <v>49</v>
      </c>
      <c r="D54">
        <v>3</v>
      </c>
      <c r="E54" t="s">
        <v>1309</v>
      </c>
      <c r="F54" s="1">
        <v>7.606E-5</v>
      </c>
      <c r="G54" s="1">
        <v>5.3240000000000004E-4</v>
      </c>
    </row>
    <row r="55" spans="1:7">
      <c r="A55">
        <v>1</v>
      </c>
      <c r="B55" t="s">
        <v>1308</v>
      </c>
      <c r="C55">
        <v>8</v>
      </c>
      <c r="D55">
        <v>2</v>
      </c>
      <c r="E55" t="s">
        <v>1113</v>
      </c>
      <c r="F55" s="1">
        <v>8.5589999999999999E-5</v>
      </c>
      <c r="G55" s="1">
        <v>5.9920000000000004E-4</v>
      </c>
    </row>
    <row r="56" spans="1:7">
      <c r="A56">
        <v>1</v>
      </c>
      <c r="B56" t="s">
        <v>994</v>
      </c>
      <c r="C56">
        <v>143</v>
      </c>
      <c r="D56">
        <v>4</v>
      </c>
      <c r="E56" t="s">
        <v>1307</v>
      </c>
      <c r="F56" s="1">
        <v>8.742E-5</v>
      </c>
      <c r="G56" s="1">
        <v>6.1189999999999997E-4</v>
      </c>
    </row>
    <row r="57" spans="1:7">
      <c r="A57">
        <v>1</v>
      </c>
      <c r="B57" t="s">
        <v>1306</v>
      </c>
      <c r="C57">
        <v>53</v>
      </c>
      <c r="D57">
        <v>3</v>
      </c>
      <c r="E57" t="s">
        <v>1305</v>
      </c>
      <c r="F57" s="1">
        <v>9.5840000000000004E-5</v>
      </c>
      <c r="G57" s="1">
        <v>6.7089999999999999E-4</v>
      </c>
    </row>
    <row r="58" spans="1:7">
      <c r="A58">
        <v>1</v>
      </c>
      <c r="B58" t="s">
        <v>1304</v>
      </c>
      <c r="C58">
        <v>56</v>
      </c>
      <c r="D58">
        <v>3</v>
      </c>
      <c r="E58" t="s">
        <v>1254</v>
      </c>
      <c r="F58" s="1">
        <v>1.127E-4</v>
      </c>
      <c r="G58" s="1">
        <v>7.8879999999999998E-4</v>
      </c>
    </row>
    <row r="59" spans="1:7">
      <c r="A59">
        <v>1</v>
      </c>
      <c r="B59" t="s">
        <v>1303</v>
      </c>
      <c r="C59">
        <v>10</v>
      </c>
      <c r="D59">
        <v>2</v>
      </c>
      <c r="E59" t="s">
        <v>1109</v>
      </c>
      <c r="F59" s="1">
        <v>1.3349999999999999E-4</v>
      </c>
      <c r="G59" s="1">
        <v>8.0079999999999995E-4</v>
      </c>
    </row>
    <row r="60" spans="1:7">
      <c r="A60">
        <v>1</v>
      </c>
      <c r="B60" t="s">
        <v>965</v>
      </c>
      <c r="C60">
        <v>60</v>
      </c>
      <c r="D60">
        <v>3</v>
      </c>
      <c r="E60" t="s">
        <v>1302</v>
      </c>
      <c r="F60" s="1">
        <v>1.3799999999999999E-4</v>
      </c>
      <c r="G60" s="1">
        <v>8.2810000000000002E-4</v>
      </c>
    </row>
    <row r="61" spans="1:7">
      <c r="A61">
        <v>1</v>
      </c>
      <c r="B61" t="s">
        <v>1301</v>
      </c>
      <c r="C61">
        <v>162</v>
      </c>
      <c r="D61">
        <v>4</v>
      </c>
      <c r="E61" t="s">
        <v>1300</v>
      </c>
      <c r="F61" s="1">
        <v>1.4109999999999999E-4</v>
      </c>
      <c r="G61" s="1">
        <v>8.4630000000000003E-4</v>
      </c>
    </row>
    <row r="62" spans="1:7">
      <c r="A62">
        <v>1</v>
      </c>
      <c r="B62" t="s">
        <v>1299</v>
      </c>
      <c r="C62">
        <v>62</v>
      </c>
      <c r="D62">
        <v>3</v>
      </c>
      <c r="E62" t="s">
        <v>1146</v>
      </c>
      <c r="F62" s="1">
        <v>1.5200000000000001E-4</v>
      </c>
      <c r="G62" s="1">
        <v>9.1169999999999999E-4</v>
      </c>
    </row>
    <row r="63" spans="1:7">
      <c r="A63">
        <v>1</v>
      </c>
      <c r="B63" t="s">
        <v>1298</v>
      </c>
      <c r="C63">
        <v>63</v>
      </c>
      <c r="D63">
        <v>3</v>
      </c>
      <c r="E63" t="s">
        <v>1146</v>
      </c>
      <c r="F63" s="1">
        <v>1.593E-4</v>
      </c>
      <c r="G63" s="1">
        <v>9.5549999999999997E-4</v>
      </c>
    </row>
    <row r="64" spans="1:7">
      <c r="A64">
        <v>1</v>
      </c>
      <c r="B64" t="s">
        <v>1297</v>
      </c>
      <c r="C64">
        <v>63</v>
      </c>
      <c r="D64">
        <v>3</v>
      </c>
      <c r="E64" t="s">
        <v>1296</v>
      </c>
      <c r="F64" s="1">
        <v>1.593E-4</v>
      </c>
      <c r="G64" s="1">
        <v>9.5549999999999997E-4</v>
      </c>
    </row>
    <row r="65" spans="1:7">
      <c r="A65">
        <v>1</v>
      </c>
      <c r="B65" t="s">
        <v>1295</v>
      </c>
      <c r="C65">
        <v>64</v>
      </c>
      <c r="D65">
        <v>3</v>
      </c>
      <c r="E65" t="s">
        <v>1294</v>
      </c>
      <c r="F65" s="1">
        <v>1.6679999999999999E-4</v>
      </c>
      <c r="G65" s="1">
        <v>1.0009999999999999E-3</v>
      </c>
    </row>
    <row r="66" spans="1:7">
      <c r="A66">
        <v>1</v>
      </c>
      <c r="B66" t="s">
        <v>1293</v>
      </c>
      <c r="C66">
        <v>65</v>
      </c>
      <c r="D66">
        <v>3</v>
      </c>
      <c r="E66" t="s">
        <v>1146</v>
      </c>
      <c r="F66" s="1">
        <v>1.7450000000000001E-4</v>
      </c>
      <c r="G66" s="1">
        <v>1.039E-3</v>
      </c>
    </row>
    <row r="67" spans="1:7">
      <c r="A67">
        <v>1</v>
      </c>
      <c r="B67" t="s">
        <v>1292</v>
      </c>
      <c r="C67">
        <v>12</v>
      </c>
      <c r="D67">
        <v>2</v>
      </c>
      <c r="E67" t="s">
        <v>1113</v>
      </c>
      <c r="F67" s="1">
        <v>1.918E-4</v>
      </c>
      <c r="G67" s="1">
        <v>1.039E-3</v>
      </c>
    </row>
    <row r="68" spans="1:7">
      <c r="A68">
        <v>1</v>
      </c>
      <c r="B68" t="s">
        <v>1291</v>
      </c>
      <c r="C68">
        <v>68</v>
      </c>
      <c r="D68">
        <v>3</v>
      </c>
      <c r="E68" t="s">
        <v>1146</v>
      </c>
      <c r="F68" s="1">
        <v>1.9919999999999999E-4</v>
      </c>
      <c r="G68" s="1">
        <v>1.039E-3</v>
      </c>
    </row>
    <row r="69" spans="1:7">
      <c r="A69">
        <v>1</v>
      </c>
      <c r="B69" t="s">
        <v>1290</v>
      </c>
      <c r="C69">
        <v>69</v>
      </c>
      <c r="D69">
        <v>3</v>
      </c>
      <c r="E69" t="s">
        <v>1231</v>
      </c>
      <c r="F69" s="1">
        <v>2.0790000000000001E-4</v>
      </c>
      <c r="G69" s="1">
        <v>1.039E-3</v>
      </c>
    </row>
    <row r="70" spans="1:7">
      <c r="A70">
        <v>1</v>
      </c>
      <c r="B70" t="s">
        <v>1289</v>
      </c>
      <c r="C70">
        <v>180</v>
      </c>
      <c r="D70">
        <v>4</v>
      </c>
      <c r="E70" t="s">
        <v>1218</v>
      </c>
      <c r="F70" s="1">
        <v>2.108E-4</v>
      </c>
      <c r="G70" s="1">
        <v>1.054E-3</v>
      </c>
    </row>
    <row r="71" spans="1:7">
      <c r="A71">
        <v>1</v>
      </c>
      <c r="B71" t="s">
        <v>1288</v>
      </c>
      <c r="C71">
        <v>13</v>
      </c>
      <c r="D71">
        <v>2</v>
      </c>
      <c r="E71" t="s">
        <v>1113</v>
      </c>
      <c r="F71" s="1">
        <v>2.2489999999999999E-4</v>
      </c>
      <c r="G71" s="1">
        <v>1.124E-3</v>
      </c>
    </row>
    <row r="72" spans="1:7">
      <c r="A72">
        <v>1</v>
      </c>
      <c r="B72" t="s">
        <v>1287</v>
      </c>
      <c r="C72">
        <v>13</v>
      </c>
      <c r="D72">
        <v>2</v>
      </c>
      <c r="E72" t="s">
        <v>1113</v>
      </c>
      <c r="F72" s="1">
        <v>2.2489999999999999E-4</v>
      </c>
      <c r="G72" s="1">
        <v>1.124E-3</v>
      </c>
    </row>
    <row r="73" spans="1:7">
      <c r="A73">
        <v>1</v>
      </c>
      <c r="B73" t="s">
        <v>1286</v>
      </c>
      <c r="C73">
        <v>14</v>
      </c>
      <c r="D73">
        <v>2</v>
      </c>
      <c r="E73" t="s">
        <v>1285</v>
      </c>
      <c r="F73" s="1">
        <v>2.6059999999999999E-4</v>
      </c>
      <c r="G73" s="1">
        <v>1.3029999999999999E-3</v>
      </c>
    </row>
    <row r="74" spans="1:7">
      <c r="A74">
        <v>1</v>
      </c>
      <c r="B74" t="s">
        <v>985</v>
      </c>
      <c r="C74">
        <v>76</v>
      </c>
      <c r="D74">
        <v>3</v>
      </c>
      <c r="E74" t="s">
        <v>1146</v>
      </c>
      <c r="F74" s="1">
        <v>2.7569999999999998E-4</v>
      </c>
      <c r="G74" s="1">
        <v>1.3760000000000001E-3</v>
      </c>
    </row>
    <row r="75" spans="1:7">
      <c r="A75">
        <v>1</v>
      </c>
      <c r="B75" t="s">
        <v>959</v>
      </c>
      <c r="C75">
        <v>76</v>
      </c>
      <c r="D75">
        <v>3</v>
      </c>
      <c r="E75" t="s">
        <v>1209</v>
      </c>
      <c r="F75" s="1">
        <v>2.7569999999999998E-4</v>
      </c>
      <c r="G75" s="1">
        <v>1.3760000000000001E-3</v>
      </c>
    </row>
    <row r="76" spans="1:7">
      <c r="A76">
        <v>1</v>
      </c>
      <c r="B76" t="s">
        <v>1284</v>
      </c>
      <c r="C76">
        <v>15</v>
      </c>
      <c r="D76">
        <v>2</v>
      </c>
      <c r="E76" t="s">
        <v>1113</v>
      </c>
      <c r="F76" s="1">
        <v>2.988E-4</v>
      </c>
      <c r="G76" s="1">
        <v>1.3760000000000001E-3</v>
      </c>
    </row>
    <row r="77" spans="1:7">
      <c r="A77">
        <v>1</v>
      </c>
      <c r="B77" t="s">
        <v>1283</v>
      </c>
      <c r="C77">
        <v>15</v>
      </c>
      <c r="D77">
        <v>2</v>
      </c>
      <c r="E77" t="s">
        <v>1282</v>
      </c>
      <c r="F77" s="1">
        <v>2.988E-4</v>
      </c>
      <c r="G77" s="1">
        <v>1.3760000000000001E-3</v>
      </c>
    </row>
    <row r="78" spans="1:7">
      <c r="A78">
        <v>1</v>
      </c>
      <c r="B78" t="s">
        <v>1281</v>
      </c>
      <c r="C78">
        <v>202</v>
      </c>
      <c r="D78">
        <v>4</v>
      </c>
      <c r="E78" t="s">
        <v>1280</v>
      </c>
      <c r="F78" s="1">
        <v>3.2650000000000002E-4</v>
      </c>
      <c r="G78" s="1">
        <v>1.3760000000000001E-3</v>
      </c>
    </row>
    <row r="79" spans="1:7">
      <c r="A79">
        <v>1</v>
      </c>
      <c r="B79" t="s">
        <v>1279</v>
      </c>
      <c r="C79">
        <v>81</v>
      </c>
      <c r="D79">
        <v>3</v>
      </c>
      <c r="E79" t="s">
        <v>1146</v>
      </c>
      <c r="F79" s="1">
        <v>3.3199999999999999E-4</v>
      </c>
      <c r="G79" s="1">
        <v>1.3760000000000001E-3</v>
      </c>
    </row>
    <row r="80" spans="1:7">
      <c r="A80">
        <v>1</v>
      </c>
      <c r="B80" t="s">
        <v>1278</v>
      </c>
      <c r="C80">
        <v>81</v>
      </c>
      <c r="D80">
        <v>3</v>
      </c>
      <c r="E80" t="s">
        <v>1277</v>
      </c>
      <c r="F80" s="1">
        <v>3.3199999999999999E-4</v>
      </c>
      <c r="G80" s="1">
        <v>1.3760000000000001E-3</v>
      </c>
    </row>
    <row r="81" spans="1:7">
      <c r="A81">
        <v>1</v>
      </c>
      <c r="B81" t="s">
        <v>1276</v>
      </c>
      <c r="C81">
        <v>16</v>
      </c>
      <c r="D81">
        <v>2</v>
      </c>
      <c r="E81" t="s">
        <v>1113</v>
      </c>
      <c r="F81" s="1">
        <v>3.3960000000000001E-4</v>
      </c>
      <c r="G81" s="1">
        <v>1.3760000000000001E-3</v>
      </c>
    </row>
    <row r="82" spans="1:7">
      <c r="A82">
        <v>1</v>
      </c>
      <c r="B82" t="s">
        <v>1275</v>
      </c>
      <c r="C82">
        <v>82</v>
      </c>
      <c r="D82">
        <v>3</v>
      </c>
      <c r="E82" t="s">
        <v>1146</v>
      </c>
      <c r="F82" s="1">
        <v>3.4410000000000002E-4</v>
      </c>
      <c r="G82" s="1">
        <v>1.3760000000000001E-3</v>
      </c>
    </row>
    <row r="83" spans="1:7">
      <c r="A83">
        <v>1</v>
      </c>
      <c r="B83" t="s">
        <v>1274</v>
      </c>
      <c r="C83">
        <v>212</v>
      </c>
      <c r="D83">
        <v>4</v>
      </c>
      <c r="E83" t="s">
        <v>1273</v>
      </c>
      <c r="F83" s="1">
        <v>3.9189999999999998E-4</v>
      </c>
      <c r="G83" s="1">
        <v>1.5679999999999999E-3</v>
      </c>
    </row>
    <row r="84" spans="1:7">
      <c r="A84">
        <v>1</v>
      </c>
      <c r="B84" t="s">
        <v>1272</v>
      </c>
      <c r="C84">
        <v>18</v>
      </c>
      <c r="D84">
        <v>2</v>
      </c>
      <c r="E84" t="s">
        <v>1113</v>
      </c>
      <c r="F84" s="1">
        <v>4.2900000000000002E-4</v>
      </c>
      <c r="G84" s="1">
        <v>1.7160000000000001E-3</v>
      </c>
    </row>
    <row r="85" spans="1:7">
      <c r="A85">
        <v>1</v>
      </c>
      <c r="B85" t="s">
        <v>1271</v>
      </c>
      <c r="C85">
        <v>225</v>
      </c>
      <c r="D85">
        <v>4</v>
      </c>
      <c r="E85" t="s">
        <v>1270</v>
      </c>
      <c r="F85" s="1">
        <v>4.9030000000000005E-4</v>
      </c>
      <c r="G85" s="1">
        <v>1.9610000000000001E-3</v>
      </c>
    </row>
    <row r="86" spans="1:7">
      <c r="A86">
        <v>1</v>
      </c>
      <c r="B86" t="s">
        <v>1269</v>
      </c>
      <c r="C86">
        <v>913</v>
      </c>
      <c r="D86">
        <v>7</v>
      </c>
      <c r="E86" t="s">
        <v>1268</v>
      </c>
      <c r="F86" s="1">
        <v>5.0219999999999996E-4</v>
      </c>
      <c r="G86" s="1">
        <v>2.0089999999999999E-3</v>
      </c>
    </row>
    <row r="87" spans="1:7">
      <c r="A87">
        <v>1</v>
      </c>
      <c r="B87" t="s">
        <v>953</v>
      </c>
      <c r="C87">
        <v>97</v>
      </c>
      <c r="D87">
        <v>3</v>
      </c>
      <c r="E87" t="s">
        <v>1267</v>
      </c>
      <c r="F87" s="1">
        <v>5.6039999999999996E-4</v>
      </c>
      <c r="G87" s="1">
        <v>2.2420000000000001E-3</v>
      </c>
    </row>
    <row r="88" spans="1:7">
      <c r="A88">
        <v>1</v>
      </c>
      <c r="B88" t="s">
        <v>1266</v>
      </c>
      <c r="C88">
        <v>21</v>
      </c>
      <c r="D88">
        <v>2</v>
      </c>
      <c r="E88" t="s">
        <v>1109</v>
      </c>
      <c r="F88" s="1">
        <v>5.821E-4</v>
      </c>
      <c r="G88" s="1">
        <v>2.3280000000000002E-3</v>
      </c>
    </row>
    <row r="89" spans="1:7">
      <c r="A89">
        <v>1</v>
      </c>
      <c r="B89" t="s">
        <v>1265</v>
      </c>
      <c r="C89">
        <v>21</v>
      </c>
      <c r="D89">
        <v>2</v>
      </c>
      <c r="E89" t="s">
        <v>1109</v>
      </c>
      <c r="F89" s="1">
        <v>5.821E-4</v>
      </c>
      <c r="G89" s="1">
        <v>2.3280000000000002E-3</v>
      </c>
    </row>
    <row r="90" spans="1:7">
      <c r="A90">
        <v>1</v>
      </c>
      <c r="B90" t="s">
        <v>1264</v>
      </c>
      <c r="C90">
        <v>21</v>
      </c>
      <c r="D90">
        <v>2</v>
      </c>
      <c r="E90" t="s">
        <v>1113</v>
      </c>
      <c r="F90" s="1">
        <v>5.821E-4</v>
      </c>
      <c r="G90" s="1">
        <v>2.3280000000000002E-3</v>
      </c>
    </row>
    <row r="91" spans="1:7">
      <c r="A91">
        <v>1</v>
      </c>
      <c r="B91" t="s">
        <v>1263</v>
      </c>
      <c r="C91">
        <v>21</v>
      </c>
      <c r="D91">
        <v>2</v>
      </c>
      <c r="E91" t="s">
        <v>1113</v>
      </c>
      <c r="F91" s="1">
        <v>5.821E-4</v>
      </c>
      <c r="G91" s="1">
        <v>2.3280000000000002E-3</v>
      </c>
    </row>
    <row r="92" spans="1:7">
      <c r="A92">
        <v>1</v>
      </c>
      <c r="B92" t="s">
        <v>1262</v>
      </c>
      <c r="C92">
        <v>100</v>
      </c>
      <c r="D92">
        <v>3</v>
      </c>
      <c r="E92" t="s">
        <v>1261</v>
      </c>
      <c r="F92" s="1">
        <v>6.1209999999999997E-4</v>
      </c>
      <c r="G92" s="1">
        <v>2.4480000000000001E-3</v>
      </c>
    </row>
    <row r="93" spans="1:7">
      <c r="A93">
        <v>1</v>
      </c>
      <c r="B93" t="s">
        <v>1260</v>
      </c>
      <c r="C93">
        <v>102</v>
      </c>
      <c r="D93">
        <v>3</v>
      </c>
      <c r="E93" t="s">
        <v>1146</v>
      </c>
      <c r="F93" s="1">
        <v>6.4820000000000003E-4</v>
      </c>
      <c r="G93" s="1">
        <v>2.5929999999999998E-3</v>
      </c>
    </row>
    <row r="94" spans="1:7">
      <c r="A94">
        <v>1</v>
      </c>
      <c r="B94" t="s">
        <v>1259</v>
      </c>
      <c r="C94">
        <v>104</v>
      </c>
      <c r="D94">
        <v>3</v>
      </c>
      <c r="E94" t="s">
        <v>1146</v>
      </c>
      <c r="F94" s="1">
        <v>6.8559999999999997E-4</v>
      </c>
      <c r="G94" s="1">
        <v>2.663E-3</v>
      </c>
    </row>
    <row r="95" spans="1:7">
      <c r="A95">
        <v>1</v>
      </c>
      <c r="B95" t="s">
        <v>1258</v>
      </c>
      <c r="C95">
        <v>23</v>
      </c>
      <c r="D95">
        <v>2</v>
      </c>
      <c r="E95" t="s">
        <v>1109</v>
      </c>
      <c r="F95" s="1">
        <v>6.9689999999999997E-4</v>
      </c>
      <c r="G95" s="1">
        <v>2.663E-3</v>
      </c>
    </row>
    <row r="96" spans="1:7">
      <c r="A96">
        <v>1</v>
      </c>
      <c r="B96" t="s">
        <v>1257</v>
      </c>
      <c r="C96">
        <v>24</v>
      </c>
      <c r="D96">
        <v>2</v>
      </c>
      <c r="E96" t="s">
        <v>1109</v>
      </c>
      <c r="F96" s="1">
        <v>7.5799999999999999E-4</v>
      </c>
      <c r="G96" s="1">
        <v>2.663E-3</v>
      </c>
    </row>
    <row r="97" spans="1:7">
      <c r="A97">
        <v>1</v>
      </c>
      <c r="B97" t="s">
        <v>1256</v>
      </c>
      <c r="C97">
        <v>108</v>
      </c>
      <c r="D97">
        <v>3</v>
      </c>
      <c r="E97" t="s">
        <v>1255</v>
      </c>
      <c r="F97" s="1">
        <v>7.6449999999999999E-4</v>
      </c>
      <c r="G97" s="1">
        <v>2.663E-3</v>
      </c>
    </row>
    <row r="98" spans="1:7">
      <c r="A98">
        <v>1</v>
      </c>
      <c r="B98" t="s">
        <v>952</v>
      </c>
      <c r="C98">
        <v>109</v>
      </c>
      <c r="D98">
        <v>3</v>
      </c>
      <c r="E98" t="s">
        <v>1254</v>
      </c>
      <c r="F98" s="1">
        <v>7.85E-4</v>
      </c>
      <c r="G98" s="1">
        <v>2.663E-3</v>
      </c>
    </row>
    <row r="99" spans="1:7">
      <c r="A99">
        <v>1</v>
      </c>
      <c r="B99" t="s">
        <v>1253</v>
      </c>
      <c r="C99">
        <v>25</v>
      </c>
      <c r="D99">
        <v>2</v>
      </c>
      <c r="E99" t="s">
        <v>1129</v>
      </c>
      <c r="F99" s="1">
        <v>8.2169999999999997E-4</v>
      </c>
      <c r="G99" s="1">
        <v>2.663E-3</v>
      </c>
    </row>
    <row r="100" spans="1:7">
      <c r="A100">
        <v>1</v>
      </c>
      <c r="B100" t="s">
        <v>1252</v>
      </c>
      <c r="C100">
        <v>25</v>
      </c>
      <c r="D100">
        <v>2</v>
      </c>
      <c r="E100" t="s">
        <v>1113</v>
      </c>
      <c r="F100" s="1">
        <v>8.2169999999999997E-4</v>
      </c>
      <c r="G100" s="1">
        <v>2.663E-3</v>
      </c>
    </row>
    <row r="101" spans="1:7">
      <c r="A101">
        <v>1</v>
      </c>
      <c r="B101" t="s">
        <v>996</v>
      </c>
      <c r="C101">
        <v>112</v>
      </c>
      <c r="D101">
        <v>3</v>
      </c>
      <c r="E101" t="s">
        <v>1209</v>
      </c>
      <c r="F101" s="1">
        <v>8.4889999999999998E-4</v>
      </c>
      <c r="G101" s="1">
        <v>2.663E-3</v>
      </c>
    </row>
    <row r="102" spans="1:7">
      <c r="A102">
        <v>1</v>
      </c>
      <c r="B102" t="s">
        <v>1251</v>
      </c>
      <c r="C102">
        <v>26</v>
      </c>
      <c r="D102">
        <v>2</v>
      </c>
      <c r="E102" t="s">
        <v>1113</v>
      </c>
      <c r="F102" s="1">
        <v>8.878E-4</v>
      </c>
      <c r="G102" s="1">
        <v>2.663E-3</v>
      </c>
    </row>
    <row r="103" spans="1:7">
      <c r="A103">
        <v>1</v>
      </c>
      <c r="B103" t="s">
        <v>1250</v>
      </c>
      <c r="C103">
        <v>26</v>
      </c>
      <c r="D103">
        <v>2</v>
      </c>
      <c r="E103" t="s">
        <v>1113</v>
      </c>
      <c r="F103" s="1">
        <v>8.878E-4</v>
      </c>
      <c r="G103" s="1">
        <v>2.663E-3</v>
      </c>
    </row>
    <row r="104" spans="1:7">
      <c r="A104">
        <v>1</v>
      </c>
      <c r="B104" t="s">
        <v>1249</v>
      </c>
      <c r="C104">
        <v>26</v>
      </c>
      <c r="D104">
        <v>2</v>
      </c>
      <c r="E104" t="s">
        <v>1109</v>
      </c>
      <c r="F104" s="1">
        <v>8.878E-4</v>
      </c>
      <c r="G104" s="1">
        <v>2.663E-3</v>
      </c>
    </row>
    <row r="105" spans="1:7">
      <c r="A105">
        <v>1</v>
      </c>
      <c r="B105" t="s">
        <v>1248</v>
      </c>
      <c r="C105">
        <v>26</v>
      </c>
      <c r="D105">
        <v>2</v>
      </c>
      <c r="E105" t="s">
        <v>1109</v>
      </c>
      <c r="F105" s="1">
        <v>8.878E-4</v>
      </c>
      <c r="G105" s="1">
        <v>2.663E-3</v>
      </c>
    </row>
    <row r="106" spans="1:7">
      <c r="A106">
        <v>1</v>
      </c>
      <c r="B106" t="s">
        <v>1247</v>
      </c>
      <c r="C106">
        <v>27</v>
      </c>
      <c r="D106">
        <v>2</v>
      </c>
      <c r="E106" t="s">
        <v>1113</v>
      </c>
      <c r="F106" s="1">
        <v>9.5649999999999999E-4</v>
      </c>
      <c r="G106" s="1">
        <v>2.869E-3</v>
      </c>
    </row>
    <row r="107" spans="1:7">
      <c r="A107">
        <v>1</v>
      </c>
      <c r="B107" t="s">
        <v>1246</v>
      </c>
      <c r="C107">
        <v>27</v>
      </c>
      <c r="D107">
        <v>2</v>
      </c>
      <c r="E107" t="s">
        <v>1131</v>
      </c>
      <c r="F107" s="1">
        <v>9.5649999999999999E-4</v>
      </c>
      <c r="G107" s="1">
        <v>2.869E-3</v>
      </c>
    </row>
    <row r="108" spans="1:7">
      <c r="A108">
        <v>1</v>
      </c>
      <c r="B108" t="s">
        <v>1245</v>
      </c>
      <c r="C108">
        <v>121</v>
      </c>
      <c r="D108">
        <v>3</v>
      </c>
      <c r="E108" t="s">
        <v>1244</v>
      </c>
      <c r="F108" s="1">
        <v>1.06E-3</v>
      </c>
      <c r="G108" s="1">
        <v>3.1809999999999998E-3</v>
      </c>
    </row>
    <row r="109" spans="1:7">
      <c r="A109">
        <v>1</v>
      </c>
      <c r="B109" t="s">
        <v>1243</v>
      </c>
      <c r="C109">
        <v>29</v>
      </c>
      <c r="D109">
        <v>2</v>
      </c>
      <c r="E109" t="s">
        <v>1109</v>
      </c>
      <c r="F109" s="1">
        <v>1.101E-3</v>
      </c>
      <c r="G109" s="1">
        <v>3.3040000000000001E-3</v>
      </c>
    </row>
    <row r="110" spans="1:7">
      <c r="A110">
        <v>1</v>
      </c>
      <c r="B110" t="s">
        <v>1242</v>
      </c>
      <c r="C110">
        <v>29</v>
      </c>
      <c r="D110">
        <v>2</v>
      </c>
      <c r="E110" t="s">
        <v>1117</v>
      </c>
      <c r="F110" s="1">
        <v>1.101E-3</v>
      </c>
      <c r="G110" s="1">
        <v>3.3040000000000001E-3</v>
      </c>
    </row>
    <row r="111" spans="1:7">
      <c r="A111">
        <v>1</v>
      </c>
      <c r="B111" t="s">
        <v>1016</v>
      </c>
      <c r="C111">
        <v>29</v>
      </c>
      <c r="D111">
        <v>2</v>
      </c>
      <c r="E111" t="s">
        <v>1137</v>
      </c>
      <c r="F111" s="1">
        <v>1.101E-3</v>
      </c>
      <c r="G111" s="1">
        <v>3.3040000000000001E-3</v>
      </c>
    </row>
    <row r="112" spans="1:7">
      <c r="A112">
        <v>1</v>
      </c>
      <c r="B112" t="s">
        <v>1241</v>
      </c>
      <c r="C112">
        <v>30</v>
      </c>
      <c r="D112">
        <v>2</v>
      </c>
      <c r="E112" t="s">
        <v>1109</v>
      </c>
      <c r="F112" s="1">
        <v>1.1770000000000001E-3</v>
      </c>
      <c r="G112" s="1">
        <v>3.532E-3</v>
      </c>
    </row>
    <row r="113" spans="1:7">
      <c r="A113">
        <v>1</v>
      </c>
      <c r="B113" t="s">
        <v>1240</v>
      </c>
      <c r="C113">
        <v>31</v>
      </c>
      <c r="D113">
        <v>2</v>
      </c>
      <c r="E113" t="s">
        <v>1113</v>
      </c>
      <c r="F113" s="1">
        <v>1.256E-3</v>
      </c>
      <c r="G113" s="1">
        <v>3.7669999999999999E-3</v>
      </c>
    </row>
    <row r="114" spans="1:7">
      <c r="A114">
        <v>1</v>
      </c>
      <c r="B114" t="s">
        <v>1239</v>
      </c>
      <c r="C114">
        <v>32</v>
      </c>
      <c r="D114">
        <v>2</v>
      </c>
      <c r="E114" t="s">
        <v>1113</v>
      </c>
      <c r="F114" s="1">
        <v>1.3370000000000001E-3</v>
      </c>
      <c r="G114" s="1">
        <v>4.0099999999999997E-3</v>
      </c>
    </row>
    <row r="115" spans="1:7">
      <c r="A115">
        <v>1</v>
      </c>
      <c r="B115" t="s">
        <v>1238</v>
      </c>
      <c r="C115">
        <v>295</v>
      </c>
      <c r="D115">
        <v>4</v>
      </c>
      <c r="E115" t="s">
        <v>1237</v>
      </c>
      <c r="F115" s="1">
        <v>1.343E-3</v>
      </c>
      <c r="G115" s="1">
        <v>4.0280000000000003E-3</v>
      </c>
    </row>
    <row r="116" spans="1:7">
      <c r="A116">
        <v>1</v>
      </c>
      <c r="B116" t="s">
        <v>1236</v>
      </c>
      <c r="C116">
        <v>33</v>
      </c>
      <c r="D116">
        <v>2</v>
      </c>
      <c r="E116" t="s">
        <v>1129</v>
      </c>
      <c r="F116" s="1">
        <v>1.42E-3</v>
      </c>
      <c r="G116" s="1">
        <v>4.1440000000000001E-3</v>
      </c>
    </row>
    <row r="117" spans="1:7">
      <c r="A117">
        <v>1</v>
      </c>
      <c r="B117" t="s">
        <v>1235</v>
      </c>
      <c r="C117">
        <v>33</v>
      </c>
      <c r="D117">
        <v>2</v>
      </c>
      <c r="E117" t="s">
        <v>1113</v>
      </c>
      <c r="F117" s="1">
        <v>1.42E-3</v>
      </c>
      <c r="G117" s="1">
        <v>4.1440000000000001E-3</v>
      </c>
    </row>
    <row r="118" spans="1:7">
      <c r="A118">
        <v>1</v>
      </c>
      <c r="B118" t="s">
        <v>1234</v>
      </c>
      <c r="C118">
        <v>33</v>
      </c>
      <c r="D118">
        <v>2</v>
      </c>
      <c r="E118" t="s">
        <v>1199</v>
      </c>
      <c r="F118" s="1">
        <v>1.42E-3</v>
      </c>
      <c r="G118" s="1">
        <v>4.1440000000000001E-3</v>
      </c>
    </row>
    <row r="119" spans="1:7">
      <c r="A119">
        <v>1</v>
      </c>
      <c r="B119" t="s">
        <v>1029</v>
      </c>
      <c r="C119">
        <v>136</v>
      </c>
      <c r="D119">
        <v>3</v>
      </c>
      <c r="E119" t="s">
        <v>1146</v>
      </c>
      <c r="F119" s="1">
        <v>1.4809999999999999E-3</v>
      </c>
      <c r="G119" s="1">
        <v>4.1440000000000001E-3</v>
      </c>
    </row>
    <row r="120" spans="1:7">
      <c r="A120">
        <v>1</v>
      </c>
      <c r="B120" t="s">
        <v>1233</v>
      </c>
      <c r="C120">
        <v>34</v>
      </c>
      <c r="D120">
        <v>2</v>
      </c>
      <c r="E120" t="s">
        <v>1137</v>
      </c>
      <c r="F120" s="1">
        <v>1.506E-3</v>
      </c>
      <c r="G120" s="1">
        <v>4.1440000000000001E-3</v>
      </c>
    </row>
    <row r="121" spans="1:7">
      <c r="A121">
        <v>1</v>
      </c>
      <c r="B121" t="s">
        <v>1232</v>
      </c>
      <c r="C121">
        <v>137</v>
      </c>
      <c r="D121">
        <v>3</v>
      </c>
      <c r="E121" t="s">
        <v>1146</v>
      </c>
      <c r="F121" s="1">
        <v>1.513E-3</v>
      </c>
      <c r="G121" s="1">
        <v>4.1440000000000001E-3</v>
      </c>
    </row>
    <row r="122" spans="1:7">
      <c r="A122">
        <v>1</v>
      </c>
      <c r="B122" t="s">
        <v>1053</v>
      </c>
      <c r="C122">
        <v>138</v>
      </c>
      <c r="D122">
        <v>3</v>
      </c>
      <c r="E122" t="s">
        <v>1231</v>
      </c>
      <c r="F122" s="1">
        <v>1.544E-3</v>
      </c>
      <c r="G122" s="1">
        <v>4.1440000000000001E-3</v>
      </c>
    </row>
    <row r="123" spans="1:7">
      <c r="A123">
        <v>1</v>
      </c>
      <c r="B123" t="s">
        <v>1230</v>
      </c>
      <c r="C123">
        <v>139</v>
      </c>
      <c r="D123">
        <v>3</v>
      </c>
      <c r="E123" t="s">
        <v>1229</v>
      </c>
      <c r="F123" s="1">
        <v>1.5759999999999999E-3</v>
      </c>
      <c r="G123" s="1">
        <v>4.1440000000000001E-3</v>
      </c>
    </row>
    <row r="124" spans="1:7">
      <c r="A124">
        <v>1</v>
      </c>
      <c r="B124" t="s">
        <v>1228</v>
      </c>
      <c r="C124">
        <v>139</v>
      </c>
      <c r="D124">
        <v>3</v>
      </c>
      <c r="E124" t="s">
        <v>1146</v>
      </c>
      <c r="F124" s="1">
        <v>1.5759999999999999E-3</v>
      </c>
      <c r="G124" s="1">
        <v>4.1440000000000001E-3</v>
      </c>
    </row>
    <row r="125" spans="1:7">
      <c r="A125">
        <v>1</v>
      </c>
      <c r="B125" t="s">
        <v>1227</v>
      </c>
      <c r="C125">
        <v>35</v>
      </c>
      <c r="D125">
        <v>2</v>
      </c>
      <c r="E125" t="s">
        <v>1113</v>
      </c>
      <c r="F125" s="1">
        <v>1.5939999999999999E-3</v>
      </c>
      <c r="G125" s="1">
        <v>4.1440000000000001E-3</v>
      </c>
    </row>
    <row r="126" spans="1:7">
      <c r="A126">
        <v>1</v>
      </c>
      <c r="B126" t="s">
        <v>1226</v>
      </c>
      <c r="C126">
        <v>35</v>
      </c>
      <c r="D126">
        <v>2</v>
      </c>
      <c r="E126" t="s">
        <v>1109</v>
      </c>
      <c r="F126" s="1">
        <v>1.5939999999999999E-3</v>
      </c>
      <c r="G126" s="1">
        <v>4.1440000000000001E-3</v>
      </c>
    </row>
    <row r="127" spans="1:7">
      <c r="A127">
        <v>1</v>
      </c>
      <c r="B127" t="s">
        <v>1225</v>
      </c>
      <c r="C127">
        <v>35</v>
      </c>
      <c r="D127">
        <v>2</v>
      </c>
      <c r="E127" t="s">
        <v>1203</v>
      </c>
      <c r="F127" s="1">
        <v>1.5939999999999999E-3</v>
      </c>
      <c r="G127" s="1">
        <v>4.1440000000000001E-3</v>
      </c>
    </row>
    <row r="128" spans="1:7">
      <c r="A128">
        <v>1</v>
      </c>
      <c r="B128" t="s">
        <v>1224</v>
      </c>
      <c r="C128">
        <v>310</v>
      </c>
      <c r="D128">
        <v>4</v>
      </c>
      <c r="E128" t="s">
        <v>1223</v>
      </c>
      <c r="F128" s="1">
        <v>1.611E-3</v>
      </c>
      <c r="G128" s="1">
        <v>4.1440000000000001E-3</v>
      </c>
    </row>
    <row r="129" spans="1:7">
      <c r="A129">
        <v>1</v>
      </c>
      <c r="B129" t="s">
        <v>1222</v>
      </c>
      <c r="C129">
        <v>37</v>
      </c>
      <c r="D129">
        <v>2</v>
      </c>
      <c r="E129" t="s">
        <v>1108</v>
      </c>
      <c r="F129" s="1">
        <v>1.7780000000000001E-3</v>
      </c>
      <c r="G129" s="1">
        <v>4.1440000000000001E-3</v>
      </c>
    </row>
    <row r="130" spans="1:7">
      <c r="A130">
        <v>1</v>
      </c>
      <c r="B130" t="s">
        <v>951</v>
      </c>
      <c r="C130">
        <v>147</v>
      </c>
      <c r="D130">
        <v>3</v>
      </c>
      <c r="E130" t="s">
        <v>1221</v>
      </c>
      <c r="F130" s="1">
        <v>1.8489999999999999E-3</v>
      </c>
      <c r="G130" s="1">
        <v>4.1440000000000001E-3</v>
      </c>
    </row>
    <row r="131" spans="1:7">
      <c r="A131">
        <v>1</v>
      </c>
      <c r="B131" t="s">
        <v>993</v>
      </c>
      <c r="C131">
        <v>150</v>
      </c>
      <c r="D131">
        <v>3</v>
      </c>
      <c r="E131" t="s">
        <v>1146</v>
      </c>
      <c r="F131" s="1">
        <v>1.9580000000000001E-3</v>
      </c>
      <c r="G131" s="1">
        <v>4.1440000000000001E-3</v>
      </c>
    </row>
    <row r="132" spans="1:7">
      <c r="A132">
        <v>1</v>
      </c>
      <c r="B132" t="s">
        <v>1220</v>
      </c>
      <c r="C132">
        <v>39</v>
      </c>
      <c r="D132">
        <v>2</v>
      </c>
      <c r="E132" t="s">
        <v>1203</v>
      </c>
      <c r="F132" s="1">
        <v>1.9719999999999998E-3</v>
      </c>
      <c r="G132" s="1">
        <v>4.1440000000000001E-3</v>
      </c>
    </row>
    <row r="133" spans="1:7">
      <c r="A133">
        <v>1</v>
      </c>
      <c r="B133" t="s">
        <v>1219</v>
      </c>
      <c r="C133">
        <v>331</v>
      </c>
      <c r="D133">
        <v>4</v>
      </c>
      <c r="E133" t="s">
        <v>1218</v>
      </c>
      <c r="F133" s="1">
        <v>2.0470000000000002E-3</v>
      </c>
      <c r="G133" s="1">
        <v>4.1440000000000001E-3</v>
      </c>
    </row>
    <row r="134" spans="1:7">
      <c r="A134">
        <v>1</v>
      </c>
      <c r="B134" t="s">
        <v>1217</v>
      </c>
      <c r="C134">
        <v>40</v>
      </c>
      <c r="D134">
        <v>2</v>
      </c>
      <c r="E134" t="s">
        <v>1135</v>
      </c>
      <c r="F134" s="1">
        <v>2.0720000000000001E-3</v>
      </c>
      <c r="G134" s="1">
        <v>4.1440000000000001E-3</v>
      </c>
    </row>
    <row r="135" spans="1:7">
      <c r="A135">
        <v>1</v>
      </c>
      <c r="B135" t="s">
        <v>1216</v>
      </c>
      <c r="C135">
        <v>40</v>
      </c>
      <c r="D135">
        <v>2</v>
      </c>
      <c r="E135" t="s">
        <v>1215</v>
      </c>
      <c r="F135" s="1">
        <v>2.0720000000000001E-3</v>
      </c>
      <c r="G135" s="1">
        <v>4.1440000000000001E-3</v>
      </c>
    </row>
    <row r="136" spans="1:7">
      <c r="A136">
        <v>1</v>
      </c>
      <c r="B136" t="s">
        <v>1214</v>
      </c>
      <c r="C136">
        <v>40</v>
      </c>
      <c r="D136">
        <v>2</v>
      </c>
      <c r="E136" t="s">
        <v>1213</v>
      </c>
      <c r="F136" s="1">
        <v>2.0720000000000001E-3</v>
      </c>
      <c r="G136" s="1">
        <v>4.1440000000000001E-3</v>
      </c>
    </row>
    <row r="137" spans="1:7">
      <c r="A137">
        <v>1</v>
      </c>
      <c r="B137" t="s">
        <v>1212</v>
      </c>
      <c r="C137">
        <v>40</v>
      </c>
      <c r="D137">
        <v>2</v>
      </c>
      <c r="E137" t="s">
        <v>1109</v>
      </c>
      <c r="F137" s="1">
        <v>2.0720000000000001E-3</v>
      </c>
      <c r="G137" s="1">
        <v>4.1440000000000001E-3</v>
      </c>
    </row>
    <row r="138" spans="1:7">
      <c r="A138">
        <v>1</v>
      </c>
      <c r="B138" t="s">
        <v>1211</v>
      </c>
      <c r="C138">
        <v>41</v>
      </c>
      <c r="D138">
        <v>2</v>
      </c>
      <c r="E138" t="s">
        <v>1109</v>
      </c>
      <c r="F138" s="1">
        <v>2.1749999999999999E-3</v>
      </c>
      <c r="G138" s="1">
        <v>4.3489999999999996E-3</v>
      </c>
    </row>
    <row r="139" spans="1:7">
      <c r="A139">
        <v>1</v>
      </c>
      <c r="B139" t="s">
        <v>1210</v>
      </c>
      <c r="C139">
        <v>157</v>
      </c>
      <c r="D139">
        <v>3</v>
      </c>
      <c r="E139" t="s">
        <v>1209</v>
      </c>
      <c r="F139" s="1">
        <v>2.2279999999999999E-3</v>
      </c>
      <c r="G139" s="1">
        <v>4.4559999999999999E-3</v>
      </c>
    </row>
    <row r="140" spans="1:7">
      <c r="A140">
        <v>1</v>
      </c>
      <c r="B140" t="s">
        <v>1208</v>
      </c>
      <c r="C140">
        <v>43</v>
      </c>
      <c r="D140">
        <v>2</v>
      </c>
      <c r="E140" t="s">
        <v>1117</v>
      </c>
      <c r="F140" s="1">
        <v>2.3869999999999998E-3</v>
      </c>
      <c r="G140" s="1">
        <v>4.7739999999999996E-3</v>
      </c>
    </row>
    <row r="141" spans="1:7">
      <c r="A141">
        <v>1</v>
      </c>
      <c r="B141" t="s">
        <v>1039</v>
      </c>
      <c r="C141">
        <v>44</v>
      </c>
      <c r="D141">
        <v>2</v>
      </c>
      <c r="E141" t="s">
        <v>1135</v>
      </c>
      <c r="F141" s="1">
        <v>2.4970000000000001E-3</v>
      </c>
      <c r="G141" s="1">
        <v>4.9940000000000002E-3</v>
      </c>
    </row>
    <row r="142" spans="1:7">
      <c r="A142">
        <v>1</v>
      </c>
      <c r="B142" t="s">
        <v>1207</v>
      </c>
      <c r="C142">
        <v>45</v>
      </c>
      <c r="D142">
        <v>2</v>
      </c>
      <c r="E142" t="s">
        <v>1206</v>
      </c>
      <c r="F142" s="1">
        <v>2.6090000000000002E-3</v>
      </c>
      <c r="G142" s="1">
        <v>5.2180000000000004E-3</v>
      </c>
    </row>
    <row r="143" spans="1:7">
      <c r="A143">
        <v>1</v>
      </c>
      <c r="B143" t="s">
        <v>1205</v>
      </c>
      <c r="C143">
        <v>45</v>
      </c>
      <c r="D143">
        <v>2</v>
      </c>
      <c r="E143" t="s">
        <v>1113</v>
      </c>
      <c r="F143" s="1">
        <v>2.6090000000000002E-3</v>
      </c>
      <c r="G143" s="1">
        <v>5.2180000000000004E-3</v>
      </c>
    </row>
    <row r="144" spans="1:7">
      <c r="A144">
        <v>1</v>
      </c>
      <c r="B144" t="s">
        <v>1204</v>
      </c>
      <c r="C144">
        <v>45</v>
      </c>
      <c r="D144">
        <v>2</v>
      </c>
      <c r="E144" t="s">
        <v>1203</v>
      </c>
      <c r="F144" s="1">
        <v>2.6090000000000002E-3</v>
      </c>
      <c r="G144" s="1">
        <v>5.2180000000000004E-3</v>
      </c>
    </row>
    <row r="145" spans="1:7">
      <c r="A145">
        <v>1</v>
      </c>
      <c r="B145" t="s">
        <v>1202</v>
      </c>
      <c r="C145">
        <v>45</v>
      </c>
      <c r="D145">
        <v>2</v>
      </c>
      <c r="E145" t="s">
        <v>1113</v>
      </c>
      <c r="F145" s="1">
        <v>2.6090000000000002E-3</v>
      </c>
      <c r="G145" s="1">
        <v>5.2180000000000004E-3</v>
      </c>
    </row>
    <row r="146" spans="1:7">
      <c r="A146">
        <v>1</v>
      </c>
      <c r="B146" t="s">
        <v>1201</v>
      </c>
      <c r="C146">
        <v>354</v>
      </c>
      <c r="D146">
        <v>4</v>
      </c>
      <c r="E146" t="s">
        <v>1200</v>
      </c>
      <c r="F146" s="1">
        <v>2.6120000000000002E-3</v>
      </c>
      <c r="G146" s="1">
        <v>5.2230000000000002E-3</v>
      </c>
    </row>
    <row r="147" spans="1:7">
      <c r="A147">
        <v>1</v>
      </c>
      <c r="B147" t="s">
        <v>1008</v>
      </c>
      <c r="C147">
        <v>46</v>
      </c>
      <c r="D147">
        <v>2</v>
      </c>
      <c r="E147" t="s">
        <v>1199</v>
      </c>
      <c r="F147" s="1">
        <v>2.7239999999999999E-3</v>
      </c>
      <c r="G147" s="1">
        <v>5.4469999999999996E-3</v>
      </c>
    </row>
    <row r="148" spans="1:7">
      <c r="A148">
        <v>1</v>
      </c>
      <c r="B148" t="s">
        <v>1198</v>
      </c>
      <c r="C148">
        <v>46</v>
      </c>
      <c r="D148">
        <v>2</v>
      </c>
      <c r="E148" t="s">
        <v>1108</v>
      </c>
      <c r="F148" s="1">
        <v>2.7239999999999999E-3</v>
      </c>
      <c r="G148" s="1">
        <v>5.4469999999999996E-3</v>
      </c>
    </row>
    <row r="149" spans="1:7">
      <c r="A149">
        <v>1</v>
      </c>
      <c r="B149" t="s">
        <v>1197</v>
      </c>
      <c r="C149">
        <v>171</v>
      </c>
      <c r="D149">
        <v>3</v>
      </c>
      <c r="E149" t="s">
        <v>1196</v>
      </c>
      <c r="F149" s="1">
        <v>2.836E-3</v>
      </c>
      <c r="G149" s="1">
        <v>5.672E-3</v>
      </c>
    </row>
    <row r="150" spans="1:7">
      <c r="A150">
        <v>1</v>
      </c>
      <c r="B150" t="s">
        <v>1195</v>
      </c>
      <c r="C150">
        <v>47</v>
      </c>
      <c r="D150">
        <v>2</v>
      </c>
      <c r="E150" t="s">
        <v>1113</v>
      </c>
      <c r="F150" s="1">
        <v>2.8400000000000001E-3</v>
      </c>
      <c r="G150" s="1">
        <v>5.6810000000000003E-3</v>
      </c>
    </row>
    <row r="151" spans="1:7">
      <c r="A151">
        <v>1</v>
      </c>
      <c r="B151" t="s">
        <v>1194</v>
      </c>
      <c r="C151">
        <v>47</v>
      </c>
      <c r="D151">
        <v>2</v>
      </c>
      <c r="E151" t="s">
        <v>1131</v>
      </c>
      <c r="F151" s="1">
        <v>2.8400000000000001E-3</v>
      </c>
      <c r="G151" s="1">
        <v>5.6810000000000003E-3</v>
      </c>
    </row>
    <row r="152" spans="1:7">
      <c r="A152">
        <v>1</v>
      </c>
      <c r="B152" t="s">
        <v>1006</v>
      </c>
      <c r="C152">
        <v>47</v>
      </c>
      <c r="D152">
        <v>2</v>
      </c>
      <c r="E152" t="s">
        <v>1113</v>
      </c>
      <c r="F152" s="1">
        <v>2.8400000000000001E-3</v>
      </c>
      <c r="G152" s="1">
        <v>5.6810000000000003E-3</v>
      </c>
    </row>
    <row r="153" spans="1:7">
      <c r="A153">
        <v>1</v>
      </c>
      <c r="B153" t="s">
        <v>1193</v>
      </c>
      <c r="C153">
        <v>49</v>
      </c>
      <c r="D153">
        <v>2</v>
      </c>
      <c r="E153" t="s">
        <v>1113</v>
      </c>
      <c r="F153" s="1">
        <v>3.081E-3</v>
      </c>
      <c r="G153" s="1">
        <v>6.1619999999999999E-3</v>
      </c>
    </row>
    <row r="154" spans="1:7">
      <c r="A154">
        <v>1</v>
      </c>
      <c r="B154" t="s">
        <v>1192</v>
      </c>
      <c r="C154">
        <v>181</v>
      </c>
      <c r="D154">
        <v>3</v>
      </c>
      <c r="E154" t="s">
        <v>1191</v>
      </c>
      <c r="F154" s="1">
        <v>3.3270000000000001E-3</v>
      </c>
      <c r="G154" s="1">
        <v>6.6550000000000003E-3</v>
      </c>
    </row>
    <row r="155" spans="1:7">
      <c r="A155">
        <v>1</v>
      </c>
      <c r="B155" t="s">
        <v>1190</v>
      </c>
      <c r="C155">
        <v>51</v>
      </c>
      <c r="D155">
        <v>2</v>
      </c>
      <c r="E155" t="s">
        <v>1109</v>
      </c>
      <c r="F155" s="1">
        <v>3.3310000000000002E-3</v>
      </c>
      <c r="G155" s="1">
        <v>6.6620000000000004E-3</v>
      </c>
    </row>
    <row r="156" spans="1:7">
      <c r="A156">
        <v>1</v>
      </c>
      <c r="B156" t="s">
        <v>1189</v>
      </c>
      <c r="C156">
        <v>51</v>
      </c>
      <c r="D156">
        <v>2</v>
      </c>
      <c r="E156" t="s">
        <v>1108</v>
      </c>
      <c r="F156" s="1">
        <v>3.3310000000000002E-3</v>
      </c>
      <c r="G156" s="1">
        <v>6.6620000000000004E-3</v>
      </c>
    </row>
    <row r="157" spans="1:7">
      <c r="A157">
        <v>1</v>
      </c>
      <c r="B157" t="s">
        <v>1188</v>
      </c>
      <c r="C157">
        <v>52</v>
      </c>
      <c r="D157">
        <v>2</v>
      </c>
      <c r="E157" t="s">
        <v>1109</v>
      </c>
      <c r="F157" s="1">
        <v>3.4589999999999998E-3</v>
      </c>
      <c r="G157" s="1">
        <v>6.9189999999999998E-3</v>
      </c>
    </row>
    <row r="158" spans="1:7">
      <c r="A158">
        <v>1</v>
      </c>
      <c r="B158" t="s">
        <v>1187</v>
      </c>
      <c r="C158">
        <v>54</v>
      </c>
      <c r="D158">
        <v>2</v>
      </c>
      <c r="E158" t="s">
        <v>1186</v>
      </c>
      <c r="F158" s="1">
        <v>3.7230000000000002E-3</v>
      </c>
      <c r="G158" s="1">
        <v>7.4460000000000004E-3</v>
      </c>
    </row>
    <row r="159" spans="1:7">
      <c r="A159">
        <v>1</v>
      </c>
      <c r="B159" t="s">
        <v>1185</v>
      </c>
      <c r="C159">
        <v>55</v>
      </c>
      <c r="D159">
        <v>2</v>
      </c>
      <c r="E159" t="s">
        <v>1184</v>
      </c>
      <c r="F159" s="1">
        <v>3.8579999999999999E-3</v>
      </c>
      <c r="G159" s="1">
        <v>7.7169999999999999E-3</v>
      </c>
    </row>
    <row r="160" spans="1:7">
      <c r="A160">
        <v>1</v>
      </c>
      <c r="B160" t="s">
        <v>1183</v>
      </c>
      <c r="C160">
        <v>55</v>
      </c>
      <c r="D160">
        <v>2</v>
      </c>
      <c r="E160" t="s">
        <v>1109</v>
      </c>
      <c r="F160" s="1">
        <v>3.8579999999999999E-3</v>
      </c>
      <c r="G160" s="1">
        <v>7.7169999999999999E-3</v>
      </c>
    </row>
    <row r="161" spans="1:7">
      <c r="A161">
        <v>1</v>
      </c>
      <c r="B161" t="s">
        <v>1182</v>
      </c>
      <c r="C161">
        <v>197</v>
      </c>
      <c r="D161">
        <v>3</v>
      </c>
      <c r="E161" t="s">
        <v>1146</v>
      </c>
      <c r="F161" s="1">
        <v>4.2170000000000003E-3</v>
      </c>
      <c r="G161" s="1">
        <v>8.4340000000000005E-3</v>
      </c>
    </row>
    <row r="162" spans="1:7">
      <c r="A162">
        <v>1</v>
      </c>
      <c r="B162" t="s">
        <v>1181</v>
      </c>
      <c r="C162">
        <v>59</v>
      </c>
      <c r="D162">
        <v>2</v>
      </c>
      <c r="E162" t="s">
        <v>1113</v>
      </c>
      <c r="F162" s="1">
        <v>4.4219999999999997E-3</v>
      </c>
      <c r="G162" s="1">
        <v>8.8439999999999994E-3</v>
      </c>
    </row>
    <row r="163" spans="1:7">
      <c r="A163">
        <v>1</v>
      </c>
      <c r="B163" t="s">
        <v>1180</v>
      </c>
      <c r="C163">
        <v>62</v>
      </c>
      <c r="D163">
        <v>2</v>
      </c>
      <c r="E163" t="s">
        <v>1113</v>
      </c>
      <c r="F163" s="1">
        <v>4.8690000000000001E-3</v>
      </c>
      <c r="G163" s="1">
        <v>9.7370000000000009E-3</v>
      </c>
    </row>
    <row r="164" spans="1:7">
      <c r="A164">
        <v>1</v>
      </c>
      <c r="B164" t="s">
        <v>1179</v>
      </c>
      <c r="C164">
        <v>210</v>
      </c>
      <c r="D164">
        <v>3</v>
      </c>
      <c r="E164" t="s">
        <v>1146</v>
      </c>
      <c r="F164" s="1">
        <v>5.0369999999999998E-3</v>
      </c>
      <c r="G164">
        <v>0.01</v>
      </c>
    </row>
    <row r="165" spans="1:7">
      <c r="A165">
        <v>1</v>
      </c>
      <c r="B165" t="s">
        <v>1178</v>
      </c>
      <c r="C165">
        <v>3</v>
      </c>
      <c r="D165">
        <v>1</v>
      </c>
      <c r="E165" t="s">
        <v>744</v>
      </c>
      <c r="F165" s="1">
        <v>5.0419999999999996E-3</v>
      </c>
      <c r="G165">
        <v>0.01</v>
      </c>
    </row>
    <row r="166" spans="1:7">
      <c r="A166">
        <v>1</v>
      </c>
      <c r="B166" t="s">
        <v>1177</v>
      </c>
      <c r="C166">
        <v>64</v>
      </c>
      <c r="D166">
        <v>2</v>
      </c>
      <c r="E166" t="s">
        <v>1108</v>
      </c>
      <c r="F166" s="1">
        <v>5.1770000000000002E-3</v>
      </c>
      <c r="G166">
        <v>0.01</v>
      </c>
    </row>
    <row r="167" spans="1:7">
      <c r="A167">
        <v>1</v>
      </c>
      <c r="B167" t="s">
        <v>1176</v>
      </c>
      <c r="C167">
        <v>64</v>
      </c>
      <c r="D167">
        <v>2</v>
      </c>
      <c r="E167" t="s">
        <v>1084</v>
      </c>
      <c r="F167" s="1">
        <v>5.1770000000000002E-3</v>
      </c>
      <c r="G167">
        <v>0.01</v>
      </c>
    </row>
    <row r="168" spans="1:7">
      <c r="A168">
        <v>1</v>
      </c>
      <c r="B168" t="s">
        <v>1175</v>
      </c>
      <c r="C168">
        <v>65</v>
      </c>
      <c r="D168">
        <v>2</v>
      </c>
      <c r="E168" t="s">
        <v>1113</v>
      </c>
      <c r="F168" s="1">
        <v>5.3350000000000003E-3</v>
      </c>
      <c r="G168">
        <v>1.0999999999999999E-2</v>
      </c>
    </row>
    <row r="169" spans="1:7">
      <c r="A169">
        <v>1</v>
      </c>
      <c r="B169" t="s">
        <v>1174</v>
      </c>
      <c r="C169">
        <v>66</v>
      </c>
      <c r="D169">
        <v>2</v>
      </c>
      <c r="E169" t="s">
        <v>1113</v>
      </c>
      <c r="F169" s="1">
        <v>5.4949999999999999E-3</v>
      </c>
      <c r="G169">
        <v>1.0999999999999999E-2</v>
      </c>
    </row>
    <row r="170" spans="1:7">
      <c r="A170">
        <v>1</v>
      </c>
      <c r="B170" t="s">
        <v>1173</v>
      </c>
      <c r="C170">
        <v>66</v>
      </c>
      <c r="D170">
        <v>2</v>
      </c>
      <c r="E170" t="s">
        <v>1108</v>
      </c>
      <c r="F170" s="1">
        <v>5.4949999999999999E-3</v>
      </c>
      <c r="G170">
        <v>1.0999999999999999E-2</v>
      </c>
    </row>
    <row r="171" spans="1:7">
      <c r="A171">
        <v>1</v>
      </c>
      <c r="B171" t="s">
        <v>1172</v>
      </c>
      <c r="C171">
        <v>67</v>
      </c>
      <c r="D171">
        <v>2</v>
      </c>
      <c r="E171" t="s">
        <v>1117</v>
      </c>
      <c r="F171" s="1">
        <v>5.6569999999999997E-3</v>
      </c>
      <c r="G171">
        <v>1.0999999999999999E-2</v>
      </c>
    </row>
    <row r="172" spans="1:7">
      <c r="A172">
        <v>1</v>
      </c>
      <c r="B172" t="s">
        <v>1171</v>
      </c>
      <c r="C172">
        <v>67</v>
      </c>
      <c r="D172">
        <v>2</v>
      </c>
      <c r="E172" t="s">
        <v>1168</v>
      </c>
      <c r="F172" s="1">
        <v>5.6569999999999997E-3</v>
      </c>
      <c r="G172">
        <v>1.0999999999999999E-2</v>
      </c>
    </row>
    <row r="173" spans="1:7">
      <c r="A173">
        <v>1</v>
      </c>
      <c r="B173" t="s">
        <v>1001</v>
      </c>
      <c r="C173">
        <v>69</v>
      </c>
      <c r="D173">
        <v>2</v>
      </c>
      <c r="E173" t="s">
        <v>1102</v>
      </c>
      <c r="F173" s="1">
        <v>5.9880000000000003E-3</v>
      </c>
      <c r="G173">
        <v>1.2E-2</v>
      </c>
    </row>
    <row r="174" spans="1:7">
      <c r="A174">
        <v>1</v>
      </c>
      <c r="B174" t="s">
        <v>1170</v>
      </c>
      <c r="C174">
        <v>69</v>
      </c>
      <c r="D174">
        <v>2</v>
      </c>
      <c r="E174" t="s">
        <v>1108</v>
      </c>
      <c r="F174" s="1">
        <v>5.9880000000000003E-3</v>
      </c>
      <c r="G174">
        <v>1.2E-2</v>
      </c>
    </row>
    <row r="175" spans="1:7">
      <c r="A175">
        <v>1</v>
      </c>
      <c r="B175" t="s">
        <v>1169</v>
      </c>
      <c r="C175">
        <v>69</v>
      </c>
      <c r="D175">
        <v>2</v>
      </c>
      <c r="E175" t="s">
        <v>1168</v>
      </c>
      <c r="F175" s="1">
        <v>5.9880000000000003E-3</v>
      </c>
      <c r="G175">
        <v>1.2E-2</v>
      </c>
    </row>
    <row r="176" spans="1:7">
      <c r="A176">
        <v>1</v>
      </c>
      <c r="B176" t="s">
        <v>1167</v>
      </c>
      <c r="C176">
        <v>70</v>
      </c>
      <c r="D176">
        <v>2</v>
      </c>
      <c r="E176" t="s">
        <v>1137</v>
      </c>
      <c r="F176" s="1">
        <v>6.156E-3</v>
      </c>
      <c r="G176">
        <v>1.2E-2</v>
      </c>
    </row>
    <row r="177" spans="1:7">
      <c r="A177">
        <v>1</v>
      </c>
      <c r="B177" t="s">
        <v>1166</v>
      </c>
      <c r="C177">
        <v>4</v>
      </c>
      <c r="D177">
        <v>1</v>
      </c>
      <c r="E177" t="s">
        <v>1092</v>
      </c>
      <c r="F177" s="1">
        <v>6.718E-3</v>
      </c>
      <c r="G177">
        <v>1.2999999999999999E-2</v>
      </c>
    </row>
    <row r="178" spans="1:7">
      <c r="A178">
        <v>1</v>
      </c>
      <c r="B178" t="s">
        <v>1165</v>
      </c>
      <c r="C178">
        <v>77</v>
      </c>
      <c r="D178">
        <v>2</v>
      </c>
      <c r="E178" t="s">
        <v>1164</v>
      </c>
      <c r="F178" s="1">
        <v>7.3969999999999999E-3</v>
      </c>
      <c r="G178">
        <v>1.2999999999999999E-2</v>
      </c>
    </row>
    <row r="179" spans="1:7">
      <c r="A179">
        <v>1</v>
      </c>
      <c r="B179" t="s">
        <v>1163</v>
      </c>
      <c r="C179">
        <v>78</v>
      </c>
      <c r="D179">
        <v>2</v>
      </c>
      <c r="E179" t="s">
        <v>1084</v>
      </c>
      <c r="F179" s="1">
        <v>7.5820000000000002E-3</v>
      </c>
      <c r="G179">
        <v>1.2999999999999999E-2</v>
      </c>
    </row>
    <row r="180" spans="1:7">
      <c r="A180">
        <v>1</v>
      </c>
      <c r="B180" t="s">
        <v>1162</v>
      </c>
      <c r="C180">
        <v>79</v>
      </c>
      <c r="D180">
        <v>2</v>
      </c>
      <c r="E180" t="s">
        <v>1108</v>
      </c>
      <c r="F180" s="1">
        <v>7.77E-3</v>
      </c>
      <c r="G180">
        <v>1.2999999999999999E-2</v>
      </c>
    </row>
    <row r="181" spans="1:7">
      <c r="A181">
        <v>1</v>
      </c>
      <c r="B181" t="s">
        <v>1161</v>
      </c>
      <c r="C181">
        <v>80</v>
      </c>
      <c r="D181">
        <v>2</v>
      </c>
      <c r="E181" t="s">
        <v>1108</v>
      </c>
      <c r="F181" s="1">
        <v>7.9600000000000001E-3</v>
      </c>
      <c r="G181">
        <v>1.2999999999999999E-2</v>
      </c>
    </row>
    <row r="182" spans="1:7">
      <c r="A182">
        <v>1</v>
      </c>
      <c r="B182" t="s">
        <v>1160</v>
      </c>
      <c r="C182">
        <v>80</v>
      </c>
      <c r="D182">
        <v>2</v>
      </c>
      <c r="E182" t="s">
        <v>1159</v>
      </c>
      <c r="F182" s="1">
        <v>7.9600000000000001E-3</v>
      </c>
      <c r="G182">
        <v>1.2999999999999999E-2</v>
      </c>
    </row>
    <row r="183" spans="1:7">
      <c r="A183">
        <v>1</v>
      </c>
      <c r="B183" t="s">
        <v>1027</v>
      </c>
      <c r="C183">
        <v>249</v>
      </c>
      <c r="D183">
        <v>3</v>
      </c>
      <c r="E183" t="s">
        <v>1146</v>
      </c>
      <c r="F183" s="1">
        <v>8.0540000000000004E-3</v>
      </c>
      <c r="G183">
        <v>1.2999999999999999E-2</v>
      </c>
    </row>
    <row r="184" spans="1:7">
      <c r="A184">
        <v>1</v>
      </c>
      <c r="B184" t="s">
        <v>956</v>
      </c>
      <c r="C184">
        <v>82</v>
      </c>
      <c r="D184">
        <v>2</v>
      </c>
      <c r="E184" t="s">
        <v>1109</v>
      </c>
      <c r="F184" s="1">
        <v>8.3459999999999993E-3</v>
      </c>
      <c r="G184">
        <v>1.2999999999999999E-2</v>
      </c>
    </row>
    <row r="185" spans="1:7">
      <c r="A185">
        <v>1</v>
      </c>
      <c r="B185" t="s">
        <v>1158</v>
      </c>
      <c r="C185">
        <v>84</v>
      </c>
      <c r="D185">
        <v>2</v>
      </c>
      <c r="E185" t="s">
        <v>1084</v>
      </c>
      <c r="F185" s="1">
        <v>8.7410000000000005E-3</v>
      </c>
      <c r="G185">
        <v>1.2999999999999999E-2</v>
      </c>
    </row>
    <row r="186" spans="1:7">
      <c r="A186">
        <v>1</v>
      </c>
      <c r="B186" t="s">
        <v>1070</v>
      </c>
      <c r="C186">
        <v>86</v>
      </c>
      <c r="D186">
        <v>2</v>
      </c>
      <c r="E186" t="s">
        <v>1113</v>
      </c>
      <c r="F186" s="1">
        <v>9.1439999999999994E-3</v>
      </c>
      <c r="G186">
        <v>1.2999999999999999E-2</v>
      </c>
    </row>
    <row r="187" spans="1:7">
      <c r="A187">
        <v>1</v>
      </c>
      <c r="B187" t="s">
        <v>1157</v>
      </c>
      <c r="C187">
        <v>89</v>
      </c>
      <c r="D187">
        <v>2</v>
      </c>
      <c r="E187" t="s">
        <v>1156</v>
      </c>
      <c r="F187" s="1">
        <v>9.7630000000000008E-3</v>
      </c>
      <c r="G187">
        <v>1.2999999999999999E-2</v>
      </c>
    </row>
    <row r="188" spans="1:7">
      <c r="A188">
        <v>1</v>
      </c>
      <c r="B188" t="s">
        <v>1155</v>
      </c>
      <c r="C188">
        <v>6</v>
      </c>
      <c r="D188">
        <v>1</v>
      </c>
      <c r="E188" t="s">
        <v>1081</v>
      </c>
      <c r="F188">
        <v>0.01</v>
      </c>
      <c r="G188">
        <v>1.2999999999999999E-2</v>
      </c>
    </row>
    <row r="189" spans="1:7">
      <c r="A189">
        <v>1</v>
      </c>
      <c r="B189" t="s">
        <v>1154</v>
      </c>
      <c r="C189">
        <v>6</v>
      </c>
      <c r="D189">
        <v>1</v>
      </c>
      <c r="E189" t="s">
        <v>740</v>
      </c>
      <c r="F189">
        <v>0.01</v>
      </c>
      <c r="G189">
        <v>1.2999999999999999E-2</v>
      </c>
    </row>
    <row r="190" spans="1:7">
      <c r="A190">
        <v>1</v>
      </c>
      <c r="B190" t="s">
        <v>1153</v>
      </c>
      <c r="C190">
        <v>6</v>
      </c>
      <c r="D190">
        <v>1</v>
      </c>
      <c r="E190" t="s">
        <v>768</v>
      </c>
      <c r="F190">
        <v>0.01</v>
      </c>
      <c r="G190">
        <v>1.2999999999999999E-2</v>
      </c>
    </row>
    <row r="191" spans="1:7">
      <c r="A191">
        <v>1</v>
      </c>
      <c r="B191" t="s">
        <v>1152</v>
      </c>
      <c r="C191">
        <v>6</v>
      </c>
      <c r="D191">
        <v>1</v>
      </c>
      <c r="E191" t="s">
        <v>747</v>
      </c>
      <c r="F191">
        <v>0.01</v>
      </c>
      <c r="G191">
        <v>1.2999999999999999E-2</v>
      </c>
    </row>
    <row r="192" spans="1:7">
      <c r="A192">
        <v>1</v>
      </c>
      <c r="B192" t="s">
        <v>1151</v>
      </c>
      <c r="C192">
        <v>93</v>
      </c>
      <c r="D192">
        <v>2</v>
      </c>
      <c r="E192" t="s">
        <v>1113</v>
      </c>
      <c r="F192">
        <v>1.0999999999999999E-2</v>
      </c>
      <c r="G192">
        <v>1.2999999999999999E-2</v>
      </c>
    </row>
    <row r="193" spans="1:7">
      <c r="A193">
        <v>1</v>
      </c>
      <c r="B193" t="s">
        <v>954</v>
      </c>
      <c r="C193">
        <v>97</v>
      </c>
      <c r="D193">
        <v>2</v>
      </c>
      <c r="E193" t="s">
        <v>1113</v>
      </c>
      <c r="F193">
        <v>1.2E-2</v>
      </c>
      <c r="G193">
        <v>1.2999999999999999E-2</v>
      </c>
    </row>
    <row r="194" spans="1:7">
      <c r="A194">
        <v>1</v>
      </c>
      <c r="B194" t="s">
        <v>1150</v>
      </c>
      <c r="C194">
        <v>97</v>
      </c>
      <c r="D194">
        <v>2</v>
      </c>
      <c r="E194" t="s">
        <v>1129</v>
      </c>
      <c r="F194">
        <v>1.2E-2</v>
      </c>
      <c r="G194">
        <v>1.2999999999999999E-2</v>
      </c>
    </row>
    <row r="195" spans="1:7">
      <c r="A195">
        <v>1</v>
      </c>
      <c r="B195" t="s">
        <v>1069</v>
      </c>
      <c r="C195">
        <v>98</v>
      </c>
      <c r="D195">
        <v>2</v>
      </c>
      <c r="E195" t="s">
        <v>1113</v>
      </c>
      <c r="F195">
        <v>1.2E-2</v>
      </c>
      <c r="G195">
        <v>1.2999999999999999E-2</v>
      </c>
    </row>
    <row r="196" spans="1:7">
      <c r="A196">
        <v>1</v>
      </c>
      <c r="B196" t="s">
        <v>1149</v>
      </c>
      <c r="C196">
        <v>99</v>
      </c>
      <c r="D196">
        <v>2</v>
      </c>
      <c r="E196" t="s">
        <v>1148</v>
      </c>
      <c r="F196">
        <v>1.2E-2</v>
      </c>
      <c r="G196">
        <v>1.2999999999999999E-2</v>
      </c>
    </row>
    <row r="197" spans="1:7">
      <c r="A197">
        <v>1</v>
      </c>
      <c r="B197" t="s">
        <v>1147</v>
      </c>
      <c r="C197">
        <v>101</v>
      </c>
      <c r="D197">
        <v>2</v>
      </c>
      <c r="E197" t="s">
        <v>1117</v>
      </c>
      <c r="F197">
        <v>1.2E-2</v>
      </c>
      <c r="G197">
        <v>1.2999999999999999E-2</v>
      </c>
    </row>
    <row r="198" spans="1:7">
      <c r="A198">
        <v>1</v>
      </c>
      <c r="B198" t="s">
        <v>943</v>
      </c>
      <c r="C198">
        <v>294</v>
      </c>
      <c r="D198">
        <v>3</v>
      </c>
      <c r="E198" t="s">
        <v>1146</v>
      </c>
      <c r="F198">
        <v>1.2999999999999999E-2</v>
      </c>
      <c r="G198">
        <v>1.2999999999999999E-2</v>
      </c>
    </row>
    <row r="199" spans="1:7">
      <c r="A199">
        <v>1</v>
      </c>
      <c r="B199" t="s">
        <v>1050</v>
      </c>
      <c r="C199">
        <v>102</v>
      </c>
      <c r="D199">
        <v>2</v>
      </c>
      <c r="E199" t="s">
        <v>1145</v>
      </c>
      <c r="F199">
        <v>1.2999999999999999E-2</v>
      </c>
      <c r="G199">
        <v>1.2999999999999999E-2</v>
      </c>
    </row>
    <row r="200" spans="1:7">
      <c r="A200">
        <v>1</v>
      </c>
      <c r="B200" t="s">
        <v>1144</v>
      </c>
      <c r="C200">
        <v>8</v>
      </c>
      <c r="D200">
        <v>1</v>
      </c>
      <c r="E200" t="s">
        <v>1092</v>
      </c>
      <c r="F200">
        <v>1.2999999999999999E-2</v>
      </c>
      <c r="G200">
        <v>1.2999999999999999E-2</v>
      </c>
    </row>
    <row r="201" spans="1:7">
      <c r="A201">
        <v>1</v>
      </c>
      <c r="B201" t="s">
        <v>1143</v>
      </c>
      <c r="C201">
        <v>8</v>
      </c>
      <c r="D201">
        <v>1</v>
      </c>
      <c r="E201" t="s">
        <v>1079</v>
      </c>
      <c r="F201">
        <v>1.2999999999999999E-2</v>
      </c>
      <c r="G201">
        <v>1.2999999999999999E-2</v>
      </c>
    </row>
    <row r="202" spans="1:7">
      <c r="A202">
        <v>1</v>
      </c>
      <c r="B202" t="s">
        <v>1142</v>
      </c>
      <c r="C202">
        <v>106</v>
      </c>
      <c r="D202">
        <v>2</v>
      </c>
      <c r="E202" t="s">
        <v>1129</v>
      </c>
      <c r="F202">
        <v>1.4E-2</v>
      </c>
      <c r="G202">
        <v>1.4E-2</v>
      </c>
    </row>
    <row r="203" spans="1:7">
      <c r="A203">
        <v>1</v>
      </c>
      <c r="B203" t="s">
        <v>1141</v>
      </c>
      <c r="C203">
        <v>107</v>
      </c>
      <c r="D203">
        <v>2</v>
      </c>
      <c r="E203" t="s">
        <v>1117</v>
      </c>
      <c r="F203">
        <v>1.4E-2</v>
      </c>
      <c r="G203">
        <v>1.4E-2</v>
      </c>
    </row>
    <row r="204" spans="1:7">
      <c r="A204">
        <v>1</v>
      </c>
      <c r="B204" t="s">
        <v>1140</v>
      </c>
      <c r="C204">
        <v>113</v>
      </c>
      <c r="D204">
        <v>2</v>
      </c>
      <c r="E204" t="s">
        <v>1129</v>
      </c>
      <c r="F204">
        <v>1.4999999999999999E-2</v>
      </c>
      <c r="G204">
        <v>1.4999999999999999E-2</v>
      </c>
    </row>
    <row r="205" spans="1:7">
      <c r="A205">
        <v>1</v>
      </c>
      <c r="B205" t="s">
        <v>1139</v>
      </c>
      <c r="C205">
        <v>10</v>
      </c>
      <c r="D205">
        <v>1</v>
      </c>
      <c r="E205" t="s">
        <v>744</v>
      </c>
      <c r="F205">
        <v>1.7000000000000001E-2</v>
      </c>
      <c r="G205">
        <v>1.7000000000000001E-2</v>
      </c>
    </row>
    <row r="206" spans="1:7">
      <c r="A206">
        <v>1</v>
      </c>
      <c r="B206" t="s">
        <v>1138</v>
      </c>
      <c r="C206">
        <v>119</v>
      </c>
      <c r="D206">
        <v>2</v>
      </c>
      <c r="E206" t="s">
        <v>1137</v>
      </c>
      <c r="F206">
        <v>1.7000000000000001E-2</v>
      </c>
      <c r="G206">
        <v>1.7000000000000001E-2</v>
      </c>
    </row>
    <row r="207" spans="1:7">
      <c r="A207">
        <v>1</v>
      </c>
      <c r="B207" t="s">
        <v>1136</v>
      </c>
      <c r="C207">
        <v>121</v>
      </c>
      <c r="D207">
        <v>2</v>
      </c>
      <c r="E207" t="s">
        <v>1135</v>
      </c>
      <c r="F207">
        <v>1.7000000000000001E-2</v>
      </c>
      <c r="G207">
        <v>1.7000000000000001E-2</v>
      </c>
    </row>
    <row r="208" spans="1:7">
      <c r="A208">
        <v>1</v>
      </c>
      <c r="B208" t="s">
        <v>1134</v>
      </c>
      <c r="C208">
        <v>11</v>
      </c>
      <c r="D208">
        <v>1</v>
      </c>
      <c r="E208" t="s">
        <v>1081</v>
      </c>
      <c r="F208">
        <v>1.7999999999999999E-2</v>
      </c>
      <c r="G208">
        <v>1.7999999999999999E-2</v>
      </c>
    </row>
    <row r="209" spans="1:7">
      <c r="A209">
        <v>1</v>
      </c>
      <c r="B209" t="s">
        <v>1133</v>
      </c>
      <c r="C209">
        <v>12</v>
      </c>
      <c r="D209">
        <v>1</v>
      </c>
      <c r="E209" t="s">
        <v>747</v>
      </c>
      <c r="F209">
        <v>0.02</v>
      </c>
      <c r="G209">
        <v>0.02</v>
      </c>
    </row>
    <row r="210" spans="1:7">
      <c r="A210">
        <v>1</v>
      </c>
      <c r="B210" t="s">
        <v>1132</v>
      </c>
      <c r="C210">
        <v>131</v>
      </c>
      <c r="D210">
        <v>2</v>
      </c>
      <c r="E210" t="s">
        <v>1131</v>
      </c>
      <c r="F210">
        <v>0.02</v>
      </c>
      <c r="G210">
        <v>0.02</v>
      </c>
    </row>
    <row r="211" spans="1:7">
      <c r="A211">
        <v>1</v>
      </c>
      <c r="B211" t="s">
        <v>1130</v>
      </c>
      <c r="C211">
        <v>132</v>
      </c>
      <c r="D211">
        <v>2</v>
      </c>
      <c r="E211" t="s">
        <v>1129</v>
      </c>
      <c r="F211">
        <v>2.1000000000000001E-2</v>
      </c>
      <c r="G211">
        <v>2.1000000000000001E-2</v>
      </c>
    </row>
    <row r="212" spans="1:7">
      <c r="A212">
        <v>1</v>
      </c>
      <c r="B212" t="s">
        <v>1128</v>
      </c>
      <c r="C212">
        <v>13</v>
      </c>
      <c r="D212">
        <v>1</v>
      </c>
      <c r="E212" t="s">
        <v>1081</v>
      </c>
      <c r="F212">
        <v>2.1999999999999999E-2</v>
      </c>
      <c r="G212">
        <v>2.1999999999999999E-2</v>
      </c>
    </row>
    <row r="213" spans="1:7">
      <c r="A213">
        <v>1</v>
      </c>
      <c r="B213" t="s">
        <v>1127</v>
      </c>
      <c r="C213">
        <v>13</v>
      </c>
      <c r="D213">
        <v>1</v>
      </c>
      <c r="E213" t="s">
        <v>799</v>
      </c>
      <c r="F213">
        <v>2.1999999999999999E-2</v>
      </c>
      <c r="G213">
        <v>2.1999999999999999E-2</v>
      </c>
    </row>
    <row r="214" spans="1:7">
      <c r="A214">
        <v>1</v>
      </c>
      <c r="B214" t="s">
        <v>1126</v>
      </c>
      <c r="C214">
        <v>13</v>
      </c>
      <c r="D214">
        <v>1</v>
      </c>
      <c r="E214" t="s">
        <v>747</v>
      </c>
      <c r="F214">
        <v>2.1999999999999999E-2</v>
      </c>
      <c r="G214">
        <v>2.1999999999999999E-2</v>
      </c>
    </row>
    <row r="215" spans="1:7">
      <c r="A215">
        <v>1</v>
      </c>
      <c r="B215" t="s">
        <v>1125</v>
      </c>
      <c r="C215">
        <v>138</v>
      </c>
      <c r="D215">
        <v>2</v>
      </c>
      <c r="E215" t="s">
        <v>1108</v>
      </c>
      <c r="F215">
        <v>2.1999999999999999E-2</v>
      </c>
      <c r="G215">
        <v>2.1999999999999999E-2</v>
      </c>
    </row>
    <row r="216" spans="1:7">
      <c r="A216">
        <v>1</v>
      </c>
      <c r="B216" t="s">
        <v>1124</v>
      </c>
      <c r="C216">
        <v>139</v>
      </c>
      <c r="D216">
        <v>2</v>
      </c>
      <c r="E216" t="s">
        <v>1084</v>
      </c>
      <c r="F216">
        <v>2.3E-2</v>
      </c>
      <c r="G216">
        <v>2.3E-2</v>
      </c>
    </row>
    <row r="217" spans="1:7">
      <c r="A217">
        <v>1</v>
      </c>
      <c r="B217" t="s">
        <v>1123</v>
      </c>
      <c r="C217">
        <v>14</v>
      </c>
      <c r="D217">
        <v>1</v>
      </c>
      <c r="E217" t="s">
        <v>650</v>
      </c>
      <c r="F217">
        <v>2.3E-2</v>
      </c>
      <c r="G217">
        <v>2.3E-2</v>
      </c>
    </row>
    <row r="218" spans="1:7">
      <c r="A218">
        <v>1</v>
      </c>
      <c r="B218" t="s">
        <v>1122</v>
      </c>
      <c r="C218">
        <v>14</v>
      </c>
      <c r="D218">
        <v>1</v>
      </c>
      <c r="E218" t="s">
        <v>747</v>
      </c>
      <c r="F218">
        <v>2.3E-2</v>
      </c>
      <c r="G218">
        <v>2.3E-2</v>
      </c>
    </row>
    <row r="219" spans="1:7">
      <c r="A219">
        <v>1</v>
      </c>
      <c r="B219" t="s">
        <v>1121</v>
      </c>
      <c r="C219">
        <v>14</v>
      </c>
      <c r="D219">
        <v>1</v>
      </c>
      <c r="E219" t="s">
        <v>747</v>
      </c>
      <c r="F219">
        <v>2.3E-2</v>
      </c>
      <c r="G219">
        <v>2.3E-2</v>
      </c>
    </row>
    <row r="220" spans="1:7">
      <c r="A220">
        <v>1</v>
      </c>
      <c r="B220" t="s">
        <v>1120</v>
      </c>
      <c r="C220">
        <v>14</v>
      </c>
      <c r="D220">
        <v>1</v>
      </c>
      <c r="E220" t="s">
        <v>799</v>
      </c>
      <c r="F220">
        <v>2.3E-2</v>
      </c>
      <c r="G220">
        <v>2.3E-2</v>
      </c>
    </row>
    <row r="221" spans="1:7">
      <c r="A221">
        <v>1</v>
      </c>
      <c r="B221" t="s">
        <v>1119</v>
      </c>
      <c r="C221">
        <v>15</v>
      </c>
      <c r="D221">
        <v>1</v>
      </c>
      <c r="E221" t="s">
        <v>1092</v>
      </c>
      <c r="F221">
        <v>2.5000000000000001E-2</v>
      </c>
      <c r="G221">
        <v>2.5000000000000001E-2</v>
      </c>
    </row>
    <row r="222" spans="1:7">
      <c r="A222">
        <v>1</v>
      </c>
      <c r="B222" t="s">
        <v>1118</v>
      </c>
      <c r="C222">
        <v>147</v>
      </c>
      <c r="D222">
        <v>2</v>
      </c>
      <c r="E222" t="s">
        <v>1117</v>
      </c>
      <c r="F222">
        <v>2.5000000000000001E-2</v>
      </c>
      <c r="G222">
        <v>2.5000000000000001E-2</v>
      </c>
    </row>
    <row r="223" spans="1:7">
      <c r="A223">
        <v>1</v>
      </c>
      <c r="B223" t="s">
        <v>1116</v>
      </c>
      <c r="C223">
        <v>16</v>
      </c>
      <c r="D223">
        <v>1</v>
      </c>
      <c r="E223" t="s">
        <v>799</v>
      </c>
      <c r="F223">
        <v>2.7E-2</v>
      </c>
      <c r="G223">
        <v>2.7E-2</v>
      </c>
    </row>
    <row r="224" spans="1:7">
      <c r="A224">
        <v>1</v>
      </c>
      <c r="B224" t="s">
        <v>1115</v>
      </c>
      <c r="C224">
        <v>16</v>
      </c>
      <c r="D224">
        <v>1</v>
      </c>
      <c r="E224" t="s">
        <v>740</v>
      </c>
      <c r="F224">
        <v>2.7E-2</v>
      </c>
      <c r="G224">
        <v>2.7E-2</v>
      </c>
    </row>
    <row r="225" spans="1:7">
      <c r="A225">
        <v>1</v>
      </c>
      <c r="B225" t="s">
        <v>1114</v>
      </c>
      <c r="C225">
        <v>154</v>
      </c>
      <c r="D225">
        <v>2</v>
      </c>
      <c r="E225" t="s">
        <v>1113</v>
      </c>
      <c r="F225">
        <v>2.7E-2</v>
      </c>
      <c r="G225">
        <v>2.7E-2</v>
      </c>
    </row>
    <row r="226" spans="1:7">
      <c r="A226">
        <v>1</v>
      </c>
      <c r="B226" t="s">
        <v>1112</v>
      </c>
      <c r="C226">
        <v>17</v>
      </c>
      <c r="D226">
        <v>1</v>
      </c>
      <c r="E226" t="s">
        <v>747</v>
      </c>
      <c r="F226">
        <v>2.8000000000000001E-2</v>
      </c>
      <c r="G226">
        <v>2.8000000000000001E-2</v>
      </c>
    </row>
    <row r="227" spans="1:7">
      <c r="A227">
        <v>1</v>
      </c>
      <c r="B227" t="s">
        <v>1111</v>
      </c>
      <c r="C227">
        <v>17</v>
      </c>
      <c r="D227">
        <v>1</v>
      </c>
      <c r="E227" t="s">
        <v>1079</v>
      </c>
      <c r="F227">
        <v>2.8000000000000001E-2</v>
      </c>
      <c r="G227">
        <v>2.8000000000000001E-2</v>
      </c>
    </row>
    <row r="228" spans="1:7">
      <c r="A228">
        <v>1</v>
      </c>
      <c r="B228" t="s">
        <v>1110</v>
      </c>
      <c r="C228">
        <v>159</v>
      </c>
      <c r="D228">
        <v>2</v>
      </c>
      <c r="E228" t="s">
        <v>1109</v>
      </c>
      <c r="F228">
        <v>2.9000000000000001E-2</v>
      </c>
      <c r="G228">
        <v>2.9000000000000001E-2</v>
      </c>
    </row>
    <row r="229" spans="1:7">
      <c r="A229">
        <v>1</v>
      </c>
      <c r="B229" t="s">
        <v>1056</v>
      </c>
      <c r="C229">
        <v>160</v>
      </c>
      <c r="D229">
        <v>2</v>
      </c>
      <c r="E229" t="s">
        <v>1108</v>
      </c>
      <c r="F229">
        <v>2.9000000000000001E-2</v>
      </c>
      <c r="G229">
        <v>2.9000000000000001E-2</v>
      </c>
    </row>
    <row r="230" spans="1:7">
      <c r="A230">
        <v>1</v>
      </c>
      <c r="B230" t="s">
        <v>231</v>
      </c>
      <c r="C230">
        <v>408</v>
      </c>
      <c r="D230">
        <v>3</v>
      </c>
      <c r="E230" t="s">
        <v>1107</v>
      </c>
      <c r="F230">
        <v>0.03</v>
      </c>
      <c r="G230">
        <v>0.03</v>
      </c>
    </row>
    <row r="231" spans="1:7">
      <c r="A231">
        <v>1</v>
      </c>
      <c r="B231" t="s">
        <v>949</v>
      </c>
      <c r="C231">
        <v>169</v>
      </c>
      <c r="D231">
        <v>2</v>
      </c>
      <c r="E231" t="s">
        <v>1106</v>
      </c>
      <c r="F231">
        <v>3.2000000000000001E-2</v>
      </c>
      <c r="G231">
        <v>3.2000000000000001E-2</v>
      </c>
    </row>
    <row r="232" spans="1:7">
      <c r="A232">
        <v>1</v>
      </c>
      <c r="B232" t="s">
        <v>1105</v>
      </c>
      <c r="C232">
        <v>20</v>
      </c>
      <c r="D232">
        <v>1</v>
      </c>
      <c r="E232" t="s">
        <v>747</v>
      </c>
      <c r="F232">
        <v>3.3000000000000002E-2</v>
      </c>
      <c r="G232">
        <v>3.3000000000000002E-2</v>
      </c>
    </row>
    <row r="233" spans="1:7">
      <c r="A233">
        <v>1</v>
      </c>
      <c r="B233" t="s">
        <v>1104</v>
      </c>
      <c r="C233">
        <v>20</v>
      </c>
      <c r="D233">
        <v>1</v>
      </c>
      <c r="E233" t="s">
        <v>1079</v>
      </c>
      <c r="F233">
        <v>3.3000000000000002E-2</v>
      </c>
      <c r="G233">
        <v>3.3000000000000002E-2</v>
      </c>
    </row>
    <row r="234" spans="1:7">
      <c r="A234">
        <v>1</v>
      </c>
      <c r="B234" t="s">
        <v>1103</v>
      </c>
      <c r="C234">
        <v>175</v>
      </c>
      <c r="D234">
        <v>2</v>
      </c>
      <c r="E234" t="s">
        <v>1102</v>
      </c>
      <c r="F234">
        <v>3.5000000000000003E-2</v>
      </c>
      <c r="G234">
        <v>3.5000000000000003E-2</v>
      </c>
    </row>
    <row r="235" spans="1:7">
      <c r="A235">
        <v>1</v>
      </c>
      <c r="B235" t="s">
        <v>1101</v>
      </c>
      <c r="C235">
        <v>21</v>
      </c>
      <c r="D235">
        <v>1</v>
      </c>
      <c r="E235" t="s">
        <v>1081</v>
      </c>
      <c r="F235">
        <v>3.5000000000000003E-2</v>
      </c>
      <c r="G235">
        <v>3.5000000000000003E-2</v>
      </c>
    </row>
    <row r="236" spans="1:7">
      <c r="A236">
        <v>1</v>
      </c>
      <c r="B236" t="s">
        <v>1100</v>
      </c>
      <c r="C236">
        <v>21</v>
      </c>
      <c r="D236">
        <v>1</v>
      </c>
      <c r="E236" t="s">
        <v>768</v>
      </c>
      <c r="F236">
        <v>3.5000000000000003E-2</v>
      </c>
      <c r="G236">
        <v>3.5000000000000003E-2</v>
      </c>
    </row>
    <row r="237" spans="1:7">
      <c r="A237">
        <v>1</v>
      </c>
      <c r="B237" t="s">
        <v>1099</v>
      </c>
      <c r="C237">
        <v>21</v>
      </c>
      <c r="D237">
        <v>1</v>
      </c>
      <c r="E237" t="s">
        <v>740</v>
      </c>
      <c r="F237">
        <v>3.5000000000000003E-2</v>
      </c>
      <c r="G237">
        <v>3.5000000000000003E-2</v>
      </c>
    </row>
    <row r="238" spans="1:7">
      <c r="A238">
        <v>1</v>
      </c>
      <c r="B238" t="s">
        <v>1098</v>
      </c>
      <c r="C238">
        <v>22</v>
      </c>
      <c r="D238">
        <v>1</v>
      </c>
      <c r="E238" t="s">
        <v>1081</v>
      </c>
      <c r="F238">
        <v>3.5999999999999997E-2</v>
      </c>
      <c r="G238">
        <v>3.5999999999999997E-2</v>
      </c>
    </row>
    <row r="239" spans="1:7">
      <c r="A239">
        <v>1</v>
      </c>
      <c r="B239" t="s">
        <v>1097</v>
      </c>
      <c r="C239">
        <v>23</v>
      </c>
      <c r="D239">
        <v>1</v>
      </c>
      <c r="E239" t="s">
        <v>747</v>
      </c>
      <c r="F239">
        <v>3.7999999999999999E-2</v>
      </c>
      <c r="G239">
        <v>3.7999999999999999E-2</v>
      </c>
    </row>
    <row r="240" spans="1:7">
      <c r="A240">
        <v>1</v>
      </c>
      <c r="B240" t="s">
        <v>1096</v>
      </c>
      <c r="C240">
        <v>23</v>
      </c>
      <c r="D240">
        <v>1</v>
      </c>
      <c r="E240" t="s">
        <v>768</v>
      </c>
      <c r="F240">
        <v>3.7999999999999999E-2</v>
      </c>
      <c r="G240">
        <v>3.7999999999999999E-2</v>
      </c>
    </row>
    <row r="241" spans="1:7">
      <c r="A241">
        <v>1</v>
      </c>
      <c r="B241" t="s">
        <v>1095</v>
      </c>
      <c r="C241">
        <v>23</v>
      </c>
      <c r="D241">
        <v>1</v>
      </c>
      <c r="E241" t="s">
        <v>625</v>
      </c>
      <c r="F241">
        <v>3.7999999999999999E-2</v>
      </c>
      <c r="G241">
        <v>3.7999999999999999E-2</v>
      </c>
    </row>
    <row r="242" spans="1:7">
      <c r="A242">
        <v>1</v>
      </c>
      <c r="B242" t="s">
        <v>1094</v>
      </c>
      <c r="C242">
        <v>24</v>
      </c>
      <c r="D242">
        <v>1</v>
      </c>
      <c r="E242" t="s">
        <v>1081</v>
      </c>
      <c r="F242">
        <v>0.04</v>
      </c>
      <c r="G242">
        <v>0.04</v>
      </c>
    </row>
    <row r="243" spans="1:7">
      <c r="A243">
        <v>1</v>
      </c>
      <c r="B243" t="s">
        <v>1093</v>
      </c>
      <c r="C243">
        <v>24</v>
      </c>
      <c r="D243">
        <v>1</v>
      </c>
      <c r="E243" t="s">
        <v>1092</v>
      </c>
      <c r="F243">
        <v>0.04</v>
      </c>
      <c r="G243">
        <v>0.04</v>
      </c>
    </row>
    <row r="244" spans="1:7">
      <c r="A244">
        <v>1</v>
      </c>
      <c r="B244" t="s">
        <v>1091</v>
      </c>
      <c r="C244">
        <v>25</v>
      </c>
      <c r="D244">
        <v>1</v>
      </c>
      <c r="E244" t="s">
        <v>740</v>
      </c>
      <c r="F244">
        <v>4.1000000000000002E-2</v>
      </c>
      <c r="G244">
        <v>4.1000000000000002E-2</v>
      </c>
    </row>
    <row r="245" spans="1:7">
      <c r="A245">
        <v>1</v>
      </c>
      <c r="B245" t="s">
        <v>1090</v>
      </c>
      <c r="C245">
        <v>25</v>
      </c>
      <c r="D245">
        <v>1</v>
      </c>
      <c r="E245" t="s">
        <v>744</v>
      </c>
      <c r="F245">
        <v>4.1000000000000002E-2</v>
      </c>
      <c r="G245">
        <v>4.1000000000000002E-2</v>
      </c>
    </row>
    <row r="246" spans="1:7">
      <c r="A246">
        <v>1</v>
      </c>
      <c r="B246" t="s">
        <v>1089</v>
      </c>
      <c r="C246">
        <v>25</v>
      </c>
      <c r="D246">
        <v>1</v>
      </c>
      <c r="E246" t="s">
        <v>747</v>
      </c>
      <c r="F246">
        <v>4.1000000000000002E-2</v>
      </c>
      <c r="G246">
        <v>4.1000000000000002E-2</v>
      </c>
    </row>
    <row r="247" spans="1:7">
      <c r="A247">
        <v>1</v>
      </c>
      <c r="B247" t="s">
        <v>1088</v>
      </c>
      <c r="C247">
        <v>26</v>
      </c>
      <c r="D247">
        <v>1</v>
      </c>
      <c r="E247" t="s">
        <v>744</v>
      </c>
      <c r="F247">
        <v>4.2999999999999997E-2</v>
      </c>
      <c r="G247">
        <v>4.2999999999999997E-2</v>
      </c>
    </row>
    <row r="248" spans="1:7">
      <c r="A248">
        <v>1</v>
      </c>
      <c r="B248" t="s">
        <v>1087</v>
      </c>
      <c r="C248">
        <v>26</v>
      </c>
      <c r="D248">
        <v>1</v>
      </c>
      <c r="E248" t="s">
        <v>744</v>
      </c>
      <c r="F248">
        <v>4.2999999999999997E-2</v>
      </c>
      <c r="G248">
        <v>4.2999999999999997E-2</v>
      </c>
    </row>
    <row r="249" spans="1:7">
      <c r="A249">
        <v>1</v>
      </c>
      <c r="B249" t="s">
        <v>1086</v>
      </c>
      <c r="C249">
        <v>26</v>
      </c>
      <c r="D249">
        <v>1</v>
      </c>
      <c r="E249" t="s">
        <v>1077</v>
      </c>
      <c r="F249">
        <v>4.2999999999999997E-2</v>
      </c>
      <c r="G249">
        <v>4.2999999999999997E-2</v>
      </c>
    </row>
    <row r="250" spans="1:7">
      <c r="A250">
        <v>1</v>
      </c>
      <c r="B250" t="s">
        <v>1085</v>
      </c>
      <c r="C250">
        <v>202</v>
      </c>
      <c r="D250">
        <v>2</v>
      </c>
      <c r="E250" t="s">
        <v>1084</v>
      </c>
      <c r="F250">
        <v>4.4999999999999998E-2</v>
      </c>
      <c r="G250">
        <v>4.4999999999999998E-2</v>
      </c>
    </row>
    <row r="251" spans="1:7">
      <c r="A251">
        <v>1</v>
      </c>
      <c r="B251" t="s">
        <v>1083</v>
      </c>
      <c r="C251">
        <v>28</v>
      </c>
      <c r="D251">
        <v>1</v>
      </c>
      <c r="E251" t="s">
        <v>744</v>
      </c>
      <c r="F251">
        <v>4.5999999999999999E-2</v>
      </c>
      <c r="G251">
        <v>4.5999999999999999E-2</v>
      </c>
    </row>
    <row r="252" spans="1:7">
      <c r="A252">
        <v>1</v>
      </c>
      <c r="B252" t="s">
        <v>1082</v>
      </c>
      <c r="C252">
        <v>28</v>
      </c>
      <c r="D252">
        <v>1</v>
      </c>
      <c r="E252" t="s">
        <v>1081</v>
      </c>
      <c r="F252">
        <v>4.5999999999999999E-2</v>
      </c>
      <c r="G252">
        <v>4.5999999999999999E-2</v>
      </c>
    </row>
    <row r="253" spans="1:7">
      <c r="A253">
        <v>1</v>
      </c>
      <c r="B253" t="s">
        <v>1080</v>
      </c>
      <c r="C253">
        <v>29</v>
      </c>
      <c r="D253">
        <v>1</v>
      </c>
      <c r="E253" t="s">
        <v>1079</v>
      </c>
      <c r="F253">
        <v>4.8000000000000001E-2</v>
      </c>
      <c r="G253">
        <v>4.8000000000000001E-2</v>
      </c>
    </row>
    <row r="254" spans="1:7">
      <c r="A254">
        <v>1</v>
      </c>
      <c r="B254" t="s">
        <v>1078</v>
      </c>
      <c r="C254">
        <v>30</v>
      </c>
      <c r="D254">
        <v>1</v>
      </c>
      <c r="E254" t="s">
        <v>1077</v>
      </c>
      <c r="F254">
        <v>4.9000000000000002E-2</v>
      </c>
      <c r="G254">
        <v>4.9000000000000002E-2</v>
      </c>
    </row>
    <row r="255" spans="1:7">
      <c r="A255">
        <v>1</v>
      </c>
      <c r="B255" t="s">
        <v>1076</v>
      </c>
      <c r="C255">
        <v>30</v>
      </c>
      <c r="D255">
        <v>1</v>
      </c>
      <c r="E255" t="s">
        <v>747</v>
      </c>
      <c r="F255">
        <v>4.9000000000000002E-2</v>
      </c>
      <c r="G255">
        <v>4.9000000000000002E-2</v>
      </c>
    </row>
    <row r="256" spans="1:7">
      <c r="A256">
        <v>2</v>
      </c>
      <c r="B256" t="s">
        <v>500</v>
      </c>
      <c r="C256">
        <v>24</v>
      </c>
      <c r="D256">
        <v>3</v>
      </c>
      <c r="E256" t="s">
        <v>1075</v>
      </c>
      <c r="F256" s="1">
        <v>6.8790000000000001E-7</v>
      </c>
      <c r="G256" s="1">
        <v>9.5610000000000001E-5</v>
      </c>
    </row>
    <row r="257" spans="1:7">
      <c r="A257">
        <v>2</v>
      </c>
      <c r="B257" t="s">
        <v>36</v>
      </c>
      <c r="C257">
        <v>45</v>
      </c>
      <c r="D257">
        <v>3</v>
      </c>
      <c r="E257" t="s">
        <v>1065</v>
      </c>
      <c r="F257" s="1">
        <v>4.498E-6</v>
      </c>
      <c r="G257" s="1">
        <v>3.1040000000000001E-4</v>
      </c>
    </row>
    <row r="258" spans="1:7">
      <c r="A258">
        <v>2</v>
      </c>
      <c r="B258" t="s">
        <v>252</v>
      </c>
      <c r="C258">
        <v>94</v>
      </c>
      <c r="D258">
        <v>3</v>
      </c>
      <c r="E258" t="s">
        <v>1065</v>
      </c>
      <c r="F258" s="1">
        <v>4.0240000000000001E-5</v>
      </c>
      <c r="G258" s="1">
        <v>1.851E-3</v>
      </c>
    </row>
    <row r="259" spans="1:7">
      <c r="A259">
        <v>2</v>
      </c>
      <c r="B259" t="s">
        <v>1074</v>
      </c>
      <c r="C259">
        <v>25</v>
      </c>
      <c r="D259">
        <v>2</v>
      </c>
      <c r="E259" t="s">
        <v>499</v>
      </c>
      <c r="F259" s="1">
        <v>1.5809999999999999E-4</v>
      </c>
      <c r="G259" s="1">
        <v>5.3749999999999996E-3</v>
      </c>
    </row>
    <row r="260" spans="1:7">
      <c r="A260">
        <v>2</v>
      </c>
      <c r="B260" t="s">
        <v>948</v>
      </c>
      <c r="C260">
        <v>201</v>
      </c>
      <c r="D260">
        <v>3</v>
      </c>
      <c r="E260" t="s">
        <v>1073</v>
      </c>
      <c r="F260" s="1">
        <v>3.7770000000000002E-4</v>
      </c>
      <c r="G260">
        <v>0.01</v>
      </c>
    </row>
    <row r="261" spans="1:7">
      <c r="A261">
        <v>2</v>
      </c>
      <c r="B261" t="s">
        <v>1072</v>
      </c>
      <c r="C261">
        <v>218</v>
      </c>
      <c r="D261">
        <v>3</v>
      </c>
      <c r="E261" t="s">
        <v>1071</v>
      </c>
      <c r="F261" s="1">
        <v>4.7879999999999998E-4</v>
      </c>
      <c r="G261">
        <v>1.0999999999999999E-2</v>
      </c>
    </row>
    <row r="262" spans="1:7">
      <c r="A262">
        <v>2</v>
      </c>
      <c r="B262" t="s">
        <v>962</v>
      </c>
      <c r="C262">
        <v>71</v>
      </c>
      <c r="D262">
        <v>2</v>
      </c>
      <c r="E262" t="s">
        <v>1068</v>
      </c>
      <c r="F262" s="1">
        <v>1.2520000000000001E-3</v>
      </c>
      <c r="G262">
        <v>2.4E-2</v>
      </c>
    </row>
    <row r="263" spans="1:7">
      <c r="A263">
        <v>2</v>
      </c>
      <c r="B263" t="s">
        <v>959</v>
      </c>
      <c r="C263">
        <v>76</v>
      </c>
      <c r="D263">
        <v>2</v>
      </c>
      <c r="E263" t="s">
        <v>1068</v>
      </c>
      <c r="F263" s="1">
        <v>1.4319999999999999E-3</v>
      </c>
      <c r="G263">
        <v>2.4E-2</v>
      </c>
    </row>
    <row r="264" spans="1:7">
      <c r="A264">
        <v>2</v>
      </c>
      <c r="B264" t="s">
        <v>956</v>
      </c>
      <c r="C264">
        <v>82</v>
      </c>
      <c r="D264">
        <v>2</v>
      </c>
      <c r="E264" t="s">
        <v>1068</v>
      </c>
      <c r="F264" s="1">
        <v>1.663E-3</v>
      </c>
      <c r="G264">
        <v>2.4E-2</v>
      </c>
    </row>
    <row r="265" spans="1:7">
      <c r="A265">
        <v>2</v>
      </c>
      <c r="B265" t="s">
        <v>1070</v>
      </c>
      <c r="C265">
        <v>86</v>
      </c>
      <c r="D265">
        <v>2</v>
      </c>
      <c r="E265" t="s">
        <v>1068</v>
      </c>
      <c r="F265" s="1">
        <v>1.8270000000000001E-3</v>
      </c>
      <c r="G265">
        <v>2.4E-2</v>
      </c>
    </row>
    <row r="266" spans="1:7">
      <c r="A266">
        <v>2</v>
      </c>
      <c r="B266" t="s">
        <v>1069</v>
      </c>
      <c r="C266">
        <v>98</v>
      </c>
      <c r="D266">
        <v>2</v>
      </c>
      <c r="E266" t="s">
        <v>1068</v>
      </c>
      <c r="F266" s="1">
        <v>2.3609999999999998E-3</v>
      </c>
      <c r="G266">
        <v>2.7E-2</v>
      </c>
    </row>
    <row r="267" spans="1:7">
      <c r="A267">
        <v>2</v>
      </c>
      <c r="B267" t="s">
        <v>1067</v>
      </c>
      <c r="C267">
        <v>100</v>
      </c>
      <c r="D267">
        <v>2</v>
      </c>
      <c r="E267" t="s">
        <v>1066</v>
      </c>
      <c r="F267" s="1">
        <v>2.4559999999999998E-3</v>
      </c>
      <c r="G267">
        <v>2.7E-2</v>
      </c>
    </row>
    <row r="268" spans="1:7">
      <c r="A268">
        <v>2</v>
      </c>
      <c r="B268" t="s">
        <v>231</v>
      </c>
      <c r="C268">
        <v>408</v>
      </c>
      <c r="D268">
        <v>3</v>
      </c>
      <c r="E268" t="s">
        <v>1065</v>
      </c>
      <c r="F268" s="1">
        <v>2.918E-3</v>
      </c>
      <c r="G268">
        <v>2.9000000000000001E-2</v>
      </c>
    </row>
    <row r="269" spans="1:7">
      <c r="A269">
        <v>2</v>
      </c>
      <c r="B269" t="s">
        <v>1064</v>
      </c>
      <c r="C269">
        <v>6</v>
      </c>
      <c r="D269">
        <v>1</v>
      </c>
      <c r="E269" t="s">
        <v>734</v>
      </c>
      <c r="F269" s="1">
        <v>4.5399999999999998E-3</v>
      </c>
      <c r="G269">
        <v>4.1000000000000002E-2</v>
      </c>
    </row>
    <row r="270" spans="1:7">
      <c r="A270">
        <v>2</v>
      </c>
      <c r="B270" t="s">
        <v>994</v>
      </c>
      <c r="C270">
        <v>143</v>
      </c>
      <c r="D270">
        <v>2</v>
      </c>
      <c r="E270" t="s">
        <v>499</v>
      </c>
      <c r="F270" s="1">
        <v>4.9379999999999997E-3</v>
      </c>
      <c r="G270">
        <v>4.2000000000000003E-2</v>
      </c>
    </row>
    <row r="271" spans="1:7">
      <c r="A271">
        <v>2</v>
      </c>
      <c r="B271" t="s">
        <v>1063</v>
      </c>
      <c r="C271">
        <v>7</v>
      </c>
      <c r="D271">
        <v>1</v>
      </c>
      <c r="E271" t="s">
        <v>734</v>
      </c>
      <c r="F271" s="1">
        <v>5.2950000000000002E-3</v>
      </c>
      <c r="G271">
        <v>4.2000000000000003E-2</v>
      </c>
    </row>
    <row r="272" spans="1:7">
      <c r="A272">
        <v>3</v>
      </c>
      <c r="B272" t="s">
        <v>15</v>
      </c>
      <c r="C272">
        <v>112</v>
      </c>
      <c r="D272">
        <v>6</v>
      </c>
      <c r="E272" t="s">
        <v>1062</v>
      </c>
      <c r="F272" s="1">
        <v>7.0530000000000003E-13</v>
      </c>
      <c r="G272" s="1">
        <v>1.4109999999999999E-12</v>
      </c>
    </row>
    <row r="273" spans="1:7">
      <c r="A273">
        <v>3</v>
      </c>
      <c r="B273" t="s">
        <v>36</v>
      </c>
      <c r="C273">
        <v>45</v>
      </c>
      <c r="D273">
        <v>1</v>
      </c>
      <c r="E273" t="s">
        <v>717</v>
      </c>
      <c r="F273">
        <v>2.3E-2</v>
      </c>
      <c r="G273">
        <v>2.3E-2</v>
      </c>
    </row>
    <row r="274" spans="1:7">
      <c r="A274">
        <v>4</v>
      </c>
      <c r="B274" t="s">
        <v>1061</v>
      </c>
      <c r="C274">
        <v>13</v>
      </c>
      <c r="D274">
        <v>1</v>
      </c>
      <c r="E274" t="s">
        <v>514</v>
      </c>
      <c r="F274" s="1">
        <v>2.189E-3</v>
      </c>
      <c r="G274">
        <v>1.4E-2</v>
      </c>
    </row>
    <row r="275" spans="1:7">
      <c r="A275">
        <v>4</v>
      </c>
      <c r="B275" t="s">
        <v>1060</v>
      </c>
      <c r="C275">
        <v>66</v>
      </c>
      <c r="D275">
        <v>1</v>
      </c>
      <c r="E275" t="s">
        <v>514</v>
      </c>
      <c r="F275">
        <v>1.0999999999999999E-2</v>
      </c>
      <c r="G275">
        <v>1.4E-2</v>
      </c>
    </row>
    <row r="276" spans="1:7">
      <c r="A276">
        <v>4</v>
      </c>
      <c r="B276" t="s">
        <v>1051</v>
      </c>
      <c r="C276">
        <v>78</v>
      </c>
      <c r="D276">
        <v>1</v>
      </c>
      <c r="E276" t="s">
        <v>1055</v>
      </c>
      <c r="F276">
        <v>1.2999999999999999E-2</v>
      </c>
      <c r="G276">
        <v>1.4E-2</v>
      </c>
    </row>
    <row r="277" spans="1:7">
      <c r="A277">
        <v>4</v>
      </c>
      <c r="B277" t="s">
        <v>1059</v>
      </c>
      <c r="C277">
        <v>85</v>
      </c>
      <c r="D277">
        <v>1</v>
      </c>
      <c r="E277" t="s">
        <v>514</v>
      </c>
      <c r="F277">
        <v>1.4E-2</v>
      </c>
      <c r="G277">
        <v>1.4E-2</v>
      </c>
    </row>
    <row r="278" spans="1:7">
      <c r="A278">
        <v>4</v>
      </c>
      <c r="B278" t="s">
        <v>1058</v>
      </c>
      <c r="C278">
        <v>168</v>
      </c>
      <c r="D278">
        <v>1</v>
      </c>
      <c r="E278" t="s">
        <v>1055</v>
      </c>
      <c r="F278">
        <v>2.8000000000000001E-2</v>
      </c>
      <c r="G278">
        <v>2.8000000000000001E-2</v>
      </c>
    </row>
    <row r="279" spans="1:7">
      <c r="A279">
        <v>4</v>
      </c>
      <c r="B279" t="s">
        <v>1057</v>
      </c>
      <c r="C279">
        <v>231</v>
      </c>
      <c r="D279">
        <v>1</v>
      </c>
      <c r="E279" t="s">
        <v>1055</v>
      </c>
      <c r="F279">
        <v>3.9E-2</v>
      </c>
      <c r="G279">
        <v>3.9E-2</v>
      </c>
    </row>
    <row r="280" spans="1:7">
      <c r="A280">
        <v>4</v>
      </c>
      <c r="B280" t="s">
        <v>1056</v>
      </c>
      <c r="C280">
        <v>272</v>
      </c>
      <c r="D280">
        <v>1</v>
      </c>
      <c r="E280" t="s">
        <v>1055</v>
      </c>
      <c r="F280">
        <v>4.4999999999999998E-2</v>
      </c>
      <c r="G280">
        <v>4.4999999999999998E-2</v>
      </c>
    </row>
    <row r="281" spans="1:7">
      <c r="A281">
        <v>5</v>
      </c>
      <c r="B281" t="s">
        <v>15</v>
      </c>
      <c r="C281">
        <v>112</v>
      </c>
      <c r="D281">
        <v>5</v>
      </c>
      <c r="E281" t="s">
        <v>1054</v>
      </c>
      <c r="F281" s="1">
        <v>7.4759999999999996E-11</v>
      </c>
      <c r="G281" s="1">
        <v>2.99E-10</v>
      </c>
    </row>
    <row r="282" spans="1:7">
      <c r="A282">
        <v>5</v>
      </c>
      <c r="B282" t="s">
        <v>363</v>
      </c>
      <c r="C282">
        <v>96</v>
      </c>
      <c r="D282">
        <v>2</v>
      </c>
      <c r="E282" t="s">
        <v>1052</v>
      </c>
      <c r="F282" s="1">
        <v>6.4349999999999997E-4</v>
      </c>
      <c r="G282" s="1">
        <v>1.2869999999999999E-3</v>
      </c>
    </row>
    <row r="283" spans="1:7">
      <c r="A283">
        <v>5</v>
      </c>
      <c r="B283" t="s">
        <v>1053</v>
      </c>
      <c r="C283">
        <v>138</v>
      </c>
      <c r="D283">
        <v>2</v>
      </c>
      <c r="E283" t="s">
        <v>1052</v>
      </c>
      <c r="F283" s="1">
        <v>1.32E-3</v>
      </c>
      <c r="G283" s="1">
        <v>1.32E-3</v>
      </c>
    </row>
    <row r="284" spans="1:7">
      <c r="A284">
        <v>5</v>
      </c>
      <c r="B284" t="s">
        <v>1051</v>
      </c>
      <c r="C284">
        <v>78</v>
      </c>
      <c r="D284">
        <v>1</v>
      </c>
      <c r="E284" t="s">
        <v>706</v>
      </c>
      <c r="F284">
        <v>3.2000000000000001E-2</v>
      </c>
      <c r="G284">
        <v>3.2000000000000001E-2</v>
      </c>
    </row>
    <row r="285" spans="1:7">
      <c r="A285">
        <v>6</v>
      </c>
      <c r="B285" t="s">
        <v>1050</v>
      </c>
      <c r="C285">
        <v>102</v>
      </c>
      <c r="D285">
        <v>2</v>
      </c>
      <c r="E285" t="s">
        <v>1049</v>
      </c>
      <c r="F285" s="1">
        <v>2.2020000000000001E-4</v>
      </c>
      <c r="G285" s="1">
        <v>1.9819999999999998E-3</v>
      </c>
    </row>
    <row r="286" spans="1:7">
      <c r="A286">
        <v>6</v>
      </c>
      <c r="B286" t="s">
        <v>1048</v>
      </c>
      <c r="C286">
        <v>31</v>
      </c>
      <c r="D286">
        <v>1</v>
      </c>
      <c r="E286" t="s">
        <v>837</v>
      </c>
      <c r="F286" s="1">
        <v>7.8139999999999998E-3</v>
      </c>
      <c r="G286">
        <v>1.9E-2</v>
      </c>
    </row>
    <row r="287" spans="1:7">
      <c r="A287">
        <v>6</v>
      </c>
      <c r="B287" t="s">
        <v>1047</v>
      </c>
      <c r="C287">
        <v>45</v>
      </c>
      <c r="D287">
        <v>1</v>
      </c>
      <c r="E287" t="s">
        <v>837</v>
      </c>
      <c r="F287">
        <v>1.0999999999999999E-2</v>
      </c>
      <c r="G287">
        <v>1.9E-2</v>
      </c>
    </row>
    <row r="288" spans="1:7">
      <c r="A288">
        <v>6</v>
      </c>
      <c r="B288" t="s">
        <v>1046</v>
      </c>
      <c r="C288">
        <v>60</v>
      </c>
      <c r="D288">
        <v>1</v>
      </c>
      <c r="E288" t="s">
        <v>837</v>
      </c>
      <c r="F288">
        <v>1.4999999999999999E-2</v>
      </c>
      <c r="G288">
        <v>1.9E-2</v>
      </c>
    </row>
    <row r="289" spans="1:7">
      <c r="A289">
        <v>6</v>
      </c>
      <c r="B289" t="s">
        <v>1045</v>
      </c>
      <c r="C289">
        <v>77</v>
      </c>
      <c r="D289">
        <v>1</v>
      </c>
      <c r="E289" t="s">
        <v>837</v>
      </c>
      <c r="F289">
        <v>1.9E-2</v>
      </c>
      <c r="G289">
        <v>1.9E-2</v>
      </c>
    </row>
    <row r="290" spans="1:7">
      <c r="A290">
        <v>6</v>
      </c>
      <c r="B290" t="s">
        <v>1044</v>
      </c>
      <c r="C290">
        <v>90</v>
      </c>
      <c r="D290">
        <v>1</v>
      </c>
      <c r="E290" t="s">
        <v>837</v>
      </c>
      <c r="F290">
        <v>2.3E-2</v>
      </c>
      <c r="G290">
        <v>2.3E-2</v>
      </c>
    </row>
    <row r="291" spans="1:7">
      <c r="A291">
        <v>6</v>
      </c>
      <c r="B291" t="s">
        <v>1043</v>
      </c>
      <c r="C291">
        <v>96</v>
      </c>
      <c r="D291">
        <v>1</v>
      </c>
      <c r="E291" t="s">
        <v>837</v>
      </c>
      <c r="F291">
        <v>2.4E-2</v>
      </c>
      <c r="G291">
        <v>2.4E-2</v>
      </c>
    </row>
    <row r="292" spans="1:7">
      <c r="A292">
        <v>7</v>
      </c>
      <c r="B292" t="s">
        <v>36</v>
      </c>
      <c r="C292">
        <v>45</v>
      </c>
      <c r="D292">
        <v>2</v>
      </c>
      <c r="E292" t="s">
        <v>1041</v>
      </c>
      <c r="F292" s="1">
        <v>4.3000000000000002E-5</v>
      </c>
      <c r="G292" s="1">
        <v>2.7579999999999998E-4</v>
      </c>
    </row>
    <row r="293" spans="1:7">
      <c r="A293">
        <v>7</v>
      </c>
      <c r="B293" t="s">
        <v>1042</v>
      </c>
      <c r="C293">
        <v>57</v>
      </c>
      <c r="D293">
        <v>2</v>
      </c>
      <c r="E293" t="s">
        <v>1041</v>
      </c>
      <c r="F293" s="1">
        <v>6.8949999999999995E-5</v>
      </c>
      <c r="G293" s="1">
        <v>2.7579999999999998E-4</v>
      </c>
    </row>
    <row r="294" spans="1:7">
      <c r="A294">
        <v>7</v>
      </c>
      <c r="B294" t="s">
        <v>231</v>
      </c>
      <c r="C294">
        <v>408</v>
      </c>
      <c r="D294">
        <v>2</v>
      </c>
      <c r="E294" t="s">
        <v>1041</v>
      </c>
      <c r="F294" s="1">
        <v>3.4629999999999999E-3</v>
      </c>
      <c r="G294" s="1">
        <v>6.9249999999999997E-3</v>
      </c>
    </row>
    <row r="295" spans="1:7">
      <c r="A295">
        <v>7</v>
      </c>
      <c r="B295" t="s">
        <v>1040</v>
      </c>
      <c r="C295">
        <v>27</v>
      </c>
      <c r="D295">
        <v>1</v>
      </c>
      <c r="E295" t="s">
        <v>621</v>
      </c>
      <c r="F295" s="1">
        <v>6.8079999999999998E-3</v>
      </c>
      <c r="G295">
        <v>1.0999999999999999E-2</v>
      </c>
    </row>
    <row r="296" spans="1:7">
      <c r="A296">
        <v>7</v>
      </c>
      <c r="B296" t="s">
        <v>1039</v>
      </c>
      <c r="C296">
        <v>44</v>
      </c>
      <c r="D296">
        <v>1</v>
      </c>
      <c r="E296" t="s">
        <v>621</v>
      </c>
      <c r="F296">
        <v>1.0999999999999999E-2</v>
      </c>
      <c r="G296">
        <v>1.0999999999999999E-2</v>
      </c>
    </row>
    <row r="297" spans="1:7">
      <c r="A297">
        <v>7</v>
      </c>
      <c r="B297" t="s">
        <v>1038</v>
      </c>
      <c r="C297">
        <v>75</v>
      </c>
      <c r="D297">
        <v>1</v>
      </c>
      <c r="E297" t="s">
        <v>621</v>
      </c>
      <c r="F297">
        <v>1.9E-2</v>
      </c>
      <c r="G297">
        <v>1.9E-2</v>
      </c>
    </row>
    <row r="298" spans="1:7">
      <c r="A298">
        <v>7</v>
      </c>
      <c r="B298" t="s">
        <v>1000</v>
      </c>
      <c r="C298">
        <v>82</v>
      </c>
      <c r="D298">
        <v>1</v>
      </c>
      <c r="E298" t="s">
        <v>617</v>
      </c>
      <c r="F298">
        <v>2.1000000000000001E-2</v>
      </c>
      <c r="G298">
        <v>2.1000000000000001E-2</v>
      </c>
    </row>
    <row r="299" spans="1:7">
      <c r="A299">
        <v>7</v>
      </c>
      <c r="B299" t="s">
        <v>1037</v>
      </c>
      <c r="C299">
        <v>93</v>
      </c>
      <c r="D299">
        <v>1</v>
      </c>
      <c r="E299" t="s">
        <v>617</v>
      </c>
      <c r="F299">
        <v>2.3E-2</v>
      </c>
      <c r="G299">
        <v>2.3E-2</v>
      </c>
    </row>
    <row r="300" spans="1:7">
      <c r="A300">
        <v>8</v>
      </c>
      <c r="B300" t="s">
        <v>1036</v>
      </c>
      <c r="C300">
        <v>21</v>
      </c>
      <c r="D300">
        <v>2</v>
      </c>
      <c r="E300" t="s">
        <v>1010</v>
      </c>
      <c r="F300" s="1">
        <v>1.8729999999999999E-5</v>
      </c>
      <c r="G300" s="1">
        <v>6.4670000000000005E-4</v>
      </c>
    </row>
    <row r="301" spans="1:7">
      <c r="A301">
        <v>8</v>
      </c>
      <c r="B301" t="s">
        <v>1035</v>
      </c>
      <c r="C301">
        <v>30</v>
      </c>
      <c r="D301">
        <v>2</v>
      </c>
      <c r="E301" t="s">
        <v>1010</v>
      </c>
      <c r="F301" s="1">
        <v>3.8189999999999999E-5</v>
      </c>
      <c r="G301" s="1">
        <v>6.4670000000000005E-4</v>
      </c>
    </row>
    <row r="302" spans="1:7">
      <c r="A302">
        <v>8</v>
      </c>
      <c r="B302" t="s">
        <v>1034</v>
      </c>
      <c r="C302">
        <v>32</v>
      </c>
      <c r="D302">
        <v>2</v>
      </c>
      <c r="E302" t="s">
        <v>1010</v>
      </c>
      <c r="F302" s="1">
        <v>4.3439999999999997E-5</v>
      </c>
      <c r="G302" s="1">
        <v>6.4670000000000005E-4</v>
      </c>
    </row>
    <row r="303" spans="1:7">
      <c r="A303">
        <v>8</v>
      </c>
      <c r="B303" t="s">
        <v>1033</v>
      </c>
      <c r="C303">
        <v>33</v>
      </c>
      <c r="D303">
        <v>2</v>
      </c>
      <c r="E303" t="s">
        <v>1010</v>
      </c>
      <c r="F303" s="1">
        <v>4.6190000000000003E-5</v>
      </c>
      <c r="G303" s="1">
        <v>6.4670000000000005E-4</v>
      </c>
    </row>
    <row r="304" spans="1:7">
      <c r="A304">
        <v>8</v>
      </c>
      <c r="B304" t="s">
        <v>1032</v>
      </c>
      <c r="C304">
        <v>52</v>
      </c>
      <c r="D304">
        <v>2</v>
      </c>
      <c r="E304" t="s">
        <v>1010</v>
      </c>
      <c r="F304" s="1">
        <v>1.145E-4</v>
      </c>
      <c r="G304" s="1">
        <v>1.2589999999999999E-3</v>
      </c>
    </row>
    <row r="305" spans="1:7">
      <c r="A305">
        <v>8</v>
      </c>
      <c r="B305" t="s">
        <v>15</v>
      </c>
      <c r="C305">
        <v>112</v>
      </c>
      <c r="D305">
        <v>2</v>
      </c>
      <c r="E305" t="s">
        <v>1031</v>
      </c>
      <c r="F305" s="1">
        <v>5.2740000000000003E-4</v>
      </c>
      <c r="G305" s="1">
        <v>4.2189999999999997E-3</v>
      </c>
    </row>
    <row r="306" spans="1:7">
      <c r="A306">
        <v>8</v>
      </c>
      <c r="B306" t="s">
        <v>1030</v>
      </c>
      <c r="C306">
        <v>112</v>
      </c>
      <c r="D306">
        <v>2</v>
      </c>
      <c r="E306" t="s">
        <v>1010</v>
      </c>
      <c r="F306" s="1">
        <v>5.2740000000000003E-4</v>
      </c>
      <c r="G306" s="1">
        <v>4.2189999999999997E-3</v>
      </c>
    </row>
    <row r="307" spans="1:7">
      <c r="A307">
        <v>8</v>
      </c>
      <c r="B307" t="s">
        <v>1029</v>
      </c>
      <c r="C307">
        <v>136</v>
      </c>
      <c r="D307">
        <v>2</v>
      </c>
      <c r="E307" t="s">
        <v>1010</v>
      </c>
      <c r="F307" s="1">
        <v>7.7550000000000004E-4</v>
      </c>
      <c r="G307" s="1">
        <v>5.4289999999999998E-3</v>
      </c>
    </row>
    <row r="308" spans="1:7">
      <c r="A308">
        <v>8</v>
      </c>
      <c r="B308" t="s">
        <v>1028</v>
      </c>
      <c r="C308">
        <v>6</v>
      </c>
      <c r="D308">
        <v>1</v>
      </c>
      <c r="E308" t="s">
        <v>992</v>
      </c>
      <c r="F308" s="1">
        <v>2.0200000000000001E-3</v>
      </c>
      <c r="G308">
        <v>1.2E-2</v>
      </c>
    </row>
    <row r="309" spans="1:7">
      <c r="A309">
        <v>8</v>
      </c>
      <c r="B309" t="s">
        <v>1027</v>
      </c>
      <c r="C309">
        <v>249</v>
      </c>
      <c r="D309">
        <v>2</v>
      </c>
      <c r="E309" t="s">
        <v>1010</v>
      </c>
      <c r="F309" s="1">
        <v>2.5669999999999998E-3</v>
      </c>
      <c r="G309">
        <v>1.2999999999999999E-2</v>
      </c>
    </row>
    <row r="310" spans="1:7">
      <c r="A310">
        <v>8</v>
      </c>
      <c r="B310" t="s">
        <v>1026</v>
      </c>
      <c r="C310">
        <v>9</v>
      </c>
      <c r="D310">
        <v>1</v>
      </c>
      <c r="E310" t="s">
        <v>690</v>
      </c>
      <c r="F310" s="1">
        <v>3.029E-3</v>
      </c>
      <c r="G310">
        <v>1.4E-2</v>
      </c>
    </row>
    <row r="311" spans="1:7">
      <c r="A311">
        <v>8</v>
      </c>
      <c r="B311" t="s">
        <v>1025</v>
      </c>
      <c r="C311">
        <v>13</v>
      </c>
      <c r="D311">
        <v>1</v>
      </c>
      <c r="E311" t="s">
        <v>992</v>
      </c>
      <c r="F311" s="1">
        <v>4.3730000000000002E-3</v>
      </c>
      <c r="G311">
        <v>1.4E-2</v>
      </c>
    </row>
    <row r="312" spans="1:7">
      <c r="A312">
        <v>8</v>
      </c>
      <c r="B312" t="s">
        <v>1024</v>
      </c>
      <c r="C312">
        <v>13</v>
      </c>
      <c r="D312">
        <v>1</v>
      </c>
      <c r="E312" t="s">
        <v>690</v>
      </c>
      <c r="F312" s="1">
        <v>4.3730000000000002E-3</v>
      </c>
      <c r="G312">
        <v>1.4E-2</v>
      </c>
    </row>
    <row r="313" spans="1:7">
      <c r="A313">
        <v>8</v>
      </c>
      <c r="B313" t="s">
        <v>1023</v>
      </c>
      <c r="C313">
        <v>14</v>
      </c>
      <c r="D313">
        <v>1</v>
      </c>
      <c r="E313" t="s">
        <v>992</v>
      </c>
      <c r="F313" s="1">
        <v>4.7089999999999996E-3</v>
      </c>
      <c r="G313">
        <v>1.4E-2</v>
      </c>
    </row>
    <row r="314" spans="1:7">
      <c r="A314">
        <v>8</v>
      </c>
      <c r="B314" t="s">
        <v>1022</v>
      </c>
      <c r="C314">
        <v>15</v>
      </c>
      <c r="D314">
        <v>1</v>
      </c>
      <c r="E314" t="s">
        <v>992</v>
      </c>
      <c r="F314" s="1">
        <v>5.045E-3</v>
      </c>
      <c r="G314">
        <v>1.4E-2</v>
      </c>
    </row>
    <row r="315" spans="1:7">
      <c r="A315">
        <v>8</v>
      </c>
      <c r="B315" t="s">
        <v>1021</v>
      </c>
      <c r="C315">
        <v>17</v>
      </c>
      <c r="D315">
        <v>1</v>
      </c>
      <c r="E315" t="s">
        <v>690</v>
      </c>
      <c r="F315" s="1">
        <v>5.7159999999999997E-3</v>
      </c>
      <c r="G315">
        <v>1.4E-2</v>
      </c>
    </row>
    <row r="316" spans="1:7">
      <c r="A316">
        <v>8</v>
      </c>
      <c r="B316" t="s">
        <v>1020</v>
      </c>
      <c r="C316">
        <v>18</v>
      </c>
      <c r="D316">
        <v>1</v>
      </c>
      <c r="E316" t="s">
        <v>992</v>
      </c>
      <c r="F316" s="1">
        <v>6.051E-3</v>
      </c>
      <c r="G316">
        <v>1.4E-2</v>
      </c>
    </row>
    <row r="317" spans="1:7">
      <c r="A317">
        <v>8</v>
      </c>
      <c r="B317" t="s">
        <v>1019</v>
      </c>
      <c r="C317">
        <v>19</v>
      </c>
      <c r="D317">
        <v>1</v>
      </c>
      <c r="E317" t="s">
        <v>992</v>
      </c>
      <c r="F317" s="1">
        <v>6.3870000000000003E-3</v>
      </c>
      <c r="G317">
        <v>1.4E-2</v>
      </c>
    </row>
    <row r="318" spans="1:7">
      <c r="A318">
        <v>8</v>
      </c>
      <c r="B318" t="s">
        <v>1018</v>
      </c>
      <c r="C318">
        <v>21</v>
      </c>
      <c r="D318">
        <v>1</v>
      </c>
      <c r="E318" t="s">
        <v>992</v>
      </c>
      <c r="F318" s="1">
        <v>7.0569999999999999E-3</v>
      </c>
      <c r="G318">
        <v>1.4E-2</v>
      </c>
    </row>
    <row r="319" spans="1:7">
      <c r="A319">
        <v>8</v>
      </c>
      <c r="B319" t="s">
        <v>1017</v>
      </c>
      <c r="C319">
        <v>28</v>
      </c>
      <c r="D319">
        <v>1</v>
      </c>
      <c r="E319" t="s">
        <v>690</v>
      </c>
      <c r="F319" s="1">
        <v>9.4009999999999996E-3</v>
      </c>
      <c r="G319">
        <v>1.4999999999999999E-2</v>
      </c>
    </row>
    <row r="320" spans="1:7">
      <c r="A320">
        <v>8</v>
      </c>
      <c r="B320" t="s">
        <v>1016</v>
      </c>
      <c r="C320">
        <v>29</v>
      </c>
      <c r="D320">
        <v>1</v>
      </c>
      <c r="E320" t="s">
        <v>690</v>
      </c>
      <c r="F320" s="1">
        <v>9.7359999999999999E-3</v>
      </c>
      <c r="G320">
        <v>1.4999999999999999E-2</v>
      </c>
    </row>
    <row r="321" spans="1:7">
      <c r="A321">
        <v>8</v>
      </c>
      <c r="B321" t="s">
        <v>1015</v>
      </c>
      <c r="C321">
        <v>30</v>
      </c>
      <c r="D321">
        <v>1</v>
      </c>
      <c r="E321" t="s">
        <v>690</v>
      </c>
      <c r="F321">
        <v>0.01</v>
      </c>
      <c r="G321">
        <v>1.4999999999999999E-2</v>
      </c>
    </row>
    <row r="322" spans="1:7">
      <c r="A322">
        <v>8</v>
      </c>
      <c r="B322" t="s">
        <v>1014</v>
      </c>
      <c r="C322">
        <v>31</v>
      </c>
      <c r="D322">
        <v>1</v>
      </c>
      <c r="E322" t="s">
        <v>992</v>
      </c>
      <c r="F322">
        <v>0.01</v>
      </c>
      <c r="G322">
        <v>1.4999999999999999E-2</v>
      </c>
    </row>
    <row r="323" spans="1:7">
      <c r="A323">
        <v>8</v>
      </c>
      <c r="B323" t="s">
        <v>1013</v>
      </c>
      <c r="C323">
        <v>32</v>
      </c>
      <c r="D323">
        <v>1</v>
      </c>
      <c r="E323" t="s">
        <v>690</v>
      </c>
      <c r="F323">
        <v>1.0999999999999999E-2</v>
      </c>
      <c r="G323">
        <v>1.4999999999999999E-2</v>
      </c>
    </row>
    <row r="324" spans="1:7">
      <c r="A324">
        <v>8</v>
      </c>
      <c r="B324" t="s">
        <v>1012</v>
      </c>
      <c r="C324">
        <v>33</v>
      </c>
      <c r="D324">
        <v>1</v>
      </c>
      <c r="E324" t="s">
        <v>992</v>
      </c>
      <c r="F324">
        <v>1.0999999999999999E-2</v>
      </c>
      <c r="G324">
        <v>1.4999999999999999E-2</v>
      </c>
    </row>
    <row r="325" spans="1:7">
      <c r="A325">
        <v>8</v>
      </c>
      <c r="B325" t="s">
        <v>1011</v>
      </c>
      <c r="C325">
        <v>531</v>
      </c>
      <c r="D325">
        <v>2</v>
      </c>
      <c r="E325" t="s">
        <v>1010</v>
      </c>
      <c r="F325">
        <v>1.0999999999999999E-2</v>
      </c>
      <c r="G325">
        <v>1.4999999999999999E-2</v>
      </c>
    </row>
    <row r="326" spans="1:7">
      <c r="A326">
        <v>8</v>
      </c>
      <c r="B326" t="s">
        <v>971</v>
      </c>
      <c r="C326">
        <v>35</v>
      </c>
      <c r="D326">
        <v>1</v>
      </c>
      <c r="E326" t="s">
        <v>992</v>
      </c>
      <c r="F326">
        <v>1.2E-2</v>
      </c>
      <c r="G326">
        <v>1.4999999999999999E-2</v>
      </c>
    </row>
    <row r="327" spans="1:7">
      <c r="A327">
        <v>8</v>
      </c>
      <c r="B327" t="s">
        <v>1009</v>
      </c>
      <c r="C327">
        <v>39</v>
      </c>
      <c r="D327">
        <v>1</v>
      </c>
      <c r="E327" t="s">
        <v>690</v>
      </c>
      <c r="F327">
        <v>1.2999999999999999E-2</v>
      </c>
      <c r="G327">
        <v>1.4999999999999999E-2</v>
      </c>
    </row>
    <row r="328" spans="1:7">
      <c r="A328">
        <v>8</v>
      </c>
      <c r="B328" t="s">
        <v>1008</v>
      </c>
      <c r="C328">
        <v>46</v>
      </c>
      <c r="D328">
        <v>1</v>
      </c>
      <c r="E328" t="s">
        <v>690</v>
      </c>
      <c r="F328">
        <v>1.4999999999999999E-2</v>
      </c>
      <c r="G328">
        <v>1.4999999999999999E-2</v>
      </c>
    </row>
    <row r="329" spans="1:7">
      <c r="A329">
        <v>8</v>
      </c>
      <c r="B329" t="s">
        <v>1007</v>
      </c>
      <c r="C329">
        <v>47</v>
      </c>
      <c r="D329">
        <v>1</v>
      </c>
      <c r="E329" t="s">
        <v>992</v>
      </c>
      <c r="F329">
        <v>1.6E-2</v>
      </c>
      <c r="G329">
        <v>1.6E-2</v>
      </c>
    </row>
    <row r="330" spans="1:7">
      <c r="A330">
        <v>8</v>
      </c>
      <c r="B330" t="s">
        <v>1006</v>
      </c>
      <c r="C330">
        <v>47</v>
      </c>
      <c r="D330">
        <v>1</v>
      </c>
      <c r="E330" t="s">
        <v>690</v>
      </c>
      <c r="F330">
        <v>1.6E-2</v>
      </c>
      <c r="G330">
        <v>1.6E-2</v>
      </c>
    </row>
    <row r="331" spans="1:7">
      <c r="A331">
        <v>8</v>
      </c>
      <c r="B331" t="s">
        <v>1005</v>
      </c>
      <c r="C331">
        <v>48</v>
      </c>
      <c r="D331">
        <v>1</v>
      </c>
      <c r="E331" t="s">
        <v>690</v>
      </c>
      <c r="F331">
        <v>1.6E-2</v>
      </c>
      <c r="G331">
        <v>1.6E-2</v>
      </c>
    </row>
    <row r="332" spans="1:7">
      <c r="A332">
        <v>8</v>
      </c>
      <c r="B332" t="s">
        <v>1004</v>
      </c>
      <c r="C332">
        <v>53</v>
      </c>
      <c r="D332">
        <v>1</v>
      </c>
      <c r="E332" t="s">
        <v>992</v>
      </c>
      <c r="F332">
        <v>1.7999999999999999E-2</v>
      </c>
      <c r="G332">
        <v>1.7999999999999999E-2</v>
      </c>
    </row>
    <row r="333" spans="1:7">
      <c r="A333">
        <v>8</v>
      </c>
      <c r="B333" t="s">
        <v>1003</v>
      </c>
      <c r="C333">
        <v>57</v>
      </c>
      <c r="D333">
        <v>1</v>
      </c>
      <c r="E333" t="s">
        <v>992</v>
      </c>
      <c r="F333">
        <v>1.9E-2</v>
      </c>
      <c r="G333">
        <v>1.9E-2</v>
      </c>
    </row>
    <row r="334" spans="1:7">
      <c r="A334">
        <v>8</v>
      </c>
      <c r="B334" t="s">
        <v>1002</v>
      </c>
      <c r="C334">
        <v>69</v>
      </c>
      <c r="D334">
        <v>1</v>
      </c>
      <c r="E334" t="s">
        <v>690</v>
      </c>
      <c r="F334">
        <v>2.3E-2</v>
      </c>
      <c r="G334">
        <v>2.3E-2</v>
      </c>
    </row>
    <row r="335" spans="1:7">
      <c r="A335">
        <v>8</v>
      </c>
      <c r="B335" t="s">
        <v>1001</v>
      </c>
      <c r="C335">
        <v>69</v>
      </c>
      <c r="D335">
        <v>1</v>
      </c>
      <c r="E335" t="s">
        <v>992</v>
      </c>
      <c r="F335">
        <v>2.3E-2</v>
      </c>
      <c r="G335">
        <v>2.3E-2</v>
      </c>
    </row>
    <row r="336" spans="1:7">
      <c r="A336">
        <v>8</v>
      </c>
      <c r="B336" t="s">
        <v>960</v>
      </c>
      <c r="C336">
        <v>73</v>
      </c>
      <c r="D336">
        <v>1</v>
      </c>
      <c r="E336" t="s">
        <v>690</v>
      </c>
      <c r="F336">
        <v>2.4E-2</v>
      </c>
      <c r="G336">
        <v>2.4E-2</v>
      </c>
    </row>
    <row r="337" spans="1:7">
      <c r="A337">
        <v>8</v>
      </c>
      <c r="B337" t="s">
        <v>985</v>
      </c>
      <c r="C337">
        <v>76</v>
      </c>
      <c r="D337">
        <v>1</v>
      </c>
      <c r="E337" t="s">
        <v>992</v>
      </c>
      <c r="F337">
        <v>2.5000000000000001E-2</v>
      </c>
      <c r="G337">
        <v>2.5000000000000001E-2</v>
      </c>
    </row>
    <row r="338" spans="1:7">
      <c r="A338">
        <v>8</v>
      </c>
      <c r="B338" t="s">
        <v>1000</v>
      </c>
      <c r="C338">
        <v>82</v>
      </c>
      <c r="D338">
        <v>1</v>
      </c>
      <c r="E338" t="s">
        <v>690</v>
      </c>
      <c r="F338">
        <v>2.7E-2</v>
      </c>
      <c r="G338">
        <v>2.7E-2</v>
      </c>
    </row>
    <row r="339" spans="1:7">
      <c r="A339">
        <v>8</v>
      </c>
      <c r="B339" t="s">
        <v>999</v>
      </c>
      <c r="C339">
        <v>92</v>
      </c>
      <c r="D339">
        <v>1</v>
      </c>
      <c r="E339" t="s">
        <v>690</v>
      </c>
      <c r="F339">
        <v>3.1E-2</v>
      </c>
      <c r="G339">
        <v>3.1E-2</v>
      </c>
    </row>
    <row r="340" spans="1:7">
      <c r="A340">
        <v>8</v>
      </c>
      <c r="B340" t="s">
        <v>998</v>
      </c>
      <c r="C340">
        <v>101</v>
      </c>
      <c r="D340">
        <v>1</v>
      </c>
      <c r="E340" t="s">
        <v>690</v>
      </c>
      <c r="F340">
        <v>3.4000000000000002E-2</v>
      </c>
      <c r="G340">
        <v>3.4000000000000002E-2</v>
      </c>
    </row>
    <row r="341" spans="1:7">
      <c r="A341">
        <v>8</v>
      </c>
      <c r="B341" t="s">
        <v>997</v>
      </c>
      <c r="C341">
        <v>104</v>
      </c>
      <c r="D341">
        <v>1</v>
      </c>
      <c r="E341" t="s">
        <v>690</v>
      </c>
      <c r="F341">
        <v>3.5000000000000003E-2</v>
      </c>
      <c r="G341">
        <v>3.5000000000000003E-2</v>
      </c>
    </row>
    <row r="342" spans="1:7">
      <c r="A342">
        <v>8</v>
      </c>
      <c r="B342" t="s">
        <v>996</v>
      </c>
      <c r="C342">
        <v>112</v>
      </c>
      <c r="D342">
        <v>1</v>
      </c>
      <c r="E342" t="s">
        <v>690</v>
      </c>
      <c r="F342">
        <v>3.6999999999999998E-2</v>
      </c>
      <c r="G342">
        <v>3.6999999999999998E-2</v>
      </c>
    </row>
    <row r="343" spans="1:7">
      <c r="A343">
        <v>8</v>
      </c>
      <c r="B343" t="s">
        <v>995</v>
      </c>
      <c r="C343">
        <v>140</v>
      </c>
      <c r="D343">
        <v>1</v>
      </c>
      <c r="E343" t="s">
        <v>690</v>
      </c>
      <c r="F343">
        <v>4.5999999999999999E-2</v>
      </c>
      <c r="G343">
        <v>4.5999999999999999E-2</v>
      </c>
    </row>
    <row r="344" spans="1:7">
      <c r="A344">
        <v>8</v>
      </c>
      <c r="B344" t="s">
        <v>994</v>
      </c>
      <c r="C344">
        <v>143</v>
      </c>
      <c r="D344">
        <v>1</v>
      </c>
      <c r="E344" t="s">
        <v>690</v>
      </c>
      <c r="F344">
        <v>4.7E-2</v>
      </c>
      <c r="G344">
        <v>4.7E-2</v>
      </c>
    </row>
    <row r="345" spans="1:7">
      <c r="A345">
        <v>8</v>
      </c>
      <c r="B345" t="s">
        <v>993</v>
      </c>
      <c r="C345">
        <v>150</v>
      </c>
      <c r="D345">
        <v>1</v>
      </c>
      <c r="E345" t="s">
        <v>992</v>
      </c>
      <c r="F345">
        <v>0.05</v>
      </c>
      <c r="G345">
        <v>0.05</v>
      </c>
    </row>
    <row r="346" spans="1:7">
      <c r="A346">
        <v>9</v>
      </c>
      <c r="B346" t="s">
        <v>991</v>
      </c>
      <c r="C346">
        <v>111</v>
      </c>
      <c r="D346">
        <v>2</v>
      </c>
      <c r="E346" t="s">
        <v>990</v>
      </c>
      <c r="F346" s="1">
        <v>2.6069999999999999E-4</v>
      </c>
      <c r="G346" s="1">
        <v>2.085E-3</v>
      </c>
    </row>
    <row r="347" spans="1:7">
      <c r="A347">
        <v>9</v>
      </c>
      <c r="B347" t="s">
        <v>989</v>
      </c>
      <c r="C347">
        <v>42</v>
      </c>
      <c r="D347">
        <v>1</v>
      </c>
      <c r="E347" t="s">
        <v>712</v>
      </c>
      <c r="F347">
        <v>1.0999999999999999E-2</v>
      </c>
      <c r="G347">
        <v>3.5999999999999997E-2</v>
      </c>
    </row>
    <row r="348" spans="1:7">
      <c r="A348">
        <v>9</v>
      </c>
      <c r="B348" t="s">
        <v>988</v>
      </c>
      <c r="C348">
        <v>71</v>
      </c>
      <c r="D348">
        <v>1</v>
      </c>
      <c r="E348" t="s">
        <v>700</v>
      </c>
      <c r="F348">
        <v>1.7999999999999999E-2</v>
      </c>
      <c r="G348">
        <v>3.5999999999999997E-2</v>
      </c>
    </row>
    <row r="349" spans="1:7">
      <c r="A349">
        <v>9</v>
      </c>
      <c r="B349" t="s">
        <v>987</v>
      </c>
      <c r="C349">
        <v>100</v>
      </c>
      <c r="D349">
        <v>1</v>
      </c>
      <c r="E349" t="s">
        <v>700</v>
      </c>
      <c r="F349">
        <v>2.5000000000000001E-2</v>
      </c>
      <c r="G349">
        <v>3.6999999999999998E-2</v>
      </c>
    </row>
    <row r="350" spans="1:7">
      <c r="A350">
        <v>9</v>
      </c>
      <c r="B350" t="s">
        <v>986</v>
      </c>
      <c r="C350">
        <v>149</v>
      </c>
      <c r="D350">
        <v>1</v>
      </c>
      <c r="E350" t="s">
        <v>700</v>
      </c>
      <c r="F350">
        <v>3.6999999999999998E-2</v>
      </c>
      <c r="G350">
        <v>3.6999999999999998E-2</v>
      </c>
    </row>
    <row r="351" spans="1:7">
      <c r="A351">
        <v>10</v>
      </c>
      <c r="B351" t="s">
        <v>985</v>
      </c>
      <c r="C351">
        <v>76</v>
      </c>
      <c r="D351">
        <v>2</v>
      </c>
      <c r="E351" t="s">
        <v>980</v>
      </c>
      <c r="F351" s="1">
        <v>4.0989999999999999E-5</v>
      </c>
      <c r="G351" s="1">
        <v>1.3080000000000001E-4</v>
      </c>
    </row>
    <row r="352" spans="1:7">
      <c r="A352">
        <v>10</v>
      </c>
      <c r="B352" t="s">
        <v>984</v>
      </c>
      <c r="C352">
        <v>85</v>
      </c>
      <c r="D352">
        <v>2</v>
      </c>
      <c r="E352" t="s">
        <v>980</v>
      </c>
      <c r="F352" s="1">
        <v>5.1270000000000002E-5</v>
      </c>
      <c r="G352" s="1">
        <v>1.3080000000000001E-4</v>
      </c>
    </row>
    <row r="353" spans="1:7">
      <c r="A353">
        <v>10</v>
      </c>
      <c r="B353" t="s">
        <v>363</v>
      </c>
      <c r="C353">
        <v>96</v>
      </c>
      <c r="D353">
        <v>2</v>
      </c>
      <c r="E353" t="s">
        <v>980</v>
      </c>
      <c r="F353" s="1">
        <v>6.5400000000000004E-5</v>
      </c>
      <c r="G353" s="1">
        <v>1.3080000000000001E-4</v>
      </c>
    </row>
    <row r="354" spans="1:7">
      <c r="A354">
        <v>10</v>
      </c>
      <c r="B354" t="s">
        <v>983</v>
      </c>
      <c r="C354">
        <v>136</v>
      </c>
      <c r="D354">
        <v>2</v>
      </c>
      <c r="E354" t="s">
        <v>980</v>
      </c>
      <c r="F354" s="1">
        <v>1.3129999999999999E-4</v>
      </c>
      <c r="G354" s="1">
        <v>1.371E-4</v>
      </c>
    </row>
    <row r="355" spans="1:7">
      <c r="A355">
        <v>10</v>
      </c>
      <c r="B355" t="s">
        <v>982</v>
      </c>
      <c r="C355">
        <v>139</v>
      </c>
      <c r="D355">
        <v>2</v>
      </c>
      <c r="E355" t="s">
        <v>980</v>
      </c>
      <c r="F355" s="1">
        <v>1.371E-4</v>
      </c>
      <c r="G355" s="1">
        <v>1.371E-4</v>
      </c>
    </row>
    <row r="356" spans="1:7">
      <c r="A356">
        <v>10</v>
      </c>
      <c r="B356" t="s">
        <v>981</v>
      </c>
      <c r="C356">
        <v>232</v>
      </c>
      <c r="D356">
        <v>2</v>
      </c>
      <c r="E356" t="s">
        <v>980</v>
      </c>
      <c r="F356" s="1">
        <v>3.8190000000000001E-4</v>
      </c>
      <c r="G356" s="1">
        <v>3.8190000000000001E-4</v>
      </c>
    </row>
    <row r="357" spans="1:7">
      <c r="A357">
        <v>10</v>
      </c>
      <c r="B357" t="s">
        <v>979</v>
      </c>
      <c r="C357">
        <v>13</v>
      </c>
      <c r="D357">
        <v>1</v>
      </c>
      <c r="E357" t="s">
        <v>633</v>
      </c>
      <c r="F357" s="1">
        <v>2.189E-3</v>
      </c>
      <c r="G357" s="1">
        <v>2.189E-3</v>
      </c>
    </row>
    <row r="358" spans="1:7">
      <c r="A358">
        <v>10</v>
      </c>
      <c r="B358" t="s">
        <v>978</v>
      </c>
      <c r="C358">
        <v>152</v>
      </c>
      <c r="D358">
        <v>1</v>
      </c>
      <c r="E358" t="s">
        <v>613</v>
      </c>
      <c r="F358">
        <v>2.5000000000000001E-2</v>
      </c>
      <c r="G358">
        <v>2.5000000000000001E-2</v>
      </c>
    </row>
    <row r="359" spans="1:7">
      <c r="A359">
        <v>11</v>
      </c>
      <c r="B359" t="s">
        <v>977</v>
      </c>
      <c r="C359">
        <v>41</v>
      </c>
      <c r="D359">
        <v>2</v>
      </c>
      <c r="E359" t="s">
        <v>976</v>
      </c>
      <c r="F359" s="1">
        <v>1.1929999999999999E-5</v>
      </c>
      <c r="G359" s="1">
        <v>4.6519999999999998E-4</v>
      </c>
    </row>
    <row r="360" spans="1:7">
      <c r="A360">
        <v>11</v>
      </c>
      <c r="B360" t="s">
        <v>975</v>
      </c>
      <c r="C360">
        <v>13</v>
      </c>
      <c r="D360">
        <v>1</v>
      </c>
      <c r="E360" t="s">
        <v>641</v>
      </c>
      <c r="F360" s="1">
        <v>2.189E-3</v>
      </c>
      <c r="G360">
        <v>1.2999999999999999E-2</v>
      </c>
    </row>
    <row r="361" spans="1:7">
      <c r="A361">
        <v>11</v>
      </c>
      <c r="B361" t="s">
        <v>974</v>
      </c>
      <c r="C361">
        <v>14</v>
      </c>
      <c r="D361">
        <v>1</v>
      </c>
      <c r="E361" t="s">
        <v>641</v>
      </c>
      <c r="F361" s="1">
        <v>2.3570000000000002E-3</v>
      </c>
      <c r="G361">
        <v>1.2999999999999999E-2</v>
      </c>
    </row>
    <row r="362" spans="1:7">
      <c r="A362">
        <v>11</v>
      </c>
      <c r="B362" t="s">
        <v>973</v>
      </c>
      <c r="C362">
        <v>15</v>
      </c>
      <c r="D362">
        <v>1</v>
      </c>
      <c r="E362" t="s">
        <v>737</v>
      </c>
      <c r="F362" s="1">
        <v>2.526E-3</v>
      </c>
      <c r="G362">
        <v>1.2999999999999999E-2</v>
      </c>
    </row>
    <row r="363" spans="1:7">
      <c r="A363">
        <v>11</v>
      </c>
      <c r="B363" t="s">
        <v>972</v>
      </c>
      <c r="C363">
        <v>28</v>
      </c>
      <c r="D363">
        <v>1</v>
      </c>
      <c r="E363" t="s">
        <v>737</v>
      </c>
      <c r="F363" s="1">
        <v>4.712E-3</v>
      </c>
      <c r="G363">
        <v>1.2999999999999999E-2</v>
      </c>
    </row>
    <row r="364" spans="1:7">
      <c r="A364">
        <v>11</v>
      </c>
      <c r="B364" t="s">
        <v>971</v>
      </c>
      <c r="C364">
        <v>35</v>
      </c>
      <c r="D364">
        <v>1</v>
      </c>
      <c r="E364" t="s">
        <v>737</v>
      </c>
      <c r="F364" s="1">
        <v>5.888E-3</v>
      </c>
      <c r="G364">
        <v>1.2999999999999999E-2</v>
      </c>
    </row>
    <row r="365" spans="1:7">
      <c r="A365">
        <v>11</v>
      </c>
      <c r="B365" t="s">
        <v>970</v>
      </c>
      <c r="C365">
        <v>37</v>
      </c>
      <c r="D365">
        <v>1</v>
      </c>
      <c r="E365" t="s">
        <v>737</v>
      </c>
      <c r="F365" s="1">
        <v>6.2240000000000004E-3</v>
      </c>
      <c r="G365">
        <v>1.2999999999999999E-2</v>
      </c>
    </row>
    <row r="366" spans="1:7">
      <c r="A366">
        <v>11</v>
      </c>
      <c r="B366" t="s">
        <v>969</v>
      </c>
      <c r="C366">
        <v>43</v>
      </c>
      <c r="D366">
        <v>1</v>
      </c>
      <c r="E366" t="s">
        <v>737</v>
      </c>
      <c r="F366" s="1">
        <v>7.2309999999999996E-3</v>
      </c>
      <c r="G366">
        <v>1.2999999999999999E-2</v>
      </c>
    </row>
    <row r="367" spans="1:7">
      <c r="A367">
        <v>11</v>
      </c>
      <c r="B367" t="s">
        <v>968</v>
      </c>
      <c r="C367">
        <v>51</v>
      </c>
      <c r="D367">
        <v>1</v>
      </c>
      <c r="E367" t="s">
        <v>737</v>
      </c>
      <c r="F367" s="1">
        <v>8.574E-3</v>
      </c>
      <c r="G367">
        <v>1.2999999999999999E-2</v>
      </c>
    </row>
    <row r="368" spans="1:7">
      <c r="A368">
        <v>11</v>
      </c>
      <c r="B368" t="s">
        <v>967</v>
      </c>
      <c r="C368">
        <v>57</v>
      </c>
      <c r="D368">
        <v>1</v>
      </c>
      <c r="E368" t="s">
        <v>641</v>
      </c>
      <c r="F368" s="1">
        <v>9.58E-3</v>
      </c>
      <c r="G368">
        <v>1.2999999999999999E-2</v>
      </c>
    </row>
    <row r="369" spans="1:7">
      <c r="A369">
        <v>11</v>
      </c>
      <c r="B369" t="s">
        <v>966</v>
      </c>
      <c r="C369">
        <v>58</v>
      </c>
      <c r="D369">
        <v>1</v>
      </c>
      <c r="E369" t="s">
        <v>737</v>
      </c>
      <c r="F369" s="1">
        <v>9.7479999999999997E-3</v>
      </c>
      <c r="G369">
        <v>1.2999999999999999E-2</v>
      </c>
    </row>
    <row r="370" spans="1:7">
      <c r="A370">
        <v>11</v>
      </c>
      <c r="B370" t="s">
        <v>965</v>
      </c>
      <c r="C370">
        <v>60</v>
      </c>
      <c r="D370">
        <v>1</v>
      </c>
      <c r="E370" t="s">
        <v>737</v>
      </c>
      <c r="F370">
        <v>0.01</v>
      </c>
      <c r="G370">
        <v>1.2999999999999999E-2</v>
      </c>
    </row>
    <row r="371" spans="1:7">
      <c r="A371">
        <v>11</v>
      </c>
      <c r="B371" t="s">
        <v>964</v>
      </c>
      <c r="C371">
        <v>63</v>
      </c>
      <c r="D371">
        <v>1</v>
      </c>
      <c r="E371" t="s">
        <v>737</v>
      </c>
      <c r="F371">
        <v>1.0999999999999999E-2</v>
      </c>
      <c r="G371">
        <v>1.2999999999999999E-2</v>
      </c>
    </row>
    <row r="372" spans="1:7">
      <c r="A372">
        <v>11</v>
      </c>
      <c r="B372" t="s">
        <v>963</v>
      </c>
      <c r="C372">
        <v>70</v>
      </c>
      <c r="D372">
        <v>1</v>
      </c>
      <c r="E372" t="s">
        <v>737</v>
      </c>
      <c r="F372">
        <v>1.2E-2</v>
      </c>
      <c r="G372">
        <v>1.2999999999999999E-2</v>
      </c>
    </row>
    <row r="373" spans="1:7">
      <c r="A373">
        <v>11</v>
      </c>
      <c r="B373" t="s">
        <v>962</v>
      </c>
      <c r="C373">
        <v>71</v>
      </c>
      <c r="D373">
        <v>1</v>
      </c>
      <c r="E373" t="s">
        <v>737</v>
      </c>
      <c r="F373">
        <v>1.2E-2</v>
      </c>
      <c r="G373">
        <v>1.2999999999999999E-2</v>
      </c>
    </row>
    <row r="374" spans="1:7">
      <c r="A374">
        <v>11</v>
      </c>
      <c r="B374" t="s">
        <v>961</v>
      </c>
      <c r="C374">
        <v>72</v>
      </c>
      <c r="D374">
        <v>1</v>
      </c>
      <c r="E374" t="s">
        <v>737</v>
      </c>
      <c r="F374">
        <v>1.2E-2</v>
      </c>
      <c r="G374">
        <v>1.2999999999999999E-2</v>
      </c>
    </row>
    <row r="375" spans="1:7">
      <c r="A375">
        <v>11</v>
      </c>
      <c r="B375" t="s">
        <v>960</v>
      </c>
      <c r="C375">
        <v>73</v>
      </c>
      <c r="D375">
        <v>1</v>
      </c>
      <c r="E375" t="s">
        <v>737</v>
      </c>
      <c r="F375">
        <v>1.2E-2</v>
      </c>
      <c r="G375">
        <v>1.2999999999999999E-2</v>
      </c>
    </row>
    <row r="376" spans="1:7">
      <c r="A376">
        <v>11</v>
      </c>
      <c r="B376" t="s">
        <v>959</v>
      </c>
      <c r="C376">
        <v>76</v>
      </c>
      <c r="D376">
        <v>1</v>
      </c>
      <c r="E376" t="s">
        <v>737</v>
      </c>
      <c r="F376">
        <v>1.2999999999999999E-2</v>
      </c>
      <c r="G376">
        <v>1.2999999999999999E-2</v>
      </c>
    </row>
    <row r="377" spans="1:7">
      <c r="A377">
        <v>11</v>
      </c>
      <c r="B377" t="s">
        <v>958</v>
      </c>
      <c r="C377">
        <v>79</v>
      </c>
      <c r="D377">
        <v>1</v>
      </c>
      <c r="E377" t="s">
        <v>737</v>
      </c>
      <c r="F377">
        <v>1.2999999999999999E-2</v>
      </c>
      <c r="G377">
        <v>1.2999999999999999E-2</v>
      </c>
    </row>
    <row r="378" spans="1:7">
      <c r="A378">
        <v>11</v>
      </c>
      <c r="B378" t="s">
        <v>957</v>
      </c>
      <c r="C378">
        <v>80</v>
      </c>
      <c r="D378">
        <v>1</v>
      </c>
      <c r="E378" t="s">
        <v>641</v>
      </c>
      <c r="F378">
        <v>1.2999999999999999E-2</v>
      </c>
      <c r="G378">
        <v>1.2999999999999999E-2</v>
      </c>
    </row>
    <row r="379" spans="1:7">
      <c r="A379">
        <v>11</v>
      </c>
      <c r="B379" t="s">
        <v>956</v>
      </c>
      <c r="C379">
        <v>82</v>
      </c>
      <c r="D379">
        <v>1</v>
      </c>
      <c r="E379" t="s">
        <v>737</v>
      </c>
      <c r="F379">
        <v>1.4E-2</v>
      </c>
      <c r="G379">
        <v>1.4E-2</v>
      </c>
    </row>
    <row r="380" spans="1:7">
      <c r="A380">
        <v>11</v>
      </c>
      <c r="B380" t="s">
        <v>955</v>
      </c>
      <c r="C380">
        <v>85</v>
      </c>
      <c r="D380">
        <v>1</v>
      </c>
      <c r="E380" t="s">
        <v>737</v>
      </c>
      <c r="F380">
        <v>1.4E-2</v>
      </c>
      <c r="G380">
        <v>1.4E-2</v>
      </c>
    </row>
    <row r="381" spans="1:7">
      <c r="A381">
        <v>11</v>
      </c>
      <c r="B381" t="s">
        <v>954</v>
      </c>
      <c r="C381">
        <v>97</v>
      </c>
      <c r="D381">
        <v>1</v>
      </c>
      <c r="E381" t="s">
        <v>737</v>
      </c>
      <c r="F381">
        <v>1.6E-2</v>
      </c>
      <c r="G381">
        <v>1.6E-2</v>
      </c>
    </row>
    <row r="382" spans="1:7">
      <c r="A382">
        <v>11</v>
      </c>
      <c r="B382" t="s">
        <v>953</v>
      </c>
      <c r="C382">
        <v>97</v>
      </c>
      <c r="D382">
        <v>1</v>
      </c>
      <c r="E382" t="s">
        <v>737</v>
      </c>
      <c r="F382">
        <v>1.6E-2</v>
      </c>
      <c r="G382">
        <v>1.6E-2</v>
      </c>
    </row>
    <row r="383" spans="1:7">
      <c r="A383">
        <v>11</v>
      </c>
      <c r="B383" t="s">
        <v>952</v>
      </c>
      <c r="C383">
        <v>109</v>
      </c>
      <c r="D383">
        <v>1</v>
      </c>
      <c r="E383" t="s">
        <v>737</v>
      </c>
      <c r="F383">
        <v>1.7999999999999999E-2</v>
      </c>
      <c r="G383">
        <v>1.7999999999999999E-2</v>
      </c>
    </row>
    <row r="384" spans="1:7">
      <c r="A384">
        <v>11</v>
      </c>
      <c r="B384" t="s">
        <v>951</v>
      </c>
      <c r="C384">
        <v>147</v>
      </c>
      <c r="D384">
        <v>1</v>
      </c>
      <c r="E384" t="s">
        <v>737</v>
      </c>
      <c r="F384">
        <v>2.5000000000000001E-2</v>
      </c>
      <c r="G384">
        <v>2.5000000000000001E-2</v>
      </c>
    </row>
    <row r="385" spans="1:7">
      <c r="A385">
        <v>11</v>
      </c>
      <c r="B385" t="s">
        <v>950</v>
      </c>
      <c r="C385">
        <v>149</v>
      </c>
      <c r="D385">
        <v>1</v>
      </c>
      <c r="E385" t="s">
        <v>737</v>
      </c>
      <c r="F385">
        <v>2.5000000000000001E-2</v>
      </c>
      <c r="G385">
        <v>2.5000000000000001E-2</v>
      </c>
    </row>
    <row r="386" spans="1:7">
      <c r="A386">
        <v>11</v>
      </c>
      <c r="B386" t="s">
        <v>949</v>
      </c>
      <c r="C386">
        <v>169</v>
      </c>
      <c r="D386">
        <v>1</v>
      </c>
      <c r="E386" t="s">
        <v>737</v>
      </c>
      <c r="F386">
        <v>2.8000000000000001E-2</v>
      </c>
      <c r="G386">
        <v>2.8000000000000001E-2</v>
      </c>
    </row>
    <row r="387" spans="1:7">
      <c r="A387">
        <v>11</v>
      </c>
      <c r="B387" t="s">
        <v>948</v>
      </c>
      <c r="C387">
        <v>201</v>
      </c>
      <c r="D387">
        <v>1</v>
      </c>
      <c r="E387" t="s">
        <v>737</v>
      </c>
      <c r="F387">
        <v>3.4000000000000002E-2</v>
      </c>
      <c r="G387">
        <v>3.4000000000000002E-2</v>
      </c>
    </row>
    <row r="388" spans="1:7">
      <c r="A388">
        <v>11</v>
      </c>
      <c r="B388" t="s">
        <v>947</v>
      </c>
      <c r="C388">
        <v>205</v>
      </c>
      <c r="D388">
        <v>1</v>
      </c>
      <c r="E388" t="s">
        <v>737</v>
      </c>
      <c r="F388">
        <v>3.4000000000000002E-2</v>
      </c>
      <c r="G388">
        <v>3.4000000000000002E-2</v>
      </c>
    </row>
    <row r="389" spans="1:7">
      <c r="A389">
        <v>11</v>
      </c>
      <c r="B389" t="s">
        <v>946</v>
      </c>
      <c r="C389">
        <v>232</v>
      </c>
      <c r="D389">
        <v>1</v>
      </c>
      <c r="E389" t="s">
        <v>737</v>
      </c>
      <c r="F389">
        <v>3.9E-2</v>
      </c>
      <c r="G389">
        <v>3.9E-2</v>
      </c>
    </row>
    <row r="390" spans="1:7">
      <c r="A390">
        <v>11</v>
      </c>
      <c r="B390" t="s">
        <v>945</v>
      </c>
      <c r="C390">
        <v>235</v>
      </c>
      <c r="D390">
        <v>1</v>
      </c>
      <c r="E390" t="s">
        <v>737</v>
      </c>
      <c r="F390">
        <v>3.9E-2</v>
      </c>
      <c r="G390">
        <v>3.9E-2</v>
      </c>
    </row>
    <row r="391" spans="1:7">
      <c r="A391">
        <v>11</v>
      </c>
      <c r="B391" t="s">
        <v>944</v>
      </c>
      <c r="C391">
        <v>240</v>
      </c>
      <c r="D391">
        <v>1</v>
      </c>
      <c r="E391" t="s">
        <v>737</v>
      </c>
      <c r="F391">
        <v>0.04</v>
      </c>
      <c r="G391">
        <v>0.04</v>
      </c>
    </row>
    <row r="392" spans="1:7" ht="15.75" thickBot="1">
      <c r="A392" s="5">
        <v>11</v>
      </c>
      <c r="B392" s="5" t="s">
        <v>943</v>
      </c>
      <c r="C392" s="5">
        <v>294</v>
      </c>
      <c r="D392" s="5">
        <v>1</v>
      </c>
      <c r="E392" s="5" t="s">
        <v>737</v>
      </c>
      <c r="F392" s="5">
        <v>4.9000000000000002E-2</v>
      </c>
      <c r="G392" s="5">
        <v>4.9000000000000002E-2</v>
      </c>
    </row>
  </sheetData>
  <sortState xmlns:xlrd2="http://schemas.microsoft.com/office/spreadsheetml/2017/richdata2" ref="A3:G392">
    <sortCondition ref="A3:A392"/>
    <sortCondition ref="F3:F392"/>
  </sortState>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80"/>
  <sheetViews>
    <sheetView workbookViewId="0">
      <pane ySplit="3" topLeftCell="A100" activePane="bottomLeft" state="frozen"/>
      <selection pane="bottomLeft"/>
    </sheetView>
  </sheetViews>
  <sheetFormatPr defaultRowHeight="15"/>
  <cols>
    <col min="1" max="1" width="22.28515625" bestFit="1" customWidth="1"/>
    <col min="2" max="2" width="13.7109375" bestFit="1" customWidth="1"/>
    <col min="3" max="3" width="66.5703125" customWidth="1"/>
    <col min="4" max="5" width="10.5703125" customWidth="1"/>
    <col min="6" max="6" width="56.28515625" customWidth="1"/>
  </cols>
  <sheetData>
    <row r="1" spans="1:8">
      <c r="A1" t="s">
        <v>3892</v>
      </c>
    </row>
    <row r="2" spans="1:8">
      <c r="A2" t="s">
        <v>3428</v>
      </c>
    </row>
    <row r="3" spans="1:8" s="3" customFormat="1" ht="30.75" thickBot="1">
      <c r="A3" s="9" t="s">
        <v>731</v>
      </c>
      <c r="B3" s="9" t="s">
        <v>483</v>
      </c>
      <c r="C3" s="9" t="s">
        <v>481</v>
      </c>
      <c r="D3" s="9" t="s">
        <v>486</v>
      </c>
      <c r="E3" s="9" t="s">
        <v>485</v>
      </c>
      <c r="F3" s="9" t="s">
        <v>487</v>
      </c>
      <c r="G3" s="9" t="s">
        <v>482</v>
      </c>
      <c r="H3" s="9" t="s">
        <v>484</v>
      </c>
    </row>
    <row r="4" spans="1:8">
      <c r="A4" t="s">
        <v>103</v>
      </c>
      <c r="B4" t="s">
        <v>104</v>
      </c>
      <c r="C4" t="s">
        <v>94</v>
      </c>
      <c r="D4">
        <v>43</v>
      </c>
      <c r="E4">
        <v>6</v>
      </c>
      <c r="F4" t="s">
        <v>95</v>
      </c>
      <c r="G4" s="1">
        <v>3.3000000000000002E-9</v>
      </c>
      <c r="H4" s="1">
        <v>7.6199999999999999E-6</v>
      </c>
    </row>
    <row r="5" spans="1:8">
      <c r="A5" t="s">
        <v>103</v>
      </c>
      <c r="B5" t="s">
        <v>122</v>
      </c>
      <c r="C5" t="s">
        <v>100</v>
      </c>
      <c r="D5">
        <v>2035</v>
      </c>
      <c r="E5">
        <v>21</v>
      </c>
      <c r="F5" t="s">
        <v>121</v>
      </c>
      <c r="G5" s="1">
        <v>1.8600000000000001E-8</v>
      </c>
      <c r="H5" s="1">
        <v>2.1500000000000001E-5</v>
      </c>
    </row>
    <row r="6" spans="1:8">
      <c r="A6" t="s">
        <v>103</v>
      </c>
      <c r="B6" t="s">
        <v>200</v>
      </c>
      <c r="C6" t="s">
        <v>198</v>
      </c>
      <c r="D6">
        <v>4</v>
      </c>
      <c r="E6">
        <v>3</v>
      </c>
      <c r="F6" t="s">
        <v>199</v>
      </c>
      <c r="G6" s="1">
        <v>6.0999999999999998E-7</v>
      </c>
      <c r="H6" s="1">
        <v>4.6999999999999999E-4</v>
      </c>
    </row>
    <row r="7" spans="1:8">
      <c r="A7" t="s">
        <v>103</v>
      </c>
      <c r="B7" t="s">
        <v>205</v>
      </c>
      <c r="C7" t="s">
        <v>204</v>
      </c>
      <c r="D7">
        <v>5</v>
      </c>
      <c r="E7">
        <v>3</v>
      </c>
      <c r="F7" t="s">
        <v>199</v>
      </c>
      <c r="G7" s="1">
        <v>9.7399999999999991E-7</v>
      </c>
      <c r="H7" s="1">
        <v>5.5999999999999995E-4</v>
      </c>
    </row>
    <row r="8" spans="1:8">
      <c r="A8" t="s">
        <v>103</v>
      </c>
      <c r="B8" t="s">
        <v>337</v>
      </c>
      <c r="C8" t="s">
        <v>335</v>
      </c>
      <c r="D8">
        <v>116</v>
      </c>
      <c r="E8">
        <v>5</v>
      </c>
      <c r="F8" t="s">
        <v>336</v>
      </c>
      <c r="G8" s="1">
        <v>1.6900000000000001E-5</v>
      </c>
      <c r="H8">
        <v>7.7999999999999996E-3</v>
      </c>
    </row>
    <row r="9" spans="1:8">
      <c r="A9" t="s">
        <v>103</v>
      </c>
      <c r="B9" t="s">
        <v>357</v>
      </c>
      <c r="C9" t="s">
        <v>183</v>
      </c>
      <c r="D9">
        <v>73</v>
      </c>
      <c r="E9">
        <v>4</v>
      </c>
      <c r="F9" t="s">
        <v>356</v>
      </c>
      <c r="G9" s="1">
        <v>5.1499999999999998E-5</v>
      </c>
      <c r="H9">
        <v>1.4E-2</v>
      </c>
    </row>
    <row r="10" spans="1:8">
      <c r="A10" t="s">
        <v>103</v>
      </c>
      <c r="B10" t="s">
        <v>359</v>
      </c>
      <c r="C10" t="s">
        <v>228</v>
      </c>
      <c r="D10">
        <v>230</v>
      </c>
      <c r="E10">
        <v>6</v>
      </c>
      <c r="F10" t="s">
        <v>358</v>
      </c>
      <c r="G10" s="1">
        <v>3.65E-5</v>
      </c>
      <c r="H10">
        <v>1.4E-2</v>
      </c>
    </row>
    <row r="11" spans="1:8">
      <c r="A11" t="s">
        <v>103</v>
      </c>
      <c r="B11" t="s">
        <v>397</v>
      </c>
      <c r="C11" t="s">
        <v>396</v>
      </c>
      <c r="D11">
        <v>4</v>
      </c>
      <c r="E11">
        <v>2</v>
      </c>
      <c r="F11" t="s">
        <v>342</v>
      </c>
      <c r="G11" s="1">
        <v>1E-4</v>
      </c>
      <c r="H11">
        <v>2.3699999999999999E-2</v>
      </c>
    </row>
    <row r="12" spans="1:8">
      <c r="A12" t="s">
        <v>103</v>
      </c>
      <c r="B12" t="s">
        <v>403</v>
      </c>
      <c r="C12" t="s">
        <v>401</v>
      </c>
      <c r="D12">
        <v>92</v>
      </c>
      <c r="E12">
        <v>4</v>
      </c>
      <c r="F12" t="s">
        <v>402</v>
      </c>
      <c r="G12" s="1">
        <v>1.2E-4</v>
      </c>
      <c r="H12">
        <v>2.5600000000000001E-2</v>
      </c>
    </row>
    <row r="13" spans="1:8">
      <c r="A13" t="s">
        <v>103</v>
      </c>
      <c r="B13" t="s">
        <v>470</v>
      </c>
      <c r="C13" t="s">
        <v>97</v>
      </c>
      <c r="D13">
        <v>985</v>
      </c>
      <c r="E13">
        <v>10</v>
      </c>
      <c r="F13" t="s">
        <v>469</v>
      </c>
      <c r="G13" s="1">
        <v>2.4000000000000001E-4</v>
      </c>
      <c r="H13">
        <v>4.6899999999999997E-2</v>
      </c>
    </row>
    <row r="14" spans="1:8">
      <c r="A14" t="s">
        <v>39</v>
      </c>
      <c r="B14" t="s">
        <v>42</v>
      </c>
      <c r="C14" t="s">
        <v>40</v>
      </c>
      <c r="D14">
        <v>5</v>
      </c>
      <c r="E14">
        <v>5</v>
      </c>
      <c r="F14" t="s">
        <v>41</v>
      </c>
      <c r="G14" s="1">
        <v>2.6800000000000001E-11</v>
      </c>
      <c r="H14" s="1">
        <v>1.17E-7</v>
      </c>
    </row>
    <row r="15" spans="1:8">
      <c r="A15" t="s">
        <v>39</v>
      </c>
      <c r="B15" t="s">
        <v>106</v>
      </c>
      <c r="C15" t="s">
        <v>105</v>
      </c>
      <c r="D15">
        <v>46</v>
      </c>
      <c r="E15">
        <v>6</v>
      </c>
      <c r="F15" t="s">
        <v>73</v>
      </c>
      <c r="G15" s="1">
        <v>4.7799999999999996E-9</v>
      </c>
      <c r="H15" s="1">
        <v>1.04E-5</v>
      </c>
    </row>
    <row r="16" spans="1:8">
      <c r="A16" t="s">
        <v>39</v>
      </c>
      <c r="B16" t="s">
        <v>348</v>
      </c>
      <c r="C16" t="s">
        <v>346</v>
      </c>
      <c r="D16">
        <v>534</v>
      </c>
      <c r="E16">
        <v>9</v>
      </c>
      <c r="F16" t="s">
        <v>347</v>
      </c>
      <c r="G16" s="1">
        <v>1.1399999999999999E-5</v>
      </c>
      <c r="H16">
        <v>1.24E-2</v>
      </c>
    </row>
    <row r="17" spans="1:8">
      <c r="A17" t="s">
        <v>39</v>
      </c>
      <c r="B17" t="s">
        <v>434</v>
      </c>
      <c r="C17" t="s">
        <v>114</v>
      </c>
      <c r="D17">
        <v>2</v>
      </c>
      <c r="E17">
        <v>2</v>
      </c>
      <c r="F17" t="s">
        <v>433</v>
      </c>
      <c r="G17" s="1">
        <v>4.1199999999999999E-5</v>
      </c>
      <c r="H17">
        <v>3.5299999999999998E-2</v>
      </c>
    </row>
    <row r="18" spans="1:8">
      <c r="A18" t="s">
        <v>39</v>
      </c>
      <c r="B18" t="s">
        <v>437</v>
      </c>
      <c r="C18" t="s">
        <v>435</v>
      </c>
      <c r="D18">
        <v>2</v>
      </c>
      <c r="E18">
        <v>2</v>
      </c>
      <c r="F18" t="s">
        <v>436</v>
      </c>
      <c r="G18" s="1">
        <v>4.1199999999999999E-5</v>
      </c>
      <c r="H18">
        <v>3.5299999999999998E-2</v>
      </c>
    </row>
    <row r="19" spans="1:8">
      <c r="A19" t="s">
        <v>39</v>
      </c>
      <c r="B19" t="s">
        <v>440</v>
      </c>
      <c r="C19" t="s">
        <v>438</v>
      </c>
      <c r="D19">
        <v>481</v>
      </c>
      <c r="E19">
        <v>8</v>
      </c>
      <c r="F19" t="s">
        <v>439</v>
      </c>
      <c r="G19" s="1">
        <v>4.0399999999999999E-5</v>
      </c>
      <c r="H19">
        <v>3.5299999999999998E-2</v>
      </c>
    </row>
    <row r="20" spans="1:8">
      <c r="A20" t="s">
        <v>11</v>
      </c>
      <c r="B20" t="s">
        <v>14</v>
      </c>
      <c r="C20" t="s">
        <v>12</v>
      </c>
      <c r="D20">
        <v>268</v>
      </c>
      <c r="E20">
        <v>16</v>
      </c>
      <c r="F20" t="s">
        <v>13</v>
      </c>
      <c r="G20" s="1">
        <v>1.5799999999999999E-17</v>
      </c>
      <c r="H20" s="1">
        <v>2.0299999999999999E-13</v>
      </c>
    </row>
    <row r="21" spans="1:8">
      <c r="A21" t="s">
        <v>11</v>
      </c>
      <c r="B21" t="s">
        <v>17</v>
      </c>
      <c r="C21" t="s">
        <v>15</v>
      </c>
      <c r="D21">
        <v>226</v>
      </c>
      <c r="E21">
        <v>15</v>
      </c>
      <c r="F21" t="s">
        <v>16</v>
      </c>
      <c r="G21" s="1">
        <v>4.2299999999999998E-17</v>
      </c>
      <c r="H21" s="1">
        <v>2.72E-13</v>
      </c>
    </row>
    <row r="22" spans="1:8">
      <c r="A22" t="s">
        <v>11</v>
      </c>
      <c r="B22" t="s">
        <v>22</v>
      </c>
      <c r="C22" t="s">
        <v>20</v>
      </c>
      <c r="D22">
        <v>113</v>
      </c>
      <c r="E22">
        <v>11</v>
      </c>
      <c r="F22" t="s">
        <v>21</v>
      </c>
      <c r="G22" s="1">
        <v>1.9899999999999999E-14</v>
      </c>
      <c r="H22" s="1">
        <v>4.2500000000000002E-11</v>
      </c>
    </row>
    <row r="23" spans="1:8">
      <c r="A23" t="s">
        <v>11</v>
      </c>
      <c r="B23" t="s">
        <v>35</v>
      </c>
      <c r="C23" t="s">
        <v>33</v>
      </c>
      <c r="D23">
        <v>1296</v>
      </c>
      <c r="E23">
        <v>20</v>
      </c>
      <c r="F23" t="s">
        <v>34</v>
      </c>
      <c r="G23" s="1">
        <v>4.6900000000000001E-11</v>
      </c>
      <c r="H23" s="1">
        <v>7.5300000000000006E-8</v>
      </c>
    </row>
    <row r="24" spans="1:8">
      <c r="A24" t="s">
        <v>11</v>
      </c>
      <c r="B24" t="s">
        <v>45</v>
      </c>
      <c r="C24" t="s">
        <v>43</v>
      </c>
      <c r="D24">
        <v>900</v>
      </c>
      <c r="E24">
        <v>17</v>
      </c>
      <c r="F24" t="s">
        <v>44</v>
      </c>
      <c r="G24" s="1">
        <v>9.8199999999999994E-11</v>
      </c>
      <c r="H24" s="1">
        <v>1.4000000000000001E-7</v>
      </c>
    </row>
    <row r="25" spans="1:8">
      <c r="A25" t="s">
        <v>11</v>
      </c>
      <c r="B25" t="s">
        <v>54</v>
      </c>
      <c r="C25" t="s">
        <v>52</v>
      </c>
      <c r="D25">
        <v>275</v>
      </c>
      <c r="E25">
        <v>11</v>
      </c>
      <c r="F25" t="s">
        <v>53</v>
      </c>
      <c r="G25" s="1">
        <v>1.86E-10</v>
      </c>
      <c r="H25" s="1">
        <v>2.3799999999999999E-7</v>
      </c>
    </row>
    <row r="26" spans="1:8">
      <c r="A26" t="s">
        <v>11</v>
      </c>
      <c r="B26" t="s">
        <v>57</v>
      </c>
      <c r="C26" t="s">
        <v>55</v>
      </c>
      <c r="D26">
        <v>1256</v>
      </c>
      <c r="E26">
        <v>19</v>
      </c>
      <c r="F26" t="s">
        <v>56</v>
      </c>
      <c r="G26" s="1">
        <v>2.3700000000000001E-10</v>
      </c>
      <c r="H26" s="1">
        <v>2.7599999999999998E-7</v>
      </c>
    </row>
    <row r="27" spans="1:8">
      <c r="A27" t="s">
        <v>11</v>
      </c>
      <c r="B27" t="s">
        <v>60</v>
      </c>
      <c r="C27" t="s">
        <v>58</v>
      </c>
      <c r="D27">
        <v>1109</v>
      </c>
      <c r="E27">
        <v>18</v>
      </c>
      <c r="F27" t="s">
        <v>59</v>
      </c>
      <c r="G27" s="1">
        <v>2.69E-10</v>
      </c>
      <c r="H27" s="1">
        <v>2.7599999999999998E-7</v>
      </c>
    </row>
    <row r="28" spans="1:8">
      <c r="A28" t="s">
        <v>11</v>
      </c>
      <c r="B28" t="s">
        <v>63</v>
      </c>
      <c r="C28" t="s">
        <v>61</v>
      </c>
      <c r="D28">
        <v>160</v>
      </c>
      <c r="E28">
        <v>9</v>
      </c>
      <c r="F28" t="s">
        <v>62</v>
      </c>
      <c r="G28" s="1">
        <v>5.6500000000000001E-10</v>
      </c>
      <c r="H28" s="1">
        <v>4.8400000000000005E-7</v>
      </c>
    </row>
    <row r="29" spans="1:8">
      <c r="A29" t="s">
        <v>11</v>
      </c>
      <c r="B29" t="s">
        <v>77</v>
      </c>
      <c r="C29" t="s">
        <v>75</v>
      </c>
      <c r="D29">
        <v>1588</v>
      </c>
      <c r="E29">
        <v>20</v>
      </c>
      <c r="F29" t="s">
        <v>76</v>
      </c>
      <c r="G29" s="1">
        <v>1.63E-9</v>
      </c>
      <c r="H29" s="1">
        <v>1.31E-6</v>
      </c>
    </row>
    <row r="30" spans="1:8">
      <c r="A30" t="s">
        <v>11</v>
      </c>
      <c r="B30" t="s">
        <v>89</v>
      </c>
      <c r="C30" t="s">
        <v>87</v>
      </c>
      <c r="D30">
        <v>2310</v>
      </c>
      <c r="E30">
        <v>23</v>
      </c>
      <c r="F30" t="s">
        <v>88</v>
      </c>
      <c r="G30" s="1">
        <v>5.3899999999999998E-9</v>
      </c>
      <c r="H30" s="1">
        <v>4.07E-6</v>
      </c>
    </row>
    <row r="31" spans="1:8">
      <c r="A31" t="s">
        <v>11</v>
      </c>
      <c r="B31" t="s">
        <v>92</v>
      </c>
      <c r="C31" t="s">
        <v>90</v>
      </c>
      <c r="D31">
        <v>1899</v>
      </c>
      <c r="E31">
        <v>21</v>
      </c>
      <c r="F31" t="s">
        <v>91</v>
      </c>
      <c r="G31" s="1">
        <v>5.5100000000000002E-9</v>
      </c>
      <c r="H31" s="1">
        <v>4.07E-6</v>
      </c>
    </row>
    <row r="32" spans="1:8">
      <c r="A32" t="s">
        <v>11</v>
      </c>
      <c r="B32" t="s">
        <v>109</v>
      </c>
      <c r="C32" t="s">
        <v>107</v>
      </c>
      <c r="D32">
        <v>969</v>
      </c>
      <c r="E32">
        <v>15</v>
      </c>
      <c r="F32" t="s">
        <v>108</v>
      </c>
      <c r="G32" s="1">
        <v>2.25E-8</v>
      </c>
      <c r="H32" s="1">
        <v>1.52E-5</v>
      </c>
    </row>
    <row r="33" spans="1:8">
      <c r="A33" t="s">
        <v>11</v>
      </c>
      <c r="B33" t="s">
        <v>139</v>
      </c>
      <c r="C33" t="s">
        <v>137</v>
      </c>
      <c r="D33">
        <v>277</v>
      </c>
      <c r="E33">
        <v>9</v>
      </c>
      <c r="F33" t="s">
        <v>138</v>
      </c>
      <c r="G33" s="1">
        <v>5.5700000000000002E-8</v>
      </c>
      <c r="H33" s="1">
        <v>3.5800000000000003E-5</v>
      </c>
    </row>
    <row r="34" spans="1:8">
      <c r="A34" t="s">
        <v>11</v>
      </c>
      <c r="B34" t="s">
        <v>142</v>
      </c>
      <c r="C34" t="s">
        <v>140</v>
      </c>
      <c r="D34">
        <v>11</v>
      </c>
      <c r="E34">
        <v>4</v>
      </c>
      <c r="F34" t="s">
        <v>141</v>
      </c>
      <c r="G34" s="1">
        <v>5.8600000000000002E-8</v>
      </c>
      <c r="H34" s="1">
        <v>3.5899999999999998E-5</v>
      </c>
    </row>
    <row r="35" spans="1:8">
      <c r="A35" t="s">
        <v>11</v>
      </c>
      <c r="B35" t="s">
        <v>145</v>
      </c>
      <c r="C35" t="s">
        <v>143</v>
      </c>
      <c r="D35">
        <v>1054</v>
      </c>
      <c r="E35">
        <v>15</v>
      </c>
      <c r="F35" t="s">
        <v>144</v>
      </c>
      <c r="G35" s="1">
        <v>6.7200000000000006E-8</v>
      </c>
      <c r="H35" s="1">
        <v>3.9199999999999997E-5</v>
      </c>
    </row>
    <row r="36" spans="1:8">
      <c r="A36" t="s">
        <v>11</v>
      </c>
      <c r="B36" t="s">
        <v>151</v>
      </c>
      <c r="C36" t="s">
        <v>149</v>
      </c>
      <c r="D36">
        <v>641</v>
      </c>
      <c r="E36">
        <v>12</v>
      </c>
      <c r="F36" t="s">
        <v>150</v>
      </c>
      <c r="G36" s="1">
        <v>1.02E-7</v>
      </c>
      <c r="H36" s="1">
        <v>5.6900000000000001E-5</v>
      </c>
    </row>
    <row r="37" spans="1:8">
      <c r="A37" t="s">
        <v>11</v>
      </c>
      <c r="B37" t="s">
        <v>154</v>
      </c>
      <c r="C37" t="s">
        <v>152</v>
      </c>
      <c r="D37">
        <v>2481</v>
      </c>
      <c r="E37">
        <v>22</v>
      </c>
      <c r="F37" t="s">
        <v>153</v>
      </c>
      <c r="G37" s="1">
        <v>1.12E-7</v>
      </c>
      <c r="H37" s="1">
        <v>5.7599999999999997E-5</v>
      </c>
    </row>
    <row r="38" spans="1:8">
      <c r="A38" t="s">
        <v>11</v>
      </c>
      <c r="B38" t="s">
        <v>170</v>
      </c>
      <c r="C38" t="s">
        <v>168</v>
      </c>
      <c r="D38">
        <v>703</v>
      </c>
      <c r="E38">
        <v>12</v>
      </c>
      <c r="F38" t="s">
        <v>169</v>
      </c>
      <c r="G38" s="1">
        <v>2.7099999999999998E-7</v>
      </c>
      <c r="H38" s="1">
        <v>1.2999999999999999E-4</v>
      </c>
    </row>
    <row r="39" spans="1:8">
      <c r="A39" t="s">
        <v>11</v>
      </c>
      <c r="B39" t="s">
        <v>182</v>
      </c>
      <c r="C39" t="s">
        <v>180</v>
      </c>
      <c r="D39">
        <v>108</v>
      </c>
      <c r="E39">
        <v>6</v>
      </c>
      <c r="F39" t="s">
        <v>181</v>
      </c>
      <c r="G39" s="1">
        <v>5.5199999999999997E-7</v>
      </c>
      <c r="H39" s="1">
        <v>2.5000000000000001E-4</v>
      </c>
    </row>
    <row r="40" spans="1:8">
      <c r="A40" t="s">
        <v>11</v>
      </c>
      <c r="B40" t="s">
        <v>208</v>
      </c>
      <c r="C40" t="s">
        <v>206</v>
      </c>
      <c r="D40">
        <v>418</v>
      </c>
      <c r="E40">
        <v>9</v>
      </c>
      <c r="F40" t="s">
        <v>207</v>
      </c>
      <c r="G40" s="1">
        <v>1.6199999999999999E-6</v>
      </c>
      <c r="H40" s="1">
        <v>7.2000000000000005E-4</v>
      </c>
    </row>
    <row r="41" spans="1:8">
      <c r="A41" t="s">
        <v>11</v>
      </c>
      <c r="B41" t="s">
        <v>211</v>
      </c>
      <c r="C41" t="s">
        <v>209</v>
      </c>
      <c r="D41">
        <v>418</v>
      </c>
      <c r="E41">
        <v>9</v>
      </c>
      <c r="F41" t="s">
        <v>210</v>
      </c>
      <c r="G41" s="1">
        <v>1.6199999999999999E-6</v>
      </c>
      <c r="H41" s="1">
        <v>7.2000000000000005E-4</v>
      </c>
    </row>
    <row r="42" spans="1:8">
      <c r="A42" t="s">
        <v>11</v>
      </c>
      <c r="B42" t="s">
        <v>227</v>
      </c>
      <c r="C42" t="s">
        <v>225</v>
      </c>
      <c r="D42">
        <v>3485</v>
      </c>
      <c r="E42">
        <v>24</v>
      </c>
      <c r="F42" t="s">
        <v>226</v>
      </c>
      <c r="G42" s="1">
        <v>2.4899999999999999E-6</v>
      </c>
      <c r="H42">
        <v>1E-3</v>
      </c>
    </row>
    <row r="43" spans="1:8">
      <c r="A43" t="s">
        <v>11</v>
      </c>
      <c r="B43" t="s">
        <v>250</v>
      </c>
      <c r="C43" t="s">
        <v>231</v>
      </c>
      <c r="D43">
        <v>484</v>
      </c>
      <c r="E43">
        <v>9</v>
      </c>
      <c r="F43" t="s">
        <v>232</v>
      </c>
      <c r="G43" s="1">
        <v>5.2299999999999999E-6</v>
      </c>
      <c r="H43">
        <v>1.9E-3</v>
      </c>
    </row>
    <row r="44" spans="1:8">
      <c r="A44" t="s">
        <v>11</v>
      </c>
      <c r="B44" t="s">
        <v>257</v>
      </c>
      <c r="C44" t="s">
        <v>255</v>
      </c>
      <c r="D44">
        <v>626</v>
      </c>
      <c r="E44">
        <v>10</v>
      </c>
      <c r="F44" t="s">
        <v>256</v>
      </c>
      <c r="G44" s="1">
        <v>5.5300000000000004E-6</v>
      </c>
      <c r="H44">
        <v>2E-3</v>
      </c>
    </row>
    <row r="45" spans="1:8">
      <c r="A45" t="s">
        <v>11</v>
      </c>
      <c r="B45" t="s">
        <v>260</v>
      </c>
      <c r="C45" t="s">
        <v>258</v>
      </c>
      <c r="D45">
        <v>634</v>
      </c>
      <c r="E45">
        <v>10</v>
      </c>
      <c r="F45" t="s">
        <v>259</v>
      </c>
      <c r="G45" s="1">
        <v>6.1700000000000002E-6</v>
      </c>
      <c r="H45">
        <v>2E-3</v>
      </c>
    </row>
    <row r="46" spans="1:8">
      <c r="A46" t="s">
        <v>11</v>
      </c>
      <c r="B46" t="s">
        <v>263</v>
      </c>
      <c r="C46" t="s">
        <v>261</v>
      </c>
      <c r="D46">
        <v>91</v>
      </c>
      <c r="E46">
        <v>5</v>
      </c>
      <c r="F46" t="s">
        <v>262</v>
      </c>
      <c r="G46" s="1">
        <v>5.4700000000000001E-6</v>
      </c>
      <c r="H46">
        <v>2E-3</v>
      </c>
    </row>
    <row r="47" spans="1:8">
      <c r="A47" t="s">
        <v>11</v>
      </c>
      <c r="B47" t="s">
        <v>281</v>
      </c>
      <c r="C47" t="s">
        <v>279</v>
      </c>
      <c r="D47">
        <v>1013</v>
      </c>
      <c r="E47">
        <v>12</v>
      </c>
      <c r="F47" t="s">
        <v>280</v>
      </c>
      <c r="G47" s="1">
        <v>1.15E-5</v>
      </c>
      <c r="H47">
        <v>3.0999999999999999E-3</v>
      </c>
    </row>
    <row r="48" spans="1:8">
      <c r="A48" t="s">
        <v>11</v>
      </c>
      <c r="B48" t="s">
        <v>296</v>
      </c>
      <c r="C48" t="s">
        <v>294</v>
      </c>
      <c r="D48">
        <v>113</v>
      </c>
      <c r="E48">
        <v>5</v>
      </c>
      <c r="F48" t="s">
        <v>295</v>
      </c>
      <c r="G48" s="1">
        <v>1.5E-5</v>
      </c>
      <c r="H48">
        <v>3.8999999999999998E-3</v>
      </c>
    </row>
    <row r="49" spans="1:8">
      <c r="A49" t="s">
        <v>11</v>
      </c>
      <c r="B49" t="s">
        <v>334</v>
      </c>
      <c r="C49" t="s">
        <v>332</v>
      </c>
      <c r="D49">
        <v>929</v>
      </c>
      <c r="E49">
        <v>11</v>
      </c>
      <c r="F49" t="s">
        <v>333</v>
      </c>
      <c r="G49" s="1">
        <v>2.8600000000000001E-5</v>
      </c>
      <c r="H49">
        <v>7.1000000000000004E-3</v>
      </c>
    </row>
    <row r="50" spans="1:8">
      <c r="A50" t="s">
        <v>11</v>
      </c>
      <c r="B50" t="s">
        <v>343</v>
      </c>
      <c r="C50" t="s">
        <v>341</v>
      </c>
      <c r="D50">
        <v>2</v>
      </c>
      <c r="E50">
        <v>2</v>
      </c>
      <c r="F50" t="s">
        <v>342</v>
      </c>
      <c r="G50" s="1">
        <v>4.1199999999999999E-5</v>
      </c>
      <c r="H50">
        <v>0.01</v>
      </c>
    </row>
    <row r="51" spans="1:8">
      <c r="A51" t="s">
        <v>11</v>
      </c>
      <c r="B51" t="s">
        <v>362</v>
      </c>
      <c r="C51" t="s">
        <v>360</v>
      </c>
      <c r="D51">
        <v>515</v>
      </c>
      <c r="E51">
        <v>8</v>
      </c>
      <c r="F51" t="s">
        <v>361</v>
      </c>
      <c r="G51" s="1">
        <v>6.4800000000000003E-5</v>
      </c>
      <c r="H51">
        <v>1.5100000000000001E-2</v>
      </c>
    </row>
    <row r="52" spans="1:8">
      <c r="A52" t="s">
        <v>11</v>
      </c>
      <c r="B52" t="s">
        <v>374</v>
      </c>
      <c r="C52" t="s">
        <v>372</v>
      </c>
      <c r="D52">
        <v>81</v>
      </c>
      <c r="E52">
        <v>4</v>
      </c>
      <c r="F52" t="s">
        <v>373</v>
      </c>
      <c r="G52" s="1">
        <v>7.5799999999999999E-5</v>
      </c>
      <c r="H52">
        <v>1.7399999999999999E-2</v>
      </c>
    </row>
    <row r="53" spans="1:8">
      <c r="A53" t="s">
        <v>11</v>
      </c>
      <c r="B53" t="s">
        <v>383</v>
      </c>
      <c r="C53" t="s">
        <v>382</v>
      </c>
      <c r="D53">
        <v>4</v>
      </c>
      <c r="E53">
        <v>2</v>
      </c>
      <c r="F53" t="s">
        <v>342</v>
      </c>
      <c r="G53" s="1">
        <v>1E-4</v>
      </c>
      <c r="H53">
        <v>2.2700000000000001E-2</v>
      </c>
    </row>
    <row r="54" spans="1:8">
      <c r="A54" t="s">
        <v>11</v>
      </c>
      <c r="B54" t="s">
        <v>392</v>
      </c>
      <c r="C54" t="s">
        <v>390</v>
      </c>
      <c r="D54">
        <v>32</v>
      </c>
      <c r="E54">
        <v>3</v>
      </c>
      <c r="F54" t="s">
        <v>391</v>
      </c>
      <c r="G54" s="1">
        <v>1.1E-4</v>
      </c>
      <c r="H54">
        <v>2.3199999999999998E-2</v>
      </c>
    </row>
    <row r="55" spans="1:8">
      <c r="A55" t="s">
        <v>11</v>
      </c>
      <c r="B55" t="s">
        <v>395</v>
      </c>
      <c r="C55" t="s">
        <v>393</v>
      </c>
      <c r="D55">
        <v>3197</v>
      </c>
      <c r="E55">
        <v>20</v>
      </c>
      <c r="F55" t="s">
        <v>394</v>
      </c>
      <c r="G55" s="1">
        <v>1.1E-4</v>
      </c>
      <c r="H55">
        <v>2.3400000000000001E-2</v>
      </c>
    </row>
    <row r="56" spans="1:8">
      <c r="A56" t="s">
        <v>11</v>
      </c>
      <c r="B56" t="s">
        <v>409</v>
      </c>
      <c r="C56" t="s">
        <v>407</v>
      </c>
      <c r="D56">
        <v>293</v>
      </c>
      <c r="E56">
        <v>6</v>
      </c>
      <c r="F56" t="s">
        <v>408</v>
      </c>
      <c r="G56" s="1">
        <v>1.2999999999999999E-4</v>
      </c>
      <c r="H56">
        <v>2.7900000000000001E-2</v>
      </c>
    </row>
    <row r="57" spans="1:8">
      <c r="A57" t="s">
        <v>11</v>
      </c>
      <c r="B57" t="s">
        <v>423</v>
      </c>
      <c r="C57" t="s">
        <v>421</v>
      </c>
      <c r="D57">
        <v>98</v>
      </c>
      <c r="E57">
        <v>4</v>
      </c>
      <c r="F57" t="s">
        <v>422</v>
      </c>
      <c r="G57" s="1">
        <v>1.4999999999999999E-4</v>
      </c>
      <c r="H57">
        <v>3.04E-2</v>
      </c>
    </row>
    <row r="58" spans="1:8">
      <c r="A58" t="s">
        <v>11</v>
      </c>
      <c r="B58" t="s">
        <v>429</v>
      </c>
      <c r="C58" t="s">
        <v>427</v>
      </c>
      <c r="D58">
        <v>2257</v>
      </c>
      <c r="E58">
        <v>16</v>
      </c>
      <c r="F58" t="s">
        <v>428</v>
      </c>
      <c r="G58" s="1">
        <v>1.7000000000000001E-4</v>
      </c>
      <c r="H58">
        <v>3.3799999999999997E-2</v>
      </c>
    </row>
    <row r="59" spans="1:8">
      <c r="A59" t="s">
        <v>11</v>
      </c>
      <c r="B59" t="s">
        <v>442</v>
      </c>
      <c r="C59" t="s">
        <v>441</v>
      </c>
      <c r="D59">
        <v>6</v>
      </c>
      <c r="E59">
        <v>2</v>
      </c>
      <c r="F59" t="s">
        <v>342</v>
      </c>
      <c r="G59" s="1">
        <v>1.9000000000000001E-4</v>
      </c>
      <c r="H59">
        <v>3.6600000000000001E-2</v>
      </c>
    </row>
    <row r="60" spans="1:8">
      <c r="A60" t="s">
        <v>11</v>
      </c>
      <c r="B60" t="s">
        <v>459</v>
      </c>
      <c r="C60" t="s">
        <v>457</v>
      </c>
      <c r="D60">
        <v>7</v>
      </c>
      <c r="E60">
        <v>2</v>
      </c>
      <c r="F60" t="s">
        <v>458</v>
      </c>
      <c r="G60" s="1">
        <v>2.5000000000000001E-4</v>
      </c>
      <c r="H60">
        <v>4.4400000000000002E-2</v>
      </c>
    </row>
    <row r="61" spans="1:8">
      <c r="A61" t="s">
        <v>11</v>
      </c>
      <c r="B61" t="s">
        <v>462</v>
      </c>
      <c r="C61" t="s">
        <v>460</v>
      </c>
      <c r="D61">
        <v>43</v>
      </c>
      <c r="E61">
        <v>3</v>
      </c>
      <c r="F61" t="s">
        <v>461</v>
      </c>
      <c r="G61" s="1">
        <v>2.5000000000000001E-4</v>
      </c>
      <c r="H61">
        <v>4.4400000000000002E-2</v>
      </c>
    </row>
    <row r="62" spans="1:8">
      <c r="A62" t="s">
        <v>11</v>
      </c>
      <c r="B62" t="s">
        <v>480</v>
      </c>
      <c r="C62" t="s">
        <v>478</v>
      </c>
      <c r="D62">
        <v>3702</v>
      </c>
      <c r="E62">
        <v>21</v>
      </c>
      <c r="F62" t="s">
        <v>479</v>
      </c>
      <c r="G62" s="1">
        <v>2.7999999999999998E-4</v>
      </c>
      <c r="H62">
        <v>4.9799999999999997E-2</v>
      </c>
    </row>
    <row r="63" spans="1:8">
      <c r="A63" t="s">
        <v>93</v>
      </c>
      <c r="B63" t="s">
        <v>96</v>
      </c>
      <c r="C63" t="s">
        <v>94</v>
      </c>
      <c r="D63">
        <v>45</v>
      </c>
      <c r="E63">
        <v>6</v>
      </c>
      <c r="F63" t="s">
        <v>95</v>
      </c>
      <c r="G63" s="1">
        <v>4.2299999999999997E-9</v>
      </c>
      <c r="H63" s="1">
        <v>6.8399999999999997E-6</v>
      </c>
    </row>
    <row r="64" spans="1:8">
      <c r="A64" t="s">
        <v>93</v>
      </c>
      <c r="B64" t="s">
        <v>99</v>
      </c>
      <c r="C64" t="s">
        <v>97</v>
      </c>
      <c r="D64">
        <v>3195</v>
      </c>
      <c r="E64">
        <v>27</v>
      </c>
      <c r="F64" t="s">
        <v>98</v>
      </c>
      <c r="G64" s="1">
        <v>4.0199999999999998E-9</v>
      </c>
      <c r="H64" s="1">
        <v>6.8399999999999997E-6</v>
      </c>
    </row>
    <row r="65" spans="1:8">
      <c r="A65" t="s">
        <v>93</v>
      </c>
      <c r="B65" t="s">
        <v>102</v>
      </c>
      <c r="C65" t="s">
        <v>100</v>
      </c>
      <c r="D65">
        <v>4166</v>
      </c>
      <c r="E65">
        <v>30</v>
      </c>
      <c r="F65" t="s">
        <v>101</v>
      </c>
      <c r="G65" s="1">
        <v>1.28E-8</v>
      </c>
      <c r="H65" s="1">
        <v>7.2400000000000001E-6</v>
      </c>
    </row>
    <row r="66" spans="1:8">
      <c r="A66" t="s">
        <v>93</v>
      </c>
      <c r="B66" t="s">
        <v>230</v>
      </c>
      <c r="C66" t="s">
        <v>228</v>
      </c>
      <c r="D66">
        <v>324</v>
      </c>
      <c r="E66">
        <v>8</v>
      </c>
      <c r="F66" t="s">
        <v>229</v>
      </c>
      <c r="G66" s="1">
        <v>2.43E-6</v>
      </c>
      <c r="H66">
        <v>1E-3</v>
      </c>
    </row>
    <row r="67" spans="1:8">
      <c r="A67" t="s">
        <v>93</v>
      </c>
      <c r="B67" t="s">
        <v>345</v>
      </c>
      <c r="C67" t="s">
        <v>335</v>
      </c>
      <c r="D67">
        <v>237</v>
      </c>
      <c r="E67">
        <v>6</v>
      </c>
      <c r="F67" t="s">
        <v>344</v>
      </c>
      <c r="G67" s="1">
        <v>4.2899999999999999E-5</v>
      </c>
      <c r="H67">
        <v>1.04E-2</v>
      </c>
    </row>
    <row r="68" spans="1:8">
      <c r="A68" t="s">
        <v>93</v>
      </c>
      <c r="B68" t="s">
        <v>404</v>
      </c>
      <c r="C68" t="s">
        <v>401</v>
      </c>
      <c r="D68">
        <v>92</v>
      </c>
      <c r="E68">
        <v>4</v>
      </c>
      <c r="F68" t="s">
        <v>402</v>
      </c>
      <c r="G68" s="1">
        <v>1.2E-4</v>
      </c>
      <c r="H68">
        <v>2.5899999999999999E-2</v>
      </c>
    </row>
    <row r="69" spans="1:8">
      <c r="A69" t="s">
        <v>93</v>
      </c>
      <c r="B69" t="s">
        <v>449</v>
      </c>
      <c r="C69" t="s">
        <v>183</v>
      </c>
      <c r="D69">
        <v>199</v>
      </c>
      <c r="E69">
        <v>5</v>
      </c>
      <c r="F69" t="s">
        <v>41</v>
      </c>
      <c r="G69" s="1">
        <v>2.0000000000000001E-4</v>
      </c>
      <c r="H69">
        <v>3.8199999999999998E-2</v>
      </c>
    </row>
    <row r="70" spans="1:8">
      <c r="A70" t="s">
        <v>93</v>
      </c>
      <c r="B70" t="s">
        <v>468</v>
      </c>
      <c r="C70" t="s">
        <v>466</v>
      </c>
      <c r="D70">
        <v>2099</v>
      </c>
      <c r="E70">
        <v>15</v>
      </c>
      <c r="F70" t="s">
        <v>467</v>
      </c>
      <c r="G70" s="1">
        <v>2.7E-4</v>
      </c>
      <c r="H70">
        <v>4.6100000000000002E-2</v>
      </c>
    </row>
    <row r="71" spans="1:8">
      <c r="A71" t="s">
        <v>93</v>
      </c>
      <c r="B71" t="s">
        <v>477</v>
      </c>
      <c r="C71" t="s">
        <v>476</v>
      </c>
      <c r="D71">
        <v>845</v>
      </c>
      <c r="E71">
        <v>9</v>
      </c>
      <c r="F71" t="s">
        <v>232</v>
      </c>
      <c r="G71" s="1">
        <v>3.6999999999999999E-4</v>
      </c>
      <c r="H71">
        <v>4.8000000000000001E-2</v>
      </c>
    </row>
    <row r="72" spans="1:8">
      <c r="A72" t="s">
        <v>264</v>
      </c>
      <c r="B72" t="s">
        <v>267</v>
      </c>
      <c r="C72" t="s">
        <v>265</v>
      </c>
      <c r="D72">
        <v>181</v>
      </c>
      <c r="E72">
        <v>7</v>
      </c>
      <c r="F72" t="s">
        <v>266</v>
      </c>
      <c r="G72" s="1">
        <v>6.1699999999999998E-7</v>
      </c>
      <c r="H72">
        <v>2E-3</v>
      </c>
    </row>
    <row r="73" spans="1:8">
      <c r="A73" t="s">
        <v>264</v>
      </c>
      <c r="B73" t="s">
        <v>302</v>
      </c>
      <c r="C73" t="s">
        <v>300</v>
      </c>
      <c r="D73">
        <v>377</v>
      </c>
      <c r="E73">
        <v>8</v>
      </c>
      <c r="F73" t="s">
        <v>301</v>
      </c>
      <c r="G73" s="1">
        <v>7.2400000000000001E-6</v>
      </c>
      <c r="H73">
        <v>4.7000000000000002E-3</v>
      </c>
    </row>
    <row r="74" spans="1:8">
      <c r="A74" t="s">
        <v>264</v>
      </c>
      <c r="B74" t="s">
        <v>304</v>
      </c>
      <c r="C74" t="s">
        <v>303</v>
      </c>
      <c r="D74">
        <v>98</v>
      </c>
      <c r="E74">
        <v>5</v>
      </c>
      <c r="F74" t="s">
        <v>191</v>
      </c>
      <c r="G74" s="1">
        <v>7.7300000000000005E-6</v>
      </c>
      <c r="H74">
        <v>4.7000000000000002E-3</v>
      </c>
    </row>
    <row r="75" spans="1:8">
      <c r="A75" t="s">
        <v>264</v>
      </c>
      <c r="B75" t="s">
        <v>307</v>
      </c>
      <c r="C75" t="s">
        <v>305</v>
      </c>
      <c r="D75">
        <v>179</v>
      </c>
      <c r="E75">
        <v>6</v>
      </c>
      <c r="F75" t="s">
        <v>306</v>
      </c>
      <c r="G75" s="1">
        <v>9.2099999999999999E-6</v>
      </c>
      <c r="H75">
        <v>4.7000000000000002E-3</v>
      </c>
    </row>
    <row r="76" spans="1:8">
      <c r="A76" t="s">
        <v>264</v>
      </c>
      <c r="B76" t="s">
        <v>309</v>
      </c>
      <c r="C76" t="s">
        <v>308</v>
      </c>
      <c r="D76">
        <v>12</v>
      </c>
      <c r="E76">
        <v>3</v>
      </c>
      <c r="F76" t="s">
        <v>199</v>
      </c>
      <c r="G76" s="1">
        <v>7.8099999999999998E-6</v>
      </c>
      <c r="H76">
        <v>4.7000000000000002E-3</v>
      </c>
    </row>
    <row r="77" spans="1:8">
      <c r="A77" t="s">
        <v>264</v>
      </c>
      <c r="B77" t="s">
        <v>319</v>
      </c>
      <c r="C77" t="s">
        <v>317</v>
      </c>
      <c r="D77">
        <v>703</v>
      </c>
      <c r="E77">
        <v>10</v>
      </c>
      <c r="F77" t="s">
        <v>318</v>
      </c>
      <c r="G77" s="1">
        <v>1.5E-5</v>
      </c>
      <c r="H77">
        <v>5.4000000000000003E-3</v>
      </c>
    </row>
    <row r="78" spans="1:8">
      <c r="A78" t="s">
        <v>264</v>
      </c>
      <c r="B78" t="s">
        <v>378</v>
      </c>
      <c r="C78" t="s">
        <v>377</v>
      </c>
      <c r="D78">
        <v>154</v>
      </c>
      <c r="E78">
        <v>5</v>
      </c>
      <c r="F78" t="s">
        <v>271</v>
      </c>
      <c r="G78" s="1">
        <v>6.2799999999999995E-5</v>
      </c>
      <c r="H78">
        <v>2.0299999999999999E-2</v>
      </c>
    </row>
    <row r="79" spans="1:8">
      <c r="A79" t="s">
        <v>264</v>
      </c>
      <c r="B79" t="s">
        <v>420</v>
      </c>
      <c r="C79" t="s">
        <v>419</v>
      </c>
      <c r="D79">
        <v>4</v>
      </c>
      <c r="E79">
        <v>2</v>
      </c>
      <c r="F79" t="s">
        <v>342</v>
      </c>
      <c r="G79" s="1">
        <v>1E-4</v>
      </c>
      <c r="H79">
        <v>3.0200000000000001E-2</v>
      </c>
    </row>
    <row r="80" spans="1:8">
      <c r="A80" t="s">
        <v>264</v>
      </c>
      <c r="B80" t="s">
        <v>473</v>
      </c>
      <c r="C80" t="s">
        <v>471</v>
      </c>
      <c r="D80">
        <v>104</v>
      </c>
      <c r="E80">
        <v>4</v>
      </c>
      <c r="F80" t="s">
        <v>472</v>
      </c>
      <c r="G80" s="1">
        <v>1.9000000000000001E-4</v>
      </c>
      <c r="H80">
        <v>4.7600000000000003E-2</v>
      </c>
    </row>
    <row r="81" spans="1:8">
      <c r="A81" t="s">
        <v>264</v>
      </c>
      <c r="B81" t="s">
        <v>475</v>
      </c>
      <c r="C81" t="s">
        <v>474</v>
      </c>
      <c r="D81">
        <v>6</v>
      </c>
      <c r="E81">
        <v>2</v>
      </c>
      <c r="F81" t="s">
        <v>342</v>
      </c>
      <c r="G81" s="1">
        <v>1.9000000000000001E-4</v>
      </c>
      <c r="H81">
        <v>4.7600000000000003E-2</v>
      </c>
    </row>
    <row r="82" spans="1:8">
      <c r="A82" t="s">
        <v>174</v>
      </c>
      <c r="B82" t="s">
        <v>177</v>
      </c>
      <c r="C82" t="s">
        <v>175</v>
      </c>
      <c r="D82">
        <v>28</v>
      </c>
      <c r="E82">
        <v>5</v>
      </c>
      <c r="F82" t="s">
        <v>176</v>
      </c>
      <c r="G82" s="1">
        <v>2.4100000000000001E-8</v>
      </c>
      <c r="H82" s="1">
        <v>1.6000000000000001E-4</v>
      </c>
    </row>
    <row r="83" spans="1:8">
      <c r="A83" t="s">
        <v>174</v>
      </c>
      <c r="B83" t="s">
        <v>284</v>
      </c>
      <c r="C83" t="s">
        <v>282</v>
      </c>
      <c r="D83">
        <v>25</v>
      </c>
      <c r="E83">
        <v>4</v>
      </c>
      <c r="F83" t="s">
        <v>283</v>
      </c>
      <c r="G83" s="1">
        <v>9.9199999999999999E-7</v>
      </c>
      <c r="H83">
        <v>3.0999999999999999E-3</v>
      </c>
    </row>
    <row r="84" spans="1:8">
      <c r="A84" t="s">
        <v>174</v>
      </c>
      <c r="B84" t="s">
        <v>286</v>
      </c>
      <c r="C84" t="s">
        <v>285</v>
      </c>
      <c r="D84">
        <v>29</v>
      </c>
      <c r="E84">
        <v>4</v>
      </c>
      <c r="F84" t="s">
        <v>283</v>
      </c>
      <c r="G84" s="1">
        <v>1.7E-6</v>
      </c>
      <c r="H84">
        <v>3.0999999999999999E-3</v>
      </c>
    </row>
    <row r="85" spans="1:8">
      <c r="A85" t="s">
        <v>174</v>
      </c>
      <c r="B85" t="s">
        <v>288</v>
      </c>
      <c r="C85" t="s">
        <v>287</v>
      </c>
      <c r="D85">
        <v>62</v>
      </c>
      <c r="E85">
        <v>5</v>
      </c>
      <c r="F85" t="s">
        <v>41</v>
      </c>
      <c r="G85" s="1">
        <v>9.16E-7</v>
      </c>
      <c r="H85">
        <v>3.0999999999999999E-3</v>
      </c>
    </row>
    <row r="86" spans="1:8">
      <c r="A86" t="s">
        <v>174</v>
      </c>
      <c r="B86" t="s">
        <v>290</v>
      </c>
      <c r="C86" t="s">
        <v>289</v>
      </c>
      <c r="D86">
        <v>73</v>
      </c>
      <c r="E86">
        <v>5</v>
      </c>
      <c r="F86" t="s">
        <v>41</v>
      </c>
      <c r="G86" s="1">
        <v>1.9599999999999999E-6</v>
      </c>
      <c r="H86">
        <v>3.0999999999999999E-3</v>
      </c>
    </row>
    <row r="87" spans="1:8">
      <c r="A87" t="s">
        <v>174</v>
      </c>
      <c r="B87" t="s">
        <v>340</v>
      </c>
      <c r="C87" t="s">
        <v>338</v>
      </c>
      <c r="D87">
        <v>174</v>
      </c>
      <c r="E87">
        <v>6</v>
      </c>
      <c r="F87" t="s">
        <v>339</v>
      </c>
      <c r="G87" s="1">
        <v>7.8699999999999992E-6</v>
      </c>
      <c r="H87">
        <v>8.8999999999999999E-3</v>
      </c>
    </row>
    <row r="88" spans="1:8">
      <c r="A88" t="s">
        <v>174</v>
      </c>
      <c r="B88" t="s">
        <v>376</v>
      </c>
      <c r="C88" t="s">
        <v>375</v>
      </c>
      <c r="D88">
        <v>17</v>
      </c>
      <c r="E88">
        <v>3</v>
      </c>
      <c r="F88" t="s">
        <v>367</v>
      </c>
      <c r="G88" s="1">
        <v>1.9400000000000001E-5</v>
      </c>
      <c r="H88">
        <v>1.8800000000000001E-2</v>
      </c>
    </row>
    <row r="89" spans="1:8">
      <c r="A89" t="s">
        <v>174</v>
      </c>
      <c r="B89" t="s">
        <v>406</v>
      </c>
      <c r="C89" t="s">
        <v>405</v>
      </c>
      <c r="D89">
        <v>225</v>
      </c>
      <c r="E89">
        <v>6</v>
      </c>
      <c r="F89" t="s">
        <v>339</v>
      </c>
      <c r="G89" s="1">
        <v>3.2299999999999999E-5</v>
      </c>
      <c r="H89">
        <v>2.7400000000000001E-2</v>
      </c>
    </row>
    <row r="90" spans="1:8">
      <c r="A90" t="s">
        <v>174</v>
      </c>
      <c r="B90" t="s">
        <v>426</v>
      </c>
      <c r="C90" t="s">
        <v>424</v>
      </c>
      <c r="D90">
        <v>2</v>
      </c>
      <c r="E90">
        <v>2</v>
      </c>
      <c r="F90" t="s">
        <v>425</v>
      </c>
      <c r="G90" s="1">
        <v>4.1199999999999999E-5</v>
      </c>
      <c r="H90">
        <v>3.1E-2</v>
      </c>
    </row>
    <row r="91" spans="1:8">
      <c r="A91" t="s">
        <v>174</v>
      </c>
      <c r="B91" t="s">
        <v>445</v>
      </c>
      <c r="C91" t="s">
        <v>443</v>
      </c>
      <c r="D91">
        <v>25</v>
      </c>
      <c r="E91">
        <v>3</v>
      </c>
      <c r="F91" t="s">
        <v>444</v>
      </c>
      <c r="G91" s="1">
        <v>5.49E-5</v>
      </c>
      <c r="H91">
        <v>3.7199999999999997E-2</v>
      </c>
    </row>
    <row r="92" spans="1:8">
      <c r="A92" t="s">
        <v>174</v>
      </c>
      <c r="B92" t="s">
        <v>447</v>
      </c>
      <c r="C92" t="s">
        <v>446</v>
      </c>
      <c r="D92">
        <v>26</v>
      </c>
      <c r="E92">
        <v>3</v>
      </c>
      <c r="F92" t="s">
        <v>444</v>
      </c>
      <c r="G92" s="1">
        <v>6.1099999999999994E-5</v>
      </c>
      <c r="H92">
        <v>3.7600000000000001E-2</v>
      </c>
    </row>
    <row r="93" spans="1:8">
      <c r="A93" t="s">
        <v>174</v>
      </c>
      <c r="B93" t="s">
        <v>454</v>
      </c>
      <c r="C93" t="s">
        <v>453</v>
      </c>
      <c r="D93">
        <v>263</v>
      </c>
      <c r="E93">
        <v>6</v>
      </c>
      <c r="F93" t="s">
        <v>339</v>
      </c>
      <c r="G93" s="1">
        <v>7.5400000000000003E-5</v>
      </c>
      <c r="H93">
        <v>4.2500000000000003E-2</v>
      </c>
    </row>
    <row r="94" spans="1:8">
      <c r="A94" t="s">
        <v>251</v>
      </c>
      <c r="B94" t="s">
        <v>254</v>
      </c>
      <c r="C94" t="s">
        <v>252</v>
      </c>
      <c r="D94">
        <v>92</v>
      </c>
      <c r="E94">
        <v>5</v>
      </c>
      <c r="F94" t="s">
        <v>253</v>
      </c>
      <c r="G94" s="1">
        <v>5.7599999999999999E-6</v>
      </c>
      <c r="H94">
        <v>1.9E-3</v>
      </c>
    </row>
    <row r="95" spans="1:8">
      <c r="A95" t="s">
        <v>251</v>
      </c>
      <c r="B95" t="s">
        <v>365</v>
      </c>
      <c r="C95" t="s">
        <v>363</v>
      </c>
      <c r="D95">
        <v>86</v>
      </c>
      <c r="E95">
        <v>4</v>
      </c>
      <c r="F95" t="s">
        <v>364</v>
      </c>
      <c r="G95" s="1">
        <v>9.48E-5</v>
      </c>
      <c r="H95">
        <v>1.5900000000000001E-2</v>
      </c>
    </row>
    <row r="96" spans="1:8">
      <c r="A96" t="s">
        <v>110</v>
      </c>
      <c r="B96" t="s">
        <v>113</v>
      </c>
      <c r="C96" t="s">
        <v>111</v>
      </c>
      <c r="D96">
        <v>5</v>
      </c>
      <c r="E96">
        <v>4</v>
      </c>
      <c r="F96" t="s">
        <v>112</v>
      </c>
      <c r="G96" s="1">
        <v>5.4700000000000003E-9</v>
      </c>
      <c r="H96" s="1">
        <v>1.5999999999999999E-5</v>
      </c>
    </row>
    <row r="97" spans="1:8">
      <c r="A97" t="s">
        <v>110</v>
      </c>
      <c r="B97" t="s">
        <v>115</v>
      </c>
      <c r="C97" t="s">
        <v>114</v>
      </c>
      <c r="D97">
        <v>4</v>
      </c>
      <c r="E97">
        <v>4</v>
      </c>
      <c r="F97" t="s">
        <v>112</v>
      </c>
      <c r="G97" s="1">
        <v>3.05E-9</v>
      </c>
      <c r="H97" s="1">
        <v>1.5999999999999999E-5</v>
      </c>
    </row>
    <row r="98" spans="1:8">
      <c r="A98" t="s">
        <v>110</v>
      </c>
      <c r="B98" t="s">
        <v>117</v>
      </c>
      <c r="C98" t="s">
        <v>116</v>
      </c>
      <c r="D98">
        <v>4</v>
      </c>
      <c r="E98">
        <v>4</v>
      </c>
      <c r="F98" t="s">
        <v>112</v>
      </c>
      <c r="G98" s="1">
        <v>3.05E-9</v>
      </c>
      <c r="H98" s="1">
        <v>1.5999999999999999E-5</v>
      </c>
    </row>
    <row r="99" spans="1:8">
      <c r="A99" t="s">
        <v>110</v>
      </c>
      <c r="B99" t="s">
        <v>120</v>
      </c>
      <c r="C99" t="s">
        <v>118</v>
      </c>
      <c r="D99">
        <v>15</v>
      </c>
      <c r="E99">
        <v>5</v>
      </c>
      <c r="F99" t="s">
        <v>119</v>
      </c>
      <c r="G99" s="1">
        <v>1.62E-9</v>
      </c>
      <c r="H99" s="1">
        <v>1.5999999999999999E-5</v>
      </c>
    </row>
    <row r="100" spans="1:8">
      <c r="A100" t="s">
        <v>110</v>
      </c>
      <c r="B100" t="s">
        <v>128</v>
      </c>
      <c r="C100" t="s">
        <v>126</v>
      </c>
      <c r="D100">
        <v>24</v>
      </c>
      <c r="E100">
        <v>5</v>
      </c>
      <c r="F100" t="s">
        <v>127</v>
      </c>
      <c r="G100" s="1">
        <v>1.22E-8</v>
      </c>
      <c r="H100" s="1">
        <v>2.41E-5</v>
      </c>
    </row>
    <row r="101" spans="1:8">
      <c r="A101" t="s">
        <v>110</v>
      </c>
      <c r="B101" t="s">
        <v>130</v>
      </c>
      <c r="C101" t="s">
        <v>129</v>
      </c>
      <c r="D101">
        <v>7</v>
      </c>
      <c r="E101">
        <v>4</v>
      </c>
      <c r="F101" t="s">
        <v>112</v>
      </c>
      <c r="G101" s="1">
        <v>1.4300000000000001E-8</v>
      </c>
      <c r="H101" s="1">
        <v>2.41E-5</v>
      </c>
    </row>
    <row r="102" spans="1:8">
      <c r="A102" t="s">
        <v>110</v>
      </c>
      <c r="B102" t="s">
        <v>132</v>
      </c>
      <c r="C102" t="s">
        <v>131</v>
      </c>
      <c r="D102">
        <v>7</v>
      </c>
      <c r="E102">
        <v>4</v>
      </c>
      <c r="F102" t="s">
        <v>112</v>
      </c>
      <c r="G102" s="1">
        <v>1.4300000000000001E-8</v>
      </c>
      <c r="H102" s="1">
        <v>2.41E-5</v>
      </c>
    </row>
    <row r="103" spans="1:8">
      <c r="A103" t="s">
        <v>110</v>
      </c>
      <c r="B103" t="s">
        <v>134</v>
      </c>
      <c r="C103" t="s">
        <v>133</v>
      </c>
      <c r="D103">
        <v>8</v>
      </c>
      <c r="E103">
        <v>4</v>
      </c>
      <c r="F103" t="s">
        <v>112</v>
      </c>
      <c r="G103" s="1">
        <v>2.14E-8</v>
      </c>
      <c r="H103" s="1">
        <v>2.65E-5</v>
      </c>
    </row>
    <row r="104" spans="1:8">
      <c r="A104" t="s">
        <v>110</v>
      </c>
      <c r="B104" t="s">
        <v>136</v>
      </c>
      <c r="C104" t="s">
        <v>135</v>
      </c>
      <c r="D104">
        <v>9</v>
      </c>
      <c r="E104">
        <v>4</v>
      </c>
      <c r="F104" t="s">
        <v>112</v>
      </c>
      <c r="G104" s="1">
        <v>3.0799999999999998E-8</v>
      </c>
      <c r="H104" s="1">
        <v>3.4E-5</v>
      </c>
    </row>
    <row r="105" spans="1:8">
      <c r="A105" t="s">
        <v>110</v>
      </c>
      <c r="B105" t="s">
        <v>156</v>
      </c>
      <c r="C105" t="s">
        <v>155</v>
      </c>
      <c r="D105">
        <v>11</v>
      </c>
      <c r="E105">
        <v>4</v>
      </c>
      <c r="F105" t="s">
        <v>112</v>
      </c>
      <c r="G105" s="1">
        <v>5.8600000000000002E-8</v>
      </c>
      <c r="H105" s="1">
        <v>5.8100000000000003E-5</v>
      </c>
    </row>
    <row r="106" spans="1:8">
      <c r="A106" t="s">
        <v>110</v>
      </c>
      <c r="B106" t="s">
        <v>158</v>
      </c>
      <c r="C106" t="s">
        <v>157</v>
      </c>
      <c r="D106">
        <v>11</v>
      </c>
      <c r="E106">
        <v>4</v>
      </c>
      <c r="F106" t="s">
        <v>112</v>
      </c>
      <c r="G106" s="1">
        <v>5.8600000000000002E-8</v>
      </c>
      <c r="H106" s="1">
        <v>5.8100000000000003E-5</v>
      </c>
    </row>
    <row r="107" spans="1:8">
      <c r="A107" t="s">
        <v>110</v>
      </c>
      <c r="B107" t="s">
        <v>160</v>
      </c>
      <c r="C107" t="s">
        <v>159</v>
      </c>
      <c r="D107">
        <v>12</v>
      </c>
      <c r="E107">
        <v>4</v>
      </c>
      <c r="F107" t="s">
        <v>112</v>
      </c>
      <c r="G107" s="1">
        <v>7.7999999999999997E-8</v>
      </c>
      <c r="H107" s="1">
        <v>6.4499999999999996E-5</v>
      </c>
    </row>
    <row r="108" spans="1:8">
      <c r="A108" t="s">
        <v>110</v>
      </c>
      <c r="B108" t="s">
        <v>162</v>
      </c>
      <c r="C108" t="s">
        <v>161</v>
      </c>
      <c r="D108">
        <v>12</v>
      </c>
      <c r="E108">
        <v>4</v>
      </c>
      <c r="F108" t="s">
        <v>112</v>
      </c>
      <c r="G108" s="1">
        <v>7.7999999999999997E-8</v>
      </c>
      <c r="H108" s="1">
        <v>6.4499999999999996E-5</v>
      </c>
    </row>
    <row r="109" spans="1:8">
      <c r="A109" t="s">
        <v>110</v>
      </c>
      <c r="B109" t="s">
        <v>167</v>
      </c>
      <c r="C109" t="s">
        <v>166</v>
      </c>
      <c r="D109">
        <v>15</v>
      </c>
      <c r="E109">
        <v>4</v>
      </c>
      <c r="F109" t="s">
        <v>112</v>
      </c>
      <c r="G109" s="1">
        <v>1.6500000000000001E-7</v>
      </c>
      <c r="H109" s="1">
        <v>1.2E-4</v>
      </c>
    </row>
    <row r="110" spans="1:8">
      <c r="A110" t="s">
        <v>110</v>
      </c>
      <c r="B110" t="s">
        <v>179</v>
      </c>
      <c r="C110" t="s">
        <v>178</v>
      </c>
      <c r="D110">
        <v>17</v>
      </c>
      <c r="E110">
        <v>4</v>
      </c>
      <c r="F110" t="s">
        <v>112</v>
      </c>
      <c r="G110" s="1">
        <v>2.5400000000000002E-7</v>
      </c>
      <c r="H110" s="1">
        <v>1.7000000000000001E-4</v>
      </c>
    </row>
    <row r="111" spans="1:8">
      <c r="A111" t="s">
        <v>110</v>
      </c>
      <c r="B111" t="s">
        <v>186</v>
      </c>
      <c r="C111" t="s">
        <v>185</v>
      </c>
      <c r="D111">
        <v>21</v>
      </c>
      <c r="E111">
        <v>4</v>
      </c>
      <c r="F111" t="s">
        <v>112</v>
      </c>
      <c r="G111" s="1">
        <v>5.3300000000000002E-7</v>
      </c>
      <c r="H111" s="1">
        <v>2.5999999999999998E-4</v>
      </c>
    </row>
    <row r="112" spans="1:8">
      <c r="A112" t="s">
        <v>110</v>
      </c>
      <c r="B112" t="s">
        <v>189</v>
      </c>
      <c r="C112" t="s">
        <v>187</v>
      </c>
      <c r="D112">
        <v>175</v>
      </c>
      <c r="E112">
        <v>7</v>
      </c>
      <c r="F112" t="s">
        <v>188</v>
      </c>
      <c r="G112" s="1">
        <v>4.9599999999999999E-7</v>
      </c>
      <c r="H112" s="1">
        <v>2.5999999999999998E-4</v>
      </c>
    </row>
    <row r="113" spans="1:8">
      <c r="A113" t="s">
        <v>110</v>
      </c>
      <c r="B113" t="s">
        <v>194</v>
      </c>
      <c r="C113" t="s">
        <v>193</v>
      </c>
      <c r="D113">
        <v>22</v>
      </c>
      <c r="E113">
        <v>4</v>
      </c>
      <c r="F113" t="s">
        <v>112</v>
      </c>
      <c r="G113" s="1">
        <v>6.2799999999999996E-7</v>
      </c>
      <c r="H113" s="1">
        <v>2.9999999999999997E-4</v>
      </c>
    </row>
    <row r="114" spans="1:8">
      <c r="A114" t="s">
        <v>110</v>
      </c>
      <c r="B114" t="s">
        <v>197</v>
      </c>
      <c r="C114" t="s">
        <v>195</v>
      </c>
      <c r="D114">
        <v>115</v>
      </c>
      <c r="E114">
        <v>6</v>
      </c>
      <c r="F114" t="s">
        <v>196</v>
      </c>
      <c r="G114" s="1">
        <v>7.85E-7</v>
      </c>
      <c r="H114" s="1">
        <v>3.5E-4</v>
      </c>
    </row>
    <row r="115" spans="1:8">
      <c r="A115" t="s">
        <v>110</v>
      </c>
      <c r="B115" t="s">
        <v>214</v>
      </c>
      <c r="C115" t="s">
        <v>212</v>
      </c>
      <c r="D115">
        <v>72</v>
      </c>
      <c r="E115">
        <v>5</v>
      </c>
      <c r="F115" t="s">
        <v>213</v>
      </c>
      <c r="G115" s="1">
        <v>1.84E-6</v>
      </c>
      <c r="H115" s="1">
        <v>7.9000000000000001E-4</v>
      </c>
    </row>
    <row r="116" spans="1:8">
      <c r="A116" t="s">
        <v>110</v>
      </c>
      <c r="B116" t="s">
        <v>216</v>
      </c>
      <c r="C116" t="s">
        <v>215</v>
      </c>
      <c r="D116">
        <v>215</v>
      </c>
      <c r="E116">
        <v>7</v>
      </c>
      <c r="F116" t="s">
        <v>188</v>
      </c>
      <c r="G116" s="1">
        <v>1.88E-6</v>
      </c>
      <c r="H116" s="1">
        <v>7.9000000000000001E-4</v>
      </c>
    </row>
    <row r="117" spans="1:8">
      <c r="A117" t="s">
        <v>110</v>
      </c>
      <c r="B117" t="s">
        <v>219</v>
      </c>
      <c r="C117" t="s">
        <v>217</v>
      </c>
      <c r="D117">
        <v>324</v>
      </c>
      <c r="E117">
        <v>8</v>
      </c>
      <c r="F117" t="s">
        <v>218</v>
      </c>
      <c r="G117" s="1">
        <v>2.43E-6</v>
      </c>
      <c r="H117" s="1">
        <v>9.3000000000000005E-4</v>
      </c>
    </row>
    <row r="118" spans="1:8">
      <c r="A118" t="s">
        <v>110</v>
      </c>
      <c r="B118" t="s">
        <v>221</v>
      </c>
      <c r="C118" t="s">
        <v>220</v>
      </c>
      <c r="D118">
        <v>32</v>
      </c>
      <c r="E118">
        <v>4</v>
      </c>
      <c r="F118" t="s">
        <v>112</v>
      </c>
      <c r="G118" s="1">
        <v>2.43E-6</v>
      </c>
      <c r="H118" s="1">
        <v>9.3000000000000005E-4</v>
      </c>
    </row>
    <row r="119" spans="1:8">
      <c r="A119" t="s">
        <v>110</v>
      </c>
      <c r="B119" t="s">
        <v>235</v>
      </c>
      <c r="C119" t="s">
        <v>234</v>
      </c>
      <c r="D119">
        <v>35</v>
      </c>
      <c r="E119">
        <v>4</v>
      </c>
      <c r="F119" t="s">
        <v>112</v>
      </c>
      <c r="G119" s="1">
        <v>3.3699999999999999E-6</v>
      </c>
      <c r="H119">
        <v>1.1999999999999999E-3</v>
      </c>
    </row>
    <row r="120" spans="1:8">
      <c r="A120" t="s">
        <v>110</v>
      </c>
      <c r="B120" t="s">
        <v>244</v>
      </c>
      <c r="C120" t="s">
        <v>242</v>
      </c>
      <c r="D120">
        <v>240</v>
      </c>
      <c r="E120">
        <v>7</v>
      </c>
      <c r="F120" t="s">
        <v>243</v>
      </c>
      <c r="G120" s="1">
        <v>3.8E-6</v>
      </c>
      <c r="H120">
        <v>1.2999999999999999E-3</v>
      </c>
    </row>
    <row r="121" spans="1:8">
      <c r="A121" t="s">
        <v>110</v>
      </c>
      <c r="B121" t="s">
        <v>246</v>
      </c>
      <c r="C121" t="s">
        <v>245</v>
      </c>
      <c r="D121">
        <v>156</v>
      </c>
      <c r="E121">
        <v>6</v>
      </c>
      <c r="F121" t="s">
        <v>73</v>
      </c>
      <c r="G121" s="1">
        <v>4.3000000000000003E-6</v>
      </c>
      <c r="H121">
        <v>1.4E-3</v>
      </c>
    </row>
    <row r="122" spans="1:8">
      <c r="A122" t="s">
        <v>110</v>
      </c>
      <c r="B122" t="s">
        <v>352</v>
      </c>
      <c r="C122" t="s">
        <v>72</v>
      </c>
      <c r="D122">
        <v>147</v>
      </c>
      <c r="E122">
        <v>5</v>
      </c>
      <c r="F122" t="s">
        <v>41</v>
      </c>
      <c r="G122" s="1">
        <v>5.0699999999999999E-5</v>
      </c>
      <c r="H122">
        <v>1.3599999999999999E-2</v>
      </c>
    </row>
    <row r="123" spans="1:8">
      <c r="A123" t="s">
        <v>110</v>
      </c>
      <c r="B123" t="s">
        <v>400</v>
      </c>
      <c r="C123" t="s">
        <v>398</v>
      </c>
      <c r="D123">
        <v>4</v>
      </c>
      <c r="E123">
        <v>2</v>
      </c>
      <c r="F123" t="s">
        <v>399</v>
      </c>
      <c r="G123" s="1">
        <v>1E-4</v>
      </c>
      <c r="H123">
        <v>2.5399999999999999E-2</v>
      </c>
    </row>
    <row r="124" spans="1:8">
      <c r="A124" t="s">
        <v>110</v>
      </c>
      <c r="B124" t="s">
        <v>432</v>
      </c>
      <c r="C124" t="s">
        <v>430</v>
      </c>
      <c r="D124">
        <v>5</v>
      </c>
      <c r="E124">
        <v>2</v>
      </c>
      <c r="F124" t="s">
        <v>431</v>
      </c>
      <c r="G124" s="1">
        <v>1.3999999999999999E-4</v>
      </c>
      <c r="H124">
        <v>3.4700000000000002E-2</v>
      </c>
    </row>
    <row r="125" spans="1:8">
      <c r="A125" t="s">
        <v>310</v>
      </c>
      <c r="B125" t="s">
        <v>311</v>
      </c>
      <c r="C125" t="s">
        <v>223</v>
      </c>
      <c r="D125">
        <v>72</v>
      </c>
      <c r="E125">
        <v>5</v>
      </c>
      <c r="F125" t="s">
        <v>41</v>
      </c>
      <c r="G125" s="1">
        <v>1.84E-6</v>
      </c>
      <c r="H125">
        <v>5.0000000000000001E-3</v>
      </c>
    </row>
    <row r="126" spans="1:8">
      <c r="A126" t="s">
        <v>310</v>
      </c>
      <c r="B126" t="s">
        <v>313</v>
      </c>
      <c r="C126" t="s">
        <v>312</v>
      </c>
      <c r="D126">
        <v>28</v>
      </c>
      <c r="E126">
        <v>4</v>
      </c>
      <c r="F126" t="s">
        <v>283</v>
      </c>
      <c r="G126" s="1">
        <v>1.4899999999999999E-6</v>
      </c>
      <c r="H126">
        <v>5.0000000000000001E-3</v>
      </c>
    </row>
    <row r="127" spans="1:8">
      <c r="A127" t="s">
        <v>310</v>
      </c>
      <c r="B127" t="s">
        <v>316</v>
      </c>
      <c r="C127" t="s">
        <v>314</v>
      </c>
      <c r="D127">
        <v>6</v>
      </c>
      <c r="E127">
        <v>3</v>
      </c>
      <c r="F127" t="s">
        <v>315</v>
      </c>
      <c r="G127" s="1">
        <v>1.46E-6</v>
      </c>
      <c r="H127">
        <v>5.0000000000000001E-3</v>
      </c>
    </row>
    <row r="128" spans="1:8">
      <c r="A128" t="s">
        <v>310</v>
      </c>
      <c r="B128" t="s">
        <v>368</v>
      </c>
      <c r="C128" t="s">
        <v>366</v>
      </c>
      <c r="D128">
        <v>17</v>
      </c>
      <c r="E128">
        <v>3</v>
      </c>
      <c r="F128" t="s">
        <v>367</v>
      </c>
      <c r="G128" s="1">
        <v>1.9400000000000001E-5</v>
      </c>
      <c r="H128">
        <v>1.67E-2</v>
      </c>
    </row>
    <row r="129" spans="1:8">
      <c r="A129" t="s">
        <v>310</v>
      </c>
      <c r="B129" t="s">
        <v>448</v>
      </c>
      <c r="C129" t="s">
        <v>443</v>
      </c>
      <c r="D129">
        <v>25</v>
      </c>
      <c r="E129">
        <v>3</v>
      </c>
      <c r="F129" t="s">
        <v>444</v>
      </c>
      <c r="G129" s="1">
        <v>5.49E-5</v>
      </c>
      <c r="H129">
        <v>3.78E-2</v>
      </c>
    </row>
    <row r="130" spans="1:8">
      <c r="A130" t="s">
        <v>0</v>
      </c>
      <c r="B130" t="s">
        <v>3</v>
      </c>
      <c r="C130" t="s">
        <v>1</v>
      </c>
      <c r="D130">
        <v>127</v>
      </c>
      <c r="E130">
        <v>14</v>
      </c>
      <c r="F130" t="s">
        <v>2</v>
      </c>
      <c r="G130" s="1">
        <v>7.1100000000000001E-19</v>
      </c>
      <c r="H130" s="1">
        <v>1.54E-15</v>
      </c>
    </row>
    <row r="131" spans="1:8">
      <c r="A131" t="s">
        <v>0</v>
      </c>
      <c r="B131" t="s">
        <v>25</v>
      </c>
      <c r="C131" t="s">
        <v>23</v>
      </c>
      <c r="D131">
        <v>6</v>
      </c>
      <c r="E131">
        <v>6</v>
      </c>
      <c r="F131" t="s">
        <v>24</v>
      </c>
      <c r="G131" s="1">
        <v>2.3500000000000001E-13</v>
      </c>
      <c r="H131" s="1">
        <v>1.7000000000000001E-10</v>
      </c>
    </row>
    <row r="132" spans="1:8">
      <c r="A132" t="s">
        <v>0</v>
      </c>
      <c r="B132" t="s">
        <v>38</v>
      </c>
      <c r="C132" t="s">
        <v>36</v>
      </c>
      <c r="D132">
        <v>87</v>
      </c>
      <c r="E132">
        <v>8</v>
      </c>
      <c r="F132" t="s">
        <v>37</v>
      </c>
      <c r="G132" s="1">
        <v>1.41E-10</v>
      </c>
      <c r="H132" s="1">
        <v>7.6799999999999999E-8</v>
      </c>
    </row>
    <row r="133" spans="1:8">
      <c r="A133" t="s">
        <v>0</v>
      </c>
      <c r="B133" t="s">
        <v>125</v>
      </c>
      <c r="C133" t="s">
        <v>123</v>
      </c>
      <c r="D133">
        <v>1956</v>
      </c>
      <c r="E133">
        <v>20</v>
      </c>
      <c r="F133" t="s">
        <v>124</v>
      </c>
      <c r="G133" s="1">
        <v>5.5199999999999998E-8</v>
      </c>
      <c r="H133" s="1">
        <v>2.4000000000000001E-5</v>
      </c>
    </row>
    <row r="134" spans="1:8">
      <c r="A134" t="s">
        <v>0</v>
      </c>
      <c r="B134" t="s">
        <v>165</v>
      </c>
      <c r="C134" t="s">
        <v>163</v>
      </c>
      <c r="D134">
        <v>1025</v>
      </c>
      <c r="E134">
        <v>14</v>
      </c>
      <c r="F134" t="s">
        <v>164</v>
      </c>
      <c r="G134" s="1">
        <v>3.3500000000000002E-7</v>
      </c>
      <c r="H134" s="1">
        <v>1.2E-4</v>
      </c>
    </row>
    <row r="135" spans="1:8">
      <c r="A135" t="s">
        <v>0</v>
      </c>
      <c r="B135" t="s">
        <v>233</v>
      </c>
      <c r="C135" t="s">
        <v>231</v>
      </c>
      <c r="D135">
        <v>473</v>
      </c>
      <c r="E135">
        <v>9</v>
      </c>
      <c r="F135" t="s">
        <v>232</v>
      </c>
      <c r="G135" s="1">
        <v>4.3599999999999998E-6</v>
      </c>
      <c r="H135">
        <v>1.1999999999999999E-3</v>
      </c>
    </row>
    <row r="136" spans="1:8">
      <c r="A136" t="s">
        <v>222</v>
      </c>
      <c r="B136" t="s">
        <v>224</v>
      </c>
      <c r="C136" t="s">
        <v>223</v>
      </c>
      <c r="D136">
        <v>67</v>
      </c>
      <c r="E136">
        <v>5</v>
      </c>
      <c r="F136" t="s">
        <v>41</v>
      </c>
      <c r="G136" s="1">
        <v>1.31E-6</v>
      </c>
      <c r="H136" s="1">
        <v>9.5E-4</v>
      </c>
    </row>
    <row r="137" spans="1:8">
      <c r="A137" t="s">
        <v>4</v>
      </c>
      <c r="B137" t="s">
        <v>7</v>
      </c>
      <c r="C137" t="s">
        <v>5</v>
      </c>
      <c r="D137">
        <v>90</v>
      </c>
      <c r="E137">
        <v>13</v>
      </c>
      <c r="F137" t="s">
        <v>6</v>
      </c>
      <c r="G137" s="1">
        <v>5.6400000000000004E-19</v>
      </c>
      <c r="H137" s="1">
        <v>2.5600000000000002E-15</v>
      </c>
    </row>
    <row r="138" spans="1:8">
      <c r="A138" t="s">
        <v>4</v>
      </c>
      <c r="B138" t="s">
        <v>10</v>
      </c>
      <c r="C138" t="s">
        <v>8</v>
      </c>
      <c r="D138">
        <v>73</v>
      </c>
      <c r="E138">
        <v>12</v>
      </c>
      <c r="F138" t="s">
        <v>9</v>
      </c>
      <c r="G138" s="1">
        <v>3.4999999999999999E-18</v>
      </c>
      <c r="H138" s="1">
        <v>7.9500000000000002E-15</v>
      </c>
    </row>
    <row r="139" spans="1:8">
      <c r="A139" t="s">
        <v>4</v>
      </c>
      <c r="B139" t="s">
        <v>19</v>
      </c>
      <c r="C139" t="s">
        <v>8</v>
      </c>
      <c r="D139">
        <v>64</v>
      </c>
      <c r="E139">
        <v>10</v>
      </c>
      <c r="F139" t="s">
        <v>18</v>
      </c>
      <c r="G139" s="1">
        <v>4.32E-15</v>
      </c>
      <c r="H139" s="1">
        <v>6.54E-12</v>
      </c>
    </row>
    <row r="140" spans="1:8">
      <c r="A140" t="s">
        <v>4</v>
      </c>
      <c r="B140" t="s">
        <v>28</v>
      </c>
      <c r="C140" t="s">
        <v>26</v>
      </c>
      <c r="D140">
        <v>36</v>
      </c>
      <c r="E140">
        <v>8</v>
      </c>
      <c r="F140" t="s">
        <v>27</v>
      </c>
      <c r="G140" s="1">
        <v>2.2799999999999999E-13</v>
      </c>
      <c r="H140" s="1">
        <v>2.5899999999999998E-10</v>
      </c>
    </row>
    <row r="141" spans="1:8">
      <c r="A141" t="s">
        <v>4</v>
      </c>
      <c r="B141" t="s">
        <v>80</v>
      </c>
      <c r="C141" t="s">
        <v>78</v>
      </c>
      <c r="D141">
        <v>17</v>
      </c>
      <c r="E141">
        <v>5</v>
      </c>
      <c r="F141" t="s">
        <v>79</v>
      </c>
      <c r="G141" s="1">
        <v>2.7299999999999999E-9</v>
      </c>
      <c r="H141" s="1">
        <v>2.0700000000000001E-6</v>
      </c>
    </row>
    <row r="142" spans="1:8">
      <c r="A142" t="s">
        <v>4</v>
      </c>
      <c r="B142" t="s">
        <v>351</v>
      </c>
      <c r="C142" t="s">
        <v>349</v>
      </c>
      <c r="D142">
        <v>120</v>
      </c>
      <c r="E142">
        <v>5</v>
      </c>
      <c r="F142" t="s">
        <v>350</v>
      </c>
      <c r="G142" s="1">
        <v>1.98E-5</v>
      </c>
      <c r="H142">
        <v>1.29E-2</v>
      </c>
    </row>
    <row r="143" spans="1:8">
      <c r="A143" t="s">
        <v>4</v>
      </c>
      <c r="B143" t="s">
        <v>381</v>
      </c>
      <c r="C143" t="s">
        <v>379</v>
      </c>
      <c r="D143">
        <v>22</v>
      </c>
      <c r="E143">
        <v>3</v>
      </c>
      <c r="F143" t="s">
        <v>380</v>
      </c>
      <c r="G143" s="1">
        <v>3.8800000000000001E-5</v>
      </c>
      <c r="H143">
        <v>2.1999999999999999E-2</v>
      </c>
    </row>
    <row r="144" spans="1:8">
      <c r="A144" t="s">
        <v>29</v>
      </c>
      <c r="B144" t="s">
        <v>32</v>
      </c>
      <c r="C144" t="s">
        <v>30</v>
      </c>
      <c r="D144">
        <v>106</v>
      </c>
      <c r="E144">
        <v>9</v>
      </c>
      <c r="F144" t="s">
        <v>31</v>
      </c>
      <c r="G144" s="1">
        <v>1.7700000000000001E-11</v>
      </c>
      <c r="H144" s="1">
        <v>3.3699999999999997E-8</v>
      </c>
    </row>
    <row r="145" spans="1:8">
      <c r="A145" t="s">
        <v>29</v>
      </c>
      <c r="B145" t="s">
        <v>48</v>
      </c>
      <c r="C145" t="s">
        <v>46</v>
      </c>
      <c r="D145">
        <v>277</v>
      </c>
      <c r="E145">
        <v>11</v>
      </c>
      <c r="F145" t="s">
        <v>47</v>
      </c>
      <c r="G145" s="1">
        <v>2.0000000000000001E-10</v>
      </c>
      <c r="H145" s="1">
        <v>1.42E-7</v>
      </c>
    </row>
    <row r="146" spans="1:8">
      <c r="A146" t="s">
        <v>29</v>
      </c>
      <c r="B146" t="s">
        <v>51</v>
      </c>
      <c r="C146" t="s">
        <v>49</v>
      </c>
      <c r="D146">
        <v>1069</v>
      </c>
      <c r="E146">
        <v>18</v>
      </c>
      <c r="F146" t="s">
        <v>50</v>
      </c>
      <c r="G146" s="1">
        <v>1.49E-10</v>
      </c>
      <c r="H146" s="1">
        <v>1.42E-7</v>
      </c>
    </row>
    <row r="147" spans="1:8">
      <c r="A147" t="s">
        <v>29</v>
      </c>
      <c r="B147" t="s">
        <v>66</v>
      </c>
      <c r="C147" t="s">
        <v>64</v>
      </c>
      <c r="D147">
        <v>1970</v>
      </c>
      <c r="E147">
        <v>22</v>
      </c>
      <c r="F147" t="s">
        <v>65</v>
      </c>
      <c r="G147" s="1">
        <v>1.6600000000000001E-9</v>
      </c>
      <c r="H147" s="1">
        <v>7.8800000000000002E-7</v>
      </c>
    </row>
    <row r="148" spans="1:8">
      <c r="A148" t="s">
        <v>29</v>
      </c>
      <c r="B148" t="s">
        <v>68</v>
      </c>
      <c r="C148" t="s">
        <v>67</v>
      </c>
      <c r="D148">
        <v>185</v>
      </c>
      <c r="E148">
        <v>9</v>
      </c>
      <c r="F148" t="s">
        <v>31</v>
      </c>
      <c r="G148" s="1">
        <v>1.9099999999999998E-9</v>
      </c>
      <c r="H148" s="1">
        <v>7.8800000000000002E-7</v>
      </c>
    </row>
    <row r="149" spans="1:8">
      <c r="A149" t="s">
        <v>29</v>
      </c>
      <c r="B149" t="s">
        <v>86</v>
      </c>
      <c r="C149" t="s">
        <v>84</v>
      </c>
      <c r="D149">
        <v>99</v>
      </c>
      <c r="E149">
        <v>7</v>
      </c>
      <c r="F149" t="s">
        <v>85</v>
      </c>
      <c r="G149" s="1">
        <v>1.2100000000000001E-8</v>
      </c>
      <c r="H149" s="1">
        <v>3.8199999999999998E-6</v>
      </c>
    </row>
    <row r="150" spans="1:8">
      <c r="A150" t="s">
        <v>29</v>
      </c>
      <c r="B150" t="s">
        <v>238</v>
      </c>
      <c r="C150" t="s">
        <v>236</v>
      </c>
      <c r="D150">
        <v>482</v>
      </c>
      <c r="E150">
        <v>9</v>
      </c>
      <c r="F150" t="s">
        <v>237</v>
      </c>
      <c r="G150" s="1">
        <v>5.0599999999999998E-6</v>
      </c>
      <c r="H150">
        <v>1.2999999999999999E-3</v>
      </c>
    </row>
    <row r="151" spans="1:8">
      <c r="A151" t="s">
        <v>29</v>
      </c>
      <c r="B151" t="s">
        <v>241</v>
      </c>
      <c r="C151" t="s">
        <v>239</v>
      </c>
      <c r="D151">
        <v>927</v>
      </c>
      <c r="E151">
        <v>12</v>
      </c>
      <c r="F151" t="s">
        <v>240</v>
      </c>
      <c r="G151" s="1">
        <v>4.7199999999999997E-6</v>
      </c>
      <c r="H151">
        <v>1.2999999999999999E-3</v>
      </c>
    </row>
    <row r="152" spans="1:8">
      <c r="A152" t="s">
        <v>29</v>
      </c>
      <c r="B152" t="s">
        <v>275</v>
      </c>
      <c r="C152" t="s">
        <v>273</v>
      </c>
      <c r="D152">
        <v>105</v>
      </c>
      <c r="E152">
        <v>5</v>
      </c>
      <c r="F152" t="s">
        <v>274</v>
      </c>
      <c r="G152" s="1">
        <v>1.0699999999999999E-5</v>
      </c>
      <c r="H152">
        <v>2.3E-3</v>
      </c>
    </row>
    <row r="153" spans="1:8">
      <c r="A153" t="s">
        <v>29</v>
      </c>
      <c r="B153" t="s">
        <v>293</v>
      </c>
      <c r="C153" t="s">
        <v>291</v>
      </c>
      <c r="D153">
        <v>119</v>
      </c>
      <c r="E153">
        <v>5</v>
      </c>
      <c r="F153" t="s">
        <v>292</v>
      </c>
      <c r="G153" s="1">
        <v>1.91E-5</v>
      </c>
      <c r="H153">
        <v>3.5999999999999999E-3</v>
      </c>
    </row>
    <row r="154" spans="1:8">
      <c r="A154" t="s">
        <v>29</v>
      </c>
      <c r="B154" t="s">
        <v>325</v>
      </c>
      <c r="C154" t="s">
        <v>323</v>
      </c>
      <c r="D154">
        <v>137</v>
      </c>
      <c r="E154">
        <v>5</v>
      </c>
      <c r="F154" t="s">
        <v>324</v>
      </c>
      <c r="G154" s="1">
        <v>3.6600000000000002E-5</v>
      </c>
      <c r="H154">
        <v>6.3E-3</v>
      </c>
    </row>
    <row r="155" spans="1:8">
      <c r="A155" t="s">
        <v>29</v>
      </c>
      <c r="B155" t="s">
        <v>328</v>
      </c>
      <c r="C155" t="s">
        <v>326</v>
      </c>
      <c r="D155">
        <v>68</v>
      </c>
      <c r="E155">
        <v>4</v>
      </c>
      <c r="F155" t="s">
        <v>327</v>
      </c>
      <c r="G155" s="1">
        <v>3.9499999999999998E-5</v>
      </c>
      <c r="H155">
        <v>6.3E-3</v>
      </c>
    </row>
    <row r="156" spans="1:8">
      <c r="A156" t="s">
        <v>29</v>
      </c>
      <c r="B156" t="s">
        <v>331</v>
      </c>
      <c r="C156" t="s">
        <v>329</v>
      </c>
      <c r="D156">
        <v>71</v>
      </c>
      <c r="E156">
        <v>4</v>
      </c>
      <c r="F156" t="s">
        <v>330</v>
      </c>
      <c r="G156" s="1">
        <v>4.6400000000000003E-5</v>
      </c>
      <c r="H156">
        <v>6.7999999999999996E-3</v>
      </c>
    </row>
    <row r="157" spans="1:8">
      <c r="A157" t="s">
        <v>29</v>
      </c>
      <c r="B157" t="s">
        <v>355</v>
      </c>
      <c r="C157" t="s">
        <v>353</v>
      </c>
      <c r="D157">
        <v>32</v>
      </c>
      <c r="E157">
        <v>3</v>
      </c>
      <c r="F157" t="s">
        <v>354</v>
      </c>
      <c r="G157" s="1">
        <v>1.1E-4</v>
      </c>
      <c r="H157">
        <v>1.37E-2</v>
      </c>
    </row>
    <row r="158" spans="1:8">
      <c r="A158" t="s">
        <v>29</v>
      </c>
      <c r="B158" t="s">
        <v>386</v>
      </c>
      <c r="C158" t="s">
        <v>384</v>
      </c>
      <c r="D158">
        <v>6</v>
      </c>
      <c r="E158">
        <v>2</v>
      </c>
      <c r="F158" t="s">
        <v>385</v>
      </c>
      <c r="G158" s="1">
        <v>1.9000000000000001E-4</v>
      </c>
      <c r="H158">
        <v>2.2700000000000001E-2</v>
      </c>
    </row>
    <row r="159" spans="1:8">
      <c r="A159" t="s">
        <v>29</v>
      </c>
      <c r="B159" t="s">
        <v>389</v>
      </c>
      <c r="C159" t="s">
        <v>387</v>
      </c>
      <c r="D159">
        <v>6</v>
      </c>
      <c r="E159">
        <v>2</v>
      </c>
      <c r="F159" t="s">
        <v>388</v>
      </c>
      <c r="G159" s="1">
        <v>1.9000000000000001E-4</v>
      </c>
      <c r="H159">
        <v>2.2700000000000001E-2</v>
      </c>
    </row>
    <row r="160" spans="1:8">
      <c r="A160" t="s">
        <v>29</v>
      </c>
      <c r="B160" t="s">
        <v>412</v>
      </c>
      <c r="C160" t="s">
        <v>410</v>
      </c>
      <c r="D160">
        <v>1865</v>
      </c>
      <c r="E160">
        <v>14</v>
      </c>
      <c r="F160" t="s">
        <v>411</v>
      </c>
      <c r="G160" s="1">
        <v>2.7999999999999998E-4</v>
      </c>
      <c r="H160">
        <v>2.92E-2</v>
      </c>
    </row>
    <row r="161" spans="1:8">
      <c r="A161" t="s">
        <v>29</v>
      </c>
      <c r="B161" t="s">
        <v>415</v>
      </c>
      <c r="C161" t="s">
        <v>413</v>
      </c>
      <c r="D161">
        <v>478</v>
      </c>
      <c r="E161">
        <v>7</v>
      </c>
      <c r="F161" t="s">
        <v>414</v>
      </c>
      <c r="G161" s="1">
        <v>2.7999999999999998E-4</v>
      </c>
      <c r="H161">
        <v>2.92E-2</v>
      </c>
    </row>
    <row r="162" spans="1:8">
      <c r="A162" t="s">
        <v>29</v>
      </c>
      <c r="B162" t="s">
        <v>418</v>
      </c>
      <c r="C162" t="s">
        <v>416</v>
      </c>
      <c r="D162">
        <v>1203</v>
      </c>
      <c r="E162">
        <v>11</v>
      </c>
      <c r="F162" t="s">
        <v>417</v>
      </c>
      <c r="G162" s="1">
        <v>2.7999999999999998E-4</v>
      </c>
      <c r="H162">
        <v>2.92E-2</v>
      </c>
    </row>
    <row r="163" spans="1:8">
      <c r="A163" t="s">
        <v>69</v>
      </c>
      <c r="B163" t="s">
        <v>71</v>
      </c>
      <c r="C163" t="s">
        <v>15</v>
      </c>
      <c r="D163">
        <v>38</v>
      </c>
      <c r="E163">
        <v>6</v>
      </c>
      <c r="F163" t="s">
        <v>70</v>
      </c>
      <c r="G163" s="1">
        <v>1.68E-9</v>
      </c>
      <c r="H163" s="1">
        <v>8.4900000000000005E-7</v>
      </c>
    </row>
    <row r="164" spans="1:8">
      <c r="A164" t="s">
        <v>69</v>
      </c>
      <c r="B164" t="s">
        <v>74</v>
      </c>
      <c r="C164" t="s">
        <v>72</v>
      </c>
      <c r="D164">
        <v>36</v>
      </c>
      <c r="E164">
        <v>6</v>
      </c>
      <c r="F164" t="s">
        <v>73</v>
      </c>
      <c r="G164" s="1">
        <v>1.26E-9</v>
      </c>
      <c r="H164" s="1">
        <v>8.4900000000000005E-7</v>
      </c>
    </row>
    <row r="165" spans="1:8">
      <c r="A165" t="s">
        <v>69</v>
      </c>
      <c r="B165" t="s">
        <v>83</v>
      </c>
      <c r="C165" t="s">
        <v>81</v>
      </c>
      <c r="D165">
        <v>1818</v>
      </c>
      <c r="E165">
        <v>20</v>
      </c>
      <c r="F165" t="s">
        <v>82</v>
      </c>
      <c r="G165" s="1">
        <v>1.63E-8</v>
      </c>
      <c r="H165" s="1">
        <v>3.67E-6</v>
      </c>
    </row>
    <row r="166" spans="1:8">
      <c r="A166" t="s">
        <v>69</v>
      </c>
      <c r="B166" t="s">
        <v>148</v>
      </c>
      <c r="C166" t="s">
        <v>146</v>
      </c>
      <c r="D166">
        <v>49</v>
      </c>
      <c r="E166">
        <v>5</v>
      </c>
      <c r="F166" t="s">
        <v>147</v>
      </c>
      <c r="G166" s="1">
        <v>3.0800000000000001E-7</v>
      </c>
      <c r="H166" s="1">
        <v>5.1999999999999997E-5</v>
      </c>
    </row>
    <row r="167" spans="1:8">
      <c r="A167" t="s">
        <v>69</v>
      </c>
      <c r="B167" t="s">
        <v>173</v>
      </c>
      <c r="C167" t="s">
        <v>171</v>
      </c>
      <c r="D167">
        <v>522</v>
      </c>
      <c r="E167">
        <v>10</v>
      </c>
      <c r="F167" t="s">
        <v>172</v>
      </c>
      <c r="G167" s="1">
        <v>1.1200000000000001E-6</v>
      </c>
      <c r="H167" s="1">
        <v>1.4999999999999999E-4</v>
      </c>
    </row>
    <row r="168" spans="1:8">
      <c r="A168" t="s">
        <v>69</v>
      </c>
      <c r="B168" t="s">
        <v>184</v>
      </c>
      <c r="C168" t="s">
        <v>183</v>
      </c>
      <c r="D168">
        <v>75</v>
      </c>
      <c r="E168">
        <v>5</v>
      </c>
      <c r="F168" t="s">
        <v>41</v>
      </c>
      <c r="G168" s="1">
        <v>2.2199999999999999E-6</v>
      </c>
      <c r="H168" s="1">
        <v>2.5000000000000001E-4</v>
      </c>
    </row>
    <row r="169" spans="1:8">
      <c r="A169" t="s">
        <v>69</v>
      </c>
      <c r="B169" t="s">
        <v>192</v>
      </c>
      <c r="C169" t="s">
        <v>190</v>
      </c>
      <c r="D169">
        <v>80</v>
      </c>
      <c r="E169">
        <v>5</v>
      </c>
      <c r="F169" t="s">
        <v>191</v>
      </c>
      <c r="G169" s="1">
        <v>3.0000000000000001E-6</v>
      </c>
      <c r="H169" s="1">
        <v>2.9E-4</v>
      </c>
    </row>
    <row r="170" spans="1:8">
      <c r="A170" t="s">
        <v>69</v>
      </c>
      <c r="B170" t="s">
        <v>203</v>
      </c>
      <c r="C170" t="s">
        <v>201</v>
      </c>
      <c r="D170">
        <v>93</v>
      </c>
      <c r="E170">
        <v>5</v>
      </c>
      <c r="F170" t="s">
        <v>202</v>
      </c>
      <c r="G170" s="1">
        <v>6.0599999999999996E-6</v>
      </c>
      <c r="H170" s="1">
        <v>5.1000000000000004E-4</v>
      </c>
    </row>
    <row r="171" spans="1:8">
      <c r="A171" t="s">
        <v>69</v>
      </c>
      <c r="B171" t="s">
        <v>249</v>
      </c>
      <c r="C171" t="s">
        <v>247</v>
      </c>
      <c r="D171">
        <v>324</v>
      </c>
      <c r="E171">
        <v>7</v>
      </c>
      <c r="F171" t="s">
        <v>248</v>
      </c>
      <c r="G171" s="1">
        <v>2.55E-5</v>
      </c>
      <c r="H171">
        <v>1.6999999999999999E-3</v>
      </c>
    </row>
    <row r="172" spans="1:8">
      <c r="A172" t="s">
        <v>69</v>
      </c>
      <c r="B172" t="s">
        <v>269</v>
      </c>
      <c r="C172" t="s">
        <v>268</v>
      </c>
      <c r="D172">
        <v>136</v>
      </c>
      <c r="E172">
        <v>5</v>
      </c>
      <c r="F172" t="s">
        <v>41</v>
      </c>
      <c r="G172" s="1">
        <v>3.54E-5</v>
      </c>
      <c r="H172">
        <v>2.0999999999999999E-3</v>
      </c>
    </row>
    <row r="173" spans="1:8">
      <c r="A173" t="s">
        <v>69</v>
      </c>
      <c r="B173" t="s">
        <v>272</v>
      </c>
      <c r="C173" t="s">
        <v>270</v>
      </c>
      <c r="D173">
        <v>135</v>
      </c>
      <c r="E173">
        <v>5</v>
      </c>
      <c r="F173" t="s">
        <v>271</v>
      </c>
      <c r="G173" s="1">
        <v>3.4199999999999998E-5</v>
      </c>
      <c r="H173">
        <v>2.0999999999999999E-3</v>
      </c>
    </row>
    <row r="174" spans="1:8">
      <c r="A174" t="s">
        <v>69</v>
      </c>
      <c r="B174" t="s">
        <v>278</v>
      </c>
      <c r="C174" t="s">
        <v>276</v>
      </c>
      <c r="D174">
        <v>3304</v>
      </c>
      <c r="E174">
        <v>21</v>
      </c>
      <c r="F174" t="s">
        <v>277</v>
      </c>
      <c r="G174" s="1">
        <v>5.3199999999999999E-5</v>
      </c>
      <c r="H174">
        <v>2.8E-3</v>
      </c>
    </row>
    <row r="175" spans="1:8">
      <c r="A175" t="s">
        <v>69</v>
      </c>
      <c r="B175" t="s">
        <v>299</v>
      </c>
      <c r="C175" t="s">
        <v>297</v>
      </c>
      <c r="D175">
        <v>875</v>
      </c>
      <c r="E175">
        <v>10</v>
      </c>
      <c r="F175" t="s">
        <v>298</v>
      </c>
      <c r="G175" s="1">
        <v>9.3499999999999996E-5</v>
      </c>
      <c r="H175">
        <v>4.4999999999999997E-3</v>
      </c>
    </row>
    <row r="176" spans="1:8">
      <c r="A176" t="s">
        <v>69</v>
      </c>
      <c r="B176" t="s">
        <v>322</v>
      </c>
      <c r="C176" t="s">
        <v>320</v>
      </c>
      <c r="D176">
        <v>95</v>
      </c>
      <c r="E176">
        <v>4</v>
      </c>
      <c r="F176" t="s">
        <v>321</v>
      </c>
      <c r="G176" s="1">
        <v>1.3999999999999999E-4</v>
      </c>
      <c r="H176">
        <v>6.1999999999999998E-3</v>
      </c>
    </row>
    <row r="177" spans="1:8">
      <c r="A177" t="s">
        <v>69</v>
      </c>
      <c r="B177" t="s">
        <v>371</v>
      </c>
      <c r="C177" t="s">
        <v>369</v>
      </c>
      <c r="D177">
        <v>3233</v>
      </c>
      <c r="E177">
        <v>19</v>
      </c>
      <c r="F177" t="s">
        <v>370</v>
      </c>
      <c r="G177" s="1">
        <v>4.0999999999999999E-4</v>
      </c>
      <c r="H177">
        <v>1.7299999999999999E-2</v>
      </c>
    </row>
    <row r="178" spans="1:8">
      <c r="A178" t="s">
        <v>69</v>
      </c>
      <c r="B178" t="s">
        <v>452</v>
      </c>
      <c r="C178" t="s">
        <v>450</v>
      </c>
      <c r="D178">
        <v>11669</v>
      </c>
      <c r="E178">
        <v>42</v>
      </c>
      <c r="F178" t="s">
        <v>451</v>
      </c>
      <c r="G178">
        <v>1E-3</v>
      </c>
      <c r="H178">
        <v>4.0500000000000001E-2</v>
      </c>
    </row>
    <row r="179" spans="1:8">
      <c r="A179" t="s">
        <v>69</v>
      </c>
      <c r="B179" t="s">
        <v>456</v>
      </c>
      <c r="C179" t="s">
        <v>455</v>
      </c>
      <c r="D179">
        <v>17</v>
      </c>
      <c r="E179">
        <v>2</v>
      </c>
      <c r="F179" t="s">
        <v>431</v>
      </c>
      <c r="G179">
        <v>1.1000000000000001E-3</v>
      </c>
      <c r="H179">
        <v>4.2999999999999997E-2</v>
      </c>
    </row>
    <row r="180" spans="1:8" ht="15.75" thickBot="1">
      <c r="A180" s="5" t="s">
        <v>69</v>
      </c>
      <c r="B180" s="5" t="s">
        <v>465</v>
      </c>
      <c r="C180" s="5" t="s">
        <v>463</v>
      </c>
      <c r="D180" s="5">
        <v>18</v>
      </c>
      <c r="E180" s="5">
        <v>2</v>
      </c>
      <c r="F180" s="5" t="s">
        <v>464</v>
      </c>
      <c r="G180" s="5">
        <v>1.2999999999999999E-3</v>
      </c>
      <c r="H180" s="5">
        <v>4.5199999999999997E-2</v>
      </c>
    </row>
  </sheetData>
  <sortState xmlns:xlrd2="http://schemas.microsoft.com/office/spreadsheetml/2017/richdata2" ref="A4:H180">
    <sortCondition ref="A4:A180"/>
    <sortCondition ref="G4:G180"/>
  </sortState>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764"/>
  <sheetViews>
    <sheetView workbookViewId="0">
      <pane ySplit="3" topLeftCell="A76" activePane="bottomLeft" state="frozen"/>
      <selection pane="bottomLeft"/>
    </sheetView>
  </sheetViews>
  <sheetFormatPr defaultRowHeight="15"/>
  <cols>
    <col min="1" max="1" width="22.28515625" bestFit="1" customWidth="1"/>
    <col min="2" max="2" width="13.7109375" bestFit="1" customWidth="1"/>
    <col min="3" max="3" width="66.5703125" customWidth="1"/>
    <col min="4" max="5" width="10.5703125" customWidth="1"/>
    <col min="6" max="6" width="56.28515625" customWidth="1"/>
  </cols>
  <sheetData>
    <row r="1" spans="1:8">
      <c r="A1" t="s">
        <v>3893</v>
      </c>
    </row>
    <row r="2" spans="1:8">
      <c r="A2" t="s">
        <v>3427</v>
      </c>
    </row>
    <row r="3" spans="1:8" ht="30.75" thickBot="1">
      <c r="A3" s="9" t="s">
        <v>731</v>
      </c>
      <c r="B3" s="9" t="s">
        <v>483</v>
      </c>
      <c r="C3" s="9" t="s">
        <v>481</v>
      </c>
      <c r="D3" s="9" t="s">
        <v>486</v>
      </c>
      <c r="E3" s="9" t="s">
        <v>485</v>
      </c>
      <c r="F3" s="9" t="s">
        <v>487</v>
      </c>
      <c r="G3" s="9" t="s">
        <v>482</v>
      </c>
      <c r="H3" s="9" t="s">
        <v>484</v>
      </c>
    </row>
    <row r="4" spans="1:8">
      <c r="A4" t="s">
        <v>103</v>
      </c>
      <c r="B4" t="s">
        <v>104</v>
      </c>
      <c r="C4" t="s">
        <v>94</v>
      </c>
      <c r="D4">
        <v>43</v>
      </c>
      <c r="E4">
        <v>6</v>
      </c>
      <c r="F4" t="s">
        <v>2759</v>
      </c>
      <c r="G4">
        <v>1.7599999999999999E-9</v>
      </c>
      <c r="H4">
        <v>4.0600000000000001E-6</v>
      </c>
    </row>
    <row r="5" spans="1:8">
      <c r="A5" t="s">
        <v>103</v>
      </c>
      <c r="B5" t="s">
        <v>122</v>
      </c>
      <c r="C5" t="s">
        <v>100</v>
      </c>
      <c r="D5">
        <v>2035</v>
      </c>
      <c r="E5">
        <v>21</v>
      </c>
      <c r="F5" t="s">
        <v>2788</v>
      </c>
      <c r="G5">
        <v>2.0599999999999999E-9</v>
      </c>
      <c r="H5">
        <v>4.0600000000000001E-6</v>
      </c>
    </row>
    <row r="6" spans="1:8">
      <c r="A6" t="s">
        <v>103</v>
      </c>
      <c r="B6" t="s">
        <v>470</v>
      </c>
      <c r="C6" t="s">
        <v>97</v>
      </c>
      <c r="D6">
        <v>985</v>
      </c>
      <c r="E6">
        <v>14</v>
      </c>
      <c r="F6" t="s">
        <v>2828</v>
      </c>
      <c r="G6">
        <v>5.1E-8</v>
      </c>
      <c r="H6">
        <v>3.93E-5</v>
      </c>
    </row>
    <row r="7" spans="1:8">
      <c r="A7" t="s">
        <v>103</v>
      </c>
      <c r="B7" t="s">
        <v>2191</v>
      </c>
      <c r="C7" t="s">
        <v>1672</v>
      </c>
      <c r="D7">
        <v>240</v>
      </c>
      <c r="E7">
        <v>8</v>
      </c>
      <c r="F7" t="s">
        <v>2847</v>
      </c>
      <c r="G7">
        <v>1.1999999999999999E-7</v>
      </c>
      <c r="H7">
        <v>6.9300000000000004E-5</v>
      </c>
    </row>
    <row r="8" spans="1:8">
      <c r="A8" t="s">
        <v>103</v>
      </c>
      <c r="B8" t="s">
        <v>200</v>
      </c>
      <c r="C8" t="s">
        <v>198</v>
      </c>
      <c r="D8">
        <v>4</v>
      </c>
      <c r="E8">
        <v>3</v>
      </c>
      <c r="F8" t="s">
        <v>199</v>
      </c>
      <c r="G8">
        <v>4.4799999999999999E-7</v>
      </c>
      <c r="H8">
        <v>2.1000000000000001E-4</v>
      </c>
    </row>
    <row r="9" spans="1:8">
      <c r="A9" t="s">
        <v>103</v>
      </c>
      <c r="B9" t="s">
        <v>205</v>
      </c>
      <c r="C9" t="s">
        <v>204</v>
      </c>
      <c r="D9">
        <v>5</v>
      </c>
      <c r="E9">
        <v>3</v>
      </c>
      <c r="F9" t="s">
        <v>199</v>
      </c>
      <c r="G9">
        <v>7.1600000000000001E-7</v>
      </c>
      <c r="H9">
        <v>2.7999999999999998E-4</v>
      </c>
    </row>
    <row r="10" spans="1:8">
      <c r="A10" t="s">
        <v>103</v>
      </c>
      <c r="B10" t="s">
        <v>359</v>
      </c>
      <c r="C10" t="s">
        <v>228</v>
      </c>
      <c r="D10">
        <v>230</v>
      </c>
      <c r="E10">
        <v>7</v>
      </c>
      <c r="F10" t="s">
        <v>2912</v>
      </c>
      <c r="G10">
        <v>1.4300000000000001E-6</v>
      </c>
      <c r="H10">
        <v>4.6999999999999999E-4</v>
      </c>
    </row>
    <row r="11" spans="1:8">
      <c r="A11" t="s">
        <v>103</v>
      </c>
      <c r="B11" t="s">
        <v>2254</v>
      </c>
      <c r="C11" t="s">
        <v>1757</v>
      </c>
      <c r="D11">
        <v>13853</v>
      </c>
      <c r="E11">
        <v>46</v>
      </c>
      <c r="F11" t="s">
        <v>2913</v>
      </c>
      <c r="G11">
        <v>1.86E-6</v>
      </c>
      <c r="H11">
        <v>4.8000000000000001E-4</v>
      </c>
    </row>
    <row r="12" spans="1:8">
      <c r="A12" t="s">
        <v>103</v>
      </c>
      <c r="B12" t="s">
        <v>2312</v>
      </c>
      <c r="C12" t="s">
        <v>1772</v>
      </c>
      <c r="D12">
        <v>7871</v>
      </c>
      <c r="E12">
        <v>34</v>
      </c>
      <c r="F12" t="s">
        <v>2970</v>
      </c>
      <c r="G12">
        <v>8.4800000000000001E-6</v>
      </c>
      <c r="H12">
        <v>2E-3</v>
      </c>
    </row>
    <row r="13" spans="1:8">
      <c r="A13" t="s">
        <v>103</v>
      </c>
      <c r="B13" t="s">
        <v>337</v>
      </c>
      <c r="C13" t="s">
        <v>335</v>
      </c>
      <c r="D13">
        <v>116</v>
      </c>
      <c r="E13">
        <v>5</v>
      </c>
      <c r="F13" t="s">
        <v>336</v>
      </c>
      <c r="G13">
        <v>1.03E-5</v>
      </c>
      <c r="H13">
        <v>2.2000000000000001E-3</v>
      </c>
    </row>
    <row r="14" spans="1:8">
      <c r="A14" t="s">
        <v>103</v>
      </c>
      <c r="B14" t="s">
        <v>2339</v>
      </c>
      <c r="C14" t="s">
        <v>1754</v>
      </c>
      <c r="D14">
        <v>2051</v>
      </c>
      <c r="E14">
        <v>16</v>
      </c>
      <c r="F14" t="s">
        <v>2991</v>
      </c>
      <c r="G14">
        <v>1.3499999999999999E-5</v>
      </c>
      <c r="H14">
        <v>2.5999999999999999E-3</v>
      </c>
    </row>
    <row r="15" spans="1:8">
      <c r="A15" t="s">
        <v>103</v>
      </c>
      <c r="B15" t="s">
        <v>2365</v>
      </c>
      <c r="C15" t="s">
        <v>1819</v>
      </c>
      <c r="D15">
        <v>62</v>
      </c>
      <c r="E15">
        <v>4</v>
      </c>
      <c r="F15" t="s">
        <v>2993</v>
      </c>
      <c r="G15">
        <v>1.8700000000000001E-5</v>
      </c>
      <c r="H15">
        <v>3.3E-3</v>
      </c>
    </row>
    <row r="16" spans="1:8">
      <c r="A16" t="s">
        <v>103</v>
      </c>
      <c r="B16" t="s">
        <v>357</v>
      </c>
      <c r="C16" t="s">
        <v>183</v>
      </c>
      <c r="D16">
        <v>73</v>
      </c>
      <c r="E16">
        <v>4</v>
      </c>
      <c r="F16" t="s">
        <v>356</v>
      </c>
      <c r="G16">
        <v>3.4499999999999998E-5</v>
      </c>
      <c r="H16">
        <v>5.7000000000000002E-3</v>
      </c>
    </row>
    <row r="17" spans="1:8">
      <c r="A17" t="s">
        <v>103</v>
      </c>
      <c r="B17" t="s">
        <v>2415</v>
      </c>
      <c r="C17" t="s">
        <v>948</v>
      </c>
      <c r="D17">
        <v>255</v>
      </c>
      <c r="E17">
        <v>6</v>
      </c>
      <c r="F17" t="s">
        <v>3056</v>
      </c>
      <c r="G17">
        <v>3.5599999999999998E-5</v>
      </c>
      <c r="H17">
        <v>5.7000000000000002E-3</v>
      </c>
    </row>
    <row r="18" spans="1:8">
      <c r="A18" t="s">
        <v>103</v>
      </c>
      <c r="B18" t="s">
        <v>403</v>
      </c>
      <c r="C18" t="s">
        <v>401</v>
      </c>
      <c r="D18">
        <v>92</v>
      </c>
      <c r="E18">
        <v>4</v>
      </c>
      <c r="F18" t="s">
        <v>402</v>
      </c>
      <c r="G18">
        <v>8.1799999999999996E-5</v>
      </c>
      <c r="H18">
        <v>1.11E-2</v>
      </c>
    </row>
    <row r="19" spans="1:8">
      <c r="A19" t="s">
        <v>103</v>
      </c>
      <c r="B19" t="s">
        <v>397</v>
      </c>
      <c r="C19" t="s">
        <v>396</v>
      </c>
      <c r="D19">
        <v>4</v>
      </c>
      <c r="E19">
        <v>2</v>
      </c>
      <c r="F19" t="s">
        <v>342</v>
      </c>
      <c r="G19">
        <v>8.3800000000000004E-5</v>
      </c>
      <c r="H19">
        <v>1.11E-2</v>
      </c>
    </row>
    <row r="20" spans="1:8">
      <c r="A20" t="s">
        <v>103</v>
      </c>
      <c r="B20" t="s">
        <v>2503</v>
      </c>
      <c r="C20" t="s">
        <v>1941</v>
      </c>
      <c r="D20">
        <v>451</v>
      </c>
      <c r="E20">
        <v>7</v>
      </c>
      <c r="F20" t="s">
        <v>3116</v>
      </c>
      <c r="G20">
        <v>1E-4</v>
      </c>
      <c r="H20">
        <v>1.23E-2</v>
      </c>
    </row>
    <row r="21" spans="1:8">
      <c r="A21" t="s">
        <v>103</v>
      </c>
      <c r="B21" t="s">
        <v>2527</v>
      </c>
      <c r="C21" t="s">
        <v>1824</v>
      </c>
      <c r="D21">
        <v>1709</v>
      </c>
      <c r="E21">
        <v>13</v>
      </c>
      <c r="F21" t="s">
        <v>3136</v>
      </c>
      <c r="G21">
        <v>1.3999999999999999E-4</v>
      </c>
      <c r="H21">
        <v>1.66E-2</v>
      </c>
    </row>
    <row r="22" spans="1:8">
      <c r="A22" t="s">
        <v>103</v>
      </c>
      <c r="B22" t="s">
        <v>2544</v>
      </c>
      <c r="C22" t="s">
        <v>1975</v>
      </c>
      <c r="D22">
        <v>11202</v>
      </c>
      <c r="E22">
        <v>39</v>
      </c>
      <c r="F22" t="s">
        <v>3149</v>
      </c>
      <c r="G22">
        <v>1.7000000000000001E-4</v>
      </c>
      <c r="H22">
        <v>1.7999999999999999E-2</v>
      </c>
    </row>
    <row r="23" spans="1:8">
      <c r="A23" t="s">
        <v>103</v>
      </c>
      <c r="B23" t="s">
        <v>2545</v>
      </c>
      <c r="C23" t="s">
        <v>1976</v>
      </c>
      <c r="D23">
        <v>2812</v>
      </c>
      <c r="E23">
        <v>17</v>
      </c>
      <c r="F23" t="s">
        <v>3150</v>
      </c>
      <c r="G23">
        <v>1.7000000000000001E-4</v>
      </c>
      <c r="H23">
        <v>1.7999999999999999E-2</v>
      </c>
    </row>
    <row r="24" spans="1:8">
      <c r="A24" t="s">
        <v>103</v>
      </c>
      <c r="B24" t="s">
        <v>2605</v>
      </c>
      <c r="C24" t="s">
        <v>1830</v>
      </c>
      <c r="D24">
        <v>2919</v>
      </c>
      <c r="E24">
        <v>17</v>
      </c>
      <c r="F24" t="s">
        <v>3188</v>
      </c>
      <c r="G24">
        <v>2.7999999999999998E-4</v>
      </c>
      <c r="H24">
        <v>2.4500000000000001E-2</v>
      </c>
    </row>
    <row r="25" spans="1:8">
      <c r="A25" t="s">
        <v>103</v>
      </c>
      <c r="B25" t="s">
        <v>2606</v>
      </c>
      <c r="C25" t="s">
        <v>2022</v>
      </c>
      <c r="D25">
        <v>3531</v>
      </c>
      <c r="E25">
        <v>19</v>
      </c>
      <c r="F25" t="s">
        <v>3189</v>
      </c>
      <c r="G25">
        <v>2.9E-4</v>
      </c>
      <c r="H25">
        <v>2.46E-2</v>
      </c>
    </row>
    <row r="26" spans="1:8">
      <c r="A26" t="s">
        <v>103</v>
      </c>
      <c r="B26" t="s">
        <v>2673</v>
      </c>
      <c r="C26" t="s">
        <v>2076</v>
      </c>
      <c r="D26">
        <v>11</v>
      </c>
      <c r="E26">
        <v>2</v>
      </c>
      <c r="F26" t="s">
        <v>431</v>
      </c>
      <c r="G26">
        <v>4.2999999999999999E-4</v>
      </c>
      <c r="H26">
        <v>3.56E-2</v>
      </c>
    </row>
    <row r="27" spans="1:8">
      <c r="A27" t="s">
        <v>103</v>
      </c>
      <c r="B27" t="s">
        <v>2692</v>
      </c>
      <c r="C27" t="s">
        <v>2088</v>
      </c>
      <c r="D27">
        <v>12</v>
      </c>
      <c r="E27">
        <v>2</v>
      </c>
      <c r="F27" t="s">
        <v>3245</v>
      </c>
      <c r="G27">
        <v>5.0000000000000001E-4</v>
      </c>
      <c r="H27">
        <v>0.04</v>
      </c>
    </row>
    <row r="28" spans="1:8">
      <c r="A28" t="s">
        <v>103</v>
      </c>
      <c r="B28" t="s">
        <v>2717</v>
      </c>
      <c r="C28" t="s">
        <v>2111</v>
      </c>
      <c r="D28">
        <v>444</v>
      </c>
      <c r="E28">
        <v>6</v>
      </c>
      <c r="F28" t="s">
        <v>3263</v>
      </c>
      <c r="G28">
        <v>6.8000000000000005E-4</v>
      </c>
      <c r="H28">
        <v>4.6399999999999997E-2</v>
      </c>
    </row>
    <row r="29" spans="1:8">
      <c r="A29" t="s">
        <v>39</v>
      </c>
      <c r="B29" t="s">
        <v>42</v>
      </c>
      <c r="C29" t="s">
        <v>40</v>
      </c>
      <c r="D29">
        <v>5</v>
      </c>
      <c r="E29">
        <v>5</v>
      </c>
      <c r="F29" t="s">
        <v>41</v>
      </c>
      <c r="G29">
        <v>1.58E-11</v>
      </c>
      <c r="H29">
        <v>6.9199999999999998E-8</v>
      </c>
    </row>
    <row r="30" spans="1:8">
      <c r="A30" t="s">
        <v>39</v>
      </c>
      <c r="B30" t="s">
        <v>106</v>
      </c>
      <c r="C30" t="s">
        <v>105</v>
      </c>
      <c r="D30">
        <v>46</v>
      </c>
      <c r="E30">
        <v>6</v>
      </c>
      <c r="F30" t="s">
        <v>73</v>
      </c>
      <c r="G30">
        <v>2.5500000000000001E-9</v>
      </c>
      <c r="H30">
        <v>5.5600000000000001E-6</v>
      </c>
    </row>
    <row r="31" spans="1:8">
      <c r="A31" t="s">
        <v>39</v>
      </c>
      <c r="B31" t="s">
        <v>2162</v>
      </c>
      <c r="C31" t="s">
        <v>1691</v>
      </c>
      <c r="D31">
        <v>4452</v>
      </c>
      <c r="E31">
        <v>29</v>
      </c>
      <c r="F31" t="s">
        <v>2811</v>
      </c>
      <c r="G31">
        <v>1.26E-8</v>
      </c>
      <c r="H31">
        <v>1.38E-5</v>
      </c>
    </row>
    <row r="32" spans="1:8">
      <c r="A32" t="s">
        <v>39</v>
      </c>
      <c r="B32" t="s">
        <v>2165</v>
      </c>
      <c r="C32" t="s">
        <v>1692</v>
      </c>
      <c r="D32">
        <v>5921</v>
      </c>
      <c r="E32">
        <v>33</v>
      </c>
      <c r="F32" t="s">
        <v>2813</v>
      </c>
      <c r="G32">
        <v>2.0599999999999999E-8</v>
      </c>
      <c r="H32">
        <v>1.8E-5</v>
      </c>
    </row>
    <row r="33" spans="1:8">
      <c r="A33" t="s">
        <v>39</v>
      </c>
      <c r="B33" t="s">
        <v>348</v>
      </c>
      <c r="C33" t="s">
        <v>346</v>
      </c>
      <c r="D33">
        <v>534</v>
      </c>
      <c r="E33">
        <v>11</v>
      </c>
      <c r="F33" t="s">
        <v>2826</v>
      </c>
      <c r="G33">
        <v>4.8499999999999998E-8</v>
      </c>
      <c r="H33">
        <v>3.5299999999999997E-5</v>
      </c>
    </row>
    <row r="34" spans="1:8">
      <c r="A34" t="s">
        <v>39</v>
      </c>
      <c r="B34" t="s">
        <v>2180</v>
      </c>
      <c r="C34" t="s">
        <v>1703</v>
      </c>
      <c r="D34">
        <v>1012</v>
      </c>
      <c r="E34">
        <v>14</v>
      </c>
      <c r="F34" t="s">
        <v>2835</v>
      </c>
      <c r="G34">
        <v>7.1099999999999995E-8</v>
      </c>
      <c r="H34">
        <v>4.4299999999999999E-5</v>
      </c>
    </row>
    <row r="35" spans="1:8">
      <c r="A35" t="s">
        <v>39</v>
      </c>
      <c r="B35" t="s">
        <v>2192</v>
      </c>
      <c r="C35" t="s">
        <v>1712</v>
      </c>
      <c r="D35">
        <v>895</v>
      </c>
      <c r="E35">
        <v>13</v>
      </c>
      <c r="F35" t="s">
        <v>2848</v>
      </c>
      <c r="G35">
        <v>1.3400000000000001E-7</v>
      </c>
      <c r="H35">
        <v>7.3100000000000001E-5</v>
      </c>
    </row>
    <row r="36" spans="1:8">
      <c r="A36" t="s">
        <v>39</v>
      </c>
      <c r="B36" t="s">
        <v>440</v>
      </c>
      <c r="C36" t="s">
        <v>438</v>
      </c>
      <c r="D36">
        <v>481</v>
      </c>
      <c r="E36">
        <v>10</v>
      </c>
      <c r="F36" t="s">
        <v>2856</v>
      </c>
      <c r="G36">
        <v>1.99E-7</v>
      </c>
      <c r="H36">
        <v>9.6600000000000003E-5</v>
      </c>
    </row>
    <row r="37" spans="1:8">
      <c r="A37" t="s">
        <v>39</v>
      </c>
      <c r="B37" t="s">
        <v>2222</v>
      </c>
      <c r="C37" t="s">
        <v>1736</v>
      </c>
      <c r="D37">
        <v>677</v>
      </c>
      <c r="E37">
        <v>11</v>
      </c>
      <c r="F37" t="s">
        <v>2879</v>
      </c>
      <c r="G37">
        <v>5.0299999999999999E-7</v>
      </c>
      <c r="H37">
        <v>2.2000000000000001E-4</v>
      </c>
    </row>
    <row r="38" spans="1:8">
      <c r="A38" t="s">
        <v>39</v>
      </c>
      <c r="B38" t="s">
        <v>2327</v>
      </c>
      <c r="C38" t="s">
        <v>1809</v>
      </c>
      <c r="D38">
        <v>406</v>
      </c>
      <c r="E38">
        <v>8</v>
      </c>
      <c r="F38" t="s">
        <v>2982</v>
      </c>
      <c r="G38">
        <v>5.6300000000000003E-6</v>
      </c>
      <c r="H38">
        <v>2.2000000000000001E-3</v>
      </c>
    </row>
    <row r="39" spans="1:8">
      <c r="A39" t="s">
        <v>39</v>
      </c>
      <c r="B39" t="s">
        <v>2345</v>
      </c>
      <c r="C39" t="s">
        <v>1823</v>
      </c>
      <c r="D39">
        <v>108</v>
      </c>
      <c r="E39">
        <v>5</v>
      </c>
      <c r="F39" t="s">
        <v>2997</v>
      </c>
      <c r="G39">
        <v>7.34E-6</v>
      </c>
      <c r="H39">
        <v>2.7000000000000001E-3</v>
      </c>
    </row>
    <row r="40" spans="1:8">
      <c r="A40" t="s">
        <v>39</v>
      </c>
      <c r="B40" t="s">
        <v>2350</v>
      </c>
      <c r="C40" t="s">
        <v>1828</v>
      </c>
      <c r="D40">
        <v>14</v>
      </c>
      <c r="E40">
        <v>3</v>
      </c>
      <c r="F40" t="s">
        <v>2925</v>
      </c>
      <c r="G40">
        <v>8.5699999999999993E-6</v>
      </c>
      <c r="H40">
        <v>2.8999999999999998E-3</v>
      </c>
    </row>
    <row r="41" spans="1:8">
      <c r="A41" t="s">
        <v>39</v>
      </c>
      <c r="B41" t="s">
        <v>434</v>
      </c>
      <c r="C41" t="s">
        <v>114</v>
      </c>
      <c r="D41">
        <v>2</v>
      </c>
      <c r="E41">
        <v>2</v>
      </c>
      <c r="F41" t="s">
        <v>433</v>
      </c>
      <c r="G41">
        <v>3.3599999999999997E-5</v>
      </c>
      <c r="H41">
        <v>9.7999999999999997E-3</v>
      </c>
    </row>
    <row r="42" spans="1:8">
      <c r="A42" t="s">
        <v>39</v>
      </c>
      <c r="B42" t="s">
        <v>437</v>
      </c>
      <c r="C42" t="s">
        <v>435</v>
      </c>
      <c r="D42">
        <v>2</v>
      </c>
      <c r="E42">
        <v>2</v>
      </c>
      <c r="F42" t="s">
        <v>436</v>
      </c>
      <c r="G42">
        <v>3.3599999999999997E-5</v>
      </c>
      <c r="H42">
        <v>9.7999999999999997E-3</v>
      </c>
    </row>
    <row r="43" spans="1:8">
      <c r="A43" t="s">
        <v>39</v>
      </c>
      <c r="B43" t="s">
        <v>2506</v>
      </c>
      <c r="C43" t="s">
        <v>1944</v>
      </c>
      <c r="D43">
        <v>27</v>
      </c>
      <c r="E43">
        <v>3</v>
      </c>
      <c r="F43" t="s">
        <v>3120</v>
      </c>
      <c r="G43">
        <v>5.0000000000000002E-5</v>
      </c>
      <c r="H43">
        <v>1.29E-2</v>
      </c>
    </row>
    <row r="44" spans="1:8">
      <c r="A44" t="s">
        <v>39</v>
      </c>
      <c r="B44" t="s">
        <v>2521</v>
      </c>
      <c r="C44" t="s">
        <v>1957</v>
      </c>
      <c r="D44">
        <v>2323</v>
      </c>
      <c r="E44">
        <v>16</v>
      </c>
      <c r="F44" t="s">
        <v>3132</v>
      </c>
      <c r="G44">
        <v>6.3100000000000002E-5</v>
      </c>
      <c r="H44">
        <v>1.5299999999999999E-2</v>
      </c>
    </row>
    <row r="45" spans="1:8">
      <c r="A45" t="s">
        <v>39</v>
      </c>
      <c r="B45" t="s">
        <v>2551</v>
      </c>
      <c r="C45" t="s">
        <v>1982</v>
      </c>
      <c r="D45">
        <v>1163</v>
      </c>
      <c r="E45">
        <v>11</v>
      </c>
      <c r="F45" t="s">
        <v>3156</v>
      </c>
      <c r="G45">
        <v>7.9800000000000002E-5</v>
      </c>
      <c r="H45">
        <v>1.83E-2</v>
      </c>
    </row>
    <row r="46" spans="1:8">
      <c r="A46" t="s">
        <v>39</v>
      </c>
      <c r="B46" t="s">
        <v>2550</v>
      </c>
      <c r="C46" t="s">
        <v>1981</v>
      </c>
      <c r="D46">
        <v>4</v>
      </c>
      <c r="E46">
        <v>2</v>
      </c>
      <c r="F46" t="s">
        <v>3155</v>
      </c>
      <c r="G46">
        <v>8.3800000000000004E-5</v>
      </c>
      <c r="H46">
        <v>1.83E-2</v>
      </c>
    </row>
    <row r="47" spans="1:8">
      <c r="A47" t="s">
        <v>39</v>
      </c>
      <c r="B47" t="s">
        <v>2552</v>
      </c>
      <c r="C47" t="s">
        <v>1983</v>
      </c>
      <c r="D47">
        <v>4</v>
      </c>
      <c r="E47">
        <v>2</v>
      </c>
      <c r="F47" t="s">
        <v>3155</v>
      </c>
      <c r="G47">
        <v>8.3800000000000004E-5</v>
      </c>
      <c r="H47">
        <v>1.83E-2</v>
      </c>
    </row>
    <row r="48" spans="1:8">
      <c r="A48" t="s">
        <v>39</v>
      </c>
      <c r="B48" t="s">
        <v>2553</v>
      </c>
      <c r="C48" t="s">
        <v>1984</v>
      </c>
      <c r="D48">
        <v>4</v>
      </c>
      <c r="E48">
        <v>2</v>
      </c>
      <c r="F48" t="s">
        <v>3155</v>
      </c>
      <c r="G48">
        <v>8.3800000000000004E-5</v>
      </c>
      <c r="H48">
        <v>1.83E-2</v>
      </c>
    </row>
    <row r="49" spans="1:8">
      <c r="A49" t="s">
        <v>39</v>
      </c>
      <c r="B49" t="s">
        <v>2554</v>
      </c>
      <c r="C49" t="s">
        <v>1985</v>
      </c>
      <c r="D49">
        <v>4</v>
      </c>
      <c r="E49">
        <v>2</v>
      </c>
      <c r="F49" t="s">
        <v>388</v>
      </c>
      <c r="G49">
        <v>8.3800000000000004E-5</v>
      </c>
      <c r="H49">
        <v>1.83E-2</v>
      </c>
    </row>
    <row r="50" spans="1:8">
      <c r="A50" t="s">
        <v>39</v>
      </c>
      <c r="B50" t="s">
        <v>2614</v>
      </c>
      <c r="C50" t="s">
        <v>2028</v>
      </c>
      <c r="D50">
        <v>108</v>
      </c>
      <c r="E50">
        <v>4</v>
      </c>
      <c r="F50" t="s">
        <v>3192</v>
      </c>
      <c r="G50">
        <v>1.4999999999999999E-4</v>
      </c>
      <c r="H50">
        <v>2.5999999999999999E-2</v>
      </c>
    </row>
    <row r="51" spans="1:8">
      <c r="A51" t="s">
        <v>39</v>
      </c>
      <c r="B51" t="s">
        <v>2640</v>
      </c>
      <c r="C51" t="s">
        <v>2050</v>
      </c>
      <c r="D51">
        <v>1059</v>
      </c>
      <c r="E51">
        <v>10</v>
      </c>
      <c r="F51" t="s">
        <v>3214</v>
      </c>
      <c r="G51">
        <v>1.8000000000000001E-4</v>
      </c>
      <c r="H51">
        <v>2.93E-2</v>
      </c>
    </row>
    <row r="52" spans="1:8">
      <c r="A52" t="s">
        <v>39</v>
      </c>
      <c r="B52" t="s">
        <v>2653</v>
      </c>
      <c r="C52" t="s">
        <v>2059</v>
      </c>
      <c r="D52">
        <v>7</v>
      </c>
      <c r="E52">
        <v>2</v>
      </c>
      <c r="F52" t="s">
        <v>3043</v>
      </c>
      <c r="G52">
        <v>2.0000000000000001E-4</v>
      </c>
      <c r="H52">
        <v>3.1199999999999999E-2</v>
      </c>
    </row>
    <row r="53" spans="1:8">
      <c r="A53" t="s">
        <v>39</v>
      </c>
      <c r="B53" t="s">
        <v>2680</v>
      </c>
      <c r="C53" t="s">
        <v>953</v>
      </c>
      <c r="D53">
        <v>49</v>
      </c>
      <c r="E53">
        <v>3</v>
      </c>
      <c r="F53" t="s">
        <v>3239</v>
      </c>
      <c r="G53">
        <v>2.5999999999999998E-4</v>
      </c>
      <c r="H53">
        <v>3.8199999999999998E-2</v>
      </c>
    </row>
    <row r="54" spans="1:8">
      <c r="A54" t="s">
        <v>39</v>
      </c>
      <c r="B54" t="s">
        <v>2700</v>
      </c>
      <c r="C54" t="s">
        <v>2096</v>
      </c>
      <c r="D54">
        <v>9</v>
      </c>
      <c r="E54">
        <v>2</v>
      </c>
      <c r="F54" t="s">
        <v>388</v>
      </c>
      <c r="G54">
        <v>2.9999999999999997E-4</v>
      </c>
      <c r="H54">
        <v>4.1599999999999998E-2</v>
      </c>
    </row>
    <row r="55" spans="1:8">
      <c r="A55" t="s">
        <v>39</v>
      </c>
      <c r="B55" t="s">
        <v>2713</v>
      </c>
      <c r="C55" t="s">
        <v>2107</v>
      </c>
      <c r="D55">
        <v>10</v>
      </c>
      <c r="E55">
        <v>2</v>
      </c>
      <c r="F55" t="s">
        <v>3261</v>
      </c>
      <c r="G55">
        <v>3.6999999999999999E-4</v>
      </c>
      <c r="H55">
        <v>4.5600000000000002E-2</v>
      </c>
    </row>
    <row r="56" spans="1:8">
      <c r="A56" t="s">
        <v>39</v>
      </c>
      <c r="B56" t="s">
        <v>2731</v>
      </c>
      <c r="C56" t="s">
        <v>951</v>
      </c>
      <c r="D56">
        <v>58</v>
      </c>
      <c r="E56">
        <v>3</v>
      </c>
      <c r="F56" t="s">
        <v>2925</v>
      </c>
      <c r="G56">
        <v>4.2000000000000002E-4</v>
      </c>
      <c r="H56">
        <v>4.9700000000000001E-2</v>
      </c>
    </row>
    <row r="57" spans="1:8">
      <c r="A57" t="s">
        <v>11</v>
      </c>
      <c r="B57" t="s">
        <v>22</v>
      </c>
      <c r="C57" t="s">
        <v>20</v>
      </c>
      <c r="D57">
        <v>113</v>
      </c>
      <c r="E57">
        <v>13</v>
      </c>
      <c r="F57" t="s">
        <v>2735</v>
      </c>
      <c r="G57">
        <v>1.9699999999999999E-18</v>
      </c>
      <c r="H57">
        <v>2.53E-14</v>
      </c>
    </row>
    <row r="58" spans="1:8">
      <c r="A58" t="s">
        <v>11</v>
      </c>
      <c r="B58" t="s">
        <v>2123</v>
      </c>
      <c r="C58" t="s">
        <v>1660</v>
      </c>
      <c r="D58">
        <v>1091</v>
      </c>
      <c r="E58">
        <v>24</v>
      </c>
      <c r="F58" t="s">
        <v>2736</v>
      </c>
      <c r="G58">
        <v>4.6799999999999997E-18</v>
      </c>
      <c r="H58">
        <v>3.0099999999999999E-14</v>
      </c>
    </row>
    <row r="59" spans="1:8">
      <c r="A59" t="s">
        <v>11</v>
      </c>
      <c r="B59" t="s">
        <v>35</v>
      </c>
      <c r="C59" t="s">
        <v>33</v>
      </c>
      <c r="D59">
        <v>1296</v>
      </c>
      <c r="E59">
        <v>25</v>
      </c>
      <c r="F59" t="s">
        <v>2737</v>
      </c>
      <c r="G59">
        <v>1.4500000000000001E-17</v>
      </c>
      <c r="H59">
        <v>6.1899999999999994E-14</v>
      </c>
    </row>
    <row r="60" spans="1:8">
      <c r="A60" t="s">
        <v>11</v>
      </c>
      <c r="B60" t="s">
        <v>145</v>
      </c>
      <c r="C60" t="s">
        <v>143</v>
      </c>
      <c r="D60">
        <v>1054</v>
      </c>
      <c r="E60">
        <v>23</v>
      </c>
      <c r="F60" t="s">
        <v>2738</v>
      </c>
      <c r="G60">
        <v>3.7299999999999997E-17</v>
      </c>
      <c r="H60">
        <v>1.1999999999999999E-13</v>
      </c>
    </row>
    <row r="61" spans="1:8">
      <c r="A61" t="s">
        <v>11</v>
      </c>
      <c r="B61" t="s">
        <v>14</v>
      </c>
      <c r="C61" t="s">
        <v>12</v>
      </c>
      <c r="D61">
        <v>268</v>
      </c>
      <c r="E61">
        <v>15</v>
      </c>
      <c r="F61" t="s">
        <v>2739</v>
      </c>
      <c r="G61">
        <v>8.3900000000000005E-17</v>
      </c>
      <c r="H61">
        <v>2.1599999999999999E-13</v>
      </c>
    </row>
    <row r="62" spans="1:8">
      <c r="A62" t="s">
        <v>11</v>
      </c>
      <c r="B62" t="s">
        <v>17</v>
      </c>
      <c r="C62" t="s">
        <v>15</v>
      </c>
      <c r="D62">
        <v>226</v>
      </c>
      <c r="E62">
        <v>14</v>
      </c>
      <c r="F62" t="s">
        <v>2740</v>
      </c>
      <c r="G62">
        <v>2.7499999999999998E-16</v>
      </c>
      <c r="H62">
        <v>5.9000000000000001E-13</v>
      </c>
    </row>
    <row r="63" spans="1:8">
      <c r="A63" t="s">
        <v>11</v>
      </c>
      <c r="B63" t="s">
        <v>2124</v>
      </c>
      <c r="C63" t="s">
        <v>1661</v>
      </c>
      <c r="D63">
        <v>382</v>
      </c>
      <c r="E63">
        <v>16</v>
      </c>
      <c r="F63" t="s">
        <v>2741</v>
      </c>
      <c r="G63">
        <v>5.1899999999999995E-16</v>
      </c>
      <c r="H63">
        <v>9.5300000000000008E-13</v>
      </c>
    </row>
    <row r="64" spans="1:8">
      <c r="A64" t="s">
        <v>11</v>
      </c>
      <c r="B64" t="s">
        <v>60</v>
      </c>
      <c r="C64" t="s">
        <v>58</v>
      </c>
      <c r="D64">
        <v>1109</v>
      </c>
      <c r="E64">
        <v>22</v>
      </c>
      <c r="F64" t="s">
        <v>2742</v>
      </c>
      <c r="G64">
        <v>1.6699999999999999E-15</v>
      </c>
      <c r="H64">
        <v>2.3900000000000001E-12</v>
      </c>
    </row>
    <row r="65" spans="1:8">
      <c r="A65" t="s">
        <v>11</v>
      </c>
      <c r="B65" t="s">
        <v>2125</v>
      </c>
      <c r="C65" t="s">
        <v>1662</v>
      </c>
      <c r="D65">
        <v>419</v>
      </c>
      <c r="E65">
        <v>16</v>
      </c>
      <c r="F65" t="s">
        <v>2741</v>
      </c>
      <c r="G65">
        <v>2.09E-15</v>
      </c>
      <c r="H65">
        <v>2.6799999999999999E-12</v>
      </c>
    </row>
    <row r="66" spans="1:8">
      <c r="A66" t="s">
        <v>11</v>
      </c>
      <c r="B66" t="s">
        <v>89</v>
      </c>
      <c r="C66" t="s">
        <v>87</v>
      </c>
      <c r="D66">
        <v>2310</v>
      </c>
      <c r="E66">
        <v>28</v>
      </c>
      <c r="F66" t="s">
        <v>2744</v>
      </c>
      <c r="G66">
        <v>8.3400000000000006E-15</v>
      </c>
      <c r="H66">
        <v>9.7400000000000001E-12</v>
      </c>
    </row>
    <row r="67" spans="1:8">
      <c r="A67" t="s">
        <v>11</v>
      </c>
      <c r="B67" t="s">
        <v>2126</v>
      </c>
      <c r="C67" t="s">
        <v>1663</v>
      </c>
      <c r="D67">
        <v>673</v>
      </c>
      <c r="E67">
        <v>18</v>
      </c>
      <c r="F67" t="s">
        <v>2745</v>
      </c>
      <c r="G67">
        <v>9.8799999999999996E-15</v>
      </c>
      <c r="H67">
        <v>1.0599999999999999E-11</v>
      </c>
    </row>
    <row r="68" spans="1:8">
      <c r="A68" t="s">
        <v>11</v>
      </c>
      <c r="B68" t="s">
        <v>2128</v>
      </c>
      <c r="C68" t="s">
        <v>1665</v>
      </c>
      <c r="D68">
        <v>1760</v>
      </c>
      <c r="E68">
        <v>25</v>
      </c>
      <c r="F68" t="s">
        <v>2748</v>
      </c>
      <c r="G68">
        <v>1.66E-14</v>
      </c>
      <c r="H68">
        <v>1.64E-11</v>
      </c>
    </row>
    <row r="69" spans="1:8">
      <c r="A69" t="s">
        <v>11</v>
      </c>
      <c r="B69" t="s">
        <v>92</v>
      </c>
      <c r="C69" t="s">
        <v>90</v>
      </c>
      <c r="D69">
        <v>1899</v>
      </c>
      <c r="E69">
        <v>25</v>
      </c>
      <c r="F69" t="s">
        <v>2750</v>
      </c>
      <c r="G69">
        <v>9.2800000000000006E-14</v>
      </c>
      <c r="H69">
        <v>8.52E-11</v>
      </c>
    </row>
    <row r="70" spans="1:8">
      <c r="A70" t="s">
        <v>11</v>
      </c>
      <c r="B70" t="s">
        <v>227</v>
      </c>
      <c r="C70" t="s">
        <v>225</v>
      </c>
      <c r="D70">
        <v>3485</v>
      </c>
      <c r="E70">
        <v>31</v>
      </c>
      <c r="F70" t="s">
        <v>2753</v>
      </c>
      <c r="G70">
        <v>4.73E-13</v>
      </c>
      <c r="H70">
        <v>4.0599999999999999E-10</v>
      </c>
    </row>
    <row r="71" spans="1:8">
      <c r="A71" t="s">
        <v>11</v>
      </c>
      <c r="B71" t="s">
        <v>362</v>
      </c>
      <c r="C71" t="s">
        <v>360</v>
      </c>
      <c r="D71">
        <v>515</v>
      </c>
      <c r="E71">
        <v>15</v>
      </c>
      <c r="F71" t="s">
        <v>2754</v>
      </c>
      <c r="G71">
        <v>8.3399999999999998E-13</v>
      </c>
      <c r="H71">
        <v>6.6999999999999996E-10</v>
      </c>
    </row>
    <row r="72" spans="1:8">
      <c r="A72" t="s">
        <v>11</v>
      </c>
      <c r="B72" t="s">
        <v>77</v>
      </c>
      <c r="C72" t="s">
        <v>75</v>
      </c>
      <c r="D72">
        <v>1588</v>
      </c>
      <c r="E72">
        <v>21</v>
      </c>
      <c r="F72" t="s">
        <v>2760</v>
      </c>
      <c r="G72">
        <v>2.15E-11</v>
      </c>
      <c r="H72">
        <v>1.63E-8</v>
      </c>
    </row>
    <row r="73" spans="1:8">
      <c r="A73" t="s">
        <v>11</v>
      </c>
      <c r="B73" t="s">
        <v>57</v>
      </c>
      <c r="C73" t="s">
        <v>55</v>
      </c>
      <c r="D73">
        <v>1256</v>
      </c>
      <c r="E73">
        <v>19</v>
      </c>
      <c r="F73" t="s">
        <v>2761</v>
      </c>
      <c r="G73">
        <v>2.9699999999999998E-11</v>
      </c>
      <c r="H73">
        <v>2.1200000000000001E-8</v>
      </c>
    </row>
    <row r="74" spans="1:8">
      <c r="A74" t="s">
        <v>11</v>
      </c>
      <c r="B74" t="s">
        <v>154</v>
      </c>
      <c r="C74" t="s">
        <v>152</v>
      </c>
      <c r="D74">
        <v>2481</v>
      </c>
      <c r="E74">
        <v>25</v>
      </c>
      <c r="F74" t="s">
        <v>2762</v>
      </c>
      <c r="G74">
        <v>3.5299999999999997E-11</v>
      </c>
      <c r="H74">
        <v>2.2700000000000001E-8</v>
      </c>
    </row>
    <row r="75" spans="1:8">
      <c r="A75" t="s">
        <v>11</v>
      </c>
      <c r="B75" t="s">
        <v>480</v>
      </c>
      <c r="C75" t="s">
        <v>478</v>
      </c>
      <c r="D75">
        <v>3702</v>
      </c>
      <c r="E75">
        <v>29</v>
      </c>
      <c r="F75" t="s">
        <v>2766</v>
      </c>
      <c r="G75">
        <v>1.4000000000000001E-10</v>
      </c>
      <c r="H75">
        <v>8.1800000000000005E-8</v>
      </c>
    </row>
    <row r="76" spans="1:8">
      <c r="A76" t="s">
        <v>11</v>
      </c>
      <c r="B76" t="s">
        <v>395</v>
      </c>
      <c r="C76" t="s">
        <v>393</v>
      </c>
      <c r="D76">
        <v>3197</v>
      </c>
      <c r="E76">
        <v>27</v>
      </c>
      <c r="F76" t="s">
        <v>2767</v>
      </c>
      <c r="G76">
        <v>1.9699999999999999E-10</v>
      </c>
      <c r="H76">
        <v>1.1000000000000001E-7</v>
      </c>
    </row>
    <row r="77" spans="1:8">
      <c r="A77" t="s">
        <v>11</v>
      </c>
      <c r="B77" t="s">
        <v>54</v>
      </c>
      <c r="C77" t="s">
        <v>52</v>
      </c>
      <c r="D77">
        <v>275</v>
      </c>
      <c r="E77">
        <v>10</v>
      </c>
      <c r="F77" t="s">
        <v>2772</v>
      </c>
      <c r="G77">
        <v>1.1599999999999999E-9</v>
      </c>
      <c r="H77">
        <v>5.9400000000000005E-7</v>
      </c>
    </row>
    <row r="78" spans="1:8">
      <c r="A78" t="s">
        <v>11</v>
      </c>
      <c r="B78" t="s">
        <v>45</v>
      </c>
      <c r="C78" t="s">
        <v>43</v>
      </c>
      <c r="D78">
        <v>900</v>
      </c>
      <c r="E78">
        <v>15</v>
      </c>
      <c r="F78" t="s">
        <v>2776</v>
      </c>
      <c r="G78">
        <v>1.7800000000000001E-9</v>
      </c>
      <c r="H78">
        <v>8.8100000000000001E-7</v>
      </c>
    </row>
    <row r="79" spans="1:8">
      <c r="A79" t="s">
        <v>11</v>
      </c>
      <c r="B79" t="s">
        <v>2133</v>
      </c>
      <c r="C79" t="s">
        <v>1669</v>
      </c>
      <c r="D79">
        <v>4426</v>
      </c>
      <c r="E79">
        <v>30</v>
      </c>
      <c r="F79" t="s">
        <v>2778</v>
      </c>
      <c r="G79">
        <v>1.9000000000000001E-9</v>
      </c>
      <c r="H79">
        <v>9.0500000000000002E-7</v>
      </c>
    </row>
    <row r="80" spans="1:8">
      <c r="A80" t="s">
        <v>11</v>
      </c>
      <c r="B80" t="s">
        <v>2134</v>
      </c>
      <c r="C80" t="s">
        <v>1670</v>
      </c>
      <c r="D80">
        <v>212</v>
      </c>
      <c r="E80">
        <v>9</v>
      </c>
      <c r="F80" t="s">
        <v>2779</v>
      </c>
      <c r="G80">
        <v>2.3400000000000002E-9</v>
      </c>
      <c r="H80">
        <v>1.0699999999999999E-6</v>
      </c>
    </row>
    <row r="81" spans="1:8">
      <c r="A81" t="s">
        <v>11</v>
      </c>
      <c r="B81" t="s">
        <v>109</v>
      </c>
      <c r="C81" t="s">
        <v>107</v>
      </c>
      <c r="D81">
        <v>969</v>
      </c>
      <c r="E81">
        <v>15</v>
      </c>
      <c r="F81" t="s">
        <v>2781</v>
      </c>
      <c r="G81">
        <v>4.7900000000000002E-9</v>
      </c>
      <c r="H81">
        <v>2.12E-6</v>
      </c>
    </row>
    <row r="82" spans="1:8">
      <c r="A82" t="s">
        <v>11</v>
      </c>
      <c r="B82" t="s">
        <v>63</v>
      </c>
      <c r="C82" t="s">
        <v>61</v>
      </c>
      <c r="D82">
        <v>160</v>
      </c>
      <c r="E82">
        <v>8</v>
      </c>
      <c r="F82" t="s">
        <v>2782</v>
      </c>
      <c r="G82">
        <v>5.7999999999999998E-9</v>
      </c>
      <c r="H82">
        <v>2.4899999999999999E-6</v>
      </c>
    </row>
    <row r="83" spans="1:8">
      <c r="A83" t="s">
        <v>11</v>
      </c>
      <c r="B83" t="s">
        <v>2138</v>
      </c>
      <c r="C83" t="s">
        <v>1674</v>
      </c>
      <c r="D83">
        <v>5023</v>
      </c>
      <c r="E83">
        <v>31</v>
      </c>
      <c r="F83" t="s">
        <v>2785</v>
      </c>
      <c r="G83">
        <v>8.1500000000000002E-9</v>
      </c>
      <c r="H83">
        <v>3.3799999999999998E-6</v>
      </c>
    </row>
    <row r="84" spans="1:8">
      <c r="A84" t="s">
        <v>11</v>
      </c>
      <c r="B84" t="s">
        <v>429</v>
      </c>
      <c r="C84" t="s">
        <v>427</v>
      </c>
      <c r="D84">
        <v>2257</v>
      </c>
      <c r="E84">
        <v>21</v>
      </c>
      <c r="F84" t="s">
        <v>2794</v>
      </c>
      <c r="G84">
        <v>1.31E-8</v>
      </c>
      <c r="H84">
        <v>5.2599999999999996E-6</v>
      </c>
    </row>
    <row r="85" spans="1:8">
      <c r="A85" t="s">
        <v>11</v>
      </c>
      <c r="B85" t="s">
        <v>151</v>
      </c>
      <c r="C85" t="s">
        <v>149</v>
      </c>
      <c r="D85">
        <v>641</v>
      </c>
      <c r="E85">
        <v>12</v>
      </c>
      <c r="F85" t="s">
        <v>2808</v>
      </c>
      <c r="G85">
        <v>3.0099999999999998E-8</v>
      </c>
      <c r="H85">
        <v>1.17E-5</v>
      </c>
    </row>
    <row r="86" spans="1:8">
      <c r="A86" t="s">
        <v>11</v>
      </c>
      <c r="B86" t="s">
        <v>2160</v>
      </c>
      <c r="C86" t="s">
        <v>1689</v>
      </c>
      <c r="D86">
        <v>949</v>
      </c>
      <c r="E86">
        <v>14</v>
      </c>
      <c r="F86" t="s">
        <v>2809</v>
      </c>
      <c r="G86">
        <v>3.2299999999999998E-8</v>
      </c>
      <c r="H86">
        <v>1.22E-5</v>
      </c>
    </row>
    <row r="87" spans="1:8">
      <c r="A87" t="s">
        <v>11</v>
      </c>
      <c r="B87" t="s">
        <v>142</v>
      </c>
      <c r="C87" t="s">
        <v>140</v>
      </c>
      <c r="D87">
        <v>11</v>
      </c>
      <c r="E87">
        <v>4</v>
      </c>
      <c r="F87" t="s">
        <v>141</v>
      </c>
      <c r="G87">
        <v>3.8700000000000002E-8</v>
      </c>
      <c r="H87">
        <v>1.42E-5</v>
      </c>
    </row>
    <row r="88" spans="1:8">
      <c r="A88" t="s">
        <v>11</v>
      </c>
      <c r="B88" t="s">
        <v>2166</v>
      </c>
      <c r="C88" t="s">
        <v>1693</v>
      </c>
      <c r="D88">
        <v>6933</v>
      </c>
      <c r="E88">
        <v>35</v>
      </c>
      <c r="F88" t="s">
        <v>2814</v>
      </c>
      <c r="G88">
        <v>5.8899999999999998E-8</v>
      </c>
      <c r="H88">
        <v>2.05E-5</v>
      </c>
    </row>
    <row r="89" spans="1:8">
      <c r="A89" t="s">
        <v>11</v>
      </c>
      <c r="B89" t="s">
        <v>2184</v>
      </c>
      <c r="C89" t="s">
        <v>1707</v>
      </c>
      <c r="D89">
        <v>1075</v>
      </c>
      <c r="E89">
        <v>14</v>
      </c>
      <c r="F89" t="s">
        <v>2839</v>
      </c>
      <c r="G89">
        <v>1.48E-7</v>
      </c>
      <c r="H89">
        <v>5.02E-5</v>
      </c>
    </row>
    <row r="90" spans="1:8">
      <c r="A90" t="s">
        <v>11</v>
      </c>
      <c r="B90" t="s">
        <v>2188</v>
      </c>
      <c r="C90" t="s">
        <v>1711</v>
      </c>
      <c r="D90">
        <v>18</v>
      </c>
      <c r="E90">
        <v>4</v>
      </c>
      <c r="F90" t="s">
        <v>2843</v>
      </c>
      <c r="G90">
        <v>2.05E-7</v>
      </c>
      <c r="H90">
        <v>6.7399999999999998E-5</v>
      </c>
    </row>
    <row r="91" spans="1:8">
      <c r="A91" t="s">
        <v>11</v>
      </c>
      <c r="B91" t="s">
        <v>334</v>
      </c>
      <c r="C91" t="s">
        <v>332</v>
      </c>
      <c r="D91">
        <v>929</v>
      </c>
      <c r="E91">
        <v>13</v>
      </c>
      <c r="F91" t="s">
        <v>2844</v>
      </c>
      <c r="G91">
        <v>2.05E-7</v>
      </c>
      <c r="H91">
        <v>6.7399999999999998E-5</v>
      </c>
    </row>
    <row r="92" spans="1:8">
      <c r="A92" t="s">
        <v>11</v>
      </c>
      <c r="B92" t="s">
        <v>2187</v>
      </c>
      <c r="C92" t="s">
        <v>1710</v>
      </c>
      <c r="D92">
        <v>171</v>
      </c>
      <c r="E92">
        <v>7</v>
      </c>
      <c r="F92" t="s">
        <v>2842</v>
      </c>
      <c r="G92">
        <v>2.0900000000000001E-7</v>
      </c>
      <c r="H92">
        <v>6.7399999999999998E-5</v>
      </c>
    </row>
    <row r="93" spans="1:8">
      <c r="A93" t="s">
        <v>11</v>
      </c>
      <c r="B93" t="s">
        <v>2193</v>
      </c>
      <c r="C93" t="s">
        <v>1713</v>
      </c>
      <c r="D93">
        <v>1514</v>
      </c>
      <c r="E93">
        <v>16</v>
      </c>
      <c r="F93" t="s">
        <v>2849</v>
      </c>
      <c r="G93">
        <v>2.5600000000000002E-7</v>
      </c>
      <c r="H93">
        <v>7.8200000000000003E-5</v>
      </c>
    </row>
    <row r="94" spans="1:8">
      <c r="A94" t="s">
        <v>11</v>
      </c>
      <c r="B94" t="s">
        <v>2194</v>
      </c>
      <c r="C94" t="s">
        <v>1714</v>
      </c>
      <c r="D94">
        <v>267</v>
      </c>
      <c r="E94">
        <v>8</v>
      </c>
      <c r="F94" t="s">
        <v>2851</v>
      </c>
      <c r="G94">
        <v>2.6399999999999998E-7</v>
      </c>
      <c r="H94">
        <v>7.8999999999999996E-5</v>
      </c>
    </row>
    <row r="95" spans="1:8">
      <c r="A95" t="s">
        <v>11</v>
      </c>
      <c r="B95" t="s">
        <v>260</v>
      </c>
      <c r="C95" t="s">
        <v>258</v>
      </c>
      <c r="D95">
        <v>634</v>
      </c>
      <c r="E95">
        <v>11</v>
      </c>
      <c r="F95" t="s">
        <v>2850</v>
      </c>
      <c r="G95">
        <v>2.65E-7</v>
      </c>
      <c r="H95">
        <v>7.8999999999999996E-5</v>
      </c>
    </row>
    <row r="96" spans="1:8">
      <c r="A96" t="s">
        <v>11</v>
      </c>
      <c r="B96" t="s">
        <v>2198</v>
      </c>
      <c r="C96" t="s">
        <v>1717</v>
      </c>
      <c r="D96">
        <v>4114</v>
      </c>
      <c r="E96">
        <v>26</v>
      </c>
      <c r="F96" t="s">
        <v>2855</v>
      </c>
      <c r="G96">
        <v>2.8500000000000002E-7</v>
      </c>
      <c r="H96">
        <v>8.1299999999999997E-5</v>
      </c>
    </row>
    <row r="97" spans="1:8">
      <c r="A97" t="s">
        <v>11</v>
      </c>
      <c r="B97" t="s">
        <v>2200</v>
      </c>
      <c r="C97" t="s">
        <v>1719</v>
      </c>
      <c r="D97">
        <v>1770</v>
      </c>
      <c r="E97">
        <v>17</v>
      </c>
      <c r="F97" t="s">
        <v>2857</v>
      </c>
      <c r="G97">
        <v>3.6600000000000002E-7</v>
      </c>
      <c r="H97">
        <v>1E-4</v>
      </c>
    </row>
    <row r="98" spans="1:8">
      <c r="A98" t="s">
        <v>11</v>
      </c>
      <c r="B98" t="s">
        <v>2205</v>
      </c>
      <c r="C98" t="s">
        <v>1723</v>
      </c>
      <c r="D98">
        <v>3600</v>
      </c>
      <c r="E98">
        <v>24</v>
      </c>
      <c r="F98" t="s">
        <v>2861</v>
      </c>
      <c r="G98">
        <v>4.46E-7</v>
      </c>
      <c r="H98">
        <v>1.2E-4</v>
      </c>
    </row>
    <row r="99" spans="1:8">
      <c r="A99" t="s">
        <v>11</v>
      </c>
      <c r="B99" t="s">
        <v>281</v>
      </c>
      <c r="C99" t="s">
        <v>279</v>
      </c>
      <c r="D99">
        <v>1013</v>
      </c>
      <c r="E99">
        <v>13</v>
      </c>
      <c r="F99" t="s">
        <v>2864</v>
      </c>
      <c r="G99">
        <v>5.44E-7</v>
      </c>
      <c r="H99">
        <v>1.3999999999999999E-4</v>
      </c>
    </row>
    <row r="100" spans="1:8">
      <c r="A100" t="s">
        <v>11</v>
      </c>
      <c r="B100" t="s">
        <v>2206</v>
      </c>
      <c r="C100" t="s">
        <v>1724</v>
      </c>
      <c r="D100">
        <v>1823</v>
      </c>
      <c r="E100">
        <v>17</v>
      </c>
      <c r="F100" t="s">
        <v>2863</v>
      </c>
      <c r="G100">
        <v>5.5499999999999998E-7</v>
      </c>
      <c r="H100">
        <v>1.3999999999999999E-4</v>
      </c>
    </row>
    <row r="101" spans="1:8">
      <c r="A101" t="s">
        <v>11</v>
      </c>
      <c r="B101" t="s">
        <v>2210</v>
      </c>
      <c r="C101" t="s">
        <v>1726</v>
      </c>
      <c r="D101">
        <v>1831</v>
      </c>
      <c r="E101">
        <v>17</v>
      </c>
      <c r="F101" t="s">
        <v>2863</v>
      </c>
      <c r="G101">
        <v>5.8999999999999996E-7</v>
      </c>
      <c r="H101">
        <v>1.4999999999999999E-4</v>
      </c>
    </row>
    <row r="102" spans="1:8">
      <c r="A102" t="s">
        <v>11</v>
      </c>
      <c r="B102" t="s">
        <v>2209</v>
      </c>
      <c r="C102" t="s">
        <v>1725</v>
      </c>
      <c r="D102">
        <v>849</v>
      </c>
      <c r="E102">
        <v>12</v>
      </c>
      <c r="F102" t="s">
        <v>2866</v>
      </c>
      <c r="G102">
        <v>5.99E-7</v>
      </c>
      <c r="H102">
        <v>1.4999999999999999E-4</v>
      </c>
    </row>
    <row r="103" spans="1:8">
      <c r="A103" t="s">
        <v>11</v>
      </c>
      <c r="B103" t="s">
        <v>2212</v>
      </c>
      <c r="C103" t="s">
        <v>1728</v>
      </c>
      <c r="D103">
        <v>858</v>
      </c>
      <c r="E103">
        <v>12</v>
      </c>
      <c r="F103" t="s">
        <v>2868</v>
      </c>
      <c r="G103">
        <v>6.6899999999999997E-7</v>
      </c>
      <c r="H103">
        <v>1.6000000000000001E-4</v>
      </c>
    </row>
    <row r="104" spans="1:8">
      <c r="A104" t="s">
        <v>11</v>
      </c>
      <c r="B104" t="s">
        <v>170</v>
      </c>
      <c r="C104" t="s">
        <v>168</v>
      </c>
      <c r="D104">
        <v>703</v>
      </c>
      <c r="E104">
        <v>11</v>
      </c>
      <c r="F104" t="s">
        <v>2869</v>
      </c>
      <c r="G104">
        <v>7.2500000000000005E-7</v>
      </c>
      <c r="H104">
        <v>1.7000000000000001E-4</v>
      </c>
    </row>
    <row r="105" spans="1:8">
      <c r="A105" t="s">
        <v>11</v>
      </c>
      <c r="B105" t="s">
        <v>2213</v>
      </c>
      <c r="C105" t="s">
        <v>1729</v>
      </c>
      <c r="D105">
        <v>1041</v>
      </c>
      <c r="E105">
        <v>13</v>
      </c>
      <c r="F105" t="s">
        <v>2870</v>
      </c>
      <c r="G105">
        <v>7.37E-7</v>
      </c>
      <c r="H105">
        <v>1.7000000000000001E-4</v>
      </c>
    </row>
    <row r="106" spans="1:8">
      <c r="A106" t="s">
        <v>11</v>
      </c>
      <c r="B106" t="s">
        <v>2217</v>
      </c>
      <c r="C106" t="s">
        <v>1732</v>
      </c>
      <c r="D106">
        <v>1654</v>
      </c>
      <c r="E106">
        <v>16</v>
      </c>
      <c r="F106" t="s">
        <v>2874</v>
      </c>
      <c r="G106">
        <v>8.3500000000000005E-7</v>
      </c>
      <c r="H106">
        <v>1.9000000000000001E-4</v>
      </c>
    </row>
    <row r="107" spans="1:8">
      <c r="A107" t="s">
        <v>11</v>
      </c>
      <c r="B107" t="s">
        <v>2218</v>
      </c>
      <c r="C107" t="s">
        <v>1733</v>
      </c>
      <c r="D107">
        <v>569</v>
      </c>
      <c r="E107">
        <v>10</v>
      </c>
      <c r="F107" t="s">
        <v>2875</v>
      </c>
      <c r="G107">
        <v>8.9999999999999996E-7</v>
      </c>
      <c r="H107">
        <v>2.0000000000000001E-4</v>
      </c>
    </row>
    <row r="108" spans="1:8">
      <c r="A108" t="s">
        <v>11</v>
      </c>
      <c r="B108" t="s">
        <v>2219</v>
      </c>
      <c r="C108" t="s">
        <v>1734</v>
      </c>
      <c r="D108">
        <v>2369</v>
      </c>
      <c r="E108">
        <v>19</v>
      </c>
      <c r="F108" t="s">
        <v>2876</v>
      </c>
      <c r="G108">
        <v>9.1900000000000001E-7</v>
      </c>
      <c r="H108">
        <v>2.0000000000000001E-4</v>
      </c>
    </row>
    <row r="109" spans="1:8">
      <c r="A109" t="s">
        <v>11</v>
      </c>
      <c r="B109" t="s">
        <v>2223</v>
      </c>
      <c r="C109" t="s">
        <v>1737</v>
      </c>
      <c r="D109">
        <v>6112</v>
      </c>
      <c r="E109">
        <v>31</v>
      </c>
      <c r="F109" t="s">
        <v>2880</v>
      </c>
      <c r="G109">
        <v>1.08E-6</v>
      </c>
      <c r="H109">
        <v>2.3000000000000001E-4</v>
      </c>
    </row>
    <row r="110" spans="1:8">
      <c r="A110" t="s">
        <v>11</v>
      </c>
      <c r="B110" t="s">
        <v>2224</v>
      </c>
      <c r="C110" t="s">
        <v>1738</v>
      </c>
      <c r="D110">
        <v>2919</v>
      </c>
      <c r="E110">
        <v>21</v>
      </c>
      <c r="F110" t="s">
        <v>2881</v>
      </c>
      <c r="G110">
        <v>1.1000000000000001E-6</v>
      </c>
      <c r="H110">
        <v>2.3000000000000001E-4</v>
      </c>
    </row>
    <row r="111" spans="1:8">
      <c r="A111" t="s">
        <v>11</v>
      </c>
      <c r="B111" t="s">
        <v>2227</v>
      </c>
      <c r="C111" t="s">
        <v>1740</v>
      </c>
      <c r="D111">
        <v>585</v>
      </c>
      <c r="E111">
        <v>10</v>
      </c>
      <c r="F111" t="s">
        <v>2884</v>
      </c>
      <c r="G111">
        <v>1.15E-6</v>
      </c>
      <c r="H111">
        <v>2.4000000000000001E-4</v>
      </c>
    </row>
    <row r="112" spans="1:8">
      <c r="A112" t="s">
        <v>11</v>
      </c>
      <c r="B112" t="s">
        <v>2235</v>
      </c>
      <c r="C112" t="s">
        <v>1746</v>
      </c>
      <c r="D112">
        <v>919</v>
      </c>
      <c r="E112">
        <v>12</v>
      </c>
      <c r="F112" t="s">
        <v>2892</v>
      </c>
      <c r="G112">
        <v>1.37E-6</v>
      </c>
      <c r="H112">
        <v>2.7999999999999998E-4</v>
      </c>
    </row>
    <row r="113" spans="1:8">
      <c r="A113" t="s">
        <v>11</v>
      </c>
      <c r="B113" t="s">
        <v>2237</v>
      </c>
      <c r="C113" t="s">
        <v>1748</v>
      </c>
      <c r="D113">
        <v>1101</v>
      </c>
      <c r="E113">
        <v>13</v>
      </c>
      <c r="F113" t="s">
        <v>2894</v>
      </c>
      <c r="G113">
        <v>1.37E-6</v>
      </c>
      <c r="H113">
        <v>2.7999999999999998E-4</v>
      </c>
    </row>
    <row r="114" spans="1:8">
      <c r="A114" t="s">
        <v>11</v>
      </c>
      <c r="B114" t="s">
        <v>2236</v>
      </c>
      <c r="C114" t="s">
        <v>1747</v>
      </c>
      <c r="D114">
        <v>2693</v>
      </c>
      <c r="E114">
        <v>20</v>
      </c>
      <c r="F114" t="s">
        <v>2893</v>
      </c>
      <c r="G114">
        <v>1.39E-6</v>
      </c>
      <c r="H114">
        <v>2.7999999999999998E-4</v>
      </c>
    </row>
    <row r="115" spans="1:8">
      <c r="A115" t="s">
        <v>11</v>
      </c>
      <c r="B115" t="s">
        <v>2243</v>
      </c>
      <c r="C115" t="s">
        <v>1750</v>
      </c>
      <c r="D115">
        <v>3011</v>
      </c>
      <c r="E115">
        <v>21</v>
      </c>
      <c r="F115" t="s">
        <v>2901</v>
      </c>
      <c r="G115">
        <v>1.8300000000000001E-6</v>
      </c>
      <c r="H115">
        <v>3.6000000000000002E-4</v>
      </c>
    </row>
    <row r="116" spans="1:8">
      <c r="A116" t="s">
        <v>11</v>
      </c>
      <c r="B116" t="s">
        <v>257</v>
      </c>
      <c r="C116" t="s">
        <v>255</v>
      </c>
      <c r="D116">
        <v>626</v>
      </c>
      <c r="E116">
        <v>10</v>
      </c>
      <c r="F116" t="s">
        <v>2905</v>
      </c>
      <c r="G116">
        <v>2.0999999999999998E-6</v>
      </c>
      <c r="H116">
        <v>4.0000000000000002E-4</v>
      </c>
    </row>
    <row r="117" spans="1:8">
      <c r="A117" t="s">
        <v>11</v>
      </c>
      <c r="B117" t="s">
        <v>2249</v>
      </c>
      <c r="C117" t="s">
        <v>1752</v>
      </c>
      <c r="D117">
        <v>1147</v>
      </c>
      <c r="E117">
        <v>13</v>
      </c>
      <c r="F117" t="s">
        <v>2907</v>
      </c>
      <c r="G117">
        <v>2.1600000000000001E-6</v>
      </c>
      <c r="H117">
        <v>4.0999999999999999E-4</v>
      </c>
    </row>
    <row r="118" spans="1:8">
      <c r="A118" t="s">
        <v>11</v>
      </c>
      <c r="B118" t="s">
        <v>250</v>
      </c>
      <c r="C118" t="s">
        <v>231</v>
      </c>
      <c r="D118">
        <v>484</v>
      </c>
      <c r="E118">
        <v>9</v>
      </c>
      <c r="F118" t="s">
        <v>2821</v>
      </c>
      <c r="G118">
        <v>2.17E-6</v>
      </c>
      <c r="H118">
        <v>4.0999999999999999E-4</v>
      </c>
    </row>
    <row r="119" spans="1:8">
      <c r="A119" t="s">
        <v>11</v>
      </c>
      <c r="B119" t="s">
        <v>2250</v>
      </c>
      <c r="C119" t="s">
        <v>1753</v>
      </c>
      <c r="D119">
        <v>5579</v>
      </c>
      <c r="E119">
        <v>29</v>
      </c>
      <c r="F119" t="s">
        <v>2908</v>
      </c>
      <c r="G119">
        <v>2.3E-6</v>
      </c>
      <c r="H119">
        <v>4.2000000000000002E-4</v>
      </c>
    </row>
    <row r="120" spans="1:8">
      <c r="A120" t="s">
        <v>11</v>
      </c>
      <c r="B120" t="s">
        <v>2253</v>
      </c>
      <c r="C120" t="s">
        <v>1756</v>
      </c>
      <c r="D120">
        <v>1807</v>
      </c>
      <c r="E120">
        <v>16</v>
      </c>
      <c r="F120" t="s">
        <v>2911</v>
      </c>
      <c r="G120">
        <v>2.6699999999999998E-6</v>
      </c>
      <c r="H120">
        <v>4.6000000000000001E-4</v>
      </c>
    </row>
    <row r="121" spans="1:8">
      <c r="A121" t="s">
        <v>11</v>
      </c>
      <c r="B121" t="s">
        <v>2252</v>
      </c>
      <c r="C121" t="s">
        <v>1755</v>
      </c>
      <c r="D121">
        <v>37</v>
      </c>
      <c r="E121">
        <v>4</v>
      </c>
      <c r="F121" t="s">
        <v>2910</v>
      </c>
      <c r="G121">
        <v>2.7499999999999999E-6</v>
      </c>
      <c r="H121">
        <v>4.6000000000000001E-4</v>
      </c>
    </row>
    <row r="122" spans="1:8">
      <c r="A122" t="s">
        <v>11</v>
      </c>
      <c r="B122" t="s">
        <v>2255</v>
      </c>
      <c r="C122" t="s">
        <v>1758</v>
      </c>
      <c r="D122">
        <v>1389</v>
      </c>
      <c r="E122">
        <v>14</v>
      </c>
      <c r="F122" t="s">
        <v>2914</v>
      </c>
      <c r="G122">
        <v>3.1200000000000002E-6</v>
      </c>
      <c r="H122">
        <v>5.0000000000000001E-4</v>
      </c>
    </row>
    <row r="123" spans="1:8">
      <c r="A123" t="s">
        <v>11</v>
      </c>
      <c r="B123" t="s">
        <v>2257</v>
      </c>
      <c r="C123" t="s">
        <v>1760</v>
      </c>
      <c r="D123">
        <v>511</v>
      </c>
      <c r="E123">
        <v>9</v>
      </c>
      <c r="F123" t="s">
        <v>2916</v>
      </c>
      <c r="G123">
        <v>3.36E-6</v>
      </c>
      <c r="H123">
        <v>5.2999999999999998E-4</v>
      </c>
    </row>
    <row r="124" spans="1:8">
      <c r="A124" t="s">
        <v>11</v>
      </c>
      <c r="B124" t="s">
        <v>2260</v>
      </c>
      <c r="C124" t="s">
        <v>1761</v>
      </c>
      <c r="D124">
        <v>4333</v>
      </c>
      <c r="E124">
        <v>25</v>
      </c>
      <c r="F124" t="s">
        <v>2919</v>
      </c>
      <c r="G124">
        <v>3.49E-6</v>
      </c>
      <c r="H124">
        <v>5.5000000000000003E-4</v>
      </c>
    </row>
    <row r="125" spans="1:8">
      <c r="A125" t="s">
        <v>11</v>
      </c>
      <c r="B125" t="s">
        <v>2262</v>
      </c>
      <c r="C125" t="s">
        <v>1763</v>
      </c>
      <c r="D125">
        <v>1013</v>
      </c>
      <c r="E125">
        <v>12</v>
      </c>
      <c r="F125" t="s">
        <v>2921</v>
      </c>
      <c r="G125">
        <v>3.72E-6</v>
      </c>
      <c r="H125">
        <v>5.6999999999999998E-4</v>
      </c>
    </row>
    <row r="126" spans="1:8">
      <c r="A126" t="s">
        <v>11</v>
      </c>
      <c r="B126" t="s">
        <v>2261</v>
      </c>
      <c r="C126" t="s">
        <v>1762</v>
      </c>
      <c r="D126">
        <v>8046</v>
      </c>
      <c r="E126">
        <v>35</v>
      </c>
      <c r="F126" t="s">
        <v>2920</v>
      </c>
      <c r="G126">
        <v>3.7400000000000002E-6</v>
      </c>
      <c r="H126">
        <v>5.6999999999999998E-4</v>
      </c>
    </row>
    <row r="127" spans="1:8">
      <c r="A127" t="s">
        <v>11</v>
      </c>
      <c r="B127" t="s">
        <v>2266</v>
      </c>
      <c r="C127" t="s">
        <v>1766</v>
      </c>
      <c r="D127">
        <v>1642</v>
      </c>
      <c r="E127">
        <v>15</v>
      </c>
      <c r="F127" t="s">
        <v>2926</v>
      </c>
      <c r="G127">
        <v>4.1799999999999998E-6</v>
      </c>
      <c r="H127">
        <v>6.2E-4</v>
      </c>
    </row>
    <row r="128" spans="1:8">
      <c r="A128" t="s">
        <v>11</v>
      </c>
      <c r="B128" t="s">
        <v>139</v>
      </c>
      <c r="C128" t="s">
        <v>137</v>
      </c>
      <c r="D128">
        <v>277</v>
      </c>
      <c r="E128">
        <v>7</v>
      </c>
      <c r="F128" t="s">
        <v>2928</v>
      </c>
      <c r="G128">
        <v>4.7500000000000003E-6</v>
      </c>
      <c r="H128">
        <v>6.8999999999999997E-4</v>
      </c>
    </row>
    <row r="129" spans="1:8">
      <c r="A129" t="s">
        <v>11</v>
      </c>
      <c r="B129" t="s">
        <v>2268</v>
      </c>
      <c r="C129" t="s">
        <v>1768</v>
      </c>
      <c r="D129">
        <v>99</v>
      </c>
      <c r="E129">
        <v>5</v>
      </c>
      <c r="F129" t="s">
        <v>2822</v>
      </c>
      <c r="G129">
        <v>4.8899999999999998E-6</v>
      </c>
      <c r="H129">
        <v>7.1000000000000002E-4</v>
      </c>
    </row>
    <row r="130" spans="1:8">
      <c r="A130" t="s">
        <v>11</v>
      </c>
      <c r="B130" t="s">
        <v>2269</v>
      </c>
      <c r="C130" t="s">
        <v>1769</v>
      </c>
      <c r="D130">
        <v>1447</v>
      </c>
      <c r="E130">
        <v>14</v>
      </c>
      <c r="F130" t="s">
        <v>2929</v>
      </c>
      <c r="G130">
        <v>5.0100000000000003E-6</v>
      </c>
      <c r="H130">
        <v>7.2000000000000005E-4</v>
      </c>
    </row>
    <row r="131" spans="1:8">
      <c r="A131" t="s">
        <v>11</v>
      </c>
      <c r="B131" t="s">
        <v>2274</v>
      </c>
      <c r="C131" t="s">
        <v>1773</v>
      </c>
      <c r="D131">
        <v>1055</v>
      </c>
      <c r="E131">
        <v>12</v>
      </c>
      <c r="F131" t="s">
        <v>2935</v>
      </c>
      <c r="G131">
        <v>5.6099999999999997E-6</v>
      </c>
      <c r="H131">
        <v>7.9000000000000001E-4</v>
      </c>
    </row>
    <row r="132" spans="1:8">
      <c r="A132" t="s">
        <v>11</v>
      </c>
      <c r="B132" t="s">
        <v>2277</v>
      </c>
      <c r="C132" t="s">
        <v>1776</v>
      </c>
      <c r="D132">
        <v>12</v>
      </c>
      <c r="E132">
        <v>3</v>
      </c>
      <c r="F132" t="s">
        <v>2938</v>
      </c>
      <c r="G132">
        <v>5.75E-6</v>
      </c>
      <c r="H132">
        <v>8.0000000000000004E-4</v>
      </c>
    </row>
    <row r="133" spans="1:8">
      <c r="A133" t="s">
        <v>11</v>
      </c>
      <c r="B133" t="s">
        <v>2276</v>
      </c>
      <c r="C133" t="s">
        <v>1775</v>
      </c>
      <c r="D133">
        <v>547</v>
      </c>
      <c r="E133">
        <v>9</v>
      </c>
      <c r="F133" t="s">
        <v>2937</v>
      </c>
      <c r="G133">
        <v>5.7799999999999997E-6</v>
      </c>
      <c r="H133">
        <v>8.0000000000000004E-4</v>
      </c>
    </row>
    <row r="134" spans="1:8">
      <c r="A134" t="s">
        <v>11</v>
      </c>
      <c r="B134" t="s">
        <v>211</v>
      </c>
      <c r="C134" t="s">
        <v>209</v>
      </c>
      <c r="D134">
        <v>418</v>
      </c>
      <c r="E134">
        <v>8</v>
      </c>
      <c r="F134" t="s">
        <v>2941</v>
      </c>
      <c r="G134">
        <v>6.9399999999999996E-6</v>
      </c>
      <c r="H134">
        <v>9.5E-4</v>
      </c>
    </row>
    <row r="135" spans="1:8">
      <c r="A135" t="s">
        <v>11</v>
      </c>
      <c r="B135" t="s">
        <v>2282</v>
      </c>
      <c r="C135" t="s">
        <v>1777</v>
      </c>
      <c r="D135">
        <v>896</v>
      </c>
      <c r="E135">
        <v>11</v>
      </c>
      <c r="F135" t="s">
        <v>2943</v>
      </c>
      <c r="G135">
        <v>7.34E-6</v>
      </c>
      <c r="H135">
        <v>9.8999999999999999E-4</v>
      </c>
    </row>
    <row r="136" spans="1:8">
      <c r="A136" t="s">
        <v>11</v>
      </c>
      <c r="B136" t="s">
        <v>2283</v>
      </c>
      <c r="C136" t="s">
        <v>1778</v>
      </c>
      <c r="D136">
        <v>192</v>
      </c>
      <c r="E136">
        <v>6</v>
      </c>
      <c r="F136" t="s">
        <v>2944</v>
      </c>
      <c r="G136">
        <v>7.4699999999999996E-6</v>
      </c>
      <c r="H136">
        <v>1E-3</v>
      </c>
    </row>
    <row r="137" spans="1:8">
      <c r="A137" t="s">
        <v>11</v>
      </c>
      <c r="B137" t="s">
        <v>2290</v>
      </c>
      <c r="C137" t="s">
        <v>1781</v>
      </c>
      <c r="D137">
        <v>911</v>
      </c>
      <c r="E137">
        <v>11</v>
      </c>
      <c r="F137" t="s">
        <v>2950</v>
      </c>
      <c r="G137">
        <v>8.5699999999999993E-6</v>
      </c>
      <c r="H137">
        <v>1.1000000000000001E-3</v>
      </c>
    </row>
    <row r="138" spans="1:8">
      <c r="A138" t="s">
        <v>11</v>
      </c>
      <c r="B138" t="s">
        <v>2294</v>
      </c>
      <c r="C138" t="s">
        <v>1783</v>
      </c>
      <c r="D138">
        <v>198</v>
      </c>
      <c r="E138">
        <v>6</v>
      </c>
      <c r="F138" t="s">
        <v>2954</v>
      </c>
      <c r="G138">
        <v>8.85E-6</v>
      </c>
      <c r="H138">
        <v>1.1999999999999999E-3</v>
      </c>
    </row>
    <row r="139" spans="1:8">
      <c r="A139" t="s">
        <v>11</v>
      </c>
      <c r="B139" t="s">
        <v>2296</v>
      </c>
      <c r="C139" t="s">
        <v>1785</v>
      </c>
      <c r="D139">
        <v>199</v>
      </c>
      <c r="E139">
        <v>6</v>
      </c>
      <c r="F139" t="s">
        <v>2956</v>
      </c>
      <c r="G139">
        <v>9.1099999999999992E-6</v>
      </c>
      <c r="H139">
        <v>1.1999999999999999E-3</v>
      </c>
    </row>
    <row r="140" spans="1:8">
      <c r="A140" t="s">
        <v>11</v>
      </c>
      <c r="B140" t="s">
        <v>2295</v>
      </c>
      <c r="C140" t="s">
        <v>1784</v>
      </c>
      <c r="D140">
        <v>309</v>
      </c>
      <c r="E140">
        <v>7</v>
      </c>
      <c r="F140" t="s">
        <v>2955</v>
      </c>
      <c r="G140">
        <v>9.5400000000000001E-6</v>
      </c>
      <c r="H140">
        <v>1.1999999999999999E-3</v>
      </c>
    </row>
    <row r="141" spans="1:8">
      <c r="A141" t="s">
        <v>11</v>
      </c>
      <c r="B141" t="s">
        <v>2299</v>
      </c>
      <c r="C141" t="s">
        <v>1788</v>
      </c>
      <c r="D141">
        <v>313</v>
      </c>
      <c r="E141">
        <v>7</v>
      </c>
      <c r="F141" t="s">
        <v>2959</v>
      </c>
      <c r="G141">
        <v>1.04E-5</v>
      </c>
      <c r="H141">
        <v>1.2999999999999999E-3</v>
      </c>
    </row>
    <row r="142" spans="1:8">
      <c r="A142" t="s">
        <v>11</v>
      </c>
      <c r="B142" t="s">
        <v>2304</v>
      </c>
      <c r="C142" t="s">
        <v>1792</v>
      </c>
      <c r="D142">
        <v>1567</v>
      </c>
      <c r="E142">
        <v>14</v>
      </c>
      <c r="F142" t="s">
        <v>2964</v>
      </c>
      <c r="G142">
        <v>1.24E-5</v>
      </c>
      <c r="H142">
        <v>1.6000000000000001E-3</v>
      </c>
    </row>
    <row r="143" spans="1:8">
      <c r="A143" t="s">
        <v>11</v>
      </c>
      <c r="B143" t="s">
        <v>2313</v>
      </c>
      <c r="C143" t="s">
        <v>1798</v>
      </c>
      <c r="D143">
        <v>2337</v>
      </c>
      <c r="E143">
        <v>17</v>
      </c>
      <c r="F143" t="s">
        <v>2971</v>
      </c>
      <c r="G143">
        <v>1.6399999999999999E-5</v>
      </c>
      <c r="H143">
        <v>2E-3</v>
      </c>
    </row>
    <row r="144" spans="1:8">
      <c r="A144" t="s">
        <v>11</v>
      </c>
      <c r="B144" t="s">
        <v>2318</v>
      </c>
      <c r="C144" t="s">
        <v>1800</v>
      </c>
      <c r="D144">
        <v>339</v>
      </c>
      <c r="E144">
        <v>7</v>
      </c>
      <c r="F144" t="s">
        <v>2974</v>
      </c>
      <c r="G144">
        <v>1.7200000000000001E-5</v>
      </c>
      <c r="H144">
        <v>2.0999999999999999E-3</v>
      </c>
    </row>
    <row r="145" spans="1:8">
      <c r="A145" t="s">
        <v>11</v>
      </c>
      <c r="B145" t="s">
        <v>2319</v>
      </c>
      <c r="C145" t="s">
        <v>1801</v>
      </c>
      <c r="D145">
        <v>1181</v>
      </c>
      <c r="E145">
        <v>12</v>
      </c>
      <c r="F145" t="s">
        <v>2975</v>
      </c>
      <c r="G145">
        <v>1.7399999999999999E-5</v>
      </c>
      <c r="H145">
        <v>2.0999999999999999E-3</v>
      </c>
    </row>
    <row r="146" spans="1:8">
      <c r="A146" t="s">
        <v>11</v>
      </c>
      <c r="B146" t="s">
        <v>2320</v>
      </c>
      <c r="C146" t="s">
        <v>1802</v>
      </c>
      <c r="D146">
        <v>2096</v>
      </c>
      <c r="E146">
        <v>16</v>
      </c>
      <c r="F146" t="s">
        <v>2976</v>
      </c>
      <c r="G146">
        <v>1.7799999999999999E-5</v>
      </c>
      <c r="H146">
        <v>2.0999999999999999E-3</v>
      </c>
    </row>
    <row r="147" spans="1:8">
      <c r="A147" t="s">
        <v>11</v>
      </c>
      <c r="B147" t="s">
        <v>2317</v>
      </c>
      <c r="C147" t="s">
        <v>1799</v>
      </c>
      <c r="D147">
        <v>987</v>
      </c>
      <c r="E147">
        <v>11</v>
      </c>
      <c r="F147" t="s">
        <v>2973</v>
      </c>
      <c r="G147">
        <v>1.8E-5</v>
      </c>
      <c r="H147">
        <v>2.0999999999999999E-3</v>
      </c>
    </row>
    <row r="148" spans="1:8">
      <c r="A148" t="s">
        <v>11</v>
      </c>
      <c r="B148" t="s">
        <v>2326</v>
      </c>
      <c r="C148" t="s">
        <v>1808</v>
      </c>
      <c r="D148">
        <v>993</v>
      </c>
      <c r="E148">
        <v>11</v>
      </c>
      <c r="F148" t="s">
        <v>2981</v>
      </c>
      <c r="G148">
        <v>1.91E-5</v>
      </c>
      <c r="H148">
        <v>2.2000000000000001E-3</v>
      </c>
    </row>
    <row r="149" spans="1:8">
      <c r="A149" t="s">
        <v>11</v>
      </c>
      <c r="B149" t="s">
        <v>2333</v>
      </c>
      <c r="C149" t="s">
        <v>1812</v>
      </c>
      <c r="D149">
        <v>2648</v>
      </c>
      <c r="E149">
        <v>18</v>
      </c>
      <c r="F149" t="s">
        <v>2986</v>
      </c>
      <c r="G149">
        <v>2.1100000000000001E-5</v>
      </c>
      <c r="H149">
        <v>2.3999999999999998E-3</v>
      </c>
    </row>
    <row r="150" spans="1:8">
      <c r="A150" t="s">
        <v>11</v>
      </c>
      <c r="B150" t="s">
        <v>2337</v>
      </c>
      <c r="C150" t="s">
        <v>1816</v>
      </c>
      <c r="D150">
        <v>2386</v>
      </c>
      <c r="E150">
        <v>17</v>
      </c>
      <c r="F150" t="s">
        <v>2989</v>
      </c>
      <c r="G150">
        <v>2.16E-5</v>
      </c>
      <c r="H150">
        <v>2.5000000000000001E-3</v>
      </c>
    </row>
    <row r="151" spans="1:8">
      <c r="A151" t="s">
        <v>11</v>
      </c>
      <c r="B151" t="s">
        <v>2336</v>
      </c>
      <c r="C151" t="s">
        <v>1815</v>
      </c>
      <c r="D151">
        <v>3514</v>
      </c>
      <c r="E151">
        <v>21</v>
      </c>
      <c r="F151" t="s">
        <v>2988</v>
      </c>
      <c r="G151">
        <v>2.1999999999999999E-5</v>
      </c>
      <c r="H151">
        <v>2.5000000000000001E-3</v>
      </c>
    </row>
    <row r="152" spans="1:8">
      <c r="A152" t="s">
        <v>11</v>
      </c>
      <c r="B152" t="s">
        <v>2338</v>
      </c>
      <c r="C152" t="s">
        <v>1817</v>
      </c>
      <c r="D152">
        <v>493</v>
      </c>
      <c r="E152">
        <v>8</v>
      </c>
      <c r="F152" t="s">
        <v>2990</v>
      </c>
      <c r="G152">
        <v>2.2399999999999999E-5</v>
      </c>
      <c r="H152">
        <v>2.5000000000000001E-3</v>
      </c>
    </row>
    <row r="153" spans="1:8">
      <c r="A153" t="s">
        <v>11</v>
      </c>
      <c r="B153" t="s">
        <v>2340</v>
      </c>
      <c r="C153" t="s">
        <v>1818</v>
      </c>
      <c r="D153">
        <v>3227</v>
      </c>
      <c r="E153">
        <v>20</v>
      </c>
      <c r="F153" t="s">
        <v>2992</v>
      </c>
      <c r="G153">
        <v>2.2799999999999999E-5</v>
      </c>
      <c r="H153">
        <v>2.5999999999999999E-3</v>
      </c>
    </row>
    <row r="154" spans="1:8">
      <c r="A154" t="s">
        <v>11</v>
      </c>
      <c r="B154" t="s">
        <v>2349</v>
      </c>
      <c r="C154" t="s">
        <v>1827</v>
      </c>
      <c r="D154">
        <v>3553</v>
      </c>
      <c r="E154">
        <v>21</v>
      </c>
      <c r="F154" t="s">
        <v>2988</v>
      </c>
      <c r="G154">
        <v>2.62E-5</v>
      </c>
      <c r="H154">
        <v>2.8999999999999998E-3</v>
      </c>
    </row>
    <row r="155" spans="1:8">
      <c r="A155" t="s">
        <v>11</v>
      </c>
      <c r="B155" t="s">
        <v>2354</v>
      </c>
      <c r="C155" t="s">
        <v>1832</v>
      </c>
      <c r="D155">
        <v>245</v>
      </c>
      <c r="E155">
        <v>6</v>
      </c>
      <c r="F155" t="s">
        <v>3005</v>
      </c>
      <c r="G155">
        <v>2.8600000000000001E-5</v>
      </c>
      <c r="H155">
        <v>3.0999999999999999E-3</v>
      </c>
    </row>
    <row r="156" spans="1:8">
      <c r="A156" t="s">
        <v>11</v>
      </c>
      <c r="B156" t="s">
        <v>2360</v>
      </c>
      <c r="C156" t="s">
        <v>1838</v>
      </c>
      <c r="D156">
        <v>674</v>
      </c>
      <c r="E156">
        <v>9</v>
      </c>
      <c r="F156" t="s">
        <v>3010</v>
      </c>
      <c r="G156">
        <v>2.97E-5</v>
      </c>
      <c r="H156">
        <v>3.2000000000000002E-3</v>
      </c>
    </row>
    <row r="157" spans="1:8">
      <c r="A157" t="s">
        <v>11</v>
      </c>
      <c r="B157" t="s">
        <v>2367</v>
      </c>
      <c r="C157" t="s">
        <v>1844</v>
      </c>
      <c r="D157">
        <v>676</v>
      </c>
      <c r="E157">
        <v>9</v>
      </c>
      <c r="F157" t="s">
        <v>3015</v>
      </c>
      <c r="G157">
        <v>3.04E-5</v>
      </c>
      <c r="H157">
        <v>3.3E-3</v>
      </c>
    </row>
    <row r="158" spans="1:8">
      <c r="A158" t="s">
        <v>11</v>
      </c>
      <c r="B158" t="s">
        <v>2368</v>
      </c>
      <c r="C158" t="s">
        <v>1845</v>
      </c>
      <c r="D158">
        <v>1251</v>
      </c>
      <c r="E158">
        <v>12</v>
      </c>
      <c r="F158" t="s">
        <v>3016</v>
      </c>
      <c r="G158">
        <v>3.0599999999999998E-5</v>
      </c>
      <c r="H158">
        <v>3.3E-3</v>
      </c>
    </row>
    <row r="159" spans="1:8">
      <c r="A159" t="s">
        <v>11</v>
      </c>
      <c r="B159" t="s">
        <v>2366</v>
      </c>
      <c r="C159" t="s">
        <v>1843</v>
      </c>
      <c r="D159">
        <v>678</v>
      </c>
      <c r="E159">
        <v>9</v>
      </c>
      <c r="F159" t="s">
        <v>3014</v>
      </c>
      <c r="G159">
        <v>3.1099999999999997E-5</v>
      </c>
      <c r="H159">
        <v>3.3E-3</v>
      </c>
    </row>
    <row r="160" spans="1:8">
      <c r="A160" t="s">
        <v>11</v>
      </c>
      <c r="B160" t="s">
        <v>343</v>
      </c>
      <c r="C160" t="s">
        <v>341</v>
      </c>
      <c r="D160">
        <v>2</v>
      </c>
      <c r="E160">
        <v>2</v>
      </c>
      <c r="F160" t="s">
        <v>342</v>
      </c>
      <c r="G160">
        <v>3.3599999999999997E-5</v>
      </c>
      <c r="H160">
        <v>3.5000000000000001E-3</v>
      </c>
    </row>
    <row r="161" spans="1:8">
      <c r="A161" t="s">
        <v>11</v>
      </c>
      <c r="B161" t="s">
        <v>2376</v>
      </c>
      <c r="C161" t="s">
        <v>1849</v>
      </c>
      <c r="D161">
        <v>865</v>
      </c>
      <c r="E161">
        <v>10</v>
      </c>
      <c r="F161" t="s">
        <v>3021</v>
      </c>
      <c r="G161">
        <v>3.4199999999999998E-5</v>
      </c>
      <c r="H161">
        <v>3.5999999999999999E-3</v>
      </c>
    </row>
    <row r="162" spans="1:8">
      <c r="A162" t="s">
        <v>11</v>
      </c>
      <c r="B162" t="s">
        <v>2377</v>
      </c>
      <c r="C162" t="s">
        <v>1850</v>
      </c>
      <c r="D162">
        <v>4913</v>
      </c>
      <c r="E162">
        <v>25</v>
      </c>
      <c r="F162" t="s">
        <v>3022</v>
      </c>
      <c r="G162">
        <v>3.6000000000000001E-5</v>
      </c>
      <c r="H162">
        <v>3.7000000000000002E-3</v>
      </c>
    </row>
    <row r="163" spans="1:8">
      <c r="A163" t="s">
        <v>11</v>
      </c>
      <c r="B163" t="s">
        <v>2384</v>
      </c>
      <c r="C163" t="s">
        <v>1857</v>
      </c>
      <c r="D163">
        <v>1284</v>
      </c>
      <c r="E163">
        <v>12</v>
      </c>
      <c r="F163" t="s">
        <v>3029</v>
      </c>
      <c r="G163">
        <v>3.9499999999999998E-5</v>
      </c>
      <c r="H163">
        <v>4.0000000000000001E-3</v>
      </c>
    </row>
    <row r="164" spans="1:8">
      <c r="A164" t="s">
        <v>11</v>
      </c>
      <c r="B164" t="s">
        <v>2383</v>
      </c>
      <c r="C164" t="s">
        <v>1856</v>
      </c>
      <c r="D164">
        <v>260</v>
      </c>
      <c r="E164">
        <v>6</v>
      </c>
      <c r="F164" t="s">
        <v>3028</v>
      </c>
      <c r="G164">
        <v>3.96E-5</v>
      </c>
      <c r="H164">
        <v>4.0000000000000001E-3</v>
      </c>
    </row>
    <row r="165" spans="1:8">
      <c r="A165" t="s">
        <v>11</v>
      </c>
      <c r="B165" t="s">
        <v>2387</v>
      </c>
      <c r="C165" t="s">
        <v>1859</v>
      </c>
      <c r="D165">
        <v>537</v>
      </c>
      <c r="E165">
        <v>8</v>
      </c>
      <c r="F165" t="s">
        <v>3031</v>
      </c>
      <c r="G165">
        <v>4.0899999999999998E-5</v>
      </c>
      <c r="H165">
        <v>4.1000000000000003E-3</v>
      </c>
    </row>
    <row r="166" spans="1:8">
      <c r="A166" t="s">
        <v>11</v>
      </c>
      <c r="B166" t="s">
        <v>2392</v>
      </c>
      <c r="C166" t="s">
        <v>1860</v>
      </c>
      <c r="D166">
        <v>6407</v>
      </c>
      <c r="E166">
        <v>29</v>
      </c>
      <c r="F166" t="s">
        <v>3036</v>
      </c>
      <c r="G166">
        <v>4.49E-5</v>
      </c>
      <c r="H166">
        <v>4.4000000000000003E-3</v>
      </c>
    </row>
    <row r="167" spans="1:8">
      <c r="A167" t="s">
        <v>11</v>
      </c>
      <c r="B167" t="s">
        <v>2391</v>
      </c>
      <c r="C167" t="s">
        <v>320</v>
      </c>
      <c r="D167">
        <v>545</v>
      </c>
      <c r="E167">
        <v>8</v>
      </c>
      <c r="F167" t="s">
        <v>3035</v>
      </c>
      <c r="G167">
        <v>4.5300000000000003E-5</v>
      </c>
      <c r="H167">
        <v>4.4000000000000003E-3</v>
      </c>
    </row>
    <row r="168" spans="1:8">
      <c r="A168" t="s">
        <v>11</v>
      </c>
      <c r="B168" t="s">
        <v>2393</v>
      </c>
      <c r="C168" t="s">
        <v>1861</v>
      </c>
      <c r="D168">
        <v>3107</v>
      </c>
      <c r="E168">
        <v>19</v>
      </c>
      <c r="F168" t="s">
        <v>3037</v>
      </c>
      <c r="G168">
        <v>4.99E-5</v>
      </c>
      <c r="H168">
        <v>4.7999999999999996E-3</v>
      </c>
    </row>
    <row r="169" spans="1:8">
      <c r="A169" t="s">
        <v>11</v>
      </c>
      <c r="B169" t="s">
        <v>2398</v>
      </c>
      <c r="C169" t="s">
        <v>1865</v>
      </c>
      <c r="D169">
        <v>3413</v>
      </c>
      <c r="E169">
        <v>20</v>
      </c>
      <c r="F169" t="s">
        <v>3042</v>
      </c>
      <c r="G169">
        <v>5.24E-5</v>
      </c>
      <c r="H169">
        <v>5.0000000000000001E-3</v>
      </c>
    </row>
    <row r="170" spans="1:8">
      <c r="A170" t="s">
        <v>11</v>
      </c>
      <c r="B170" t="s">
        <v>2404</v>
      </c>
      <c r="C170" t="s">
        <v>1868</v>
      </c>
      <c r="D170">
        <v>918</v>
      </c>
      <c r="E170">
        <v>10</v>
      </c>
      <c r="F170" t="s">
        <v>3047</v>
      </c>
      <c r="G170">
        <v>5.6199999999999997E-5</v>
      </c>
      <c r="H170">
        <v>5.3E-3</v>
      </c>
    </row>
    <row r="171" spans="1:8">
      <c r="A171" t="s">
        <v>11</v>
      </c>
      <c r="B171" t="s">
        <v>2416</v>
      </c>
      <c r="C171" t="s">
        <v>1879</v>
      </c>
      <c r="D171">
        <v>170</v>
      </c>
      <c r="E171">
        <v>5</v>
      </c>
      <c r="F171" t="s">
        <v>3057</v>
      </c>
      <c r="G171">
        <v>6.05E-5</v>
      </c>
      <c r="H171">
        <v>5.7000000000000002E-3</v>
      </c>
    </row>
    <row r="172" spans="1:8">
      <c r="A172" t="s">
        <v>11</v>
      </c>
      <c r="B172" t="s">
        <v>2418</v>
      </c>
      <c r="C172" t="s">
        <v>1881</v>
      </c>
      <c r="D172">
        <v>929</v>
      </c>
      <c r="E172">
        <v>10</v>
      </c>
      <c r="F172" t="s">
        <v>3059</v>
      </c>
      <c r="G172">
        <v>6.2000000000000003E-5</v>
      </c>
      <c r="H172">
        <v>5.7999999999999996E-3</v>
      </c>
    </row>
    <row r="173" spans="1:8">
      <c r="A173" t="s">
        <v>11</v>
      </c>
      <c r="B173" t="s">
        <v>2417</v>
      </c>
      <c r="C173" t="s">
        <v>1880</v>
      </c>
      <c r="D173">
        <v>742</v>
      </c>
      <c r="E173">
        <v>9</v>
      </c>
      <c r="F173" t="s">
        <v>3058</v>
      </c>
      <c r="G173">
        <v>6.2199999999999994E-5</v>
      </c>
      <c r="H173">
        <v>5.7999999999999996E-3</v>
      </c>
    </row>
    <row r="174" spans="1:8">
      <c r="A174" t="s">
        <v>11</v>
      </c>
      <c r="B174" t="s">
        <v>208</v>
      </c>
      <c r="C174" t="s">
        <v>206</v>
      </c>
      <c r="D174">
        <v>418</v>
      </c>
      <c r="E174">
        <v>7</v>
      </c>
      <c r="F174" t="s">
        <v>3060</v>
      </c>
      <c r="G174">
        <v>6.3499999999999999E-5</v>
      </c>
      <c r="H174">
        <v>5.8999999999999999E-3</v>
      </c>
    </row>
    <row r="175" spans="1:8">
      <c r="A175" t="s">
        <v>11</v>
      </c>
      <c r="B175" t="s">
        <v>2427</v>
      </c>
      <c r="C175" t="s">
        <v>1887</v>
      </c>
      <c r="D175">
        <v>292</v>
      </c>
      <c r="E175">
        <v>6</v>
      </c>
      <c r="F175" t="s">
        <v>3068</v>
      </c>
      <c r="G175">
        <v>7.4400000000000006E-5</v>
      </c>
      <c r="H175">
        <v>6.7000000000000002E-3</v>
      </c>
    </row>
    <row r="176" spans="1:8">
      <c r="A176" t="s">
        <v>11</v>
      </c>
      <c r="B176" t="s">
        <v>2426</v>
      </c>
      <c r="C176" t="s">
        <v>1886</v>
      </c>
      <c r="D176">
        <v>1842</v>
      </c>
      <c r="E176">
        <v>14</v>
      </c>
      <c r="F176" t="s">
        <v>3067</v>
      </c>
      <c r="G176">
        <v>7.4599999999999997E-5</v>
      </c>
      <c r="H176">
        <v>6.7000000000000002E-3</v>
      </c>
    </row>
    <row r="177" spans="1:8">
      <c r="A177" t="s">
        <v>11</v>
      </c>
      <c r="B177" t="s">
        <v>2432</v>
      </c>
      <c r="C177" t="s">
        <v>1890</v>
      </c>
      <c r="D177">
        <v>590</v>
      </c>
      <c r="E177">
        <v>8</v>
      </c>
      <c r="F177" t="s">
        <v>3070</v>
      </c>
      <c r="G177">
        <v>7.8399999999999995E-5</v>
      </c>
      <c r="H177">
        <v>7.0000000000000001E-3</v>
      </c>
    </row>
    <row r="178" spans="1:8">
      <c r="A178" t="s">
        <v>11</v>
      </c>
      <c r="B178" t="s">
        <v>2431</v>
      </c>
      <c r="C178" t="s">
        <v>1889</v>
      </c>
      <c r="D178">
        <v>91</v>
      </c>
      <c r="E178">
        <v>4</v>
      </c>
      <c r="F178" t="s">
        <v>3069</v>
      </c>
      <c r="G178">
        <v>7.8499999999999997E-5</v>
      </c>
      <c r="H178">
        <v>7.0000000000000001E-3</v>
      </c>
    </row>
    <row r="179" spans="1:8">
      <c r="A179" t="s">
        <v>11</v>
      </c>
      <c r="B179" t="s">
        <v>2439</v>
      </c>
      <c r="C179" t="s">
        <v>1893</v>
      </c>
      <c r="D179">
        <v>437</v>
      </c>
      <c r="E179">
        <v>7</v>
      </c>
      <c r="F179" t="s">
        <v>3075</v>
      </c>
      <c r="G179">
        <v>8.3599999999999999E-5</v>
      </c>
      <c r="H179">
        <v>7.3000000000000001E-3</v>
      </c>
    </row>
    <row r="180" spans="1:8">
      <c r="A180" t="s">
        <v>11</v>
      </c>
      <c r="B180" t="s">
        <v>383</v>
      </c>
      <c r="C180" t="s">
        <v>382</v>
      </c>
      <c r="D180">
        <v>4</v>
      </c>
      <c r="E180">
        <v>2</v>
      </c>
      <c r="F180" t="s">
        <v>342</v>
      </c>
      <c r="G180">
        <v>8.3800000000000004E-5</v>
      </c>
      <c r="H180">
        <v>7.3000000000000001E-3</v>
      </c>
    </row>
    <row r="181" spans="1:8">
      <c r="A181" t="s">
        <v>11</v>
      </c>
      <c r="B181" t="s">
        <v>2441</v>
      </c>
      <c r="C181" t="s">
        <v>1894</v>
      </c>
      <c r="D181">
        <v>33</v>
      </c>
      <c r="E181">
        <v>3</v>
      </c>
      <c r="F181" t="s">
        <v>3001</v>
      </c>
      <c r="G181">
        <v>8.7100000000000003E-5</v>
      </c>
      <c r="H181">
        <v>7.4999999999999997E-3</v>
      </c>
    </row>
    <row r="182" spans="1:8">
      <c r="A182" t="s">
        <v>11</v>
      </c>
      <c r="B182" t="s">
        <v>2442</v>
      </c>
      <c r="C182" t="s">
        <v>1895</v>
      </c>
      <c r="D182">
        <v>3239</v>
      </c>
      <c r="E182">
        <v>19</v>
      </c>
      <c r="F182" t="s">
        <v>3076</v>
      </c>
      <c r="G182">
        <v>8.9099999999999997E-5</v>
      </c>
      <c r="H182">
        <v>7.6E-3</v>
      </c>
    </row>
    <row r="183" spans="1:8">
      <c r="A183" t="s">
        <v>11</v>
      </c>
      <c r="B183" t="s">
        <v>2446</v>
      </c>
      <c r="C183" t="s">
        <v>1899</v>
      </c>
      <c r="D183">
        <v>303</v>
      </c>
      <c r="E183">
        <v>6</v>
      </c>
      <c r="F183" t="s">
        <v>3079</v>
      </c>
      <c r="G183">
        <v>9.0799999999999998E-5</v>
      </c>
      <c r="H183">
        <v>7.7000000000000002E-3</v>
      </c>
    </row>
    <row r="184" spans="1:8">
      <c r="A184" t="s">
        <v>11</v>
      </c>
      <c r="B184" t="s">
        <v>2445</v>
      </c>
      <c r="C184" t="s">
        <v>1898</v>
      </c>
      <c r="D184">
        <v>1635</v>
      </c>
      <c r="E184">
        <v>13</v>
      </c>
      <c r="F184" t="s">
        <v>3078</v>
      </c>
      <c r="G184">
        <v>9.2299999999999994E-5</v>
      </c>
      <c r="H184">
        <v>7.7000000000000002E-3</v>
      </c>
    </row>
    <row r="185" spans="1:8">
      <c r="A185" t="s">
        <v>11</v>
      </c>
      <c r="B185" t="s">
        <v>2449</v>
      </c>
      <c r="C185" t="s">
        <v>1901</v>
      </c>
      <c r="D185">
        <v>34</v>
      </c>
      <c r="E185">
        <v>3</v>
      </c>
      <c r="F185" t="s">
        <v>3081</v>
      </c>
      <c r="G185">
        <v>9.4599999999999996E-5</v>
      </c>
      <c r="H185">
        <v>7.7999999999999996E-3</v>
      </c>
    </row>
    <row r="186" spans="1:8">
      <c r="A186" t="s">
        <v>11</v>
      </c>
      <c r="B186" t="s">
        <v>2468</v>
      </c>
      <c r="C186" t="s">
        <v>1916</v>
      </c>
      <c r="D186">
        <v>461</v>
      </c>
      <c r="E186">
        <v>7</v>
      </c>
      <c r="F186" t="s">
        <v>3095</v>
      </c>
      <c r="G186">
        <v>1.2E-4</v>
      </c>
      <c r="H186">
        <v>9.4999999999999998E-3</v>
      </c>
    </row>
    <row r="187" spans="1:8">
      <c r="A187" t="s">
        <v>11</v>
      </c>
      <c r="B187" t="s">
        <v>2469</v>
      </c>
      <c r="C187" t="s">
        <v>1917</v>
      </c>
      <c r="D187">
        <v>1437</v>
      </c>
      <c r="E187">
        <v>12</v>
      </c>
      <c r="F187" t="s">
        <v>3096</v>
      </c>
      <c r="G187">
        <v>1.2E-4</v>
      </c>
      <c r="H187">
        <v>9.4999999999999998E-3</v>
      </c>
    </row>
    <row r="188" spans="1:8">
      <c r="A188" t="s">
        <v>11</v>
      </c>
      <c r="B188" t="s">
        <v>2473</v>
      </c>
      <c r="C188" t="s">
        <v>1918</v>
      </c>
      <c r="D188">
        <v>1676</v>
      </c>
      <c r="E188">
        <v>13</v>
      </c>
      <c r="F188" t="s">
        <v>3099</v>
      </c>
      <c r="G188">
        <v>1.2E-4</v>
      </c>
      <c r="H188">
        <v>9.5999999999999992E-3</v>
      </c>
    </row>
    <row r="189" spans="1:8">
      <c r="A189" t="s">
        <v>11</v>
      </c>
      <c r="B189" t="s">
        <v>2474</v>
      </c>
      <c r="C189" t="s">
        <v>1919</v>
      </c>
      <c r="D189">
        <v>37</v>
      </c>
      <c r="E189">
        <v>3</v>
      </c>
      <c r="F189" t="s">
        <v>3012</v>
      </c>
      <c r="G189">
        <v>1.2E-4</v>
      </c>
      <c r="H189">
        <v>9.5999999999999992E-3</v>
      </c>
    </row>
    <row r="190" spans="1:8">
      <c r="A190" t="s">
        <v>11</v>
      </c>
      <c r="B190" t="s">
        <v>2477</v>
      </c>
      <c r="C190" t="s">
        <v>1922</v>
      </c>
      <c r="D190">
        <v>104</v>
      </c>
      <c r="E190">
        <v>4</v>
      </c>
      <c r="F190" t="s">
        <v>3101</v>
      </c>
      <c r="G190">
        <v>1.2999999999999999E-4</v>
      </c>
      <c r="H190">
        <v>1.01E-2</v>
      </c>
    </row>
    <row r="191" spans="1:8">
      <c r="A191" t="s">
        <v>11</v>
      </c>
      <c r="B191" t="s">
        <v>2492</v>
      </c>
      <c r="C191" t="s">
        <v>1932</v>
      </c>
      <c r="D191">
        <v>1028</v>
      </c>
      <c r="E191">
        <v>10</v>
      </c>
      <c r="F191" t="s">
        <v>3107</v>
      </c>
      <c r="G191">
        <v>1.3999999999999999E-4</v>
      </c>
      <c r="H191">
        <v>1.11E-2</v>
      </c>
    </row>
    <row r="192" spans="1:8">
      <c r="A192" t="s">
        <v>11</v>
      </c>
      <c r="B192" t="s">
        <v>2493</v>
      </c>
      <c r="C192" t="s">
        <v>1933</v>
      </c>
      <c r="D192">
        <v>40</v>
      </c>
      <c r="E192">
        <v>3</v>
      </c>
      <c r="F192" t="s">
        <v>2931</v>
      </c>
      <c r="G192">
        <v>1.4999999999999999E-4</v>
      </c>
      <c r="H192">
        <v>1.14E-2</v>
      </c>
    </row>
    <row r="193" spans="1:8">
      <c r="A193" t="s">
        <v>11</v>
      </c>
      <c r="B193" t="s">
        <v>442</v>
      </c>
      <c r="C193" t="s">
        <v>441</v>
      </c>
      <c r="D193">
        <v>6</v>
      </c>
      <c r="E193">
        <v>2</v>
      </c>
      <c r="F193" t="s">
        <v>342</v>
      </c>
      <c r="G193">
        <v>1.6000000000000001E-4</v>
      </c>
      <c r="H193">
        <v>1.18E-2</v>
      </c>
    </row>
    <row r="194" spans="1:8">
      <c r="A194" t="s">
        <v>11</v>
      </c>
      <c r="B194" t="s">
        <v>2495</v>
      </c>
      <c r="C194" t="s">
        <v>1934</v>
      </c>
      <c r="D194">
        <v>209</v>
      </c>
      <c r="E194">
        <v>5</v>
      </c>
      <c r="F194" t="s">
        <v>3108</v>
      </c>
      <c r="G194">
        <v>1.6000000000000001E-4</v>
      </c>
      <c r="H194">
        <v>1.18E-2</v>
      </c>
    </row>
    <row r="195" spans="1:8">
      <c r="A195" t="s">
        <v>11</v>
      </c>
      <c r="B195" t="s">
        <v>2505</v>
      </c>
      <c r="C195" t="s">
        <v>1943</v>
      </c>
      <c r="D195">
        <v>851</v>
      </c>
      <c r="E195">
        <v>9</v>
      </c>
      <c r="F195" t="s">
        <v>3118</v>
      </c>
      <c r="G195">
        <v>1.7000000000000001E-4</v>
      </c>
      <c r="H195">
        <v>1.29E-2</v>
      </c>
    </row>
    <row r="196" spans="1:8">
      <c r="A196" t="s">
        <v>11</v>
      </c>
      <c r="B196" t="s">
        <v>296</v>
      </c>
      <c r="C196" t="s">
        <v>294</v>
      </c>
      <c r="D196">
        <v>113</v>
      </c>
      <c r="E196">
        <v>4</v>
      </c>
      <c r="F196" t="s">
        <v>3119</v>
      </c>
      <c r="G196">
        <v>1.8000000000000001E-4</v>
      </c>
      <c r="H196">
        <v>1.29E-2</v>
      </c>
    </row>
    <row r="197" spans="1:8">
      <c r="A197" t="s">
        <v>11</v>
      </c>
      <c r="B197" t="s">
        <v>2512</v>
      </c>
      <c r="C197" t="s">
        <v>1949</v>
      </c>
      <c r="D197">
        <v>865</v>
      </c>
      <c r="E197">
        <v>9</v>
      </c>
      <c r="F197" t="s">
        <v>3124</v>
      </c>
      <c r="G197">
        <v>2.0000000000000001E-4</v>
      </c>
      <c r="H197">
        <v>1.44E-2</v>
      </c>
    </row>
    <row r="198" spans="1:8">
      <c r="A198" t="s">
        <v>11</v>
      </c>
      <c r="B198" t="s">
        <v>2514</v>
      </c>
      <c r="C198" t="s">
        <v>1951</v>
      </c>
      <c r="D198">
        <v>7</v>
      </c>
      <c r="E198">
        <v>2</v>
      </c>
      <c r="F198" t="s">
        <v>3126</v>
      </c>
      <c r="G198">
        <v>2.0000000000000001E-4</v>
      </c>
      <c r="H198">
        <v>1.4500000000000001E-2</v>
      </c>
    </row>
    <row r="199" spans="1:8">
      <c r="A199" t="s">
        <v>11</v>
      </c>
      <c r="B199" t="s">
        <v>459</v>
      </c>
      <c r="C199" t="s">
        <v>457</v>
      </c>
      <c r="D199">
        <v>7</v>
      </c>
      <c r="E199">
        <v>2</v>
      </c>
      <c r="F199" t="s">
        <v>458</v>
      </c>
      <c r="G199">
        <v>2.0000000000000001E-4</v>
      </c>
      <c r="H199">
        <v>1.4500000000000001E-2</v>
      </c>
    </row>
    <row r="200" spans="1:8">
      <c r="A200" t="s">
        <v>11</v>
      </c>
      <c r="B200" t="s">
        <v>2515</v>
      </c>
      <c r="C200" t="s">
        <v>1952</v>
      </c>
      <c r="D200">
        <v>352</v>
      </c>
      <c r="E200">
        <v>6</v>
      </c>
      <c r="F200" t="s">
        <v>3127</v>
      </c>
      <c r="G200">
        <v>2.0000000000000001E-4</v>
      </c>
      <c r="H200">
        <v>1.4500000000000001E-2</v>
      </c>
    </row>
    <row r="201" spans="1:8">
      <c r="A201" t="s">
        <v>11</v>
      </c>
      <c r="B201" t="s">
        <v>2516</v>
      </c>
      <c r="C201" t="s">
        <v>1953</v>
      </c>
      <c r="D201">
        <v>351</v>
      </c>
      <c r="E201">
        <v>6</v>
      </c>
      <c r="F201" t="s">
        <v>3128</v>
      </c>
      <c r="G201">
        <v>2.0000000000000001E-4</v>
      </c>
      <c r="H201">
        <v>1.4500000000000001E-2</v>
      </c>
    </row>
    <row r="202" spans="1:8">
      <c r="A202" t="s">
        <v>11</v>
      </c>
      <c r="B202" t="s">
        <v>2528</v>
      </c>
      <c r="C202" t="s">
        <v>1959</v>
      </c>
      <c r="D202">
        <v>2325</v>
      </c>
      <c r="E202">
        <v>15</v>
      </c>
      <c r="F202" t="s">
        <v>3137</v>
      </c>
      <c r="G202">
        <v>2.4000000000000001E-4</v>
      </c>
      <c r="H202">
        <v>1.6799999999999999E-2</v>
      </c>
    </row>
    <row r="203" spans="1:8">
      <c r="A203" t="s">
        <v>11</v>
      </c>
      <c r="B203" t="s">
        <v>2529</v>
      </c>
      <c r="C203" t="s">
        <v>1960</v>
      </c>
      <c r="D203">
        <v>230</v>
      </c>
      <c r="E203">
        <v>5</v>
      </c>
      <c r="F203" t="s">
        <v>3138</v>
      </c>
      <c r="G203">
        <v>2.4000000000000001E-4</v>
      </c>
      <c r="H203">
        <v>1.6799999999999999E-2</v>
      </c>
    </row>
    <row r="204" spans="1:8">
      <c r="A204" t="s">
        <v>11</v>
      </c>
      <c r="B204" t="s">
        <v>2530</v>
      </c>
      <c r="C204" t="s">
        <v>1961</v>
      </c>
      <c r="D204">
        <v>1097</v>
      </c>
      <c r="E204">
        <v>10</v>
      </c>
      <c r="F204" t="s">
        <v>3139</v>
      </c>
      <c r="G204">
        <v>2.4000000000000001E-4</v>
      </c>
      <c r="H204">
        <v>1.6799999999999999E-2</v>
      </c>
    </row>
    <row r="205" spans="1:8">
      <c r="A205" t="s">
        <v>11</v>
      </c>
      <c r="B205" t="s">
        <v>2531</v>
      </c>
      <c r="C205" t="s">
        <v>1962</v>
      </c>
      <c r="D205">
        <v>1096</v>
      </c>
      <c r="E205">
        <v>10</v>
      </c>
      <c r="F205" t="s">
        <v>3140</v>
      </c>
      <c r="G205">
        <v>2.4000000000000001E-4</v>
      </c>
      <c r="H205">
        <v>1.6799999999999999E-2</v>
      </c>
    </row>
    <row r="206" spans="1:8">
      <c r="A206" t="s">
        <v>11</v>
      </c>
      <c r="B206" t="s">
        <v>2532</v>
      </c>
      <c r="C206" t="s">
        <v>1963</v>
      </c>
      <c r="D206">
        <v>522</v>
      </c>
      <c r="E206">
        <v>7</v>
      </c>
      <c r="F206" t="s">
        <v>3141</v>
      </c>
      <c r="G206">
        <v>2.5000000000000001E-4</v>
      </c>
      <c r="H206">
        <v>1.6899999999999998E-2</v>
      </c>
    </row>
    <row r="207" spans="1:8">
      <c r="A207" t="s">
        <v>11</v>
      </c>
      <c r="B207" t="s">
        <v>2536</v>
      </c>
      <c r="C207" t="s">
        <v>1967</v>
      </c>
      <c r="D207">
        <v>367</v>
      </c>
      <c r="E207">
        <v>6</v>
      </c>
      <c r="F207" t="s">
        <v>3143</v>
      </c>
      <c r="G207">
        <v>2.5000000000000001E-4</v>
      </c>
      <c r="H207">
        <v>1.7100000000000001E-2</v>
      </c>
    </row>
    <row r="208" spans="1:8">
      <c r="A208" t="s">
        <v>11</v>
      </c>
      <c r="B208" t="s">
        <v>2537</v>
      </c>
      <c r="C208" t="s">
        <v>1968</v>
      </c>
      <c r="D208">
        <v>8</v>
      </c>
      <c r="E208">
        <v>2</v>
      </c>
      <c r="F208" t="s">
        <v>3043</v>
      </c>
      <c r="G208">
        <v>2.5000000000000001E-4</v>
      </c>
      <c r="H208">
        <v>1.7100000000000001E-2</v>
      </c>
    </row>
    <row r="209" spans="1:8">
      <c r="A209" t="s">
        <v>11</v>
      </c>
      <c r="B209" t="s">
        <v>2538</v>
      </c>
      <c r="C209" t="s">
        <v>1969</v>
      </c>
      <c r="D209">
        <v>233</v>
      </c>
      <c r="E209">
        <v>5</v>
      </c>
      <c r="F209" t="s">
        <v>3144</v>
      </c>
      <c r="G209">
        <v>2.5999999999999998E-4</v>
      </c>
      <c r="H209">
        <v>1.7100000000000001E-2</v>
      </c>
    </row>
    <row r="210" spans="1:8">
      <c r="A210" t="s">
        <v>11</v>
      </c>
      <c r="B210" t="s">
        <v>2541</v>
      </c>
      <c r="C210" t="s">
        <v>1972</v>
      </c>
      <c r="D210">
        <v>49</v>
      </c>
      <c r="E210">
        <v>3</v>
      </c>
      <c r="F210" t="s">
        <v>3147</v>
      </c>
      <c r="G210">
        <v>2.5999999999999998E-4</v>
      </c>
      <c r="H210">
        <v>1.7500000000000002E-2</v>
      </c>
    </row>
    <row r="211" spans="1:8">
      <c r="A211" t="s">
        <v>11</v>
      </c>
      <c r="B211" t="s">
        <v>2542</v>
      </c>
      <c r="C211" t="s">
        <v>1973</v>
      </c>
      <c r="D211">
        <v>528</v>
      </c>
      <c r="E211">
        <v>7</v>
      </c>
      <c r="F211" t="s">
        <v>3148</v>
      </c>
      <c r="G211">
        <v>2.5999999999999998E-4</v>
      </c>
      <c r="H211">
        <v>1.7500000000000002E-2</v>
      </c>
    </row>
    <row r="212" spans="1:8">
      <c r="A212" t="s">
        <v>11</v>
      </c>
      <c r="B212" t="s">
        <v>2548</v>
      </c>
      <c r="C212" t="s">
        <v>1979</v>
      </c>
      <c r="D212">
        <v>532</v>
      </c>
      <c r="E212">
        <v>7</v>
      </c>
      <c r="F212" t="s">
        <v>3153</v>
      </c>
      <c r="G212">
        <v>2.7999999999999998E-4</v>
      </c>
      <c r="H212">
        <v>1.8200000000000001E-2</v>
      </c>
    </row>
    <row r="213" spans="1:8">
      <c r="A213" t="s">
        <v>11</v>
      </c>
      <c r="B213" t="s">
        <v>2573</v>
      </c>
      <c r="C213" t="s">
        <v>1994</v>
      </c>
      <c r="D213">
        <v>51</v>
      </c>
      <c r="E213">
        <v>3</v>
      </c>
      <c r="F213" t="s">
        <v>3165</v>
      </c>
      <c r="G213">
        <v>2.9E-4</v>
      </c>
      <c r="H213">
        <v>1.9199999999999998E-2</v>
      </c>
    </row>
    <row r="214" spans="1:8">
      <c r="A214" t="s">
        <v>11</v>
      </c>
      <c r="B214" t="s">
        <v>2572</v>
      </c>
      <c r="C214" t="s">
        <v>1993</v>
      </c>
      <c r="D214">
        <v>538</v>
      </c>
      <c r="E214">
        <v>7</v>
      </c>
      <c r="F214" t="s">
        <v>3164</v>
      </c>
      <c r="G214">
        <v>2.9999999999999997E-4</v>
      </c>
      <c r="H214">
        <v>1.9199999999999998E-2</v>
      </c>
    </row>
    <row r="215" spans="1:8">
      <c r="A215" t="s">
        <v>11</v>
      </c>
      <c r="B215" t="s">
        <v>2574</v>
      </c>
      <c r="C215" t="s">
        <v>1995</v>
      </c>
      <c r="D215">
        <v>9</v>
      </c>
      <c r="E215">
        <v>2</v>
      </c>
      <c r="F215" t="s">
        <v>3043</v>
      </c>
      <c r="G215">
        <v>2.9999999999999997E-4</v>
      </c>
      <c r="H215">
        <v>1.9699999999999999E-2</v>
      </c>
    </row>
    <row r="216" spans="1:8">
      <c r="A216" t="s">
        <v>11</v>
      </c>
      <c r="B216" t="s">
        <v>2575</v>
      </c>
      <c r="C216" t="s">
        <v>1996</v>
      </c>
      <c r="D216">
        <v>543</v>
      </c>
      <c r="E216">
        <v>7</v>
      </c>
      <c r="F216" t="s">
        <v>3166</v>
      </c>
      <c r="G216">
        <v>3.1E-4</v>
      </c>
      <c r="H216">
        <v>1.9800000000000002E-2</v>
      </c>
    </row>
    <row r="217" spans="1:8">
      <c r="A217" t="s">
        <v>11</v>
      </c>
      <c r="B217" t="s">
        <v>2576</v>
      </c>
      <c r="C217" t="s">
        <v>1997</v>
      </c>
      <c r="D217">
        <v>725</v>
      </c>
      <c r="E217">
        <v>8</v>
      </c>
      <c r="F217" t="s">
        <v>3167</v>
      </c>
      <c r="G217">
        <v>3.2000000000000003E-4</v>
      </c>
      <c r="H217">
        <v>0.02</v>
      </c>
    </row>
    <row r="218" spans="1:8">
      <c r="A218" t="s">
        <v>11</v>
      </c>
      <c r="B218" t="s">
        <v>2579</v>
      </c>
      <c r="C218" t="s">
        <v>2000</v>
      </c>
      <c r="D218">
        <v>133</v>
      </c>
      <c r="E218">
        <v>4</v>
      </c>
      <c r="F218" t="s">
        <v>3170</v>
      </c>
      <c r="G218">
        <v>3.2000000000000003E-4</v>
      </c>
      <c r="H218">
        <v>2.0299999999999999E-2</v>
      </c>
    </row>
    <row r="219" spans="1:8">
      <c r="A219" t="s">
        <v>11</v>
      </c>
      <c r="B219" t="s">
        <v>2585</v>
      </c>
      <c r="C219" t="s">
        <v>2004</v>
      </c>
      <c r="D219">
        <v>5239</v>
      </c>
      <c r="E219">
        <v>24</v>
      </c>
      <c r="F219" t="s">
        <v>3174</v>
      </c>
      <c r="G219">
        <v>3.5E-4</v>
      </c>
      <c r="H219">
        <v>2.1499999999999998E-2</v>
      </c>
    </row>
    <row r="220" spans="1:8">
      <c r="A220" t="s">
        <v>11</v>
      </c>
      <c r="B220" t="s">
        <v>2586</v>
      </c>
      <c r="C220" t="s">
        <v>2005</v>
      </c>
      <c r="D220">
        <v>1874</v>
      </c>
      <c r="E220">
        <v>13</v>
      </c>
      <c r="F220" t="s">
        <v>3175</v>
      </c>
      <c r="G220">
        <v>3.6000000000000002E-4</v>
      </c>
      <c r="H220">
        <v>2.2100000000000002E-2</v>
      </c>
    </row>
    <row r="221" spans="1:8">
      <c r="A221" t="s">
        <v>11</v>
      </c>
      <c r="B221" t="s">
        <v>2588</v>
      </c>
      <c r="C221" t="s">
        <v>2007</v>
      </c>
      <c r="D221">
        <v>55</v>
      </c>
      <c r="E221">
        <v>3</v>
      </c>
      <c r="F221" t="s">
        <v>3176</v>
      </c>
      <c r="G221">
        <v>3.6000000000000002E-4</v>
      </c>
      <c r="H221">
        <v>2.23E-2</v>
      </c>
    </row>
    <row r="222" spans="1:8">
      <c r="A222" t="s">
        <v>11</v>
      </c>
      <c r="B222" t="s">
        <v>2587</v>
      </c>
      <c r="C222" t="s">
        <v>2006</v>
      </c>
      <c r="D222">
        <v>10</v>
      </c>
      <c r="E222">
        <v>2</v>
      </c>
      <c r="F222" t="s">
        <v>342</v>
      </c>
      <c r="G222">
        <v>3.6999999999999999E-4</v>
      </c>
      <c r="H222">
        <v>2.23E-2</v>
      </c>
    </row>
    <row r="223" spans="1:8">
      <c r="A223" t="s">
        <v>11</v>
      </c>
      <c r="B223" t="s">
        <v>2598</v>
      </c>
      <c r="C223" t="s">
        <v>2015</v>
      </c>
      <c r="D223">
        <v>57</v>
      </c>
      <c r="E223">
        <v>3</v>
      </c>
      <c r="F223" t="s">
        <v>3183</v>
      </c>
      <c r="G223">
        <v>4.0000000000000002E-4</v>
      </c>
      <c r="H223">
        <v>2.3599999999999999E-2</v>
      </c>
    </row>
    <row r="224" spans="1:8">
      <c r="A224" t="s">
        <v>11</v>
      </c>
      <c r="B224" t="s">
        <v>2599</v>
      </c>
      <c r="C224" t="s">
        <v>2016</v>
      </c>
      <c r="D224">
        <v>259</v>
      </c>
      <c r="E224">
        <v>5</v>
      </c>
      <c r="F224" t="s">
        <v>3074</v>
      </c>
      <c r="G224">
        <v>4.0999999999999999E-4</v>
      </c>
      <c r="H224">
        <v>2.4E-2</v>
      </c>
    </row>
    <row r="225" spans="1:8">
      <c r="A225" t="s">
        <v>11</v>
      </c>
      <c r="B225" t="s">
        <v>2600</v>
      </c>
      <c r="C225" t="s">
        <v>2017</v>
      </c>
      <c r="D225">
        <v>142</v>
      </c>
      <c r="E225">
        <v>4</v>
      </c>
      <c r="F225" t="s">
        <v>3184</v>
      </c>
      <c r="G225">
        <v>4.0999999999999999E-4</v>
      </c>
      <c r="H225">
        <v>2.4E-2</v>
      </c>
    </row>
    <row r="226" spans="1:8">
      <c r="A226" t="s">
        <v>11</v>
      </c>
      <c r="B226" t="s">
        <v>2601</v>
      </c>
      <c r="C226" t="s">
        <v>2018</v>
      </c>
      <c r="D226">
        <v>2165</v>
      </c>
      <c r="E226">
        <v>14</v>
      </c>
      <c r="F226" t="s">
        <v>3185</v>
      </c>
      <c r="G226">
        <v>4.0999999999999999E-4</v>
      </c>
      <c r="H226">
        <v>2.4E-2</v>
      </c>
    </row>
    <row r="227" spans="1:8">
      <c r="A227" t="s">
        <v>11</v>
      </c>
      <c r="B227" t="s">
        <v>2602</v>
      </c>
      <c r="C227" t="s">
        <v>2019</v>
      </c>
      <c r="D227">
        <v>142</v>
      </c>
      <c r="E227">
        <v>4</v>
      </c>
      <c r="F227" t="s">
        <v>3186</v>
      </c>
      <c r="G227">
        <v>4.0999999999999999E-4</v>
      </c>
      <c r="H227">
        <v>2.4E-2</v>
      </c>
    </row>
    <row r="228" spans="1:8">
      <c r="A228" t="s">
        <v>11</v>
      </c>
      <c r="B228" t="s">
        <v>2603</v>
      </c>
      <c r="C228" t="s">
        <v>2020</v>
      </c>
      <c r="D228">
        <v>58</v>
      </c>
      <c r="E228">
        <v>3</v>
      </c>
      <c r="F228" t="s">
        <v>3032</v>
      </c>
      <c r="G228">
        <v>4.2000000000000002E-4</v>
      </c>
      <c r="H228">
        <v>2.4299999999999999E-2</v>
      </c>
    </row>
    <row r="229" spans="1:8">
      <c r="A229" t="s">
        <v>11</v>
      </c>
      <c r="B229" t="s">
        <v>2604</v>
      </c>
      <c r="C229" t="s">
        <v>2021</v>
      </c>
      <c r="D229">
        <v>572</v>
      </c>
      <c r="E229">
        <v>7</v>
      </c>
      <c r="F229" t="s">
        <v>3187</v>
      </c>
      <c r="G229">
        <v>4.2999999999999999E-4</v>
      </c>
      <c r="H229">
        <v>2.4400000000000002E-2</v>
      </c>
    </row>
    <row r="230" spans="1:8">
      <c r="A230" t="s">
        <v>11</v>
      </c>
      <c r="B230" t="s">
        <v>2607</v>
      </c>
      <c r="C230" t="s">
        <v>2023</v>
      </c>
      <c r="D230">
        <v>144</v>
      </c>
      <c r="E230">
        <v>4</v>
      </c>
      <c r="F230" t="s">
        <v>3190</v>
      </c>
      <c r="G230">
        <v>4.2999999999999999E-4</v>
      </c>
      <c r="H230">
        <v>2.46E-2</v>
      </c>
    </row>
    <row r="231" spans="1:8">
      <c r="A231" t="s">
        <v>11</v>
      </c>
      <c r="B231" t="s">
        <v>2608</v>
      </c>
      <c r="C231" t="s">
        <v>2024</v>
      </c>
      <c r="D231">
        <v>11</v>
      </c>
      <c r="E231">
        <v>2</v>
      </c>
      <c r="F231" t="s">
        <v>3043</v>
      </c>
      <c r="G231">
        <v>4.2999999999999999E-4</v>
      </c>
      <c r="H231">
        <v>2.46E-2</v>
      </c>
    </row>
    <row r="232" spans="1:8">
      <c r="A232" t="s">
        <v>11</v>
      </c>
      <c r="B232" t="s">
        <v>2609</v>
      </c>
      <c r="C232" t="s">
        <v>2025</v>
      </c>
      <c r="D232">
        <v>11</v>
      </c>
      <c r="E232">
        <v>2</v>
      </c>
      <c r="F232" t="s">
        <v>3043</v>
      </c>
      <c r="G232">
        <v>4.2999999999999999E-4</v>
      </c>
      <c r="H232">
        <v>2.46E-2</v>
      </c>
    </row>
    <row r="233" spans="1:8">
      <c r="A233" t="s">
        <v>11</v>
      </c>
      <c r="B233" t="s">
        <v>2611</v>
      </c>
      <c r="C233" t="s">
        <v>2026</v>
      </c>
      <c r="D233">
        <v>2740</v>
      </c>
      <c r="E233">
        <v>16</v>
      </c>
      <c r="F233" t="s">
        <v>3191</v>
      </c>
      <c r="G233">
        <v>4.4000000000000002E-4</v>
      </c>
      <c r="H233">
        <v>2.47E-2</v>
      </c>
    </row>
    <row r="234" spans="1:8">
      <c r="A234" t="s">
        <v>11</v>
      </c>
      <c r="B234" t="s">
        <v>2612</v>
      </c>
      <c r="C234" t="s">
        <v>2027</v>
      </c>
      <c r="D234">
        <v>5320</v>
      </c>
      <c r="E234">
        <v>24</v>
      </c>
      <c r="F234" t="s">
        <v>3174</v>
      </c>
      <c r="G234">
        <v>4.4000000000000002E-4</v>
      </c>
      <c r="H234">
        <v>2.4799999999999999E-2</v>
      </c>
    </row>
    <row r="235" spans="1:8">
      <c r="A235" t="s">
        <v>11</v>
      </c>
      <c r="B235" t="s">
        <v>2615</v>
      </c>
      <c r="C235" t="s">
        <v>2029</v>
      </c>
      <c r="D235">
        <v>148</v>
      </c>
      <c r="E235">
        <v>4</v>
      </c>
      <c r="F235" t="s">
        <v>3194</v>
      </c>
      <c r="G235">
        <v>4.8000000000000001E-4</v>
      </c>
      <c r="H235">
        <v>2.6700000000000002E-2</v>
      </c>
    </row>
    <row r="236" spans="1:8">
      <c r="A236" t="s">
        <v>11</v>
      </c>
      <c r="B236" t="s">
        <v>2616</v>
      </c>
      <c r="C236" t="s">
        <v>2030</v>
      </c>
      <c r="D236">
        <v>772</v>
      </c>
      <c r="E236">
        <v>8</v>
      </c>
      <c r="F236" t="s">
        <v>3195</v>
      </c>
      <c r="G236">
        <v>4.8000000000000001E-4</v>
      </c>
      <c r="H236">
        <v>2.6700000000000002E-2</v>
      </c>
    </row>
    <row r="237" spans="1:8">
      <c r="A237" t="s">
        <v>11</v>
      </c>
      <c r="B237" t="s">
        <v>2617</v>
      </c>
      <c r="C237" t="s">
        <v>2031</v>
      </c>
      <c r="D237">
        <v>269</v>
      </c>
      <c r="E237">
        <v>5</v>
      </c>
      <c r="F237" t="s">
        <v>3196</v>
      </c>
      <c r="G237">
        <v>4.8999999999999998E-4</v>
      </c>
      <c r="H237">
        <v>2.69E-2</v>
      </c>
    </row>
    <row r="238" spans="1:8">
      <c r="A238" t="s">
        <v>11</v>
      </c>
      <c r="B238" t="s">
        <v>2625</v>
      </c>
      <c r="C238" t="s">
        <v>2037</v>
      </c>
      <c r="D238">
        <v>776</v>
      </c>
      <c r="E238">
        <v>8</v>
      </c>
      <c r="F238" t="s">
        <v>3201</v>
      </c>
      <c r="G238">
        <v>5.0000000000000001E-4</v>
      </c>
      <c r="H238">
        <v>2.7199999999999998E-2</v>
      </c>
    </row>
    <row r="239" spans="1:8">
      <c r="A239" t="s">
        <v>11</v>
      </c>
      <c r="B239" t="s">
        <v>2627</v>
      </c>
      <c r="C239" t="s">
        <v>2038</v>
      </c>
      <c r="D239">
        <v>271</v>
      </c>
      <c r="E239">
        <v>5</v>
      </c>
      <c r="F239" t="s">
        <v>3202</v>
      </c>
      <c r="G239">
        <v>5.0000000000000001E-4</v>
      </c>
      <c r="H239">
        <v>2.75E-2</v>
      </c>
    </row>
    <row r="240" spans="1:8">
      <c r="A240" t="s">
        <v>11</v>
      </c>
      <c r="B240" t="s">
        <v>2633</v>
      </c>
      <c r="C240" t="s">
        <v>2043</v>
      </c>
      <c r="D240">
        <v>421</v>
      </c>
      <c r="E240">
        <v>6</v>
      </c>
      <c r="F240" t="s">
        <v>3208</v>
      </c>
      <c r="G240">
        <v>5.1999999999999995E-4</v>
      </c>
      <c r="H240">
        <v>2.81E-2</v>
      </c>
    </row>
    <row r="241" spans="1:8">
      <c r="A241" t="s">
        <v>11</v>
      </c>
      <c r="B241" t="s">
        <v>2637</v>
      </c>
      <c r="C241" t="s">
        <v>2047</v>
      </c>
      <c r="D241">
        <v>274</v>
      </c>
      <c r="E241">
        <v>5</v>
      </c>
      <c r="F241" t="s">
        <v>3210</v>
      </c>
      <c r="G241">
        <v>5.2999999999999998E-4</v>
      </c>
      <c r="H241">
        <v>2.86E-2</v>
      </c>
    </row>
    <row r="242" spans="1:8">
      <c r="A242" t="s">
        <v>11</v>
      </c>
      <c r="B242" t="s">
        <v>2638</v>
      </c>
      <c r="C242" t="s">
        <v>2048</v>
      </c>
      <c r="D242">
        <v>1696</v>
      </c>
      <c r="E242">
        <v>12</v>
      </c>
      <c r="F242" t="s">
        <v>3211</v>
      </c>
      <c r="G242">
        <v>5.4000000000000001E-4</v>
      </c>
      <c r="H242">
        <v>2.87E-2</v>
      </c>
    </row>
    <row r="243" spans="1:8">
      <c r="A243" t="s">
        <v>11</v>
      </c>
      <c r="B243" t="s">
        <v>2644</v>
      </c>
      <c r="C243" t="s">
        <v>2052</v>
      </c>
      <c r="D243">
        <v>4042</v>
      </c>
      <c r="E243">
        <v>20</v>
      </c>
      <c r="F243" t="s">
        <v>3218</v>
      </c>
      <c r="G243">
        <v>5.6999999999999998E-4</v>
      </c>
      <c r="H243">
        <v>3.04E-2</v>
      </c>
    </row>
    <row r="244" spans="1:8">
      <c r="A244" t="s">
        <v>11</v>
      </c>
      <c r="B244" t="s">
        <v>2648</v>
      </c>
      <c r="C244" t="s">
        <v>2055</v>
      </c>
      <c r="D244">
        <v>13</v>
      </c>
      <c r="E244">
        <v>2</v>
      </c>
      <c r="F244" t="s">
        <v>3221</v>
      </c>
      <c r="G244">
        <v>5.8E-4</v>
      </c>
      <c r="H244">
        <v>3.0700000000000002E-2</v>
      </c>
    </row>
    <row r="245" spans="1:8">
      <c r="A245" t="s">
        <v>11</v>
      </c>
      <c r="B245" t="s">
        <v>2649</v>
      </c>
      <c r="C245" t="s">
        <v>2056</v>
      </c>
      <c r="D245">
        <v>13</v>
      </c>
      <c r="E245">
        <v>2</v>
      </c>
      <c r="F245" t="s">
        <v>3090</v>
      </c>
      <c r="G245">
        <v>5.8E-4</v>
      </c>
      <c r="H245">
        <v>3.0700000000000002E-2</v>
      </c>
    </row>
    <row r="246" spans="1:8">
      <c r="A246" t="s">
        <v>11</v>
      </c>
      <c r="B246" t="s">
        <v>2650</v>
      </c>
      <c r="C246" t="s">
        <v>2057</v>
      </c>
      <c r="D246">
        <v>156</v>
      </c>
      <c r="E246">
        <v>4</v>
      </c>
      <c r="F246" t="s">
        <v>3222</v>
      </c>
      <c r="G246">
        <v>5.8E-4</v>
      </c>
      <c r="H246">
        <v>3.0700000000000002E-2</v>
      </c>
    </row>
    <row r="247" spans="1:8">
      <c r="A247" t="s">
        <v>11</v>
      </c>
      <c r="B247" t="s">
        <v>2647</v>
      </c>
      <c r="C247" t="s">
        <v>2054</v>
      </c>
      <c r="D247">
        <v>431</v>
      </c>
      <c r="E247">
        <v>6</v>
      </c>
      <c r="F247" t="s">
        <v>3220</v>
      </c>
      <c r="G247">
        <v>5.9000000000000003E-4</v>
      </c>
      <c r="H247">
        <v>3.0700000000000002E-2</v>
      </c>
    </row>
    <row r="248" spans="1:8">
      <c r="A248" t="s">
        <v>11</v>
      </c>
      <c r="B248" t="s">
        <v>2656</v>
      </c>
      <c r="C248" t="s">
        <v>2061</v>
      </c>
      <c r="D248">
        <v>158</v>
      </c>
      <c r="E248">
        <v>4</v>
      </c>
      <c r="F248" t="s">
        <v>3225</v>
      </c>
      <c r="G248">
        <v>6.0999999999999997E-4</v>
      </c>
      <c r="H248">
        <v>3.1699999999999999E-2</v>
      </c>
    </row>
    <row r="249" spans="1:8">
      <c r="A249" t="s">
        <v>11</v>
      </c>
      <c r="B249" t="s">
        <v>2657</v>
      </c>
      <c r="C249" t="s">
        <v>2062</v>
      </c>
      <c r="D249">
        <v>435</v>
      </c>
      <c r="E249">
        <v>6</v>
      </c>
      <c r="F249" t="s">
        <v>3226</v>
      </c>
      <c r="G249">
        <v>6.0999999999999997E-4</v>
      </c>
      <c r="H249">
        <v>3.2000000000000001E-2</v>
      </c>
    </row>
    <row r="250" spans="1:8">
      <c r="A250" t="s">
        <v>11</v>
      </c>
      <c r="B250" t="s">
        <v>2661</v>
      </c>
      <c r="C250" t="s">
        <v>2066</v>
      </c>
      <c r="D250">
        <v>285</v>
      </c>
      <c r="E250">
        <v>5</v>
      </c>
      <c r="F250" t="s">
        <v>3228</v>
      </c>
      <c r="G250">
        <v>6.3000000000000003E-4</v>
      </c>
      <c r="H250">
        <v>3.2599999999999997E-2</v>
      </c>
    </row>
    <row r="251" spans="1:8">
      <c r="A251" t="s">
        <v>11</v>
      </c>
      <c r="B251" t="s">
        <v>2664</v>
      </c>
      <c r="C251" t="s">
        <v>2068</v>
      </c>
      <c r="D251">
        <v>439</v>
      </c>
      <c r="E251">
        <v>6</v>
      </c>
      <c r="F251" t="s">
        <v>3230</v>
      </c>
      <c r="G251">
        <v>6.4000000000000005E-4</v>
      </c>
      <c r="H251">
        <v>3.32E-2</v>
      </c>
    </row>
    <row r="252" spans="1:8">
      <c r="A252" t="s">
        <v>11</v>
      </c>
      <c r="B252" t="s">
        <v>2666</v>
      </c>
      <c r="C252" t="s">
        <v>2070</v>
      </c>
      <c r="D252">
        <v>1489</v>
      </c>
      <c r="E252">
        <v>11</v>
      </c>
      <c r="F252" t="s">
        <v>3231</v>
      </c>
      <c r="G252">
        <v>6.7000000000000002E-4</v>
      </c>
      <c r="H252">
        <v>3.44E-2</v>
      </c>
    </row>
    <row r="253" spans="1:8">
      <c r="A253" t="s">
        <v>11</v>
      </c>
      <c r="B253" t="s">
        <v>2668</v>
      </c>
      <c r="C253" t="s">
        <v>2071</v>
      </c>
      <c r="D253">
        <v>2005</v>
      </c>
      <c r="E253">
        <v>13</v>
      </c>
      <c r="F253" t="s">
        <v>3232</v>
      </c>
      <c r="G253">
        <v>6.8000000000000005E-4</v>
      </c>
      <c r="H253">
        <v>3.49E-2</v>
      </c>
    </row>
    <row r="254" spans="1:8">
      <c r="A254" t="s">
        <v>11</v>
      </c>
      <c r="B254" t="s">
        <v>2669</v>
      </c>
      <c r="C254" t="s">
        <v>2072</v>
      </c>
      <c r="D254">
        <v>1253</v>
      </c>
      <c r="E254">
        <v>10</v>
      </c>
      <c r="F254" t="s">
        <v>3233</v>
      </c>
      <c r="G254">
        <v>6.8000000000000005E-4</v>
      </c>
      <c r="H254">
        <v>3.49E-2</v>
      </c>
    </row>
    <row r="255" spans="1:8">
      <c r="A255" t="s">
        <v>11</v>
      </c>
      <c r="B255" t="s">
        <v>409</v>
      </c>
      <c r="C255" t="s">
        <v>407</v>
      </c>
      <c r="D255">
        <v>293</v>
      </c>
      <c r="E255">
        <v>5</v>
      </c>
      <c r="F255" t="s">
        <v>3236</v>
      </c>
      <c r="G255">
        <v>7.1000000000000002E-4</v>
      </c>
      <c r="H255">
        <v>3.5999999999999997E-2</v>
      </c>
    </row>
    <row r="256" spans="1:8">
      <c r="A256" t="s">
        <v>11</v>
      </c>
      <c r="B256" t="s">
        <v>2681</v>
      </c>
      <c r="C256" t="s">
        <v>2080</v>
      </c>
      <c r="D256">
        <v>1043</v>
      </c>
      <c r="E256">
        <v>9</v>
      </c>
      <c r="F256" t="s">
        <v>3240</v>
      </c>
      <c r="G256">
        <v>7.6000000000000004E-4</v>
      </c>
      <c r="H256">
        <v>3.85E-2</v>
      </c>
    </row>
    <row r="257" spans="1:8">
      <c r="A257" t="s">
        <v>11</v>
      </c>
      <c r="B257" t="s">
        <v>2685</v>
      </c>
      <c r="C257" t="s">
        <v>2082</v>
      </c>
      <c r="D257">
        <v>169</v>
      </c>
      <c r="E257">
        <v>4</v>
      </c>
      <c r="F257" t="s">
        <v>3241</v>
      </c>
      <c r="G257">
        <v>7.7999999999999999E-4</v>
      </c>
      <c r="H257">
        <v>3.8899999999999997E-2</v>
      </c>
    </row>
    <row r="258" spans="1:8">
      <c r="A258" t="s">
        <v>11</v>
      </c>
      <c r="B258" t="s">
        <v>2687</v>
      </c>
      <c r="C258" t="s">
        <v>2084</v>
      </c>
      <c r="D258">
        <v>170</v>
      </c>
      <c r="E258">
        <v>4</v>
      </c>
      <c r="F258" t="s">
        <v>3243</v>
      </c>
      <c r="G258">
        <v>7.9000000000000001E-4</v>
      </c>
      <c r="H258">
        <v>3.9600000000000003E-2</v>
      </c>
    </row>
    <row r="259" spans="1:8">
      <c r="A259" t="s">
        <v>11</v>
      </c>
      <c r="B259" t="s">
        <v>2694</v>
      </c>
      <c r="C259" t="s">
        <v>2090</v>
      </c>
      <c r="D259">
        <v>74</v>
      </c>
      <c r="E259">
        <v>3</v>
      </c>
      <c r="F259" t="s">
        <v>3247</v>
      </c>
      <c r="G259">
        <v>8.3000000000000001E-4</v>
      </c>
      <c r="H259">
        <v>4.1200000000000001E-2</v>
      </c>
    </row>
    <row r="260" spans="1:8">
      <c r="A260" t="s">
        <v>11</v>
      </c>
      <c r="B260" t="s">
        <v>2695</v>
      </c>
      <c r="C260" t="s">
        <v>2091</v>
      </c>
      <c r="D260">
        <v>74</v>
      </c>
      <c r="E260">
        <v>3</v>
      </c>
      <c r="F260" t="s">
        <v>3248</v>
      </c>
      <c r="G260">
        <v>8.3000000000000001E-4</v>
      </c>
      <c r="H260">
        <v>4.1200000000000001E-2</v>
      </c>
    </row>
    <row r="261" spans="1:8">
      <c r="A261" t="s">
        <v>11</v>
      </c>
      <c r="B261" t="s">
        <v>2696</v>
      </c>
      <c r="C261" t="s">
        <v>2092</v>
      </c>
      <c r="D261">
        <v>74</v>
      </c>
      <c r="E261">
        <v>3</v>
      </c>
      <c r="F261" t="s">
        <v>3249</v>
      </c>
      <c r="G261">
        <v>8.3000000000000001E-4</v>
      </c>
      <c r="H261">
        <v>4.1200000000000001E-2</v>
      </c>
    </row>
    <row r="262" spans="1:8">
      <c r="A262" t="s">
        <v>11</v>
      </c>
      <c r="B262" t="s">
        <v>2697</v>
      </c>
      <c r="C262" t="s">
        <v>2093</v>
      </c>
      <c r="D262">
        <v>16</v>
      </c>
      <c r="E262">
        <v>2</v>
      </c>
      <c r="F262" t="s">
        <v>3043</v>
      </c>
      <c r="G262">
        <v>8.4000000000000003E-4</v>
      </c>
      <c r="H262">
        <v>4.1200000000000001E-2</v>
      </c>
    </row>
    <row r="263" spans="1:8">
      <c r="A263" t="s">
        <v>11</v>
      </c>
      <c r="B263" t="s">
        <v>2702</v>
      </c>
      <c r="C263" t="s">
        <v>2097</v>
      </c>
      <c r="D263">
        <v>174</v>
      </c>
      <c r="E263">
        <v>4</v>
      </c>
      <c r="F263" t="s">
        <v>3252</v>
      </c>
      <c r="G263">
        <v>8.5999999999999998E-4</v>
      </c>
      <c r="H263">
        <v>4.2000000000000003E-2</v>
      </c>
    </row>
    <row r="264" spans="1:8">
      <c r="A264" t="s">
        <v>11</v>
      </c>
      <c r="B264" t="s">
        <v>2703</v>
      </c>
      <c r="C264" t="s">
        <v>2098</v>
      </c>
      <c r="D264">
        <v>176</v>
      </c>
      <c r="E264">
        <v>4</v>
      </c>
      <c r="F264" t="s">
        <v>3253</v>
      </c>
      <c r="G264">
        <v>8.9999999999999998E-4</v>
      </c>
      <c r="H264">
        <v>4.36E-2</v>
      </c>
    </row>
    <row r="265" spans="1:8">
      <c r="A265" t="s">
        <v>11</v>
      </c>
      <c r="B265" t="s">
        <v>2711</v>
      </c>
      <c r="C265" t="s">
        <v>2105</v>
      </c>
      <c r="D265">
        <v>77</v>
      </c>
      <c r="E265">
        <v>3</v>
      </c>
      <c r="F265" t="s">
        <v>3259</v>
      </c>
      <c r="G265">
        <v>9.3000000000000005E-4</v>
      </c>
      <c r="H265">
        <v>4.4999999999999998E-2</v>
      </c>
    </row>
    <row r="266" spans="1:8">
      <c r="A266" t="s">
        <v>11</v>
      </c>
      <c r="B266" t="s">
        <v>2710</v>
      </c>
      <c r="C266" t="s">
        <v>2104</v>
      </c>
      <c r="D266">
        <v>178</v>
      </c>
      <c r="E266">
        <v>4</v>
      </c>
      <c r="F266" t="s">
        <v>3258</v>
      </c>
      <c r="G266">
        <v>9.3999999999999997E-4</v>
      </c>
      <c r="H266">
        <v>4.4999999999999998E-2</v>
      </c>
    </row>
    <row r="267" spans="1:8">
      <c r="A267" t="s">
        <v>11</v>
      </c>
      <c r="B267" t="s">
        <v>2712</v>
      </c>
      <c r="C267" t="s">
        <v>2106</v>
      </c>
      <c r="D267">
        <v>17</v>
      </c>
      <c r="E267">
        <v>2</v>
      </c>
      <c r="F267" t="s">
        <v>3260</v>
      </c>
      <c r="G267">
        <v>9.3999999999999997E-4</v>
      </c>
      <c r="H267">
        <v>4.4999999999999998E-2</v>
      </c>
    </row>
    <row r="268" spans="1:8">
      <c r="A268" t="s">
        <v>11</v>
      </c>
      <c r="B268" t="s">
        <v>2709</v>
      </c>
      <c r="C268" t="s">
        <v>2103</v>
      </c>
      <c r="D268">
        <v>4876</v>
      </c>
      <c r="E268">
        <v>22</v>
      </c>
      <c r="F268" t="s">
        <v>3257</v>
      </c>
      <c r="G268">
        <v>9.5E-4</v>
      </c>
      <c r="H268">
        <v>4.4999999999999998E-2</v>
      </c>
    </row>
    <row r="269" spans="1:8">
      <c r="A269" t="s">
        <v>11</v>
      </c>
      <c r="B269" t="s">
        <v>2718</v>
      </c>
      <c r="C269" t="s">
        <v>2112</v>
      </c>
      <c r="D269">
        <v>79</v>
      </c>
      <c r="E269">
        <v>3</v>
      </c>
      <c r="F269" t="s">
        <v>3264</v>
      </c>
      <c r="G269">
        <v>1E-3</v>
      </c>
      <c r="H269">
        <v>4.7399999999999998E-2</v>
      </c>
    </row>
    <row r="270" spans="1:8">
      <c r="A270" t="s">
        <v>11</v>
      </c>
      <c r="B270" t="s">
        <v>2723</v>
      </c>
      <c r="C270" t="s">
        <v>2115</v>
      </c>
      <c r="D270">
        <v>317</v>
      </c>
      <c r="E270">
        <v>5</v>
      </c>
      <c r="F270" t="s">
        <v>3266</v>
      </c>
      <c r="G270">
        <v>1E-3</v>
      </c>
      <c r="H270">
        <v>4.7600000000000003E-2</v>
      </c>
    </row>
    <row r="271" spans="1:8">
      <c r="A271" t="s">
        <v>11</v>
      </c>
      <c r="B271" t="s">
        <v>2726</v>
      </c>
      <c r="C271" t="s">
        <v>2118</v>
      </c>
      <c r="D271">
        <v>18</v>
      </c>
      <c r="E271">
        <v>2</v>
      </c>
      <c r="F271" t="s">
        <v>342</v>
      </c>
      <c r="G271">
        <v>1E-3</v>
      </c>
      <c r="H271">
        <v>4.8800000000000003E-2</v>
      </c>
    </row>
    <row r="272" spans="1:8">
      <c r="A272" t="s">
        <v>11</v>
      </c>
      <c r="B272" t="s">
        <v>2727</v>
      </c>
      <c r="C272" t="s">
        <v>2119</v>
      </c>
      <c r="D272">
        <v>18</v>
      </c>
      <c r="E272">
        <v>2</v>
      </c>
      <c r="F272" t="s">
        <v>3126</v>
      </c>
      <c r="G272">
        <v>1E-3</v>
      </c>
      <c r="H272">
        <v>4.8800000000000003E-2</v>
      </c>
    </row>
    <row r="273" spans="1:8">
      <c r="A273" t="s">
        <v>11</v>
      </c>
      <c r="B273" t="s">
        <v>2728</v>
      </c>
      <c r="C273" t="s">
        <v>2120</v>
      </c>
      <c r="D273">
        <v>80</v>
      </c>
      <c r="E273">
        <v>3</v>
      </c>
      <c r="F273" t="s">
        <v>3055</v>
      </c>
      <c r="G273">
        <v>1E-3</v>
      </c>
      <c r="H273">
        <v>4.8800000000000003E-2</v>
      </c>
    </row>
    <row r="274" spans="1:8">
      <c r="A274" t="s">
        <v>11</v>
      </c>
      <c r="B274" t="s">
        <v>2729</v>
      </c>
      <c r="C274" t="s">
        <v>2121</v>
      </c>
      <c r="D274">
        <v>483</v>
      </c>
      <c r="E274">
        <v>6</v>
      </c>
      <c r="F274" t="s">
        <v>3269</v>
      </c>
      <c r="G274">
        <v>1.1000000000000001E-3</v>
      </c>
      <c r="H274">
        <v>4.8899999999999999E-2</v>
      </c>
    </row>
    <row r="275" spans="1:8">
      <c r="A275" t="s">
        <v>93</v>
      </c>
      <c r="B275" t="s">
        <v>99</v>
      </c>
      <c r="C275" t="s">
        <v>97</v>
      </c>
      <c r="D275">
        <v>3195</v>
      </c>
      <c r="E275">
        <v>28</v>
      </c>
      <c r="F275" t="s">
        <v>2764</v>
      </c>
      <c r="G275">
        <v>2.6899999999999999E-11</v>
      </c>
      <c r="H275">
        <v>4.5599999999999998E-8</v>
      </c>
    </row>
    <row r="276" spans="1:8">
      <c r="A276" t="s">
        <v>93</v>
      </c>
      <c r="B276" t="s">
        <v>102</v>
      </c>
      <c r="C276" t="s">
        <v>100</v>
      </c>
      <c r="D276">
        <v>4166</v>
      </c>
      <c r="E276">
        <v>30</v>
      </c>
      <c r="F276" t="s">
        <v>2770</v>
      </c>
      <c r="G276">
        <v>4.0999999999999998E-10</v>
      </c>
      <c r="H276">
        <v>3.4900000000000001E-7</v>
      </c>
    </row>
    <row r="277" spans="1:8">
      <c r="A277" t="s">
        <v>93</v>
      </c>
      <c r="B277" t="s">
        <v>96</v>
      </c>
      <c r="C277" t="s">
        <v>94</v>
      </c>
      <c r="D277">
        <v>45</v>
      </c>
      <c r="E277">
        <v>6</v>
      </c>
      <c r="F277" t="s">
        <v>2759</v>
      </c>
      <c r="G277">
        <v>2.2600000000000001E-9</v>
      </c>
      <c r="H277">
        <v>1.28E-6</v>
      </c>
    </row>
    <row r="278" spans="1:8">
      <c r="A278" t="s">
        <v>93</v>
      </c>
      <c r="B278" t="s">
        <v>2136</v>
      </c>
      <c r="C278" t="s">
        <v>1672</v>
      </c>
      <c r="D278">
        <v>330</v>
      </c>
      <c r="E278">
        <v>10</v>
      </c>
      <c r="F278" t="s">
        <v>2783</v>
      </c>
      <c r="G278">
        <v>6.3000000000000002E-9</v>
      </c>
      <c r="H278">
        <v>2.6699999999999998E-6</v>
      </c>
    </row>
    <row r="279" spans="1:8">
      <c r="A279" t="s">
        <v>93</v>
      </c>
      <c r="B279" t="s">
        <v>230</v>
      </c>
      <c r="C279" t="s">
        <v>228</v>
      </c>
      <c r="D279">
        <v>324</v>
      </c>
      <c r="E279">
        <v>9</v>
      </c>
      <c r="F279" t="s">
        <v>2821</v>
      </c>
      <c r="G279">
        <v>8.1299999999999993E-8</v>
      </c>
      <c r="H279">
        <v>2.76E-5</v>
      </c>
    </row>
    <row r="280" spans="1:8">
      <c r="A280" t="s">
        <v>93</v>
      </c>
      <c r="B280" t="s">
        <v>2251</v>
      </c>
      <c r="C280" t="s">
        <v>1754</v>
      </c>
      <c r="D280">
        <v>3879</v>
      </c>
      <c r="E280">
        <v>24</v>
      </c>
      <c r="F280" t="s">
        <v>2909</v>
      </c>
      <c r="G280">
        <v>1.8199999999999999E-6</v>
      </c>
      <c r="H280">
        <v>4.4000000000000002E-4</v>
      </c>
    </row>
    <row r="281" spans="1:8">
      <c r="A281" t="s">
        <v>93</v>
      </c>
      <c r="B281" t="s">
        <v>2273</v>
      </c>
      <c r="C281" t="s">
        <v>1772</v>
      </c>
      <c r="D281">
        <v>11428</v>
      </c>
      <c r="E281">
        <v>42</v>
      </c>
      <c r="F281" t="s">
        <v>2932</v>
      </c>
      <c r="G281">
        <v>3.5999999999999998E-6</v>
      </c>
      <c r="H281">
        <v>7.6999999999999996E-4</v>
      </c>
    </row>
    <row r="282" spans="1:8">
      <c r="A282" t="s">
        <v>93</v>
      </c>
      <c r="B282" t="s">
        <v>468</v>
      </c>
      <c r="C282" t="s">
        <v>466</v>
      </c>
      <c r="D282">
        <v>2099</v>
      </c>
      <c r="E282">
        <v>17</v>
      </c>
      <c r="F282" t="s">
        <v>2933</v>
      </c>
      <c r="G282">
        <v>3.8999999999999999E-6</v>
      </c>
      <c r="H282">
        <v>7.6999999999999996E-4</v>
      </c>
    </row>
    <row r="283" spans="1:8">
      <c r="A283" t="s">
        <v>93</v>
      </c>
      <c r="B283" t="s">
        <v>2341</v>
      </c>
      <c r="C283" t="s">
        <v>1819</v>
      </c>
      <c r="D283">
        <v>62</v>
      </c>
      <c r="E283">
        <v>4</v>
      </c>
      <c r="F283" t="s">
        <v>2993</v>
      </c>
      <c r="G283">
        <v>1.8700000000000001E-5</v>
      </c>
      <c r="H283">
        <v>2.5999999999999999E-3</v>
      </c>
    </row>
    <row r="284" spans="1:8">
      <c r="A284" t="s">
        <v>93</v>
      </c>
      <c r="B284" t="s">
        <v>2346</v>
      </c>
      <c r="C284" t="s">
        <v>1824</v>
      </c>
      <c r="D284">
        <v>2386</v>
      </c>
      <c r="E284">
        <v>17</v>
      </c>
      <c r="F284" t="s">
        <v>2998</v>
      </c>
      <c r="G284">
        <v>2.16E-5</v>
      </c>
      <c r="H284">
        <v>2.8E-3</v>
      </c>
    </row>
    <row r="285" spans="1:8">
      <c r="A285" t="s">
        <v>93</v>
      </c>
      <c r="B285" t="s">
        <v>345</v>
      </c>
      <c r="C285" t="s">
        <v>335</v>
      </c>
      <c r="D285">
        <v>237</v>
      </c>
      <c r="E285">
        <v>6</v>
      </c>
      <c r="F285" t="s">
        <v>344</v>
      </c>
      <c r="G285">
        <v>2.3900000000000002E-5</v>
      </c>
      <c r="H285">
        <v>2.8E-3</v>
      </c>
    </row>
    <row r="286" spans="1:8">
      <c r="A286" t="s">
        <v>93</v>
      </c>
      <c r="B286" t="s">
        <v>477</v>
      </c>
      <c r="C286" t="s">
        <v>476</v>
      </c>
      <c r="D286">
        <v>845</v>
      </c>
      <c r="E286">
        <v>10</v>
      </c>
      <c r="F286" t="s">
        <v>3003</v>
      </c>
      <c r="G286">
        <v>2.8E-5</v>
      </c>
      <c r="H286">
        <v>3.0000000000000001E-3</v>
      </c>
    </row>
    <row r="287" spans="1:8">
      <c r="A287" t="s">
        <v>93</v>
      </c>
      <c r="B287" t="s">
        <v>2352</v>
      </c>
      <c r="C287" t="s">
        <v>1830</v>
      </c>
      <c r="D287">
        <v>5193</v>
      </c>
      <c r="E287">
        <v>26</v>
      </c>
      <c r="F287" t="s">
        <v>3002</v>
      </c>
      <c r="G287">
        <v>2.8600000000000001E-5</v>
      </c>
      <c r="H287">
        <v>3.0000000000000001E-3</v>
      </c>
    </row>
    <row r="288" spans="1:8">
      <c r="A288" t="s">
        <v>93</v>
      </c>
      <c r="B288" t="s">
        <v>404</v>
      </c>
      <c r="C288" t="s">
        <v>401</v>
      </c>
      <c r="D288">
        <v>92</v>
      </c>
      <c r="E288">
        <v>4</v>
      </c>
      <c r="F288" t="s">
        <v>402</v>
      </c>
      <c r="G288">
        <v>8.1799999999999996E-5</v>
      </c>
      <c r="H288">
        <v>7.7000000000000002E-3</v>
      </c>
    </row>
    <row r="289" spans="1:8">
      <c r="A289" t="s">
        <v>93</v>
      </c>
      <c r="B289" t="s">
        <v>2447</v>
      </c>
      <c r="C289" t="s">
        <v>1900</v>
      </c>
      <c r="D289">
        <v>4</v>
      </c>
      <c r="E289">
        <v>2</v>
      </c>
      <c r="F289" t="s">
        <v>3054</v>
      </c>
      <c r="G289">
        <v>8.3800000000000004E-5</v>
      </c>
      <c r="H289">
        <v>7.7000000000000002E-3</v>
      </c>
    </row>
    <row r="290" spans="1:8">
      <c r="A290" t="s">
        <v>93</v>
      </c>
      <c r="B290" t="s">
        <v>449</v>
      </c>
      <c r="C290" t="s">
        <v>183</v>
      </c>
      <c r="D290">
        <v>199</v>
      </c>
      <c r="E290">
        <v>5</v>
      </c>
      <c r="F290" t="s">
        <v>41</v>
      </c>
      <c r="G290">
        <v>1.2E-4</v>
      </c>
      <c r="H290">
        <v>1.0500000000000001E-2</v>
      </c>
    </row>
    <row r="291" spans="1:8">
      <c r="A291" t="s">
        <v>93</v>
      </c>
      <c r="B291" t="s">
        <v>2578</v>
      </c>
      <c r="C291" t="s">
        <v>1999</v>
      </c>
      <c r="D291">
        <v>527</v>
      </c>
      <c r="E291">
        <v>7</v>
      </c>
      <c r="F291" t="s">
        <v>3169</v>
      </c>
      <c r="G291">
        <v>2.5999999999999998E-4</v>
      </c>
      <c r="H291">
        <v>2.01E-2</v>
      </c>
    </row>
    <row r="292" spans="1:8">
      <c r="A292" t="s">
        <v>93</v>
      </c>
      <c r="B292" t="s">
        <v>2654</v>
      </c>
      <c r="C292" t="s">
        <v>948</v>
      </c>
      <c r="D292">
        <v>405</v>
      </c>
      <c r="E292">
        <v>6</v>
      </c>
      <c r="F292" t="s">
        <v>3056</v>
      </c>
      <c r="G292">
        <v>4.2000000000000002E-4</v>
      </c>
      <c r="H292">
        <v>3.1300000000000001E-2</v>
      </c>
    </row>
    <row r="293" spans="1:8">
      <c r="A293" t="s">
        <v>93</v>
      </c>
      <c r="B293" t="s">
        <v>2699</v>
      </c>
      <c r="C293" t="s">
        <v>2095</v>
      </c>
      <c r="D293">
        <v>163</v>
      </c>
      <c r="E293">
        <v>4</v>
      </c>
      <c r="F293" t="s">
        <v>3251</v>
      </c>
      <c r="G293">
        <v>6.8000000000000005E-4</v>
      </c>
      <c r="H293">
        <v>4.1300000000000003E-2</v>
      </c>
    </row>
    <row r="294" spans="1:8">
      <c r="A294" t="s">
        <v>264</v>
      </c>
      <c r="B294" t="s">
        <v>304</v>
      </c>
      <c r="C294" t="s">
        <v>303</v>
      </c>
      <c r="D294">
        <v>98</v>
      </c>
      <c r="E294">
        <v>5</v>
      </c>
      <c r="F294" t="s">
        <v>191</v>
      </c>
      <c r="G294">
        <v>4.6600000000000003E-6</v>
      </c>
      <c r="H294">
        <v>1.5100000000000001E-2</v>
      </c>
    </row>
    <row r="295" spans="1:8">
      <c r="A295" t="s">
        <v>264</v>
      </c>
      <c r="B295" t="s">
        <v>2519</v>
      </c>
      <c r="C295" t="s">
        <v>1955</v>
      </c>
      <c r="D295">
        <v>283</v>
      </c>
      <c r="E295">
        <v>7</v>
      </c>
      <c r="F295" t="s">
        <v>3130</v>
      </c>
      <c r="G295">
        <v>5.4500000000000003E-6</v>
      </c>
      <c r="H295">
        <v>1.5100000000000001E-2</v>
      </c>
    </row>
    <row r="296" spans="1:8">
      <c r="A296" t="s">
        <v>264</v>
      </c>
      <c r="B296" t="s">
        <v>309</v>
      </c>
      <c r="C296" t="s">
        <v>308</v>
      </c>
      <c r="D296">
        <v>12</v>
      </c>
      <c r="E296">
        <v>3</v>
      </c>
      <c r="F296" t="s">
        <v>199</v>
      </c>
      <c r="G296">
        <v>5.75E-6</v>
      </c>
      <c r="H296">
        <v>1.5100000000000001E-2</v>
      </c>
    </row>
    <row r="297" spans="1:8">
      <c r="A297" t="s">
        <v>264</v>
      </c>
      <c r="B297" t="s">
        <v>2518</v>
      </c>
      <c r="C297" t="s">
        <v>1954</v>
      </c>
      <c r="D297">
        <v>53</v>
      </c>
      <c r="E297">
        <v>4</v>
      </c>
      <c r="F297" t="s">
        <v>3129</v>
      </c>
      <c r="G297">
        <v>1.04E-5</v>
      </c>
      <c r="H297">
        <v>1.5100000000000001E-2</v>
      </c>
    </row>
    <row r="298" spans="1:8">
      <c r="A298" t="s">
        <v>264</v>
      </c>
      <c r="B298" t="s">
        <v>2547</v>
      </c>
      <c r="C298" t="s">
        <v>1978</v>
      </c>
      <c r="D298">
        <v>149</v>
      </c>
      <c r="E298">
        <v>5</v>
      </c>
      <c r="F298" t="s">
        <v>3152</v>
      </c>
      <c r="G298">
        <v>3.29E-5</v>
      </c>
      <c r="H298">
        <v>1.7999999999999999E-2</v>
      </c>
    </row>
    <row r="299" spans="1:8">
      <c r="A299" t="s">
        <v>264</v>
      </c>
      <c r="B299" t="s">
        <v>2546</v>
      </c>
      <c r="C299" t="s">
        <v>1977</v>
      </c>
      <c r="D299">
        <v>74</v>
      </c>
      <c r="E299">
        <v>4</v>
      </c>
      <c r="F299" t="s">
        <v>3151</v>
      </c>
      <c r="G299">
        <v>3.6300000000000001E-5</v>
      </c>
      <c r="H299">
        <v>1.7999999999999999E-2</v>
      </c>
    </row>
    <row r="300" spans="1:8">
      <c r="A300" t="s">
        <v>264</v>
      </c>
      <c r="B300" t="s">
        <v>2621</v>
      </c>
      <c r="C300" t="s">
        <v>2033</v>
      </c>
      <c r="D300">
        <v>4</v>
      </c>
      <c r="E300">
        <v>2</v>
      </c>
      <c r="F300" t="s">
        <v>3197</v>
      </c>
      <c r="G300">
        <v>8.3800000000000004E-5</v>
      </c>
      <c r="H300">
        <v>2.7099999999999999E-2</v>
      </c>
    </row>
    <row r="301" spans="1:8">
      <c r="A301" t="s">
        <v>264</v>
      </c>
      <c r="B301" t="s">
        <v>420</v>
      </c>
      <c r="C301" t="s">
        <v>419</v>
      </c>
      <c r="D301">
        <v>4</v>
      </c>
      <c r="E301">
        <v>2</v>
      </c>
      <c r="F301" t="s">
        <v>342</v>
      </c>
      <c r="G301">
        <v>8.3800000000000004E-5</v>
      </c>
      <c r="H301">
        <v>2.7099999999999999E-2</v>
      </c>
    </row>
    <row r="302" spans="1:8">
      <c r="A302" t="s">
        <v>264</v>
      </c>
      <c r="B302" t="s">
        <v>2624</v>
      </c>
      <c r="C302" t="s">
        <v>2036</v>
      </c>
      <c r="D302">
        <v>1896</v>
      </c>
      <c r="E302">
        <v>14</v>
      </c>
      <c r="F302" t="s">
        <v>3200</v>
      </c>
      <c r="G302">
        <v>1E-4</v>
      </c>
      <c r="H302">
        <v>2.7099999999999999E-2</v>
      </c>
    </row>
    <row r="303" spans="1:8">
      <c r="A303" t="s">
        <v>264</v>
      </c>
      <c r="B303" t="s">
        <v>2622</v>
      </c>
      <c r="C303" t="s">
        <v>2034</v>
      </c>
      <c r="D303">
        <v>635</v>
      </c>
      <c r="E303">
        <v>8</v>
      </c>
      <c r="F303" t="s">
        <v>3198</v>
      </c>
      <c r="G303">
        <v>1.2999999999999999E-4</v>
      </c>
      <c r="H303">
        <v>2.7099999999999999E-2</v>
      </c>
    </row>
    <row r="304" spans="1:8">
      <c r="A304" t="s">
        <v>264</v>
      </c>
      <c r="B304" t="s">
        <v>473</v>
      </c>
      <c r="C304" t="s">
        <v>471</v>
      </c>
      <c r="D304">
        <v>104</v>
      </c>
      <c r="E304">
        <v>4</v>
      </c>
      <c r="F304" t="s">
        <v>472</v>
      </c>
      <c r="G304">
        <v>1.2999999999999999E-4</v>
      </c>
      <c r="H304">
        <v>2.7099999999999999E-2</v>
      </c>
    </row>
    <row r="305" spans="1:8">
      <c r="A305" t="s">
        <v>264</v>
      </c>
      <c r="B305" t="s">
        <v>2623</v>
      </c>
      <c r="C305" t="s">
        <v>2035</v>
      </c>
      <c r="D305">
        <v>2239</v>
      </c>
      <c r="E305">
        <v>15</v>
      </c>
      <c r="F305" t="s">
        <v>3199</v>
      </c>
      <c r="G305">
        <v>1.6000000000000001E-4</v>
      </c>
      <c r="H305">
        <v>2.7099999999999999E-2</v>
      </c>
    </row>
    <row r="306" spans="1:8">
      <c r="A306" t="s">
        <v>264</v>
      </c>
      <c r="B306" t="s">
        <v>475</v>
      </c>
      <c r="C306" t="s">
        <v>474</v>
      </c>
      <c r="D306">
        <v>6</v>
      </c>
      <c r="E306">
        <v>2</v>
      </c>
      <c r="F306" t="s">
        <v>342</v>
      </c>
      <c r="G306">
        <v>1.6000000000000001E-4</v>
      </c>
      <c r="H306">
        <v>2.7099999999999999E-2</v>
      </c>
    </row>
    <row r="307" spans="1:8">
      <c r="A307" t="s">
        <v>264</v>
      </c>
      <c r="B307" t="s">
        <v>2631</v>
      </c>
      <c r="C307" t="s">
        <v>2042</v>
      </c>
      <c r="D307">
        <v>672</v>
      </c>
      <c r="E307">
        <v>8</v>
      </c>
      <c r="F307" t="s">
        <v>3206</v>
      </c>
      <c r="G307">
        <v>1.9000000000000001E-4</v>
      </c>
      <c r="H307">
        <v>2.8000000000000001E-2</v>
      </c>
    </row>
    <row r="308" spans="1:8">
      <c r="A308" t="s">
        <v>264</v>
      </c>
      <c r="B308" t="s">
        <v>2634</v>
      </c>
      <c r="C308" t="s">
        <v>2044</v>
      </c>
      <c r="D308">
        <v>7</v>
      </c>
      <c r="E308">
        <v>2</v>
      </c>
      <c r="F308" t="s">
        <v>3043</v>
      </c>
      <c r="G308">
        <v>2.0000000000000001E-4</v>
      </c>
      <c r="H308">
        <v>2.8199999999999999E-2</v>
      </c>
    </row>
    <row r="309" spans="1:8">
      <c r="A309" t="s">
        <v>264</v>
      </c>
      <c r="B309" t="s">
        <v>2635</v>
      </c>
      <c r="C309" t="s">
        <v>2045</v>
      </c>
      <c r="D309">
        <v>47</v>
      </c>
      <c r="E309">
        <v>3</v>
      </c>
      <c r="F309" t="s">
        <v>3209</v>
      </c>
      <c r="G309">
        <v>2.3000000000000001E-4</v>
      </c>
      <c r="H309">
        <v>2.8199999999999999E-2</v>
      </c>
    </row>
    <row r="310" spans="1:8">
      <c r="A310" t="s">
        <v>264</v>
      </c>
      <c r="B310" t="s">
        <v>2662</v>
      </c>
      <c r="C310" t="s">
        <v>2067</v>
      </c>
      <c r="D310">
        <v>1581</v>
      </c>
      <c r="E310">
        <v>12</v>
      </c>
      <c r="F310" t="s">
        <v>3229</v>
      </c>
      <c r="G310">
        <v>2.7999999999999998E-4</v>
      </c>
      <c r="H310">
        <v>3.27E-2</v>
      </c>
    </row>
    <row r="311" spans="1:8">
      <c r="A311" t="s">
        <v>264</v>
      </c>
      <c r="B311" t="s">
        <v>2698</v>
      </c>
      <c r="C311" t="s">
        <v>2094</v>
      </c>
      <c r="D311">
        <v>138</v>
      </c>
      <c r="E311">
        <v>4</v>
      </c>
      <c r="F311" t="s">
        <v>3250</v>
      </c>
      <c r="G311">
        <v>3.6999999999999999E-4</v>
      </c>
      <c r="H311">
        <v>4.1200000000000001E-2</v>
      </c>
    </row>
    <row r="312" spans="1:8">
      <c r="A312" t="s">
        <v>264</v>
      </c>
      <c r="B312" t="s">
        <v>2708</v>
      </c>
      <c r="C312" t="s">
        <v>2102</v>
      </c>
      <c r="D312">
        <v>570</v>
      </c>
      <c r="E312">
        <v>7</v>
      </c>
      <c r="F312" t="s">
        <v>3256</v>
      </c>
      <c r="G312">
        <v>4.2000000000000002E-4</v>
      </c>
      <c r="H312">
        <v>4.4900000000000002E-2</v>
      </c>
    </row>
    <row r="313" spans="1:8">
      <c r="A313" t="s">
        <v>174</v>
      </c>
      <c r="B313" t="s">
        <v>288</v>
      </c>
      <c r="C313" t="s">
        <v>287</v>
      </c>
      <c r="D313">
        <v>62</v>
      </c>
      <c r="E313">
        <v>5</v>
      </c>
      <c r="F313" t="s">
        <v>41</v>
      </c>
      <c r="G313">
        <v>5.4899999999999995E-7</v>
      </c>
      <c r="H313">
        <v>3.7000000000000002E-3</v>
      </c>
    </row>
    <row r="314" spans="1:8">
      <c r="A314" t="s">
        <v>174</v>
      </c>
      <c r="B314" t="s">
        <v>284</v>
      </c>
      <c r="C314" t="s">
        <v>282</v>
      </c>
      <c r="D314">
        <v>25</v>
      </c>
      <c r="E314">
        <v>4</v>
      </c>
      <c r="F314" t="s">
        <v>283</v>
      </c>
      <c r="G314">
        <v>6.5799999999999999E-7</v>
      </c>
      <c r="H314">
        <v>3.7000000000000002E-3</v>
      </c>
    </row>
    <row r="315" spans="1:8">
      <c r="A315" t="s">
        <v>174</v>
      </c>
      <c r="B315" t="s">
        <v>286</v>
      </c>
      <c r="C315" t="s">
        <v>285</v>
      </c>
      <c r="D315">
        <v>29</v>
      </c>
      <c r="E315">
        <v>4</v>
      </c>
      <c r="F315" t="s">
        <v>283</v>
      </c>
      <c r="G315">
        <v>1.13E-6</v>
      </c>
      <c r="H315">
        <v>3.7000000000000002E-3</v>
      </c>
    </row>
    <row r="316" spans="1:8">
      <c r="A316" t="s">
        <v>174</v>
      </c>
      <c r="B316" t="s">
        <v>290</v>
      </c>
      <c r="C316" t="s">
        <v>289</v>
      </c>
      <c r="D316">
        <v>73</v>
      </c>
      <c r="E316">
        <v>5</v>
      </c>
      <c r="F316" t="s">
        <v>41</v>
      </c>
      <c r="G316">
        <v>1.1799999999999999E-6</v>
      </c>
      <c r="H316">
        <v>3.7000000000000002E-3</v>
      </c>
    </row>
    <row r="317" spans="1:8">
      <c r="A317" t="s">
        <v>174</v>
      </c>
      <c r="B317" t="s">
        <v>426</v>
      </c>
      <c r="C317" t="s">
        <v>424</v>
      </c>
      <c r="D317">
        <v>2</v>
      </c>
      <c r="E317">
        <v>2</v>
      </c>
      <c r="F317" t="s">
        <v>425</v>
      </c>
      <c r="G317">
        <v>3.3599999999999997E-5</v>
      </c>
      <c r="H317">
        <v>4.5499999999999999E-2</v>
      </c>
    </row>
    <row r="318" spans="1:8">
      <c r="A318" t="s">
        <v>174</v>
      </c>
      <c r="B318" t="s">
        <v>445</v>
      </c>
      <c r="C318" t="s">
        <v>443</v>
      </c>
      <c r="D318">
        <v>25</v>
      </c>
      <c r="E318">
        <v>3</v>
      </c>
      <c r="F318" t="s">
        <v>444</v>
      </c>
      <c r="G318">
        <v>4.0500000000000002E-5</v>
      </c>
      <c r="H318">
        <v>4.5699999999999998E-2</v>
      </c>
    </row>
    <row r="319" spans="1:8">
      <c r="A319" t="s">
        <v>174</v>
      </c>
      <c r="B319" t="s">
        <v>447</v>
      </c>
      <c r="C319" t="s">
        <v>446</v>
      </c>
      <c r="D319">
        <v>26</v>
      </c>
      <c r="E319">
        <v>3</v>
      </c>
      <c r="F319" t="s">
        <v>444</v>
      </c>
      <c r="G319">
        <v>4.5099999999999998E-5</v>
      </c>
      <c r="H319">
        <v>4.5699999999999998E-2</v>
      </c>
    </row>
    <row r="320" spans="1:8">
      <c r="A320" t="s">
        <v>251</v>
      </c>
      <c r="B320" t="s">
        <v>254</v>
      </c>
      <c r="C320" t="s">
        <v>252</v>
      </c>
      <c r="D320">
        <v>92</v>
      </c>
      <c r="E320">
        <v>8</v>
      </c>
      <c r="F320" t="s">
        <v>2763</v>
      </c>
      <c r="G320">
        <v>9.1700000000000004E-11</v>
      </c>
      <c r="H320">
        <v>3.0799999999999998E-8</v>
      </c>
    </row>
    <row r="321" spans="1:8">
      <c r="A321" t="s">
        <v>251</v>
      </c>
      <c r="B321" t="s">
        <v>2131</v>
      </c>
      <c r="C321" t="s">
        <v>1011</v>
      </c>
      <c r="D321">
        <v>517</v>
      </c>
      <c r="E321">
        <v>12</v>
      </c>
      <c r="F321" t="s">
        <v>2771</v>
      </c>
      <c r="G321">
        <v>2.8999999999999999E-9</v>
      </c>
      <c r="H321">
        <v>4.8699999999999995E-7</v>
      </c>
    </row>
    <row r="322" spans="1:8">
      <c r="A322" t="s">
        <v>251</v>
      </c>
      <c r="B322" t="s">
        <v>2140</v>
      </c>
      <c r="C322" t="s">
        <v>959</v>
      </c>
      <c r="D322">
        <v>73</v>
      </c>
      <c r="E322">
        <v>6</v>
      </c>
      <c r="F322" t="s">
        <v>2787</v>
      </c>
      <c r="G322">
        <v>3.3099999999999999E-8</v>
      </c>
      <c r="H322">
        <v>3.7100000000000001E-6</v>
      </c>
    </row>
    <row r="323" spans="1:8">
      <c r="A323" t="s">
        <v>251</v>
      </c>
      <c r="B323" t="s">
        <v>2139</v>
      </c>
      <c r="C323" t="s">
        <v>985</v>
      </c>
      <c r="D323">
        <v>74</v>
      </c>
      <c r="E323">
        <v>6</v>
      </c>
      <c r="F323" t="s">
        <v>2786</v>
      </c>
      <c r="G323">
        <v>3.5800000000000003E-8</v>
      </c>
      <c r="H323">
        <v>3.7100000000000001E-6</v>
      </c>
    </row>
    <row r="324" spans="1:8">
      <c r="A324" t="s">
        <v>251</v>
      </c>
      <c r="B324" t="s">
        <v>2147</v>
      </c>
      <c r="C324" t="s">
        <v>1368</v>
      </c>
      <c r="D324">
        <v>88</v>
      </c>
      <c r="E324">
        <v>6</v>
      </c>
      <c r="F324" t="s">
        <v>2795</v>
      </c>
      <c r="G324">
        <v>9.4500000000000006E-8</v>
      </c>
      <c r="H324">
        <v>6.3500000000000002E-6</v>
      </c>
    </row>
    <row r="325" spans="1:8">
      <c r="A325" t="s">
        <v>251</v>
      </c>
      <c r="B325" t="s">
        <v>2156</v>
      </c>
      <c r="C325" t="s">
        <v>1383</v>
      </c>
      <c r="D325">
        <v>159</v>
      </c>
      <c r="E325">
        <v>7</v>
      </c>
      <c r="F325" t="s">
        <v>2801</v>
      </c>
      <c r="G325">
        <v>1.3E-7</v>
      </c>
      <c r="H325">
        <v>7.2599999999999999E-6</v>
      </c>
    </row>
    <row r="326" spans="1:8">
      <c r="A326" t="s">
        <v>251</v>
      </c>
      <c r="B326" t="s">
        <v>2157</v>
      </c>
      <c r="C326" t="s">
        <v>1224</v>
      </c>
      <c r="D326">
        <v>160</v>
      </c>
      <c r="E326">
        <v>7</v>
      </c>
      <c r="F326" t="s">
        <v>2803</v>
      </c>
      <c r="G326">
        <v>1.35E-7</v>
      </c>
      <c r="H326">
        <v>7.2599999999999999E-6</v>
      </c>
    </row>
    <row r="327" spans="1:8">
      <c r="A327" t="s">
        <v>251</v>
      </c>
      <c r="B327" t="s">
        <v>2159</v>
      </c>
      <c r="C327" t="s">
        <v>1382</v>
      </c>
      <c r="D327">
        <v>101</v>
      </c>
      <c r="E327">
        <v>6</v>
      </c>
      <c r="F327" t="s">
        <v>2805</v>
      </c>
      <c r="G327">
        <v>2.05E-7</v>
      </c>
      <c r="H327">
        <v>8.6100000000000006E-6</v>
      </c>
    </row>
    <row r="328" spans="1:8">
      <c r="A328" t="s">
        <v>251</v>
      </c>
      <c r="B328" t="s">
        <v>2163</v>
      </c>
      <c r="C328" t="s">
        <v>1380</v>
      </c>
      <c r="D328">
        <v>187</v>
      </c>
      <c r="E328">
        <v>7</v>
      </c>
      <c r="F328" t="s">
        <v>2801</v>
      </c>
      <c r="G328">
        <v>3.7399999999999999E-7</v>
      </c>
      <c r="H328">
        <v>1.4E-5</v>
      </c>
    </row>
    <row r="329" spans="1:8">
      <c r="A329" t="s">
        <v>251</v>
      </c>
      <c r="B329" t="s">
        <v>2164</v>
      </c>
      <c r="C329" t="s">
        <v>1374</v>
      </c>
      <c r="D329">
        <v>60</v>
      </c>
      <c r="E329">
        <v>5</v>
      </c>
      <c r="F329" t="s">
        <v>2812</v>
      </c>
      <c r="G329">
        <v>4.7100000000000002E-7</v>
      </c>
      <c r="H329">
        <v>1.5800000000000001E-5</v>
      </c>
    </row>
    <row r="330" spans="1:8">
      <c r="A330" t="s">
        <v>251</v>
      </c>
      <c r="B330" t="s">
        <v>2168</v>
      </c>
      <c r="C330" t="s">
        <v>1328</v>
      </c>
      <c r="D330">
        <v>208</v>
      </c>
      <c r="E330">
        <v>7</v>
      </c>
      <c r="F330" t="s">
        <v>2817</v>
      </c>
      <c r="G330">
        <v>7.4799999999999997E-7</v>
      </c>
      <c r="H330">
        <v>2.2799999999999999E-5</v>
      </c>
    </row>
    <row r="331" spans="1:8">
      <c r="A331" t="s">
        <v>251</v>
      </c>
      <c r="B331" t="s">
        <v>2171</v>
      </c>
      <c r="C331" t="s">
        <v>1053</v>
      </c>
      <c r="D331">
        <v>133</v>
      </c>
      <c r="E331">
        <v>6</v>
      </c>
      <c r="F331" t="s">
        <v>2820</v>
      </c>
      <c r="G331">
        <v>9.6099999999999999E-7</v>
      </c>
      <c r="H331">
        <v>2.69E-5</v>
      </c>
    </row>
    <row r="332" spans="1:8">
      <c r="A332" t="s">
        <v>251</v>
      </c>
      <c r="B332" t="s">
        <v>2190</v>
      </c>
      <c r="C332" t="s">
        <v>1365</v>
      </c>
      <c r="D332">
        <v>87</v>
      </c>
      <c r="E332">
        <v>5</v>
      </c>
      <c r="F332" t="s">
        <v>2846</v>
      </c>
      <c r="G332">
        <v>2.6699999999999998E-6</v>
      </c>
      <c r="H332">
        <v>6.9099999999999999E-5</v>
      </c>
    </row>
    <row r="333" spans="1:8">
      <c r="A333" t="s">
        <v>251</v>
      </c>
      <c r="B333" t="s">
        <v>2201</v>
      </c>
      <c r="C333" t="s">
        <v>953</v>
      </c>
      <c r="D333">
        <v>96</v>
      </c>
      <c r="E333">
        <v>5</v>
      </c>
      <c r="F333" t="s">
        <v>2858</v>
      </c>
      <c r="G333">
        <v>4.2300000000000002E-6</v>
      </c>
      <c r="H333">
        <v>1E-4</v>
      </c>
    </row>
    <row r="334" spans="1:8">
      <c r="A334" t="s">
        <v>251</v>
      </c>
      <c r="B334" t="s">
        <v>2207</v>
      </c>
      <c r="C334" t="s">
        <v>1338</v>
      </c>
      <c r="D334">
        <v>186</v>
      </c>
      <c r="E334">
        <v>6</v>
      </c>
      <c r="F334" t="s">
        <v>2854</v>
      </c>
      <c r="G334">
        <v>6.2600000000000002E-6</v>
      </c>
      <c r="H334">
        <v>1.3999999999999999E-4</v>
      </c>
    </row>
    <row r="335" spans="1:8">
      <c r="A335" t="s">
        <v>251</v>
      </c>
      <c r="B335" t="s">
        <v>2208</v>
      </c>
      <c r="C335" t="s">
        <v>952</v>
      </c>
      <c r="D335">
        <v>106</v>
      </c>
      <c r="E335">
        <v>5</v>
      </c>
      <c r="F335" t="s">
        <v>2865</v>
      </c>
      <c r="G335">
        <v>6.7299999999999999E-6</v>
      </c>
      <c r="H335">
        <v>1.3999999999999999E-4</v>
      </c>
    </row>
    <row r="336" spans="1:8">
      <c r="A336" t="s">
        <v>251</v>
      </c>
      <c r="B336" t="s">
        <v>2215</v>
      </c>
      <c r="C336" t="s">
        <v>1030</v>
      </c>
      <c r="D336">
        <v>112</v>
      </c>
      <c r="E336">
        <v>5</v>
      </c>
      <c r="F336" t="s">
        <v>2872</v>
      </c>
      <c r="G336">
        <v>8.7099999999999996E-6</v>
      </c>
      <c r="H336">
        <v>1.7000000000000001E-4</v>
      </c>
    </row>
    <row r="337" spans="1:8">
      <c r="A337" t="s">
        <v>251</v>
      </c>
      <c r="B337" t="s">
        <v>2220</v>
      </c>
      <c r="C337" t="s">
        <v>1355</v>
      </c>
      <c r="D337">
        <v>118</v>
      </c>
      <c r="E337">
        <v>5</v>
      </c>
      <c r="F337" t="s">
        <v>2877</v>
      </c>
      <c r="G337">
        <v>1.11E-5</v>
      </c>
      <c r="H337">
        <v>2.1000000000000001E-4</v>
      </c>
    </row>
    <row r="338" spans="1:8">
      <c r="A338" t="s">
        <v>251</v>
      </c>
      <c r="B338" t="s">
        <v>2225</v>
      </c>
      <c r="C338" t="s">
        <v>1350</v>
      </c>
      <c r="D338">
        <v>122</v>
      </c>
      <c r="E338">
        <v>5</v>
      </c>
      <c r="F338" t="s">
        <v>2882</v>
      </c>
      <c r="G338">
        <v>1.2999999999999999E-5</v>
      </c>
      <c r="H338">
        <v>2.3000000000000001E-4</v>
      </c>
    </row>
    <row r="339" spans="1:8">
      <c r="A339" t="s">
        <v>251</v>
      </c>
      <c r="B339" t="s">
        <v>2229</v>
      </c>
      <c r="C339" t="s">
        <v>1271</v>
      </c>
      <c r="D339">
        <v>218</v>
      </c>
      <c r="E339">
        <v>6</v>
      </c>
      <c r="F339" t="s">
        <v>2886</v>
      </c>
      <c r="G339">
        <v>1.5099999999999999E-5</v>
      </c>
      <c r="H339">
        <v>2.5000000000000001E-4</v>
      </c>
    </row>
    <row r="340" spans="1:8">
      <c r="A340" t="s">
        <v>251</v>
      </c>
      <c r="B340" t="s">
        <v>2232</v>
      </c>
      <c r="C340" t="s">
        <v>1314</v>
      </c>
      <c r="D340">
        <v>128</v>
      </c>
      <c r="E340">
        <v>5</v>
      </c>
      <c r="F340" t="s">
        <v>2890</v>
      </c>
      <c r="G340">
        <v>1.6200000000000001E-5</v>
      </c>
      <c r="H340">
        <v>2.5999999999999998E-4</v>
      </c>
    </row>
    <row r="341" spans="1:8">
      <c r="A341" t="s">
        <v>251</v>
      </c>
      <c r="B341" t="s">
        <v>2238</v>
      </c>
      <c r="C341" t="s">
        <v>1201</v>
      </c>
      <c r="D341">
        <v>350</v>
      </c>
      <c r="E341">
        <v>7</v>
      </c>
      <c r="F341" t="s">
        <v>2895</v>
      </c>
      <c r="G341">
        <v>2.0999999999999999E-5</v>
      </c>
      <c r="H341">
        <v>3.2000000000000003E-4</v>
      </c>
    </row>
    <row r="342" spans="1:8">
      <c r="A342" t="s">
        <v>251</v>
      </c>
      <c r="B342" t="s">
        <v>2240</v>
      </c>
      <c r="C342" t="s">
        <v>1348</v>
      </c>
      <c r="D342">
        <v>138</v>
      </c>
      <c r="E342">
        <v>5</v>
      </c>
      <c r="F342" t="s">
        <v>2796</v>
      </c>
      <c r="G342">
        <v>2.3E-5</v>
      </c>
      <c r="H342">
        <v>3.4000000000000002E-4</v>
      </c>
    </row>
    <row r="343" spans="1:8">
      <c r="A343" t="s">
        <v>251</v>
      </c>
      <c r="B343" t="s">
        <v>2242</v>
      </c>
      <c r="C343" t="s">
        <v>962</v>
      </c>
      <c r="D343">
        <v>67</v>
      </c>
      <c r="E343">
        <v>4</v>
      </c>
      <c r="F343" t="s">
        <v>2900</v>
      </c>
      <c r="G343">
        <v>2.5000000000000001E-5</v>
      </c>
      <c r="H343">
        <v>3.5E-4</v>
      </c>
    </row>
    <row r="344" spans="1:8">
      <c r="A344" t="s">
        <v>251</v>
      </c>
      <c r="B344" t="s">
        <v>2244</v>
      </c>
      <c r="C344" t="s">
        <v>1343</v>
      </c>
      <c r="D344">
        <v>69</v>
      </c>
      <c r="E344">
        <v>4</v>
      </c>
      <c r="F344" t="s">
        <v>2902</v>
      </c>
      <c r="G344">
        <v>2.7900000000000001E-5</v>
      </c>
      <c r="H344">
        <v>3.8000000000000002E-4</v>
      </c>
    </row>
    <row r="345" spans="1:8">
      <c r="A345" t="s">
        <v>251</v>
      </c>
      <c r="B345" t="s">
        <v>2246</v>
      </c>
      <c r="C345" t="s">
        <v>951</v>
      </c>
      <c r="D345">
        <v>145</v>
      </c>
      <c r="E345">
        <v>5</v>
      </c>
      <c r="F345" t="s">
        <v>2903</v>
      </c>
      <c r="G345">
        <v>2.9E-5</v>
      </c>
      <c r="H345">
        <v>3.8000000000000002E-4</v>
      </c>
    </row>
    <row r="346" spans="1:8">
      <c r="A346" t="s">
        <v>251</v>
      </c>
      <c r="B346" t="s">
        <v>2245</v>
      </c>
      <c r="C346" t="s">
        <v>1340</v>
      </c>
      <c r="D346">
        <v>70</v>
      </c>
      <c r="E346">
        <v>4</v>
      </c>
      <c r="F346" t="s">
        <v>2838</v>
      </c>
      <c r="G346">
        <v>2.9499999999999999E-5</v>
      </c>
      <c r="H346">
        <v>3.8000000000000002E-4</v>
      </c>
    </row>
    <row r="347" spans="1:8">
      <c r="A347" t="s">
        <v>251</v>
      </c>
      <c r="B347" t="s">
        <v>2259</v>
      </c>
      <c r="C347" t="s">
        <v>1275</v>
      </c>
      <c r="D347">
        <v>78</v>
      </c>
      <c r="E347">
        <v>4</v>
      </c>
      <c r="F347" t="s">
        <v>2918</v>
      </c>
      <c r="G347">
        <v>4.4100000000000001E-5</v>
      </c>
      <c r="H347">
        <v>5.2999999999999998E-4</v>
      </c>
    </row>
    <row r="348" spans="1:8">
      <c r="A348" t="s">
        <v>251</v>
      </c>
      <c r="B348" t="s">
        <v>2258</v>
      </c>
      <c r="C348" t="s">
        <v>1301</v>
      </c>
      <c r="D348">
        <v>160</v>
      </c>
      <c r="E348">
        <v>5</v>
      </c>
      <c r="F348" t="s">
        <v>2917</v>
      </c>
      <c r="G348">
        <v>4.57E-5</v>
      </c>
      <c r="H348">
        <v>5.2999999999999998E-4</v>
      </c>
    </row>
    <row r="349" spans="1:8">
      <c r="A349" t="s">
        <v>251</v>
      </c>
      <c r="B349" t="s">
        <v>2264</v>
      </c>
      <c r="C349" t="s">
        <v>1070</v>
      </c>
      <c r="D349">
        <v>82</v>
      </c>
      <c r="E349">
        <v>4</v>
      </c>
      <c r="F349" t="s">
        <v>2924</v>
      </c>
      <c r="G349">
        <v>5.3199999999999999E-5</v>
      </c>
      <c r="H349">
        <v>5.9999999999999995E-4</v>
      </c>
    </row>
    <row r="350" spans="1:8">
      <c r="A350" t="s">
        <v>251</v>
      </c>
      <c r="B350" t="s">
        <v>365</v>
      </c>
      <c r="C350" t="s">
        <v>363</v>
      </c>
      <c r="D350">
        <v>86</v>
      </c>
      <c r="E350">
        <v>4</v>
      </c>
      <c r="F350" t="s">
        <v>364</v>
      </c>
      <c r="G350">
        <v>6.3600000000000001E-5</v>
      </c>
      <c r="H350">
        <v>6.8999999999999997E-4</v>
      </c>
    </row>
    <row r="351" spans="1:8">
      <c r="A351" t="s">
        <v>251</v>
      </c>
      <c r="B351" t="s">
        <v>2270</v>
      </c>
      <c r="C351" t="s">
        <v>943</v>
      </c>
      <c r="D351">
        <v>288</v>
      </c>
      <c r="E351">
        <v>6</v>
      </c>
      <c r="F351" t="s">
        <v>2930</v>
      </c>
      <c r="G351">
        <v>6.9099999999999999E-5</v>
      </c>
      <c r="H351">
        <v>7.2999999999999996E-4</v>
      </c>
    </row>
    <row r="352" spans="1:8">
      <c r="A352" t="s">
        <v>251</v>
      </c>
      <c r="B352" t="s">
        <v>2278</v>
      </c>
      <c r="C352" t="s">
        <v>1334</v>
      </c>
      <c r="D352">
        <v>182</v>
      </c>
      <c r="E352">
        <v>5</v>
      </c>
      <c r="F352" t="s">
        <v>2939</v>
      </c>
      <c r="G352">
        <v>8.2799999999999993E-5</v>
      </c>
      <c r="H352">
        <v>8.4000000000000003E-4</v>
      </c>
    </row>
    <row r="353" spans="1:8">
      <c r="A353" t="s">
        <v>251</v>
      </c>
      <c r="B353" t="s">
        <v>2279</v>
      </c>
      <c r="C353" t="s">
        <v>954</v>
      </c>
      <c r="D353">
        <v>95</v>
      </c>
      <c r="E353">
        <v>4</v>
      </c>
      <c r="F353" t="s">
        <v>2940</v>
      </c>
      <c r="G353">
        <v>9.2200000000000005E-5</v>
      </c>
      <c r="H353">
        <v>9.1E-4</v>
      </c>
    </row>
    <row r="354" spans="1:8">
      <c r="A354" t="s">
        <v>251</v>
      </c>
      <c r="B354" t="s">
        <v>2280</v>
      </c>
      <c r="C354" t="s">
        <v>1069</v>
      </c>
      <c r="D354">
        <v>96</v>
      </c>
      <c r="E354">
        <v>4</v>
      </c>
      <c r="F354" t="s">
        <v>2924</v>
      </c>
      <c r="G354">
        <v>9.59E-5</v>
      </c>
      <c r="H354">
        <v>9.2000000000000003E-4</v>
      </c>
    </row>
    <row r="355" spans="1:8">
      <c r="A355" t="s">
        <v>251</v>
      </c>
      <c r="B355" t="s">
        <v>2281</v>
      </c>
      <c r="C355" t="s">
        <v>1329</v>
      </c>
      <c r="D355">
        <v>98</v>
      </c>
      <c r="E355">
        <v>4</v>
      </c>
      <c r="F355" t="s">
        <v>2942</v>
      </c>
      <c r="G355">
        <v>1E-4</v>
      </c>
      <c r="H355">
        <v>9.7000000000000005E-4</v>
      </c>
    </row>
    <row r="356" spans="1:8">
      <c r="A356" t="s">
        <v>251</v>
      </c>
      <c r="B356" t="s">
        <v>2287</v>
      </c>
      <c r="C356" t="s">
        <v>1050</v>
      </c>
      <c r="D356">
        <v>100</v>
      </c>
      <c r="E356">
        <v>4</v>
      </c>
      <c r="F356" t="s">
        <v>2947</v>
      </c>
      <c r="G356">
        <v>1.1E-4</v>
      </c>
      <c r="H356">
        <v>1E-3</v>
      </c>
    </row>
    <row r="357" spans="1:8">
      <c r="A357" t="s">
        <v>251</v>
      </c>
      <c r="B357" t="s">
        <v>2284</v>
      </c>
      <c r="C357" t="s">
        <v>948</v>
      </c>
      <c r="D357">
        <v>198</v>
      </c>
      <c r="E357">
        <v>5</v>
      </c>
      <c r="F357" t="s">
        <v>2945</v>
      </c>
      <c r="G357">
        <v>1.2E-4</v>
      </c>
      <c r="H357">
        <v>1E-3</v>
      </c>
    </row>
    <row r="358" spans="1:8">
      <c r="A358" t="s">
        <v>251</v>
      </c>
      <c r="B358" t="s">
        <v>2285</v>
      </c>
      <c r="C358" t="s">
        <v>1327</v>
      </c>
      <c r="D358">
        <v>101</v>
      </c>
      <c r="E358">
        <v>4</v>
      </c>
      <c r="F358" t="s">
        <v>2838</v>
      </c>
      <c r="G358">
        <v>1.2E-4</v>
      </c>
      <c r="H358">
        <v>1E-3</v>
      </c>
    </row>
    <row r="359" spans="1:8">
      <c r="A359" t="s">
        <v>251</v>
      </c>
      <c r="B359" t="s">
        <v>2286</v>
      </c>
      <c r="C359" t="s">
        <v>1362</v>
      </c>
      <c r="D359">
        <v>102</v>
      </c>
      <c r="E359">
        <v>4</v>
      </c>
      <c r="F359" t="s">
        <v>2946</v>
      </c>
      <c r="G359">
        <v>1.2E-4</v>
      </c>
      <c r="H359">
        <v>1E-3</v>
      </c>
    </row>
    <row r="360" spans="1:8">
      <c r="A360" t="s">
        <v>251</v>
      </c>
      <c r="B360" t="s">
        <v>2291</v>
      </c>
      <c r="C360" t="s">
        <v>1219</v>
      </c>
      <c r="D360">
        <v>325</v>
      </c>
      <c r="E360">
        <v>6</v>
      </c>
      <c r="F360" t="s">
        <v>2951</v>
      </c>
      <c r="G360">
        <v>1.2999999999999999E-4</v>
      </c>
      <c r="H360">
        <v>1.1000000000000001E-3</v>
      </c>
    </row>
    <row r="361" spans="1:8">
      <c r="A361" t="s">
        <v>251</v>
      </c>
      <c r="B361" t="s">
        <v>2292</v>
      </c>
      <c r="C361" t="s">
        <v>1274</v>
      </c>
      <c r="D361">
        <v>204</v>
      </c>
      <c r="E361">
        <v>5</v>
      </c>
      <c r="F361" t="s">
        <v>2952</v>
      </c>
      <c r="G361">
        <v>1.3999999999999999E-4</v>
      </c>
      <c r="H361">
        <v>1.1000000000000001E-3</v>
      </c>
    </row>
    <row r="362" spans="1:8">
      <c r="A362" t="s">
        <v>251</v>
      </c>
      <c r="B362" t="s">
        <v>2300</v>
      </c>
      <c r="C362" t="s">
        <v>1325</v>
      </c>
      <c r="D362">
        <v>211</v>
      </c>
      <c r="E362">
        <v>5</v>
      </c>
      <c r="F362" t="s">
        <v>2961</v>
      </c>
      <c r="G362">
        <v>1.6000000000000001E-4</v>
      </c>
      <c r="H362">
        <v>1.2999999999999999E-3</v>
      </c>
    </row>
    <row r="363" spans="1:8">
      <c r="A363" t="s">
        <v>251</v>
      </c>
      <c r="B363" t="s">
        <v>2314</v>
      </c>
      <c r="C363" t="s">
        <v>1310</v>
      </c>
      <c r="D363">
        <v>49</v>
      </c>
      <c r="E363">
        <v>3</v>
      </c>
      <c r="F363" t="s">
        <v>2972</v>
      </c>
      <c r="G363">
        <v>2.5999999999999998E-4</v>
      </c>
      <c r="H363">
        <v>2E-3</v>
      </c>
    </row>
    <row r="364" spans="1:8">
      <c r="A364" t="s">
        <v>251</v>
      </c>
      <c r="B364" t="s">
        <v>2315</v>
      </c>
      <c r="C364" t="s">
        <v>1232</v>
      </c>
      <c r="D364">
        <v>125</v>
      </c>
      <c r="E364">
        <v>4</v>
      </c>
      <c r="F364" t="s">
        <v>2918</v>
      </c>
      <c r="G364">
        <v>2.5999999999999998E-4</v>
      </c>
      <c r="H364">
        <v>2E-3</v>
      </c>
    </row>
    <row r="365" spans="1:8">
      <c r="A365" t="s">
        <v>251</v>
      </c>
      <c r="B365" t="s">
        <v>2329</v>
      </c>
      <c r="C365" t="s">
        <v>1228</v>
      </c>
      <c r="D365">
        <v>130</v>
      </c>
      <c r="E365">
        <v>4</v>
      </c>
      <c r="F365" t="s">
        <v>2918</v>
      </c>
      <c r="G365">
        <v>2.9999999999999997E-4</v>
      </c>
      <c r="H365">
        <v>2.2000000000000001E-3</v>
      </c>
    </row>
    <row r="366" spans="1:8">
      <c r="A366" t="s">
        <v>251</v>
      </c>
      <c r="B366" t="s">
        <v>2328</v>
      </c>
      <c r="C366" t="s">
        <v>1029</v>
      </c>
      <c r="D366">
        <v>132</v>
      </c>
      <c r="E366">
        <v>4</v>
      </c>
      <c r="F366" t="s">
        <v>2962</v>
      </c>
      <c r="G366">
        <v>3.1E-4</v>
      </c>
      <c r="H366">
        <v>2.2000000000000001E-3</v>
      </c>
    </row>
    <row r="367" spans="1:8">
      <c r="A367" t="s">
        <v>251</v>
      </c>
      <c r="B367" t="s">
        <v>2369</v>
      </c>
      <c r="C367" t="s">
        <v>993</v>
      </c>
      <c r="D367">
        <v>148</v>
      </c>
      <c r="E367">
        <v>4</v>
      </c>
      <c r="F367" t="s">
        <v>2962</v>
      </c>
      <c r="G367">
        <v>4.8000000000000001E-4</v>
      </c>
      <c r="H367">
        <v>3.3E-3</v>
      </c>
    </row>
    <row r="368" spans="1:8">
      <c r="A368" t="s">
        <v>251</v>
      </c>
      <c r="B368" t="s">
        <v>2385</v>
      </c>
      <c r="C368" t="s">
        <v>1210</v>
      </c>
      <c r="D368">
        <v>156</v>
      </c>
      <c r="E368">
        <v>4</v>
      </c>
      <c r="F368" t="s">
        <v>3030</v>
      </c>
      <c r="G368">
        <v>5.8E-4</v>
      </c>
      <c r="H368">
        <v>4.0000000000000001E-3</v>
      </c>
    </row>
    <row r="369" spans="1:8">
      <c r="A369" t="s">
        <v>251</v>
      </c>
      <c r="B369" t="s">
        <v>2388</v>
      </c>
      <c r="C369" t="s">
        <v>1290</v>
      </c>
      <c r="D369">
        <v>66</v>
      </c>
      <c r="E369">
        <v>3</v>
      </c>
      <c r="F369" t="s">
        <v>3032</v>
      </c>
      <c r="G369">
        <v>5.9999999999999995E-4</v>
      </c>
      <c r="H369">
        <v>4.1000000000000003E-3</v>
      </c>
    </row>
    <row r="370" spans="1:8">
      <c r="A370" t="s">
        <v>251</v>
      </c>
      <c r="B370" t="s">
        <v>2389</v>
      </c>
      <c r="C370" t="s">
        <v>1167</v>
      </c>
      <c r="D370">
        <v>67</v>
      </c>
      <c r="E370">
        <v>3</v>
      </c>
      <c r="F370" t="s">
        <v>3033</v>
      </c>
      <c r="G370">
        <v>6.3000000000000003E-4</v>
      </c>
      <c r="H370">
        <v>4.1999999999999997E-3</v>
      </c>
    </row>
    <row r="371" spans="1:8">
      <c r="A371" t="s">
        <v>251</v>
      </c>
      <c r="B371" t="s">
        <v>2390</v>
      </c>
      <c r="C371" t="s">
        <v>961</v>
      </c>
      <c r="D371">
        <v>68</v>
      </c>
      <c r="E371">
        <v>3</v>
      </c>
      <c r="F371" t="s">
        <v>3034</v>
      </c>
      <c r="G371">
        <v>6.6E-4</v>
      </c>
      <c r="H371">
        <v>4.1999999999999997E-3</v>
      </c>
    </row>
    <row r="372" spans="1:8">
      <c r="A372" t="s">
        <v>251</v>
      </c>
      <c r="B372" t="s">
        <v>2394</v>
      </c>
      <c r="C372" t="s">
        <v>1289</v>
      </c>
      <c r="D372">
        <v>168</v>
      </c>
      <c r="E372">
        <v>4</v>
      </c>
      <c r="F372" t="s">
        <v>3038</v>
      </c>
      <c r="G372">
        <v>7.6000000000000004E-4</v>
      </c>
      <c r="H372">
        <v>4.7999999999999996E-3</v>
      </c>
    </row>
    <row r="373" spans="1:8">
      <c r="A373" t="s">
        <v>251</v>
      </c>
      <c r="B373" t="s">
        <v>2420</v>
      </c>
      <c r="C373" t="s">
        <v>958</v>
      </c>
      <c r="D373">
        <v>78</v>
      </c>
      <c r="E373">
        <v>3</v>
      </c>
      <c r="F373" t="s">
        <v>3034</v>
      </c>
      <c r="G373">
        <v>9.7000000000000005E-4</v>
      </c>
      <c r="H373">
        <v>6.0000000000000001E-3</v>
      </c>
    </row>
    <row r="374" spans="1:8">
      <c r="A374" t="s">
        <v>251</v>
      </c>
      <c r="B374" t="s">
        <v>2428</v>
      </c>
      <c r="C374" t="s">
        <v>1182</v>
      </c>
      <c r="D374">
        <v>187</v>
      </c>
      <c r="E374">
        <v>4</v>
      </c>
      <c r="F374" t="s">
        <v>2962</v>
      </c>
      <c r="G374">
        <v>1.1000000000000001E-3</v>
      </c>
      <c r="H374">
        <v>6.7999999999999996E-3</v>
      </c>
    </row>
    <row r="375" spans="1:8">
      <c r="A375" t="s">
        <v>251</v>
      </c>
      <c r="B375" t="s">
        <v>2429</v>
      </c>
      <c r="C375" t="s">
        <v>955</v>
      </c>
      <c r="D375">
        <v>83</v>
      </c>
      <c r="E375">
        <v>3</v>
      </c>
      <c r="F375" t="s">
        <v>3053</v>
      </c>
      <c r="G375">
        <v>1.1000000000000001E-3</v>
      </c>
      <c r="H375">
        <v>6.8999999999999999E-3</v>
      </c>
    </row>
    <row r="376" spans="1:8">
      <c r="A376" t="s">
        <v>251</v>
      </c>
      <c r="B376" t="s">
        <v>2440</v>
      </c>
      <c r="C376" t="s">
        <v>1281</v>
      </c>
      <c r="D376">
        <v>193</v>
      </c>
      <c r="E376">
        <v>4</v>
      </c>
      <c r="F376" t="s">
        <v>2942</v>
      </c>
      <c r="G376">
        <v>1.2999999999999999E-3</v>
      </c>
      <c r="H376">
        <v>7.4000000000000003E-3</v>
      </c>
    </row>
    <row r="377" spans="1:8">
      <c r="A377" t="s">
        <v>251</v>
      </c>
      <c r="B377" t="s">
        <v>2448</v>
      </c>
      <c r="C377" t="s">
        <v>947</v>
      </c>
      <c r="D377">
        <v>196</v>
      </c>
      <c r="E377">
        <v>4</v>
      </c>
      <c r="F377" t="s">
        <v>3080</v>
      </c>
      <c r="G377">
        <v>1.2999999999999999E-3</v>
      </c>
      <c r="H377">
        <v>7.7000000000000002E-3</v>
      </c>
    </row>
    <row r="378" spans="1:8">
      <c r="A378" t="s">
        <v>251</v>
      </c>
      <c r="B378" t="s">
        <v>2470</v>
      </c>
      <c r="C378" t="s">
        <v>1262</v>
      </c>
      <c r="D378">
        <v>96</v>
      </c>
      <c r="E378">
        <v>3</v>
      </c>
      <c r="F378" t="s">
        <v>3097</v>
      </c>
      <c r="G378">
        <v>1.6999999999999999E-3</v>
      </c>
      <c r="H378">
        <v>9.4999999999999998E-3</v>
      </c>
    </row>
    <row r="379" spans="1:8">
      <c r="A379" t="s">
        <v>251</v>
      </c>
      <c r="B379" t="s">
        <v>2471</v>
      </c>
      <c r="C379" t="s">
        <v>1072</v>
      </c>
      <c r="D379">
        <v>209</v>
      </c>
      <c r="E379">
        <v>4</v>
      </c>
      <c r="F379" t="s">
        <v>3098</v>
      </c>
      <c r="G379">
        <v>1.6999999999999999E-3</v>
      </c>
      <c r="H379">
        <v>9.4999999999999998E-3</v>
      </c>
    </row>
    <row r="380" spans="1:8">
      <c r="A380" t="s">
        <v>251</v>
      </c>
      <c r="B380" t="s">
        <v>2472</v>
      </c>
      <c r="C380" t="s">
        <v>1027</v>
      </c>
      <c r="D380">
        <v>209</v>
      </c>
      <c r="E380">
        <v>4</v>
      </c>
      <c r="F380" t="s">
        <v>2962</v>
      </c>
      <c r="G380">
        <v>1.6999999999999999E-3</v>
      </c>
      <c r="H380">
        <v>9.4999999999999998E-3</v>
      </c>
    </row>
    <row r="381" spans="1:8">
      <c r="A381" t="s">
        <v>251</v>
      </c>
      <c r="B381" t="s">
        <v>2478</v>
      </c>
      <c r="C381" t="s">
        <v>1260</v>
      </c>
      <c r="D381">
        <v>99</v>
      </c>
      <c r="E381">
        <v>3</v>
      </c>
      <c r="F381" t="s">
        <v>3039</v>
      </c>
      <c r="G381">
        <v>1.9E-3</v>
      </c>
      <c r="H381">
        <v>1.0200000000000001E-2</v>
      </c>
    </row>
    <row r="382" spans="1:8">
      <c r="A382" t="s">
        <v>251</v>
      </c>
      <c r="B382" t="s">
        <v>2487</v>
      </c>
      <c r="C382" t="s">
        <v>1259</v>
      </c>
      <c r="D382">
        <v>101</v>
      </c>
      <c r="E382">
        <v>3</v>
      </c>
      <c r="F382" t="s">
        <v>3039</v>
      </c>
      <c r="G382">
        <v>2E-3</v>
      </c>
      <c r="H382">
        <v>1.06E-2</v>
      </c>
    </row>
    <row r="383" spans="1:8">
      <c r="A383" t="s">
        <v>251</v>
      </c>
      <c r="B383" t="s">
        <v>2490</v>
      </c>
      <c r="C383" t="s">
        <v>1142</v>
      </c>
      <c r="D383">
        <v>103</v>
      </c>
      <c r="E383">
        <v>3</v>
      </c>
      <c r="F383" t="s">
        <v>3045</v>
      </c>
      <c r="G383">
        <v>2.0999999999999999E-3</v>
      </c>
      <c r="H383">
        <v>1.0999999999999999E-2</v>
      </c>
    </row>
    <row r="384" spans="1:8">
      <c r="A384" t="s">
        <v>251</v>
      </c>
      <c r="B384" t="s">
        <v>2494</v>
      </c>
      <c r="C384" t="s">
        <v>996</v>
      </c>
      <c r="D384">
        <v>105</v>
      </c>
      <c r="E384">
        <v>3</v>
      </c>
      <c r="F384" t="s">
        <v>3001</v>
      </c>
      <c r="G384">
        <v>2.2000000000000001E-3</v>
      </c>
      <c r="H384">
        <v>1.14E-2</v>
      </c>
    </row>
    <row r="385" spans="1:8">
      <c r="A385" t="s">
        <v>251</v>
      </c>
      <c r="B385" t="s">
        <v>2496</v>
      </c>
      <c r="C385" t="s">
        <v>1256</v>
      </c>
      <c r="D385">
        <v>107</v>
      </c>
      <c r="E385">
        <v>3</v>
      </c>
      <c r="F385" t="s">
        <v>3109</v>
      </c>
      <c r="G385">
        <v>2.3E-3</v>
      </c>
      <c r="H385">
        <v>1.18E-2</v>
      </c>
    </row>
    <row r="386" spans="1:8">
      <c r="A386" t="s">
        <v>251</v>
      </c>
      <c r="B386" t="s">
        <v>2523</v>
      </c>
      <c r="C386" t="s">
        <v>1136</v>
      </c>
      <c r="D386">
        <v>119</v>
      </c>
      <c r="E386">
        <v>3</v>
      </c>
      <c r="F386" t="s">
        <v>3133</v>
      </c>
      <c r="G386">
        <v>3.0999999999999999E-3</v>
      </c>
      <c r="H386">
        <v>1.5599999999999999E-2</v>
      </c>
    </row>
    <row r="387" spans="1:8">
      <c r="A387" t="s">
        <v>251</v>
      </c>
      <c r="B387" t="s">
        <v>2555</v>
      </c>
      <c r="C387" t="s">
        <v>1132</v>
      </c>
      <c r="D387">
        <v>127</v>
      </c>
      <c r="E387">
        <v>3</v>
      </c>
      <c r="F387" t="s">
        <v>3089</v>
      </c>
      <c r="G387">
        <v>3.7000000000000002E-3</v>
      </c>
      <c r="H387">
        <v>1.84E-2</v>
      </c>
    </row>
    <row r="388" spans="1:8">
      <c r="A388" t="s">
        <v>251</v>
      </c>
      <c r="B388" t="s">
        <v>2594</v>
      </c>
      <c r="C388" t="s">
        <v>1238</v>
      </c>
      <c r="D388">
        <v>282</v>
      </c>
      <c r="E388">
        <v>4</v>
      </c>
      <c r="F388" t="s">
        <v>3180</v>
      </c>
      <c r="G388">
        <v>4.7999999999999996E-3</v>
      </c>
      <c r="H388">
        <v>2.3199999999999998E-2</v>
      </c>
    </row>
    <row r="389" spans="1:8">
      <c r="A389" t="s">
        <v>251</v>
      </c>
      <c r="B389" t="s">
        <v>2595</v>
      </c>
      <c r="C389" t="s">
        <v>977</v>
      </c>
      <c r="D389">
        <v>41</v>
      </c>
      <c r="E389">
        <v>2</v>
      </c>
      <c r="F389" t="s">
        <v>3011</v>
      </c>
      <c r="G389">
        <v>4.7999999999999996E-3</v>
      </c>
      <c r="H389">
        <v>2.3199999999999998E-2</v>
      </c>
    </row>
    <row r="390" spans="1:8">
      <c r="A390" t="s">
        <v>251</v>
      </c>
      <c r="B390" t="s">
        <v>2626</v>
      </c>
      <c r="C390" t="s">
        <v>1114</v>
      </c>
      <c r="D390">
        <v>149</v>
      </c>
      <c r="E390">
        <v>3</v>
      </c>
      <c r="F390" t="s">
        <v>3012</v>
      </c>
      <c r="G390">
        <v>5.7999999999999996E-3</v>
      </c>
      <c r="H390">
        <v>2.7300000000000001E-2</v>
      </c>
    </row>
    <row r="391" spans="1:8">
      <c r="A391" t="s">
        <v>251</v>
      </c>
      <c r="B391" t="s">
        <v>2641</v>
      </c>
      <c r="C391" t="s">
        <v>1056</v>
      </c>
      <c r="D391">
        <v>154</v>
      </c>
      <c r="E391">
        <v>3</v>
      </c>
      <c r="F391" t="s">
        <v>3215</v>
      </c>
      <c r="G391">
        <v>6.3E-3</v>
      </c>
      <c r="H391">
        <v>2.9399999999999999E-2</v>
      </c>
    </row>
    <row r="392" spans="1:8">
      <c r="A392" t="s">
        <v>251</v>
      </c>
      <c r="B392" t="s">
        <v>2643</v>
      </c>
      <c r="C392" t="s">
        <v>949</v>
      </c>
      <c r="D392">
        <v>156</v>
      </c>
      <c r="E392">
        <v>3</v>
      </c>
      <c r="F392" t="s">
        <v>3217</v>
      </c>
      <c r="G392">
        <v>6.4999999999999997E-3</v>
      </c>
      <c r="H392">
        <v>3.0099999999999998E-2</v>
      </c>
    </row>
    <row r="393" spans="1:8">
      <c r="A393" t="s">
        <v>251</v>
      </c>
      <c r="B393" t="s">
        <v>2667</v>
      </c>
      <c r="C393" t="s">
        <v>1197</v>
      </c>
      <c r="D393">
        <v>165</v>
      </c>
      <c r="E393">
        <v>3</v>
      </c>
      <c r="F393" t="s">
        <v>3055</v>
      </c>
      <c r="G393">
        <v>7.6E-3</v>
      </c>
      <c r="H393">
        <v>3.4500000000000003E-2</v>
      </c>
    </row>
    <row r="394" spans="1:8">
      <c r="A394" t="s">
        <v>251</v>
      </c>
      <c r="B394" t="s">
        <v>2677</v>
      </c>
      <c r="C394" t="s">
        <v>1003</v>
      </c>
      <c r="D394">
        <v>55</v>
      </c>
      <c r="E394">
        <v>2</v>
      </c>
      <c r="F394" t="s">
        <v>3087</v>
      </c>
      <c r="G394">
        <v>8.2000000000000007E-3</v>
      </c>
      <c r="H394">
        <v>3.6999999999999998E-2</v>
      </c>
    </row>
    <row r="395" spans="1:8">
      <c r="A395" t="s">
        <v>251</v>
      </c>
      <c r="B395" t="s">
        <v>2682</v>
      </c>
      <c r="C395" t="s">
        <v>1192</v>
      </c>
      <c r="D395">
        <v>174</v>
      </c>
      <c r="E395">
        <v>3</v>
      </c>
      <c r="F395" t="s">
        <v>3062</v>
      </c>
      <c r="G395">
        <v>8.8000000000000005E-3</v>
      </c>
      <c r="H395">
        <v>3.8699999999999998E-2</v>
      </c>
    </row>
    <row r="396" spans="1:8">
      <c r="A396" t="s">
        <v>251</v>
      </c>
      <c r="B396" t="s">
        <v>2683</v>
      </c>
      <c r="C396" t="s">
        <v>966</v>
      </c>
      <c r="D396">
        <v>57</v>
      </c>
      <c r="E396">
        <v>2</v>
      </c>
      <c r="F396" t="s">
        <v>3011</v>
      </c>
      <c r="G396">
        <v>8.8000000000000005E-3</v>
      </c>
      <c r="H396">
        <v>3.8699999999999998E-2</v>
      </c>
    </row>
    <row r="397" spans="1:8">
      <c r="A397" t="s">
        <v>251</v>
      </c>
      <c r="B397" t="s">
        <v>2732</v>
      </c>
      <c r="C397" t="s">
        <v>944</v>
      </c>
      <c r="D397">
        <v>193</v>
      </c>
      <c r="E397">
        <v>3</v>
      </c>
      <c r="F397" t="s">
        <v>3270</v>
      </c>
      <c r="G397">
        <v>1.15E-2</v>
      </c>
      <c r="H397">
        <v>4.9700000000000001E-2</v>
      </c>
    </row>
    <row r="398" spans="1:8">
      <c r="A398" t="s">
        <v>251</v>
      </c>
      <c r="B398" t="s">
        <v>2733</v>
      </c>
      <c r="C398" t="s">
        <v>1170</v>
      </c>
      <c r="D398">
        <v>66</v>
      </c>
      <c r="E398">
        <v>2</v>
      </c>
      <c r="F398" t="s">
        <v>3260</v>
      </c>
      <c r="G398">
        <v>1.1599999999999999E-2</v>
      </c>
      <c r="H398">
        <v>4.9700000000000001E-2</v>
      </c>
    </row>
    <row r="399" spans="1:8">
      <c r="A399" t="s">
        <v>251</v>
      </c>
      <c r="B399" t="s">
        <v>2734</v>
      </c>
      <c r="C399" t="s">
        <v>1171</v>
      </c>
      <c r="D399">
        <v>66</v>
      </c>
      <c r="E399">
        <v>2</v>
      </c>
      <c r="F399" t="s">
        <v>3004</v>
      </c>
      <c r="G399">
        <v>1.1599999999999999E-2</v>
      </c>
      <c r="H399">
        <v>4.9700000000000001E-2</v>
      </c>
    </row>
    <row r="400" spans="1:8">
      <c r="A400" t="s">
        <v>110</v>
      </c>
      <c r="B400" t="s">
        <v>2132</v>
      </c>
      <c r="C400" t="s">
        <v>1668</v>
      </c>
      <c r="D400">
        <v>1892</v>
      </c>
      <c r="E400">
        <v>22</v>
      </c>
      <c r="F400" t="s">
        <v>2773</v>
      </c>
      <c r="G400">
        <v>6.9200000000000004E-11</v>
      </c>
      <c r="H400">
        <v>6.8599999999999998E-7</v>
      </c>
    </row>
    <row r="401" spans="1:8">
      <c r="A401" t="s">
        <v>110</v>
      </c>
      <c r="B401" t="s">
        <v>128</v>
      </c>
      <c r="C401" t="s">
        <v>126</v>
      </c>
      <c r="D401">
        <v>24</v>
      </c>
      <c r="E401">
        <v>6</v>
      </c>
      <c r="F401" t="s">
        <v>2774</v>
      </c>
      <c r="G401">
        <v>7.7299999999999994E-11</v>
      </c>
      <c r="H401">
        <v>6.8599999999999998E-7</v>
      </c>
    </row>
    <row r="402" spans="1:8">
      <c r="A402" t="s">
        <v>110</v>
      </c>
      <c r="B402" t="s">
        <v>156</v>
      </c>
      <c r="C402" t="s">
        <v>155</v>
      </c>
      <c r="D402">
        <v>11</v>
      </c>
      <c r="E402">
        <v>5</v>
      </c>
      <c r="F402" t="s">
        <v>2777</v>
      </c>
      <c r="G402">
        <v>2.7199999999999999E-10</v>
      </c>
      <c r="H402">
        <v>8.9800000000000002E-7</v>
      </c>
    </row>
    <row r="403" spans="1:8">
      <c r="A403" t="s">
        <v>110</v>
      </c>
      <c r="B403" t="s">
        <v>2135</v>
      </c>
      <c r="C403" t="s">
        <v>1671</v>
      </c>
      <c r="D403">
        <v>1700</v>
      </c>
      <c r="E403">
        <v>20</v>
      </c>
      <c r="F403" t="s">
        <v>2780</v>
      </c>
      <c r="G403">
        <v>6.2600000000000001E-10</v>
      </c>
      <c r="H403">
        <v>1.55E-6</v>
      </c>
    </row>
    <row r="404" spans="1:8">
      <c r="A404" t="s">
        <v>110</v>
      </c>
      <c r="B404" t="s">
        <v>115</v>
      </c>
      <c r="C404" t="s">
        <v>114</v>
      </c>
      <c r="D404">
        <v>4</v>
      </c>
      <c r="E404">
        <v>4</v>
      </c>
      <c r="F404" t="s">
        <v>112</v>
      </c>
      <c r="G404">
        <v>2.0099999999999999E-9</v>
      </c>
      <c r="H404">
        <v>3.32E-6</v>
      </c>
    </row>
    <row r="405" spans="1:8">
      <c r="A405" t="s">
        <v>110</v>
      </c>
      <c r="B405" t="s">
        <v>117</v>
      </c>
      <c r="C405" t="s">
        <v>116</v>
      </c>
      <c r="D405">
        <v>4</v>
      </c>
      <c r="E405">
        <v>4</v>
      </c>
      <c r="F405" t="s">
        <v>112</v>
      </c>
      <c r="G405">
        <v>2.0099999999999999E-9</v>
      </c>
      <c r="H405">
        <v>3.32E-6</v>
      </c>
    </row>
    <row r="406" spans="1:8">
      <c r="A406" t="s">
        <v>110</v>
      </c>
      <c r="B406" t="s">
        <v>2137</v>
      </c>
      <c r="C406" t="s">
        <v>1673</v>
      </c>
      <c r="D406">
        <v>761</v>
      </c>
      <c r="E406">
        <v>14</v>
      </c>
      <c r="F406" t="s">
        <v>2784</v>
      </c>
      <c r="G406">
        <v>2.0500000000000002E-9</v>
      </c>
      <c r="H406">
        <v>3.32E-6</v>
      </c>
    </row>
    <row r="407" spans="1:8">
      <c r="A407" t="s">
        <v>110</v>
      </c>
      <c r="B407" t="s">
        <v>113</v>
      </c>
      <c r="C407" t="s">
        <v>111</v>
      </c>
      <c r="D407">
        <v>5</v>
      </c>
      <c r="E407">
        <v>4</v>
      </c>
      <c r="F407" t="s">
        <v>112</v>
      </c>
      <c r="G407">
        <v>3.6100000000000001E-9</v>
      </c>
      <c r="H407">
        <v>3.58E-6</v>
      </c>
    </row>
    <row r="408" spans="1:8">
      <c r="A408" t="s">
        <v>110</v>
      </c>
      <c r="B408" t="s">
        <v>130</v>
      </c>
      <c r="C408" t="s">
        <v>129</v>
      </c>
      <c r="D408">
        <v>7</v>
      </c>
      <c r="E408">
        <v>4</v>
      </c>
      <c r="F408" t="s">
        <v>112</v>
      </c>
      <c r="G408">
        <v>9.4300000000000007E-9</v>
      </c>
      <c r="H408">
        <v>8.4999999999999999E-6</v>
      </c>
    </row>
    <row r="409" spans="1:8">
      <c r="A409" t="s">
        <v>110</v>
      </c>
      <c r="B409" t="s">
        <v>132</v>
      </c>
      <c r="C409" t="s">
        <v>131</v>
      </c>
      <c r="D409">
        <v>7</v>
      </c>
      <c r="E409">
        <v>4</v>
      </c>
      <c r="F409" t="s">
        <v>112</v>
      </c>
      <c r="G409">
        <v>9.4300000000000007E-9</v>
      </c>
      <c r="H409">
        <v>8.4999999999999999E-6</v>
      </c>
    </row>
    <row r="410" spans="1:8">
      <c r="A410" t="s">
        <v>110</v>
      </c>
      <c r="B410" t="s">
        <v>189</v>
      </c>
      <c r="C410" t="s">
        <v>187</v>
      </c>
      <c r="D410">
        <v>175</v>
      </c>
      <c r="E410">
        <v>8</v>
      </c>
      <c r="F410" t="s">
        <v>2806</v>
      </c>
      <c r="G410">
        <v>1.14E-8</v>
      </c>
      <c r="H410">
        <v>8.6600000000000001E-6</v>
      </c>
    </row>
    <row r="411" spans="1:8">
      <c r="A411" t="s">
        <v>110</v>
      </c>
      <c r="B411" t="s">
        <v>134</v>
      </c>
      <c r="C411" t="s">
        <v>133</v>
      </c>
      <c r="D411">
        <v>8</v>
      </c>
      <c r="E411">
        <v>4</v>
      </c>
      <c r="F411" t="s">
        <v>112</v>
      </c>
      <c r="G411">
        <v>1.4100000000000001E-8</v>
      </c>
      <c r="H411">
        <v>1.0000000000000001E-5</v>
      </c>
    </row>
    <row r="412" spans="1:8">
      <c r="A412" t="s">
        <v>110</v>
      </c>
      <c r="B412" t="s">
        <v>197</v>
      </c>
      <c r="C412" t="s">
        <v>195</v>
      </c>
      <c r="D412">
        <v>115</v>
      </c>
      <c r="E412">
        <v>7</v>
      </c>
      <c r="F412" t="s">
        <v>2807</v>
      </c>
      <c r="G412">
        <v>1.55E-8</v>
      </c>
      <c r="H412">
        <v>1.0200000000000001E-5</v>
      </c>
    </row>
    <row r="413" spans="1:8">
      <c r="A413" t="s">
        <v>110</v>
      </c>
      <c r="B413" t="s">
        <v>2161</v>
      </c>
      <c r="C413" t="s">
        <v>1690</v>
      </c>
      <c r="D413">
        <v>1649</v>
      </c>
      <c r="E413">
        <v>18</v>
      </c>
      <c r="F413" t="s">
        <v>2810</v>
      </c>
      <c r="G413">
        <v>2.0400000000000001E-8</v>
      </c>
      <c r="H413">
        <v>1.26E-5</v>
      </c>
    </row>
    <row r="414" spans="1:8">
      <c r="A414" t="s">
        <v>110</v>
      </c>
      <c r="B414" t="s">
        <v>136</v>
      </c>
      <c r="C414" t="s">
        <v>135</v>
      </c>
      <c r="D414">
        <v>9</v>
      </c>
      <c r="E414">
        <v>4</v>
      </c>
      <c r="F414" t="s">
        <v>112</v>
      </c>
      <c r="G414">
        <v>2.0400000000000001E-8</v>
      </c>
      <c r="H414">
        <v>1.26E-5</v>
      </c>
    </row>
    <row r="415" spans="1:8">
      <c r="A415" t="s">
        <v>110</v>
      </c>
      <c r="B415" t="s">
        <v>158</v>
      </c>
      <c r="C415" t="s">
        <v>157</v>
      </c>
      <c r="D415">
        <v>11</v>
      </c>
      <c r="E415">
        <v>4</v>
      </c>
      <c r="F415" t="s">
        <v>112</v>
      </c>
      <c r="G415">
        <v>3.8700000000000002E-8</v>
      </c>
      <c r="H415">
        <v>2.1299999999999999E-5</v>
      </c>
    </row>
    <row r="416" spans="1:8">
      <c r="A416" t="s">
        <v>110</v>
      </c>
      <c r="B416" t="s">
        <v>235</v>
      </c>
      <c r="C416" t="s">
        <v>234</v>
      </c>
      <c r="D416">
        <v>35</v>
      </c>
      <c r="E416">
        <v>5</v>
      </c>
      <c r="F416" t="s">
        <v>2816</v>
      </c>
      <c r="G416">
        <v>3.92E-8</v>
      </c>
      <c r="H416">
        <v>2.1299999999999999E-5</v>
      </c>
    </row>
    <row r="417" spans="1:8">
      <c r="A417" t="s">
        <v>110</v>
      </c>
      <c r="B417" t="s">
        <v>2170</v>
      </c>
      <c r="C417" t="s">
        <v>1694</v>
      </c>
      <c r="D417">
        <v>984</v>
      </c>
      <c r="E417">
        <v>14</v>
      </c>
      <c r="F417" t="s">
        <v>2819</v>
      </c>
      <c r="G417">
        <v>5.0400000000000001E-8</v>
      </c>
      <c r="H417">
        <v>2.5000000000000001E-5</v>
      </c>
    </row>
    <row r="418" spans="1:8">
      <c r="A418" t="s">
        <v>110</v>
      </c>
      <c r="B418" t="s">
        <v>160</v>
      </c>
      <c r="C418" t="s">
        <v>159</v>
      </c>
      <c r="D418">
        <v>12</v>
      </c>
      <c r="E418">
        <v>4</v>
      </c>
      <c r="F418" t="s">
        <v>112</v>
      </c>
      <c r="G418">
        <v>5.1599999999999999E-8</v>
      </c>
      <c r="H418">
        <v>2.5000000000000001E-5</v>
      </c>
    </row>
    <row r="419" spans="1:8">
      <c r="A419" t="s">
        <v>110</v>
      </c>
      <c r="B419" t="s">
        <v>162</v>
      </c>
      <c r="C419" t="s">
        <v>161</v>
      </c>
      <c r="D419">
        <v>12</v>
      </c>
      <c r="E419">
        <v>4</v>
      </c>
      <c r="F419" t="s">
        <v>112</v>
      </c>
      <c r="G419">
        <v>5.1599999999999999E-8</v>
      </c>
      <c r="H419">
        <v>2.5000000000000001E-5</v>
      </c>
    </row>
    <row r="420" spans="1:8">
      <c r="A420" t="s">
        <v>110</v>
      </c>
      <c r="B420" t="s">
        <v>216</v>
      </c>
      <c r="C420" t="s">
        <v>215</v>
      </c>
      <c r="D420">
        <v>215</v>
      </c>
      <c r="E420">
        <v>8</v>
      </c>
      <c r="F420" t="s">
        <v>2806</v>
      </c>
      <c r="G420">
        <v>5.2899999999999997E-8</v>
      </c>
      <c r="H420">
        <v>2.5000000000000001E-5</v>
      </c>
    </row>
    <row r="421" spans="1:8">
      <c r="A421" t="s">
        <v>110</v>
      </c>
      <c r="B421" t="s">
        <v>219</v>
      </c>
      <c r="C421" t="s">
        <v>217</v>
      </c>
      <c r="D421">
        <v>324</v>
      </c>
      <c r="E421">
        <v>9</v>
      </c>
      <c r="F421" t="s">
        <v>2825</v>
      </c>
      <c r="G421">
        <v>8.1299999999999993E-8</v>
      </c>
      <c r="H421">
        <v>3.2100000000000001E-5</v>
      </c>
    </row>
    <row r="422" spans="1:8">
      <c r="A422" t="s">
        <v>110</v>
      </c>
      <c r="B422" t="s">
        <v>167</v>
      </c>
      <c r="C422" t="s">
        <v>166</v>
      </c>
      <c r="D422">
        <v>15</v>
      </c>
      <c r="E422">
        <v>4</v>
      </c>
      <c r="F422" t="s">
        <v>112</v>
      </c>
      <c r="G422">
        <v>1.09E-7</v>
      </c>
      <c r="H422">
        <v>4.0099999999999999E-5</v>
      </c>
    </row>
    <row r="423" spans="1:8">
      <c r="A423" t="s">
        <v>110</v>
      </c>
      <c r="B423" t="s">
        <v>246</v>
      </c>
      <c r="C423" t="s">
        <v>245</v>
      </c>
      <c r="D423">
        <v>156</v>
      </c>
      <c r="E423">
        <v>7</v>
      </c>
      <c r="F423" t="s">
        <v>2829</v>
      </c>
      <c r="G423">
        <v>1.14E-7</v>
      </c>
      <c r="H423">
        <v>4.0500000000000002E-5</v>
      </c>
    </row>
    <row r="424" spans="1:8">
      <c r="A424" t="s">
        <v>110</v>
      </c>
      <c r="B424" t="s">
        <v>244</v>
      </c>
      <c r="C424" t="s">
        <v>242</v>
      </c>
      <c r="D424">
        <v>240</v>
      </c>
      <c r="E424">
        <v>8</v>
      </c>
      <c r="F424" t="s">
        <v>2830</v>
      </c>
      <c r="G424">
        <v>1.1999999999999999E-7</v>
      </c>
      <c r="H424">
        <v>4.1E-5</v>
      </c>
    </row>
    <row r="425" spans="1:8">
      <c r="A425" t="s">
        <v>110</v>
      </c>
      <c r="B425" t="s">
        <v>2176</v>
      </c>
      <c r="C425" t="s">
        <v>1699</v>
      </c>
      <c r="D425">
        <v>730</v>
      </c>
      <c r="E425">
        <v>12</v>
      </c>
      <c r="F425" t="s">
        <v>2831</v>
      </c>
      <c r="G425">
        <v>1.2200000000000001E-7</v>
      </c>
      <c r="H425">
        <v>4.1E-5</v>
      </c>
    </row>
    <row r="426" spans="1:8">
      <c r="A426" t="s">
        <v>110</v>
      </c>
      <c r="B426" t="s">
        <v>179</v>
      </c>
      <c r="C426" t="s">
        <v>178</v>
      </c>
      <c r="D426">
        <v>17</v>
      </c>
      <c r="E426">
        <v>4</v>
      </c>
      <c r="F426" t="s">
        <v>112</v>
      </c>
      <c r="G426">
        <v>1.68E-7</v>
      </c>
      <c r="H426">
        <v>5.0500000000000001E-5</v>
      </c>
    </row>
    <row r="427" spans="1:8">
      <c r="A427" t="s">
        <v>110</v>
      </c>
      <c r="B427" t="s">
        <v>2185</v>
      </c>
      <c r="C427" t="s">
        <v>1708</v>
      </c>
      <c r="D427">
        <v>357</v>
      </c>
      <c r="E427">
        <v>9</v>
      </c>
      <c r="F427" t="s">
        <v>2840</v>
      </c>
      <c r="G427">
        <v>1.8099999999999999E-7</v>
      </c>
      <c r="H427">
        <v>5.1400000000000003E-5</v>
      </c>
    </row>
    <row r="428" spans="1:8">
      <c r="A428" t="s">
        <v>110</v>
      </c>
      <c r="B428" t="s">
        <v>2186</v>
      </c>
      <c r="C428" t="s">
        <v>1709</v>
      </c>
      <c r="D428">
        <v>172</v>
      </c>
      <c r="E428">
        <v>7</v>
      </c>
      <c r="F428" t="s">
        <v>2841</v>
      </c>
      <c r="G428">
        <v>2.17E-7</v>
      </c>
      <c r="H428">
        <v>5.8100000000000003E-5</v>
      </c>
    </row>
    <row r="429" spans="1:8">
      <c r="A429" t="s">
        <v>110</v>
      </c>
      <c r="B429" t="s">
        <v>186</v>
      </c>
      <c r="C429" t="s">
        <v>185</v>
      </c>
      <c r="D429">
        <v>21</v>
      </c>
      <c r="E429">
        <v>4</v>
      </c>
      <c r="F429" t="s">
        <v>112</v>
      </c>
      <c r="G429">
        <v>3.53E-7</v>
      </c>
      <c r="H429">
        <v>8.9699999999999998E-5</v>
      </c>
    </row>
    <row r="430" spans="1:8">
      <c r="A430" t="s">
        <v>110</v>
      </c>
      <c r="B430" t="s">
        <v>194</v>
      </c>
      <c r="C430" t="s">
        <v>193</v>
      </c>
      <c r="D430">
        <v>22</v>
      </c>
      <c r="E430">
        <v>4</v>
      </c>
      <c r="F430" t="s">
        <v>112</v>
      </c>
      <c r="G430">
        <v>4.1600000000000002E-7</v>
      </c>
      <c r="H430">
        <v>1E-4</v>
      </c>
    </row>
    <row r="431" spans="1:8">
      <c r="A431" t="s">
        <v>110</v>
      </c>
      <c r="B431" t="s">
        <v>2202</v>
      </c>
      <c r="C431" t="s">
        <v>1720</v>
      </c>
      <c r="D431">
        <v>822</v>
      </c>
      <c r="E431">
        <v>12</v>
      </c>
      <c r="F431" t="s">
        <v>2859</v>
      </c>
      <c r="G431">
        <v>4.27E-7</v>
      </c>
      <c r="H431">
        <v>1E-4</v>
      </c>
    </row>
    <row r="432" spans="1:8">
      <c r="A432" t="s">
        <v>110</v>
      </c>
      <c r="B432" t="s">
        <v>2203</v>
      </c>
      <c r="C432" t="s">
        <v>1721</v>
      </c>
      <c r="D432">
        <v>527</v>
      </c>
      <c r="E432">
        <v>10</v>
      </c>
      <c r="F432" t="s">
        <v>2860</v>
      </c>
      <c r="G432">
        <v>4.5299999999999999E-7</v>
      </c>
      <c r="H432">
        <v>1E-4</v>
      </c>
    </row>
    <row r="433" spans="1:8">
      <c r="A433" t="s">
        <v>110</v>
      </c>
      <c r="B433" t="s">
        <v>2211</v>
      </c>
      <c r="C433" t="s">
        <v>1727</v>
      </c>
      <c r="D433">
        <v>858</v>
      </c>
      <c r="E433">
        <v>12</v>
      </c>
      <c r="F433" t="s">
        <v>2867</v>
      </c>
      <c r="G433">
        <v>6.6899999999999997E-7</v>
      </c>
      <c r="H433">
        <v>1.4999999999999999E-4</v>
      </c>
    </row>
    <row r="434" spans="1:8">
      <c r="A434" t="s">
        <v>110</v>
      </c>
      <c r="B434" t="s">
        <v>2221</v>
      </c>
      <c r="C434" t="s">
        <v>1735</v>
      </c>
      <c r="D434">
        <v>439</v>
      </c>
      <c r="E434">
        <v>9</v>
      </c>
      <c r="F434" t="s">
        <v>2878</v>
      </c>
      <c r="G434">
        <v>9.8599999999999996E-7</v>
      </c>
      <c r="H434">
        <v>2.1000000000000001E-4</v>
      </c>
    </row>
    <row r="435" spans="1:8">
      <c r="A435" t="s">
        <v>110</v>
      </c>
      <c r="B435" t="s">
        <v>2226</v>
      </c>
      <c r="C435" t="s">
        <v>1739</v>
      </c>
      <c r="D435">
        <v>136</v>
      </c>
      <c r="E435">
        <v>6</v>
      </c>
      <c r="F435" t="s">
        <v>2883</v>
      </c>
      <c r="G435">
        <v>1.0899999999999999E-6</v>
      </c>
      <c r="H435">
        <v>2.3000000000000001E-4</v>
      </c>
    </row>
    <row r="436" spans="1:8">
      <c r="A436" t="s">
        <v>110</v>
      </c>
      <c r="B436" t="s">
        <v>214</v>
      </c>
      <c r="C436" t="s">
        <v>212</v>
      </c>
      <c r="D436">
        <v>72</v>
      </c>
      <c r="E436">
        <v>5</v>
      </c>
      <c r="F436" t="s">
        <v>213</v>
      </c>
      <c r="G436">
        <v>1.1000000000000001E-6</v>
      </c>
      <c r="H436">
        <v>2.3000000000000001E-4</v>
      </c>
    </row>
    <row r="437" spans="1:8">
      <c r="A437" t="s">
        <v>110</v>
      </c>
      <c r="B437" t="s">
        <v>221</v>
      </c>
      <c r="C437" t="s">
        <v>220</v>
      </c>
      <c r="D437">
        <v>32</v>
      </c>
      <c r="E437">
        <v>4</v>
      </c>
      <c r="F437" t="s">
        <v>112</v>
      </c>
      <c r="G437">
        <v>1.61E-6</v>
      </c>
      <c r="H437">
        <v>3.1E-4</v>
      </c>
    </row>
    <row r="438" spans="1:8">
      <c r="A438" t="s">
        <v>110</v>
      </c>
      <c r="B438" t="s">
        <v>352</v>
      </c>
      <c r="C438" t="s">
        <v>72</v>
      </c>
      <c r="D438">
        <v>147</v>
      </c>
      <c r="E438">
        <v>6</v>
      </c>
      <c r="F438" t="s">
        <v>2896</v>
      </c>
      <c r="G438">
        <v>1.68E-6</v>
      </c>
      <c r="H438">
        <v>3.2000000000000003E-4</v>
      </c>
    </row>
    <row r="439" spans="1:8">
      <c r="A439" t="s">
        <v>110</v>
      </c>
      <c r="B439" t="s">
        <v>2247</v>
      </c>
      <c r="C439" t="s">
        <v>1751</v>
      </c>
      <c r="D439">
        <v>482</v>
      </c>
      <c r="E439">
        <v>9</v>
      </c>
      <c r="F439" t="s">
        <v>2904</v>
      </c>
      <c r="G439">
        <v>2.0999999999999998E-6</v>
      </c>
      <c r="H439">
        <v>3.8999999999999999E-4</v>
      </c>
    </row>
    <row r="440" spans="1:8">
      <c r="A440" t="s">
        <v>110</v>
      </c>
      <c r="B440" t="s">
        <v>2263</v>
      </c>
      <c r="C440" t="s">
        <v>1764</v>
      </c>
      <c r="D440">
        <v>508</v>
      </c>
      <c r="E440">
        <v>9</v>
      </c>
      <c r="F440" t="s">
        <v>2923</v>
      </c>
      <c r="G440">
        <v>3.1999999999999999E-6</v>
      </c>
      <c r="H440">
        <v>5.9000000000000003E-4</v>
      </c>
    </row>
    <row r="441" spans="1:8">
      <c r="A441" t="s">
        <v>110</v>
      </c>
      <c r="B441" t="s">
        <v>2275</v>
      </c>
      <c r="C441" t="s">
        <v>1774</v>
      </c>
      <c r="D441">
        <v>393</v>
      </c>
      <c r="E441">
        <v>8</v>
      </c>
      <c r="F441" t="s">
        <v>2936</v>
      </c>
      <c r="G441">
        <v>4.4599999999999996E-6</v>
      </c>
      <c r="H441">
        <v>7.9000000000000001E-4</v>
      </c>
    </row>
    <row r="442" spans="1:8">
      <c r="A442" t="s">
        <v>110</v>
      </c>
      <c r="B442" t="s">
        <v>2293</v>
      </c>
      <c r="C442" t="s">
        <v>1782</v>
      </c>
      <c r="D442">
        <v>187</v>
      </c>
      <c r="E442">
        <v>6</v>
      </c>
      <c r="F442" t="s">
        <v>2953</v>
      </c>
      <c r="G442">
        <v>6.4500000000000001E-6</v>
      </c>
      <c r="H442">
        <v>1.1000000000000001E-3</v>
      </c>
    </row>
    <row r="443" spans="1:8">
      <c r="A443" t="s">
        <v>110</v>
      </c>
      <c r="B443" t="s">
        <v>2298</v>
      </c>
      <c r="C443" t="s">
        <v>1787</v>
      </c>
      <c r="D443">
        <v>721</v>
      </c>
      <c r="E443">
        <v>10</v>
      </c>
      <c r="F443" t="s">
        <v>2958</v>
      </c>
      <c r="G443">
        <v>7.2099999999999996E-6</v>
      </c>
      <c r="H443">
        <v>1.1999999999999999E-3</v>
      </c>
    </row>
    <row r="444" spans="1:8">
      <c r="A444" t="s">
        <v>110</v>
      </c>
      <c r="B444" t="s">
        <v>2306</v>
      </c>
      <c r="C444" t="s">
        <v>1794</v>
      </c>
      <c r="D444">
        <v>1994</v>
      </c>
      <c r="E444">
        <v>16</v>
      </c>
      <c r="F444" t="s">
        <v>2965</v>
      </c>
      <c r="G444">
        <v>9.4700000000000008E-6</v>
      </c>
      <c r="H444">
        <v>1.6000000000000001E-3</v>
      </c>
    </row>
    <row r="445" spans="1:8">
      <c r="A445" t="s">
        <v>110</v>
      </c>
      <c r="B445" t="s">
        <v>2308</v>
      </c>
      <c r="C445" t="s">
        <v>1795</v>
      </c>
      <c r="D445">
        <v>203</v>
      </c>
      <c r="E445">
        <v>6</v>
      </c>
      <c r="F445" t="s">
        <v>2967</v>
      </c>
      <c r="G445">
        <v>1.0200000000000001E-5</v>
      </c>
      <c r="H445">
        <v>1.6999999999999999E-3</v>
      </c>
    </row>
    <row r="446" spans="1:8">
      <c r="A446" t="s">
        <v>110</v>
      </c>
      <c r="B446" t="s">
        <v>2323</v>
      </c>
      <c r="C446" t="s">
        <v>1805</v>
      </c>
      <c r="D446">
        <v>950</v>
      </c>
      <c r="E446">
        <v>11</v>
      </c>
      <c r="F446" t="s">
        <v>2978</v>
      </c>
      <c r="G446">
        <v>1.27E-5</v>
      </c>
      <c r="H446">
        <v>2.0999999999999999E-3</v>
      </c>
    </row>
    <row r="447" spans="1:8">
      <c r="A447" t="s">
        <v>110</v>
      </c>
      <c r="B447" t="s">
        <v>2325</v>
      </c>
      <c r="C447" t="s">
        <v>1807</v>
      </c>
      <c r="D447">
        <v>212</v>
      </c>
      <c r="E447">
        <v>6</v>
      </c>
      <c r="F447" t="s">
        <v>2980</v>
      </c>
      <c r="G447">
        <v>1.29E-5</v>
      </c>
      <c r="H447">
        <v>2.0999999999999999E-3</v>
      </c>
    </row>
    <row r="448" spans="1:8">
      <c r="A448" t="s">
        <v>110</v>
      </c>
      <c r="B448" t="s">
        <v>2324</v>
      </c>
      <c r="C448" t="s">
        <v>1806</v>
      </c>
      <c r="D448">
        <v>122</v>
      </c>
      <c r="E448">
        <v>5</v>
      </c>
      <c r="F448" t="s">
        <v>2979</v>
      </c>
      <c r="G448">
        <v>1.2999999999999999E-5</v>
      </c>
      <c r="H448">
        <v>2.0999999999999999E-3</v>
      </c>
    </row>
    <row r="449" spans="1:8">
      <c r="A449" t="s">
        <v>110</v>
      </c>
      <c r="B449" t="s">
        <v>2344</v>
      </c>
      <c r="C449" t="s">
        <v>1822</v>
      </c>
      <c r="D449">
        <v>18</v>
      </c>
      <c r="E449">
        <v>3</v>
      </c>
      <c r="F449" t="s">
        <v>2996</v>
      </c>
      <c r="G449">
        <v>1.66E-5</v>
      </c>
      <c r="H449">
        <v>2.5999999999999999E-3</v>
      </c>
    </row>
    <row r="450" spans="1:8">
      <c r="A450" t="s">
        <v>110</v>
      </c>
      <c r="B450" t="s">
        <v>2358</v>
      </c>
      <c r="C450" t="s">
        <v>1836</v>
      </c>
      <c r="D450">
        <v>1638</v>
      </c>
      <c r="E450">
        <v>14</v>
      </c>
      <c r="F450" t="s">
        <v>3008</v>
      </c>
      <c r="G450">
        <v>2.05E-5</v>
      </c>
      <c r="H450">
        <v>3.0999999999999999E-3</v>
      </c>
    </row>
    <row r="451" spans="1:8">
      <c r="A451" t="s">
        <v>110</v>
      </c>
      <c r="B451" t="s">
        <v>2357</v>
      </c>
      <c r="C451" t="s">
        <v>1835</v>
      </c>
      <c r="D451">
        <v>2644</v>
      </c>
      <c r="E451">
        <v>18</v>
      </c>
      <c r="F451" t="s">
        <v>3007</v>
      </c>
      <c r="G451">
        <v>2.0599999999999999E-5</v>
      </c>
      <c r="H451">
        <v>3.0999999999999999E-3</v>
      </c>
    </row>
    <row r="452" spans="1:8">
      <c r="A452" t="s">
        <v>110</v>
      </c>
      <c r="B452" t="s">
        <v>2356</v>
      </c>
      <c r="C452" t="s">
        <v>1834</v>
      </c>
      <c r="D452">
        <v>644</v>
      </c>
      <c r="E452">
        <v>9</v>
      </c>
      <c r="F452" t="s">
        <v>3006</v>
      </c>
      <c r="G452">
        <v>2.09E-5</v>
      </c>
      <c r="H452">
        <v>3.0999999999999999E-3</v>
      </c>
    </row>
    <row r="453" spans="1:8">
      <c r="A453" t="s">
        <v>110</v>
      </c>
      <c r="B453" t="s">
        <v>2359</v>
      </c>
      <c r="C453" t="s">
        <v>1837</v>
      </c>
      <c r="D453">
        <v>2389</v>
      </c>
      <c r="E453">
        <v>17</v>
      </c>
      <c r="F453" t="s">
        <v>3009</v>
      </c>
      <c r="G453">
        <v>2.19E-5</v>
      </c>
      <c r="H453">
        <v>3.0999999999999999E-3</v>
      </c>
    </row>
    <row r="454" spans="1:8">
      <c r="A454" t="s">
        <v>110</v>
      </c>
      <c r="B454" t="s">
        <v>2364</v>
      </c>
      <c r="C454" t="s">
        <v>1842</v>
      </c>
      <c r="D454">
        <v>1428</v>
      </c>
      <c r="E454">
        <v>13</v>
      </c>
      <c r="F454" t="s">
        <v>3013</v>
      </c>
      <c r="G454">
        <v>2.2799999999999999E-5</v>
      </c>
      <c r="H454">
        <v>3.2000000000000002E-3</v>
      </c>
    </row>
    <row r="455" spans="1:8">
      <c r="A455" t="s">
        <v>110</v>
      </c>
      <c r="B455" t="s">
        <v>2379</v>
      </c>
      <c r="C455" t="s">
        <v>1852</v>
      </c>
      <c r="D455">
        <v>841</v>
      </c>
      <c r="E455">
        <v>10</v>
      </c>
      <c r="F455" t="s">
        <v>3024</v>
      </c>
      <c r="G455">
        <v>2.69E-5</v>
      </c>
      <c r="H455">
        <v>3.7000000000000002E-3</v>
      </c>
    </row>
    <row r="456" spans="1:8">
      <c r="A456" t="s">
        <v>110</v>
      </c>
      <c r="B456" t="s">
        <v>2378</v>
      </c>
      <c r="C456" t="s">
        <v>1851</v>
      </c>
      <c r="D456">
        <v>1920</v>
      </c>
      <c r="E456">
        <v>15</v>
      </c>
      <c r="F456" t="s">
        <v>3023</v>
      </c>
      <c r="G456">
        <v>2.73E-5</v>
      </c>
      <c r="H456">
        <v>3.7000000000000002E-3</v>
      </c>
    </row>
    <row r="457" spans="1:8">
      <c r="A457" t="s">
        <v>110</v>
      </c>
      <c r="B457" t="s">
        <v>2382</v>
      </c>
      <c r="C457" t="s">
        <v>1855</v>
      </c>
      <c r="D457">
        <v>145</v>
      </c>
      <c r="E457">
        <v>5</v>
      </c>
      <c r="F457" t="s">
        <v>3027</v>
      </c>
      <c r="G457">
        <v>2.9E-5</v>
      </c>
      <c r="H457">
        <v>3.8999999999999998E-3</v>
      </c>
    </row>
    <row r="458" spans="1:8">
      <c r="A458" t="s">
        <v>110</v>
      </c>
      <c r="B458" t="s">
        <v>2381</v>
      </c>
      <c r="C458" t="s">
        <v>1854</v>
      </c>
      <c r="D458">
        <v>2181</v>
      </c>
      <c r="E458">
        <v>16</v>
      </c>
      <c r="F458" t="s">
        <v>3026</v>
      </c>
      <c r="G458">
        <v>2.9099999999999999E-5</v>
      </c>
      <c r="H458">
        <v>3.8999999999999998E-3</v>
      </c>
    </row>
    <row r="459" spans="1:8">
      <c r="A459" t="s">
        <v>110</v>
      </c>
      <c r="B459" t="s">
        <v>2397</v>
      </c>
      <c r="C459" t="s">
        <v>1864</v>
      </c>
      <c r="D459">
        <v>154</v>
      </c>
      <c r="E459">
        <v>5</v>
      </c>
      <c r="F459" t="s">
        <v>3041</v>
      </c>
      <c r="G459">
        <v>3.8300000000000003E-5</v>
      </c>
      <c r="H459">
        <v>4.8999999999999998E-3</v>
      </c>
    </row>
    <row r="460" spans="1:8">
      <c r="A460" t="s">
        <v>110</v>
      </c>
      <c r="B460" t="s">
        <v>2407</v>
      </c>
      <c r="C460" t="s">
        <v>1871</v>
      </c>
      <c r="D460">
        <v>157</v>
      </c>
      <c r="E460">
        <v>5</v>
      </c>
      <c r="F460" t="s">
        <v>2777</v>
      </c>
      <c r="G460">
        <v>4.1900000000000002E-5</v>
      </c>
      <c r="H460">
        <v>5.3E-3</v>
      </c>
    </row>
    <row r="461" spans="1:8">
      <c r="A461" t="s">
        <v>110</v>
      </c>
      <c r="B461" t="s">
        <v>2422</v>
      </c>
      <c r="C461" t="s">
        <v>1883</v>
      </c>
      <c r="D461">
        <v>908</v>
      </c>
      <c r="E461">
        <v>10</v>
      </c>
      <c r="F461" t="s">
        <v>3063</v>
      </c>
      <c r="G461">
        <v>5.13E-5</v>
      </c>
      <c r="H461">
        <v>6.4000000000000003E-3</v>
      </c>
    </row>
    <row r="462" spans="1:8">
      <c r="A462" t="s">
        <v>110</v>
      </c>
      <c r="B462" t="s">
        <v>2433</v>
      </c>
      <c r="C462" t="s">
        <v>1891</v>
      </c>
      <c r="D462">
        <v>2573</v>
      </c>
      <c r="E462">
        <v>17</v>
      </c>
      <c r="F462" t="s">
        <v>3071</v>
      </c>
      <c r="G462">
        <v>5.7299999999999997E-5</v>
      </c>
      <c r="H462">
        <v>7.0000000000000001E-3</v>
      </c>
    </row>
    <row r="463" spans="1:8">
      <c r="A463" t="s">
        <v>110</v>
      </c>
      <c r="B463" t="s">
        <v>2460</v>
      </c>
      <c r="C463" t="s">
        <v>1908</v>
      </c>
      <c r="D463">
        <v>292</v>
      </c>
      <c r="E463">
        <v>6</v>
      </c>
      <c r="F463" t="s">
        <v>3088</v>
      </c>
      <c r="G463">
        <v>7.4400000000000006E-5</v>
      </c>
      <c r="H463">
        <v>8.8000000000000005E-3</v>
      </c>
    </row>
    <row r="464" spans="1:8">
      <c r="A464" t="s">
        <v>110</v>
      </c>
      <c r="B464" t="s">
        <v>2464</v>
      </c>
      <c r="C464" t="s">
        <v>1912</v>
      </c>
      <c r="D464">
        <v>5134</v>
      </c>
      <c r="E464">
        <v>25</v>
      </c>
      <c r="F464" t="s">
        <v>3091</v>
      </c>
      <c r="G464">
        <v>7.8899999999999993E-5</v>
      </c>
      <c r="H464">
        <v>9.1999999999999998E-3</v>
      </c>
    </row>
    <row r="465" spans="1:8">
      <c r="A465" t="s">
        <v>110</v>
      </c>
      <c r="B465" t="s">
        <v>2465</v>
      </c>
      <c r="C465" t="s">
        <v>1913</v>
      </c>
      <c r="D465">
        <v>434</v>
      </c>
      <c r="E465">
        <v>7</v>
      </c>
      <c r="F465" t="s">
        <v>3092</v>
      </c>
      <c r="G465">
        <v>8.0099999999999995E-5</v>
      </c>
      <c r="H465">
        <v>9.1999999999999998E-3</v>
      </c>
    </row>
    <row r="466" spans="1:8">
      <c r="A466" t="s">
        <v>110</v>
      </c>
      <c r="B466" t="s">
        <v>2466</v>
      </c>
      <c r="C466" t="s">
        <v>1914</v>
      </c>
      <c r="D466">
        <v>92</v>
      </c>
      <c r="E466">
        <v>4</v>
      </c>
      <c r="F466" t="s">
        <v>3093</v>
      </c>
      <c r="G466">
        <v>8.1799999999999996E-5</v>
      </c>
      <c r="H466">
        <v>9.2999999999999992E-3</v>
      </c>
    </row>
    <row r="467" spans="1:8">
      <c r="A467" t="s">
        <v>110</v>
      </c>
      <c r="B467" t="s">
        <v>2467</v>
      </c>
      <c r="C467" t="s">
        <v>1915</v>
      </c>
      <c r="D467">
        <v>4</v>
      </c>
      <c r="E467">
        <v>2</v>
      </c>
      <c r="F467" t="s">
        <v>3094</v>
      </c>
      <c r="G467">
        <v>8.3800000000000004E-5</v>
      </c>
      <c r="H467">
        <v>9.4000000000000004E-3</v>
      </c>
    </row>
    <row r="468" spans="1:8">
      <c r="A468" t="s">
        <v>110</v>
      </c>
      <c r="B468" t="s">
        <v>2475</v>
      </c>
      <c r="C468" t="s">
        <v>1920</v>
      </c>
      <c r="D468">
        <v>33</v>
      </c>
      <c r="E468">
        <v>3</v>
      </c>
      <c r="F468" t="s">
        <v>3001</v>
      </c>
      <c r="G468">
        <v>8.7100000000000003E-5</v>
      </c>
      <c r="H468">
        <v>9.7000000000000003E-3</v>
      </c>
    </row>
    <row r="469" spans="1:8">
      <c r="A469" t="s">
        <v>110</v>
      </c>
      <c r="B469" t="s">
        <v>2488</v>
      </c>
      <c r="C469" t="s">
        <v>1929</v>
      </c>
      <c r="D469">
        <v>96</v>
      </c>
      <c r="E469">
        <v>4</v>
      </c>
      <c r="F469" t="s">
        <v>3030</v>
      </c>
      <c r="G469">
        <v>9.59E-5</v>
      </c>
      <c r="H469">
        <v>1.06E-2</v>
      </c>
    </row>
    <row r="470" spans="1:8">
      <c r="A470" t="s">
        <v>110</v>
      </c>
      <c r="B470" t="s">
        <v>2498</v>
      </c>
      <c r="C470" t="s">
        <v>1936</v>
      </c>
      <c r="D470">
        <v>36</v>
      </c>
      <c r="E470">
        <v>3</v>
      </c>
      <c r="F470" t="s">
        <v>3111</v>
      </c>
      <c r="G470">
        <v>1.1E-4</v>
      </c>
      <c r="H470">
        <v>1.1900000000000001E-2</v>
      </c>
    </row>
    <row r="471" spans="1:8">
      <c r="A471" t="s">
        <v>110</v>
      </c>
      <c r="B471" t="s">
        <v>2499</v>
      </c>
      <c r="C471" t="s">
        <v>1937</v>
      </c>
      <c r="D471">
        <v>100</v>
      </c>
      <c r="E471">
        <v>4</v>
      </c>
      <c r="F471" t="s">
        <v>3112</v>
      </c>
      <c r="G471">
        <v>1.1E-4</v>
      </c>
      <c r="H471">
        <v>1.1900000000000001E-2</v>
      </c>
    </row>
    <row r="472" spans="1:8">
      <c r="A472" t="s">
        <v>110</v>
      </c>
      <c r="B472" t="s">
        <v>2500</v>
      </c>
      <c r="C472" t="s">
        <v>1938</v>
      </c>
      <c r="D472">
        <v>314</v>
      </c>
      <c r="E472">
        <v>6</v>
      </c>
      <c r="F472" t="s">
        <v>3113</v>
      </c>
      <c r="G472">
        <v>1.1E-4</v>
      </c>
      <c r="H472">
        <v>1.1900000000000001E-2</v>
      </c>
    </row>
    <row r="473" spans="1:8">
      <c r="A473" t="s">
        <v>110</v>
      </c>
      <c r="B473" t="s">
        <v>2501</v>
      </c>
      <c r="C473" t="s">
        <v>1939</v>
      </c>
      <c r="D473">
        <v>196</v>
      </c>
      <c r="E473">
        <v>5</v>
      </c>
      <c r="F473" t="s">
        <v>3114</v>
      </c>
      <c r="G473">
        <v>1.2E-4</v>
      </c>
      <c r="H473">
        <v>1.2E-2</v>
      </c>
    </row>
    <row r="474" spans="1:8">
      <c r="A474" t="s">
        <v>110</v>
      </c>
      <c r="B474" t="s">
        <v>2502</v>
      </c>
      <c r="C474" t="s">
        <v>1940</v>
      </c>
      <c r="D474">
        <v>1673</v>
      </c>
      <c r="E474">
        <v>13</v>
      </c>
      <c r="F474" t="s">
        <v>3115</v>
      </c>
      <c r="G474">
        <v>1.2E-4</v>
      </c>
      <c r="H474">
        <v>1.2E-2</v>
      </c>
    </row>
    <row r="475" spans="1:8">
      <c r="A475" t="s">
        <v>110</v>
      </c>
      <c r="B475" t="s">
        <v>432</v>
      </c>
      <c r="C475" t="s">
        <v>430</v>
      </c>
      <c r="D475">
        <v>5</v>
      </c>
      <c r="E475">
        <v>2</v>
      </c>
      <c r="F475" t="s">
        <v>431</v>
      </c>
      <c r="G475">
        <v>1.2E-4</v>
      </c>
      <c r="H475">
        <v>1.2E-2</v>
      </c>
    </row>
    <row r="476" spans="1:8">
      <c r="A476" t="s">
        <v>110</v>
      </c>
      <c r="B476" t="s">
        <v>2507</v>
      </c>
      <c r="C476" t="s">
        <v>1945</v>
      </c>
      <c r="D476">
        <v>38</v>
      </c>
      <c r="E476">
        <v>3</v>
      </c>
      <c r="F476" t="s">
        <v>3121</v>
      </c>
      <c r="G476">
        <v>1.2999999999999999E-4</v>
      </c>
      <c r="H476">
        <v>1.29E-2</v>
      </c>
    </row>
    <row r="477" spans="1:8">
      <c r="A477" t="s">
        <v>110</v>
      </c>
      <c r="B477" t="s">
        <v>2510</v>
      </c>
      <c r="C477" t="s">
        <v>1947</v>
      </c>
      <c r="D477">
        <v>473</v>
      </c>
      <c r="E477">
        <v>7</v>
      </c>
      <c r="F477" t="s">
        <v>3123</v>
      </c>
      <c r="G477">
        <v>1.3999999999999999E-4</v>
      </c>
      <c r="H477">
        <v>1.35E-2</v>
      </c>
    </row>
    <row r="478" spans="1:8">
      <c r="A478" t="s">
        <v>110</v>
      </c>
      <c r="B478" t="s">
        <v>2511</v>
      </c>
      <c r="C478" t="s">
        <v>1948</v>
      </c>
      <c r="D478">
        <v>39</v>
      </c>
      <c r="E478">
        <v>3</v>
      </c>
      <c r="F478" t="s">
        <v>3001</v>
      </c>
      <c r="G478">
        <v>1.3999999999999999E-4</v>
      </c>
      <c r="H478">
        <v>1.3599999999999999E-2</v>
      </c>
    </row>
    <row r="479" spans="1:8">
      <c r="A479" t="s">
        <v>110</v>
      </c>
      <c r="B479" t="s">
        <v>2520</v>
      </c>
      <c r="C479" t="s">
        <v>1956</v>
      </c>
      <c r="D479">
        <v>1254</v>
      </c>
      <c r="E479">
        <v>11</v>
      </c>
      <c r="F479" t="s">
        <v>3131</v>
      </c>
      <c r="G479">
        <v>1.6000000000000001E-4</v>
      </c>
      <c r="H479">
        <v>1.5100000000000001E-2</v>
      </c>
    </row>
    <row r="480" spans="1:8">
      <c r="A480" t="s">
        <v>110</v>
      </c>
      <c r="B480" t="s">
        <v>2540</v>
      </c>
      <c r="C480" t="s">
        <v>1971</v>
      </c>
      <c r="D480">
        <v>114</v>
      </c>
      <c r="E480">
        <v>4</v>
      </c>
      <c r="F480" t="s">
        <v>3146</v>
      </c>
      <c r="G480">
        <v>1.8000000000000001E-4</v>
      </c>
      <c r="H480">
        <v>1.7299999999999999E-2</v>
      </c>
    </row>
    <row r="481" spans="1:8">
      <c r="A481" t="s">
        <v>110</v>
      </c>
      <c r="B481" t="s">
        <v>2549</v>
      </c>
      <c r="C481" t="s">
        <v>1980</v>
      </c>
      <c r="D481">
        <v>673</v>
      </c>
      <c r="E481">
        <v>8</v>
      </c>
      <c r="F481" t="s">
        <v>3154</v>
      </c>
      <c r="G481">
        <v>1.9000000000000001E-4</v>
      </c>
      <c r="H481">
        <v>1.8200000000000001E-2</v>
      </c>
    </row>
    <row r="482" spans="1:8">
      <c r="A482" t="s">
        <v>110</v>
      </c>
      <c r="B482" t="s">
        <v>2564</v>
      </c>
      <c r="C482" t="s">
        <v>1988</v>
      </c>
      <c r="D482">
        <v>221</v>
      </c>
      <c r="E482">
        <v>5</v>
      </c>
      <c r="F482" t="s">
        <v>3161</v>
      </c>
      <c r="G482">
        <v>2.0000000000000001E-4</v>
      </c>
      <c r="H482">
        <v>1.8800000000000001E-2</v>
      </c>
    </row>
    <row r="483" spans="1:8">
      <c r="A483" t="s">
        <v>110</v>
      </c>
      <c r="B483" t="s">
        <v>2565</v>
      </c>
      <c r="C483" t="s">
        <v>1989</v>
      </c>
      <c r="D483">
        <v>222</v>
      </c>
      <c r="E483">
        <v>5</v>
      </c>
      <c r="F483" t="s">
        <v>3162</v>
      </c>
      <c r="G483">
        <v>2.1000000000000001E-4</v>
      </c>
      <c r="H483">
        <v>1.9E-2</v>
      </c>
    </row>
    <row r="484" spans="1:8">
      <c r="A484" t="s">
        <v>110</v>
      </c>
      <c r="B484" t="s">
        <v>2583</v>
      </c>
      <c r="C484" t="s">
        <v>2002</v>
      </c>
      <c r="D484">
        <v>228</v>
      </c>
      <c r="E484">
        <v>5</v>
      </c>
      <c r="F484" t="s">
        <v>3172</v>
      </c>
      <c r="G484">
        <v>2.3000000000000001E-4</v>
      </c>
      <c r="H484">
        <v>2.1100000000000001E-2</v>
      </c>
    </row>
    <row r="485" spans="1:8">
      <c r="A485" t="s">
        <v>110</v>
      </c>
      <c r="B485" t="s">
        <v>2589</v>
      </c>
      <c r="C485" t="s">
        <v>2008</v>
      </c>
      <c r="D485">
        <v>894</v>
      </c>
      <c r="E485">
        <v>9</v>
      </c>
      <c r="F485" t="s">
        <v>3177</v>
      </c>
      <c r="G485">
        <v>2.5000000000000001E-4</v>
      </c>
      <c r="H485">
        <v>2.24E-2</v>
      </c>
    </row>
    <row r="486" spans="1:8">
      <c r="A486" t="s">
        <v>110</v>
      </c>
      <c r="B486" t="s">
        <v>2590</v>
      </c>
      <c r="C486" t="s">
        <v>2009</v>
      </c>
      <c r="D486">
        <v>124</v>
      </c>
      <c r="E486">
        <v>4</v>
      </c>
      <c r="F486" t="s">
        <v>3146</v>
      </c>
      <c r="G486">
        <v>2.5000000000000001E-4</v>
      </c>
      <c r="H486">
        <v>2.24E-2</v>
      </c>
    </row>
    <row r="487" spans="1:8">
      <c r="A487" t="s">
        <v>110</v>
      </c>
      <c r="B487" t="s">
        <v>2629</v>
      </c>
      <c r="C487" t="s">
        <v>2040</v>
      </c>
      <c r="D487">
        <v>132</v>
      </c>
      <c r="E487">
        <v>4</v>
      </c>
      <c r="F487" t="s">
        <v>3204</v>
      </c>
      <c r="G487">
        <v>3.1E-4</v>
      </c>
      <c r="H487">
        <v>2.7699999999999999E-2</v>
      </c>
    </row>
    <row r="488" spans="1:8">
      <c r="A488" t="s">
        <v>110</v>
      </c>
      <c r="B488" t="s">
        <v>2630</v>
      </c>
      <c r="C488" t="s">
        <v>2041</v>
      </c>
      <c r="D488">
        <v>245</v>
      </c>
      <c r="E488">
        <v>5</v>
      </c>
      <c r="F488" t="s">
        <v>3205</v>
      </c>
      <c r="G488">
        <v>3.2000000000000003E-4</v>
      </c>
      <c r="H488">
        <v>2.7900000000000001E-2</v>
      </c>
    </row>
    <row r="489" spans="1:8">
      <c r="A489" t="s">
        <v>110</v>
      </c>
      <c r="B489" t="s">
        <v>2652</v>
      </c>
      <c r="C489" t="s">
        <v>2058</v>
      </c>
      <c r="D489">
        <v>1154</v>
      </c>
      <c r="E489">
        <v>10</v>
      </c>
      <c r="F489" t="s">
        <v>3224</v>
      </c>
      <c r="G489">
        <v>3.6000000000000002E-4</v>
      </c>
      <c r="H489">
        <v>3.1E-2</v>
      </c>
    </row>
    <row r="490" spans="1:8">
      <c r="A490" t="s">
        <v>110</v>
      </c>
      <c r="B490" t="s">
        <v>2674</v>
      </c>
      <c r="C490" t="s">
        <v>2077</v>
      </c>
      <c r="D490">
        <v>58</v>
      </c>
      <c r="E490">
        <v>3</v>
      </c>
      <c r="F490" t="s">
        <v>3235</v>
      </c>
      <c r="G490">
        <v>4.2000000000000002E-4</v>
      </c>
      <c r="H490">
        <v>3.5700000000000003E-2</v>
      </c>
    </row>
    <row r="491" spans="1:8">
      <c r="A491" t="s">
        <v>110</v>
      </c>
      <c r="B491" t="s">
        <v>2676</v>
      </c>
      <c r="C491" t="s">
        <v>2079</v>
      </c>
      <c r="D491">
        <v>11</v>
      </c>
      <c r="E491">
        <v>2</v>
      </c>
      <c r="F491" t="s">
        <v>3011</v>
      </c>
      <c r="G491">
        <v>4.2999999999999999E-4</v>
      </c>
      <c r="H491">
        <v>3.6200000000000003E-2</v>
      </c>
    </row>
    <row r="492" spans="1:8">
      <c r="A492" t="s">
        <v>110</v>
      </c>
      <c r="B492" t="s">
        <v>2686</v>
      </c>
      <c r="C492" t="s">
        <v>2083</v>
      </c>
      <c r="D492">
        <v>267</v>
      </c>
      <c r="E492">
        <v>5</v>
      </c>
      <c r="F492" t="s">
        <v>3242</v>
      </c>
      <c r="G492">
        <v>4.6999999999999999E-4</v>
      </c>
      <c r="H492">
        <v>3.9300000000000002E-2</v>
      </c>
    </row>
    <row r="493" spans="1:8">
      <c r="A493" t="s">
        <v>110</v>
      </c>
      <c r="B493" t="s">
        <v>2693</v>
      </c>
      <c r="C493" t="s">
        <v>2089</v>
      </c>
      <c r="D493">
        <v>269</v>
      </c>
      <c r="E493">
        <v>5</v>
      </c>
      <c r="F493" t="s">
        <v>3246</v>
      </c>
      <c r="G493">
        <v>4.8999999999999998E-4</v>
      </c>
      <c r="H493">
        <v>4.0099999999999997E-2</v>
      </c>
    </row>
    <row r="494" spans="1:8">
      <c r="A494" t="s">
        <v>110</v>
      </c>
      <c r="B494" t="s">
        <v>2715</v>
      </c>
      <c r="C494" t="s">
        <v>2109</v>
      </c>
      <c r="D494">
        <v>156</v>
      </c>
      <c r="E494">
        <v>4</v>
      </c>
      <c r="F494" t="s">
        <v>3204</v>
      </c>
      <c r="G494">
        <v>5.8E-4</v>
      </c>
      <c r="H494">
        <v>4.6300000000000001E-2</v>
      </c>
    </row>
    <row r="495" spans="1:8">
      <c r="A495" t="s">
        <v>110</v>
      </c>
      <c r="B495" t="s">
        <v>2716</v>
      </c>
      <c r="C495" t="s">
        <v>2110</v>
      </c>
      <c r="D495">
        <v>13</v>
      </c>
      <c r="E495">
        <v>2</v>
      </c>
      <c r="F495" t="s">
        <v>3011</v>
      </c>
      <c r="G495">
        <v>5.8E-4</v>
      </c>
      <c r="H495">
        <v>4.6300000000000001E-2</v>
      </c>
    </row>
    <row r="496" spans="1:8">
      <c r="A496" t="s">
        <v>310</v>
      </c>
      <c r="B496" t="s">
        <v>313</v>
      </c>
      <c r="C496" t="s">
        <v>312</v>
      </c>
      <c r="D496">
        <v>28</v>
      </c>
      <c r="E496">
        <v>4</v>
      </c>
      <c r="F496" t="s">
        <v>283</v>
      </c>
      <c r="G496">
        <v>9.9099999999999991E-7</v>
      </c>
      <c r="H496">
        <v>3.3999999999999998E-3</v>
      </c>
    </row>
    <row r="497" spans="1:8">
      <c r="A497" t="s">
        <v>310</v>
      </c>
      <c r="B497" t="s">
        <v>316</v>
      </c>
      <c r="C497" t="s">
        <v>314</v>
      </c>
      <c r="D497">
        <v>6</v>
      </c>
      <c r="E497">
        <v>3</v>
      </c>
      <c r="F497" t="s">
        <v>315</v>
      </c>
      <c r="G497">
        <v>1.0699999999999999E-6</v>
      </c>
      <c r="H497">
        <v>3.3999999999999998E-3</v>
      </c>
    </row>
    <row r="498" spans="1:8">
      <c r="A498" t="s">
        <v>310</v>
      </c>
      <c r="B498" t="s">
        <v>311</v>
      </c>
      <c r="C498" t="s">
        <v>223</v>
      </c>
      <c r="D498">
        <v>72</v>
      </c>
      <c r="E498">
        <v>5</v>
      </c>
      <c r="F498" t="s">
        <v>41</v>
      </c>
      <c r="G498">
        <v>1.1000000000000001E-6</v>
      </c>
      <c r="H498">
        <v>3.3999999999999998E-3</v>
      </c>
    </row>
    <row r="499" spans="1:8">
      <c r="A499" t="s">
        <v>310</v>
      </c>
      <c r="B499" t="s">
        <v>448</v>
      </c>
      <c r="C499" t="s">
        <v>443</v>
      </c>
      <c r="D499">
        <v>25</v>
      </c>
      <c r="E499">
        <v>3</v>
      </c>
      <c r="F499" t="s">
        <v>444</v>
      </c>
      <c r="G499">
        <v>4.0500000000000002E-5</v>
      </c>
      <c r="H499">
        <v>3.49E-2</v>
      </c>
    </row>
    <row r="500" spans="1:8">
      <c r="A500" t="s">
        <v>0</v>
      </c>
      <c r="B500" t="s">
        <v>3</v>
      </c>
      <c r="C500" t="s">
        <v>1</v>
      </c>
      <c r="D500">
        <v>127</v>
      </c>
      <c r="E500">
        <v>13</v>
      </c>
      <c r="F500" t="s">
        <v>2735</v>
      </c>
      <c r="G500">
        <v>8.0899999999999993E-18</v>
      </c>
      <c r="H500">
        <v>1.7599999999999999E-14</v>
      </c>
    </row>
    <row r="501" spans="1:8">
      <c r="A501" t="s">
        <v>0</v>
      </c>
      <c r="B501" t="s">
        <v>2127</v>
      </c>
      <c r="C501" t="s">
        <v>1664</v>
      </c>
      <c r="D501">
        <v>1087</v>
      </c>
      <c r="E501">
        <v>21</v>
      </c>
      <c r="F501" t="s">
        <v>2747</v>
      </c>
      <c r="G501">
        <v>1.58E-14</v>
      </c>
      <c r="H501">
        <v>1.1400000000000001E-11</v>
      </c>
    </row>
    <row r="502" spans="1:8">
      <c r="A502" t="s">
        <v>0</v>
      </c>
      <c r="B502" t="s">
        <v>125</v>
      </c>
      <c r="C502" t="s">
        <v>123</v>
      </c>
      <c r="D502">
        <v>1956</v>
      </c>
      <c r="E502">
        <v>25</v>
      </c>
      <c r="F502" t="s">
        <v>2751</v>
      </c>
      <c r="G502">
        <v>1.8100000000000001E-13</v>
      </c>
      <c r="H502">
        <v>9.8199999999999994E-11</v>
      </c>
    </row>
    <row r="503" spans="1:8">
      <c r="A503" t="s">
        <v>0</v>
      </c>
      <c r="B503" t="s">
        <v>165</v>
      </c>
      <c r="C503" t="s">
        <v>163</v>
      </c>
      <c r="D503">
        <v>1025</v>
      </c>
      <c r="E503">
        <v>18</v>
      </c>
      <c r="F503" t="s">
        <v>2757</v>
      </c>
      <c r="G503">
        <v>1.0499999999999999E-11</v>
      </c>
      <c r="H503">
        <v>4.5800000000000003E-9</v>
      </c>
    </row>
    <row r="504" spans="1:8">
      <c r="A504" t="s">
        <v>0</v>
      </c>
      <c r="B504" t="s">
        <v>25</v>
      </c>
      <c r="C504" t="s">
        <v>23</v>
      </c>
      <c r="D504">
        <v>6</v>
      </c>
      <c r="E504">
        <v>5</v>
      </c>
      <c r="F504" t="s">
        <v>253</v>
      </c>
      <c r="G504">
        <v>2.9E-11</v>
      </c>
      <c r="H504">
        <v>1.05E-8</v>
      </c>
    </row>
    <row r="505" spans="1:8">
      <c r="A505" t="s">
        <v>0</v>
      </c>
      <c r="B505" t="s">
        <v>38</v>
      </c>
      <c r="C505" t="s">
        <v>36</v>
      </c>
      <c r="D505">
        <v>87</v>
      </c>
      <c r="E505">
        <v>7</v>
      </c>
      <c r="F505" t="s">
        <v>2775</v>
      </c>
      <c r="G505">
        <v>2.4899999999999999E-9</v>
      </c>
      <c r="H505">
        <v>7.7300000000000005E-7</v>
      </c>
    </row>
    <row r="506" spans="1:8">
      <c r="A506" t="s">
        <v>0</v>
      </c>
      <c r="B506" t="s">
        <v>2169</v>
      </c>
      <c r="C506" t="s">
        <v>1583</v>
      </c>
      <c r="D506">
        <v>440</v>
      </c>
      <c r="E506">
        <v>10</v>
      </c>
      <c r="F506" t="s">
        <v>2818</v>
      </c>
      <c r="G506">
        <v>8.8599999999999999E-8</v>
      </c>
      <c r="H506">
        <v>2.41E-5</v>
      </c>
    </row>
    <row r="507" spans="1:8">
      <c r="A507" t="s">
        <v>0</v>
      </c>
      <c r="B507" t="s">
        <v>2189</v>
      </c>
      <c r="C507" t="s">
        <v>1378</v>
      </c>
      <c r="D507">
        <v>107</v>
      </c>
      <c r="E507">
        <v>6</v>
      </c>
      <c r="F507" t="s">
        <v>2845</v>
      </c>
      <c r="G507">
        <v>2.8299999999999998E-7</v>
      </c>
      <c r="H507">
        <v>6.8399999999999996E-5</v>
      </c>
    </row>
    <row r="508" spans="1:8">
      <c r="A508" t="s">
        <v>0</v>
      </c>
      <c r="B508" t="s">
        <v>233</v>
      </c>
      <c r="C508" t="s">
        <v>231</v>
      </c>
      <c r="D508">
        <v>473</v>
      </c>
      <c r="E508">
        <v>9</v>
      </c>
      <c r="F508" t="s">
        <v>2821</v>
      </c>
      <c r="G508">
        <v>1.7999999999999999E-6</v>
      </c>
      <c r="H508">
        <v>3.8999999999999999E-4</v>
      </c>
    </row>
    <row r="509" spans="1:8">
      <c r="A509" t="s">
        <v>0</v>
      </c>
      <c r="B509" t="s">
        <v>2248</v>
      </c>
      <c r="C509" t="s">
        <v>994</v>
      </c>
      <c r="D509">
        <v>152</v>
      </c>
      <c r="E509">
        <v>6</v>
      </c>
      <c r="F509" t="s">
        <v>2906</v>
      </c>
      <c r="G509">
        <v>2.03E-6</v>
      </c>
      <c r="H509">
        <v>4.0000000000000002E-4</v>
      </c>
    </row>
    <row r="510" spans="1:8">
      <c r="A510" t="s">
        <v>0</v>
      </c>
      <c r="B510" t="s">
        <v>2370</v>
      </c>
      <c r="C510" t="s">
        <v>1597</v>
      </c>
      <c r="D510">
        <v>63</v>
      </c>
      <c r="E510">
        <v>4</v>
      </c>
      <c r="F510" t="s">
        <v>2815</v>
      </c>
      <c r="G510">
        <v>1.9899999999999999E-5</v>
      </c>
      <c r="H510">
        <v>3.3E-3</v>
      </c>
    </row>
    <row r="511" spans="1:8">
      <c r="A511" t="s">
        <v>0</v>
      </c>
      <c r="B511" t="s">
        <v>2400</v>
      </c>
      <c r="C511" t="s">
        <v>500</v>
      </c>
      <c r="D511">
        <v>24</v>
      </c>
      <c r="E511">
        <v>3</v>
      </c>
      <c r="F511" t="s">
        <v>2938</v>
      </c>
      <c r="G511">
        <v>3.6199999999999999E-5</v>
      </c>
      <c r="H511">
        <v>5.1999999999999998E-3</v>
      </c>
    </row>
    <row r="512" spans="1:8">
      <c r="A512" t="s">
        <v>0</v>
      </c>
      <c r="B512" t="s">
        <v>2401</v>
      </c>
      <c r="C512" t="s">
        <v>1593</v>
      </c>
      <c r="D512">
        <v>24</v>
      </c>
      <c r="E512">
        <v>3</v>
      </c>
      <c r="F512" t="s">
        <v>3045</v>
      </c>
      <c r="G512">
        <v>3.6199999999999999E-5</v>
      </c>
      <c r="H512">
        <v>5.1999999999999998E-3</v>
      </c>
    </row>
    <row r="513" spans="1:8">
      <c r="A513" t="s">
        <v>0</v>
      </c>
      <c r="B513" t="s">
        <v>2408</v>
      </c>
      <c r="C513" t="s">
        <v>1872</v>
      </c>
      <c r="D513">
        <v>392</v>
      </c>
      <c r="E513">
        <v>7</v>
      </c>
      <c r="F513" t="s">
        <v>3050</v>
      </c>
      <c r="G513">
        <v>4.2700000000000001E-5</v>
      </c>
      <c r="H513">
        <v>5.4000000000000003E-3</v>
      </c>
    </row>
    <row r="514" spans="1:8">
      <c r="A514" t="s">
        <v>0</v>
      </c>
      <c r="B514" t="s">
        <v>2419</v>
      </c>
      <c r="C514" t="s">
        <v>1353</v>
      </c>
      <c r="D514">
        <v>80</v>
      </c>
      <c r="E514">
        <v>4</v>
      </c>
      <c r="F514" t="s">
        <v>3061</v>
      </c>
      <c r="G514">
        <v>4.85E-5</v>
      </c>
      <c r="H514">
        <v>5.8999999999999999E-3</v>
      </c>
    </row>
    <row r="515" spans="1:8">
      <c r="A515" t="s">
        <v>0</v>
      </c>
      <c r="B515" t="s">
        <v>2436</v>
      </c>
      <c r="C515" t="s">
        <v>1601</v>
      </c>
      <c r="D515">
        <v>31</v>
      </c>
      <c r="E515">
        <v>3</v>
      </c>
      <c r="F515" t="s">
        <v>3032</v>
      </c>
      <c r="G515">
        <v>7.3300000000000006E-5</v>
      </c>
      <c r="H515">
        <v>7.1000000000000004E-3</v>
      </c>
    </row>
    <row r="516" spans="1:8">
      <c r="A516" t="s">
        <v>0</v>
      </c>
      <c r="B516" t="s">
        <v>2435</v>
      </c>
      <c r="C516" t="s">
        <v>1590</v>
      </c>
      <c r="D516">
        <v>4</v>
      </c>
      <c r="E516">
        <v>2</v>
      </c>
      <c r="F516" t="s">
        <v>3011</v>
      </c>
      <c r="G516">
        <v>8.3800000000000004E-5</v>
      </c>
      <c r="H516">
        <v>7.1000000000000004E-3</v>
      </c>
    </row>
    <row r="517" spans="1:8">
      <c r="A517" t="s">
        <v>0</v>
      </c>
      <c r="B517" t="s">
        <v>2438</v>
      </c>
      <c r="C517" t="s">
        <v>1312</v>
      </c>
      <c r="D517">
        <v>189</v>
      </c>
      <c r="E517">
        <v>5</v>
      </c>
      <c r="F517" t="s">
        <v>3074</v>
      </c>
      <c r="G517">
        <v>9.8499999999999995E-5</v>
      </c>
      <c r="H517">
        <v>7.1000000000000004E-3</v>
      </c>
    </row>
    <row r="518" spans="1:8">
      <c r="A518" t="s">
        <v>0</v>
      </c>
      <c r="B518" t="s">
        <v>2437</v>
      </c>
      <c r="C518" t="s">
        <v>1603</v>
      </c>
      <c r="D518">
        <v>35</v>
      </c>
      <c r="E518">
        <v>3</v>
      </c>
      <c r="F518" t="s">
        <v>3073</v>
      </c>
      <c r="G518">
        <v>1E-4</v>
      </c>
      <c r="H518">
        <v>7.1000000000000004E-3</v>
      </c>
    </row>
    <row r="519" spans="1:8">
      <c r="A519" t="s">
        <v>0</v>
      </c>
      <c r="B519" t="s">
        <v>2450</v>
      </c>
      <c r="C519" t="s">
        <v>1610</v>
      </c>
      <c r="D519">
        <v>202</v>
      </c>
      <c r="E519">
        <v>5</v>
      </c>
      <c r="F519" t="s">
        <v>3082</v>
      </c>
      <c r="G519">
        <v>1.2999999999999999E-4</v>
      </c>
      <c r="H519">
        <v>7.7999999999999996E-3</v>
      </c>
    </row>
    <row r="520" spans="1:8">
      <c r="A520" t="s">
        <v>0</v>
      </c>
      <c r="B520" t="s">
        <v>2451</v>
      </c>
      <c r="C520" t="s">
        <v>1902</v>
      </c>
      <c r="D520">
        <v>105</v>
      </c>
      <c r="E520">
        <v>4</v>
      </c>
      <c r="F520" t="s">
        <v>3083</v>
      </c>
      <c r="G520">
        <v>1.2999999999999999E-4</v>
      </c>
      <c r="H520">
        <v>7.7999999999999996E-3</v>
      </c>
    </row>
    <row r="521" spans="1:8">
      <c r="A521" t="s">
        <v>0</v>
      </c>
      <c r="B521" t="s">
        <v>2452</v>
      </c>
      <c r="C521" t="s">
        <v>1617</v>
      </c>
      <c r="D521">
        <v>39</v>
      </c>
      <c r="E521">
        <v>3</v>
      </c>
      <c r="F521" t="s">
        <v>3084</v>
      </c>
      <c r="G521">
        <v>1.3999999999999999E-4</v>
      </c>
      <c r="H521">
        <v>7.7999999999999996E-3</v>
      </c>
    </row>
    <row r="522" spans="1:8">
      <c r="A522" t="s">
        <v>0</v>
      </c>
      <c r="B522" t="s">
        <v>2479</v>
      </c>
      <c r="C522" t="s">
        <v>1323</v>
      </c>
      <c r="D522">
        <v>115</v>
      </c>
      <c r="E522">
        <v>4</v>
      </c>
      <c r="F522" t="s">
        <v>3102</v>
      </c>
      <c r="G522">
        <v>1.9000000000000001E-4</v>
      </c>
      <c r="H522">
        <v>1.0200000000000001E-2</v>
      </c>
    </row>
    <row r="523" spans="1:8">
      <c r="A523" t="s">
        <v>0</v>
      </c>
      <c r="B523" t="s">
        <v>2481</v>
      </c>
      <c r="C523" t="s">
        <v>1923</v>
      </c>
      <c r="D523">
        <v>502</v>
      </c>
      <c r="E523">
        <v>7</v>
      </c>
      <c r="F523" t="s">
        <v>3103</v>
      </c>
      <c r="G523">
        <v>1.9000000000000001E-4</v>
      </c>
      <c r="H523">
        <v>1.03E-2</v>
      </c>
    </row>
    <row r="524" spans="1:8">
      <c r="A524" t="s">
        <v>0</v>
      </c>
      <c r="B524" t="s">
        <v>2483</v>
      </c>
      <c r="C524" t="s">
        <v>1925</v>
      </c>
      <c r="D524">
        <v>7</v>
      </c>
      <c r="E524">
        <v>2</v>
      </c>
      <c r="F524" t="s">
        <v>431</v>
      </c>
      <c r="G524">
        <v>2.0000000000000001E-4</v>
      </c>
      <c r="H524">
        <v>1.04E-2</v>
      </c>
    </row>
    <row r="525" spans="1:8">
      <c r="A525" t="s">
        <v>0</v>
      </c>
      <c r="B525" t="s">
        <v>2508</v>
      </c>
      <c r="C525" t="s">
        <v>1039</v>
      </c>
      <c r="D525">
        <v>49</v>
      </c>
      <c r="E525">
        <v>3</v>
      </c>
      <c r="F525" t="s">
        <v>3122</v>
      </c>
      <c r="G525">
        <v>2.5999999999999998E-4</v>
      </c>
      <c r="H525">
        <v>1.3299999999999999E-2</v>
      </c>
    </row>
    <row r="526" spans="1:8">
      <c r="A526" t="s">
        <v>0</v>
      </c>
      <c r="B526" t="s">
        <v>2517</v>
      </c>
      <c r="C526" t="s">
        <v>1605</v>
      </c>
      <c r="D526">
        <v>9</v>
      </c>
      <c r="E526">
        <v>2</v>
      </c>
      <c r="F526" t="s">
        <v>3043</v>
      </c>
      <c r="G526">
        <v>2.9999999999999997E-4</v>
      </c>
      <c r="H526">
        <v>1.47E-2</v>
      </c>
    </row>
    <row r="527" spans="1:8">
      <c r="A527" t="s">
        <v>0</v>
      </c>
      <c r="B527" t="s">
        <v>2522</v>
      </c>
      <c r="C527" t="s">
        <v>968</v>
      </c>
      <c r="D527">
        <v>53</v>
      </c>
      <c r="E527">
        <v>3</v>
      </c>
      <c r="F527" t="s">
        <v>3034</v>
      </c>
      <c r="G527">
        <v>3.3E-4</v>
      </c>
      <c r="H527">
        <v>1.54E-2</v>
      </c>
    </row>
    <row r="528" spans="1:8">
      <c r="A528" t="s">
        <v>0</v>
      </c>
      <c r="B528" t="s">
        <v>2525</v>
      </c>
      <c r="C528" t="s">
        <v>1615</v>
      </c>
      <c r="D528">
        <v>10</v>
      </c>
      <c r="E528">
        <v>2</v>
      </c>
      <c r="F528" t="s">
        <v>3054</v>
      </c>
      <c r="G528">
        <v>3.6999999999999999E-4</v>
      </c>
      <c r="H528">
        <v>1.6199999999999999E-2</v>
      </c>
    </row>
    <row r="529" spans="1:8">
      <c r="A529" t="s">
        <v>0</v>
      </c>
      <c r="B529" t="s">
        <v>2526</v>
      </c>
      <c r="C529" t="s">
        <v>1614</v>
      </c>
      <c r="D529">
        <v>10</v>
      </c>
      <c r="E529">
        <v>2</v>
      </c>
      <c r="F529" t="s">
        <v>3043</v>
      </c>
      <c r="G529">
        <v>3.6999999999999999E-4</v>
      </c>
      <c r="H529">
        <v>1.6199999999999999E-2</v>
      </c>
    </row>
    <row r="530" spans="1:8">
      <c r="A530" t="s">
        <v>0</v>
      </c>
      <c r="B530" t="s">
        <v>2556</v>
      </c>
      <c r="C530" t="s">
        <v>1622</v>
      </c>
      <c r="D530">
        <v>11</v>
      </c>
      <c r="E530">
        <v>2</v>
      </c>
      <c r="F530" t="s">
        <v>3043</v>
      </c>
      <c r="G530">
        <v>4.2999999999999999E-4</v>
      </c>
      <c r="H530">
        <v>1.84E-2</v>
      </c>
    </row>
    <row r="531" spans="1:8">
      <c r="A531" t="s">
        <v>0</v>
      </c>
      <c r="B531" t="s">
        <v>2558</v>
      </c>
      <c r="C531" t="s">
        <v>1623</v>
      </c>
      <c r="D531">
        <v>11</v>
      </c>
      <c r="E531">
        <v>2</v>
      </c>
      <c r="F531" t="s">
        <v>3043</v>
      </c>
      <c r="G531">
        <v>4.2999999999999999E-4</v>
      </c>
      <c r="H531">
        <v>1.84E-2</v>
      </c>
    </row>
    <row r="532" spans="1:8">
      <c r="A532" t="s">
        <v>0</v>
      </c>
      <c r="B532" t="s">
        <v>2559</v>
      </c>
      <c r="C532" t="s">
        <v>1332</v>
      </c>
      <c r="D532">
        <v>59</v>
      </c>
      <c r="E532">
        <v>3</v>
      </c>
      <c r="F532" t="s">
        <v>3158</v>
      </c>
      <c r="G532">
        <v>4.4000000000000002E-4</v>
      </c>
      <c r="H532">
        <v>1.84E-2</v>
      </c>
    </row>
    <row r="533" spans="1:8">
      <c r="A533" t="s">
        <v>0</v>
      </c>
      <c r="B533" t="s">
        <v>2557</v>
      </c>
      <c r="C533" t="s">
        <v>946</v>
      </c>
      <c r="D533">
        <v>264</v>
      </c>
      <c r="E533">
        <v>5</v>
      </c>
      <c r="F533" t="s">
        <v>3157</v>
      </c>
      <c r="G533">
        <v>4.4999999999999999E-4</v>
      </c>
      <c r="H533">
        <v>1.84E-2</v>
      </c>
    </row>
    <row r="534" spans="1:8">
      <c r="A534" t="s">
        <v>0</v>
      </c>
      <c r="B534" t="s">
        <v>2566</v>
      </c>
      <c r="C534" t="s">
        <v>1626</v>
      </c>
      <c r="D534">
        <v>12</v>
      </c>
      <c r="E534">
        <v>2</v>
      </c>
      <c r="F534" t="s">
        <v>3163</v>
      </c>
      <c r="G534">
        <v>5.0000000000000001E-4</v>
      </c>
      <c r="H534">
        <v>1.9099999999999999E-2</v>
      </c>
    </row>
    <row r="535" spans="1:8">
      <c r="A535" t="s">
        <v>0</v>
      </c>
      <c r="B535" t="s">
        <v>2567</v>
      </c>
      <c r="C535" t="s">
        <v>1628</v>
      </c>
      <c r="D535">
        <v>12</v>
      </c>
      <c r="E535">
        <v>2</v>
      </c>
      <c r="F535" t="s">
        <v>3011</v>
      </c>
      <c r="G535">
        <v>5.0000000000000001E-4</v>
      </c>
      <c r="H535">
        <v>1.9099999999999999E-2</v>
      </c>
    </row>
    <row r="536" spans="1:8">
      <c r="A536" t="s">
        <v>0</v>
      </c>
      <c r="B536" t="s">
        <v>2568</v>
      </c>
      <c r="C536" t="s">
        <v>1625</v>
      </c>
      <c r="D536">
        <v>12</v>
      </c>
      <c r="E536">
        <v>2</v>
      </c>
      <c r="F536" t="s">
        <v>3043</v>
      </c>
      <c r="G536">
        <v>5.0000000000000001E-4</v>
      </c>
      <c r="H536">
        <v>1.9099999999999999E-2</v>
      </c>
    </row>
    <row r="537" spans="1:8">
      <c r="A537" t="s">
        <v>0</v>
      </c>
      <c r="B537" t="s">
        <v>2569</v>
      </c>
      <c r="C537" t="s">
        <v>1990</v>
      </c>
      <c r="D537">
        <v>12</v>
      </c>
      <c r="E537">
        <v>2</v>
      </c>
      <c r="F537" t="s">
        <v>3043</v>
      </c>
      <c r="G537">
        <v>5.0000000000000001E-4</v>
      </c>
      <c r="H537">
        <v>1.9099999999999999E-2</v>
      </c>
    </row>
    <row r="538" spans="1:8">
      <c r="A538" t="s">
        <v>0</v>
      </c>
      <c r="B538" t="s">
        <v>2570</v>
      </c>
      <c r="C538" t="s">
        <v>1991</v>
      </c>
      <c r="D538">
        <v>12</v>
      </c>
      <c r="E538">
        <v>2</v>
      </c>
      <c r="F538" t="s">
        <v>3043</v>
      </c>
      <c r="G538">
        <v>5.0000000000000001E-4</v>
      </c>
      <c r="H538">
        <v>1.9099999999999999E-2</v>
      </c>
    </row>
    <row r="539" spans="1:8">
      <c r="A539" t="s">
        <v>0</v>
      </c>
      <c r="B539" t="s">
        <v>2580</v>
      </c>
      <c r="C539" t="s">
        <v>1646</v>
      </c>
      <c r="D539">
        <v>65</v>
      </c>
      <c r="E539">
        <v>3</v>
      </c>
      <c r="F539" t="s">
        <v>3171</v>
      </c>
      <c r="G539">
        <v>5.8E-4</v>
      </c>
      <c r="H539">
        <v>2.0299999999999999E-2</v>
      </c>
    </row>
    <row r="540" spans="1:8">
      <c r="A540" t="s">
        <v>0</v>
      </c>
      <c r="B540" t="s">
        <v>2581</v>
      </c>
      <c r="C540" t="s">
        <v>1629</v>
      </c>
      <c r="D540">
        <v>13</v>
      </c>
      <c r="E540">
        <v>2</v>
      </c>
      <c r="F540" t="s">
        <v>3011</v>
      </c>
      <c r="G540">
        <v>5.8E-4</v>
      </c>
      <c r="H540">
        <v>2.0299999999999999E-2</v>
      </c>
    </row>
    <row r="541" spans="1:8">
      <c r="A541" t="s">
        <v>0</v>
      </c>
      <c r="B541" t="s">
        <v>2610</v>
      </c>
      <c r="C541" t="s">
        <v>1630</v>
      </c>
      <c r="D541">
        <v>15</v>
      </c>
      <c r="E541">
        <v>2</v>
      </c>
      <c r="F541" t="s">
        <v>3011</v>
      </c>
      <c r="G541">
        <v>7.5000000000000002E-4</v>
      </c>
      <c r="H541">
        <v>2.46E-2</v>
      </c>
    </row>
    <row r="542" spans="1:8">
      <c r="A542" t="s">
        <v>0</v>
      </c>
      <c r="B542" t="s">
        <v>2618</v>
      </c>
      <c r="C542" t="s">
        <v>1631</v>
      </c>
      <c r="D542">
        <v>16</v>
      </c>
      <c r="E542">
        <v>2</v>
      </c>
      <c r="F542" t="s">
        <v>3011</v>
      </c>
      <c r="G542">
        <v>8.4000000000000003E-4</v>
      </c>
      <c r="H542">
        <v>2.7E-2</v>
      </c>
    </row>
    <row r="543" spans="1:8">
      <c r="A543" t="s">
        <v>0</v>
      </c>
      <c r="B543" t="s">
        <v>2619</v>
      </c>
      <c r="C543" t="s">
        <v>1632</v>
      </c>
      <c r="D543">
        <v>16</v>
      </c>
      <c r="E543">
        <v>2</v>
      </c>
      <c r="F543" t="s">
        <v>3011</v>
      </c>
      <c r="G543">
        <v>8.4000000000000003E-4</v>
      </c>
      <c r="H543">
        <v>2.7E-2</v>
      </c>
    </row>
    <row r="544" spans="1:8">
      <c r="A544" t="s">
        <v>0</v>
      </c>
      <c r="B544" t="s">
        <v>2620</v>
      </c>
      <c r="C544" t="s">
        <v>2032</v>
      </c>
      <c r="D544">
        <v>16</v>
      </c>
      <c r="E544">
        <v>2</v>
      </c>
      <c r="F544" t="s">
        <v>3011</v>
      </c>
      <c r="G544">
        <v>8.4000000000000003E-4</v>
      </c>
      <c r="H544">
        <v>2.7E-2</v>
      </c>
    </row>
    <row r="545" spans="1:8">
      <c r="A545" t="s">
        <v>0</v>
      </c>
      <c r="B545" t="s">
        <v>2632</v>
      </c>
      <c r="C545" t="s">
        <v>1692</v>
      </c>
      <c r="D545">
        <v>1548</v>
      </c>
      <c r="E545">
        <v>11</v>
      </c>
      <c r="F545" t="s">
        <v>3207</v>
      </c>
      <c r="G545">
        <v>9.3000000000000005E-4</v>
      </c>
      <c r="H545">
        <v>2.8000000000000001E-2</v>
      </c>
    </row>
    <row r="546" spans="1:8">
      <c r="A546" t="s">
        <v>0</v>
      </c>
      <c r="B546" t="s">
        <v>2639</v>
      </c>
      <c r="C546" t="s">
        <v>2049</v>
      </c>
      <c r="D546">
        <v>78</v>
      </c>
      <c r="E546">
        <v>3</v>
      </c>
      <c r="F546" t="s">
        <v>3212</v>
      </c>
      <c r="G546">
        <v>9.7000000000000005E-4</v>
      </c>
      <c r="H546">
        <v>2.87E-2</v>
      </c>
    </row>
    <row r="547" spans="1:8">
      <c r="A547" t="s">
        <v>0</v>
      </c>
      <c r="B547" t="s">
        <v>2645</v>
      </c>
      <c r="C547" t="s">
        <v>2053</v>
      </c>
      <c r="D547">
        <v>18</v>
      </c>
      <c r="E547">
        <v>2</v>
      </c>
      <c r="F547" t="s">
        <v>3043</v>
      </c>
      <c r="G547">
        <v>1E-3</v>
      </c>
      <c r="H547">
        <v>3.0499999999999999E-2</v>
      </c>
    </row>
    <row r="548" spans="1:8">
      <c r="A548" t="s">
        <v>0</v>
      </c>
      <c r="B548" t="s">
        <v>2646</v>
      </c>
      <c r="C548" t="s">
        <v>1641</v>
      </c>
      <c r="D548">
        <v>18</v>
      </c>
      <c r="E548">
        <v>2</v>
      </c>
      <c r="F548" t="s">
        <v>3219</v>
      </c>
      <c r="G548">
        <v>1E-3</v>
      </c>
      <c r="H548">
        <v>3.0499999999999999E-2</v>
      </c>
    </row>
    <row r="549" spans="1:8">
      <c r="A549" t="s">
        <v>0</v>
      </c>
      <c r="B549" t="s">
        <v>2663</v>
      </c>
      <c r="C549" t="s">
        <v>498</v>
      </c>
      <c r="D549">
        <v>19</v>
      </c>
      <c r="E549">
        <v>2</v>
      </c>
      <c r="F549" t="s">
        <v>342</v>
      </c>
      <c r="G549">
        <v>1.1000000000000001E-3</v>
      </c>
      <c r="H549">
        <v>3.2800000000000003E-2</v>
      </c>
    </row>
    <row r="550" spans="1:8">
      <c r="A550" t="s">
        <v>0</v>
      </c>
      <c r="B550" t="s">
        <v>2672</v>
      </c>
      <c r="C550" t="s">
        <v>2075</v>
      </c>
      <c r="D550">
        <v>20</v>
      </c>
      <c r="E550">
        <v>2</v>
      </c>
      <c r="F550" t="s">
        <v>3043</v>
      </c>
      <c r="G550">
        <v>1.2999999999999999E-3</v>
      </c>
      <c r="H550">
        <v>3.5499999999999997E-2</v>
      </c>
    </row>
    <row r="551" spans="1:8">
      <c r="A551" t="s">
        <v>0</v>
      </c>
      <c r="B551" t="s">
        <v>2678</v>
      </c>
      <c r="C551" t="s">
        <v>1648</v>
      </c>
      <c r="D551">
        <v>21</v>
      </c>
      <c r="E551">
        <v>2</v>
      </c>
      <c r="F551" t="s">
        <v>3159</v>
      </c>
      <c r="G551">
        <v>1.4E-3</v>
      </c>
      <c r="H551">
        <v>3.7400000000000003E-2</v>
      </c>
    </row>
    <row r="552" spans="1:8">
      <c r="A552" t="s">
        <v>0</v>
      </c>
      <c r="B552" t="s">
        <v>2679</v>
      </c>
      <c r="C552" t="s">
        <v>1650</v>
      </c>
      <c r="D552">
        <v>21</v>
      </c>
      <c r="E552">
        <v>2</v>
      </c>
      <c r="F552" t="s">
        <v>3238</v>
      </c>
      <c r="G552">
        <v>1.4E-3</v>
      </c>
      <c r="H552">
        <v>3.7400000000000003E-2</v>
      </c>
    </row>
    <row r="553" spans="1:8">
      <c r="A553" t="s">
        <v>0</v>
      </c>
      <c r="B553" t="s">
        <v>2688</v>
      </c>
      <c r="C553" t="s">
        <v>1652</v>
      </c>
      <c r="D553">
        <v>22</v>
      </c>
      <c r="E553">
        <v>2</v>
      </c>
      <c r="F553" t="s">
        <v>3011</v>
      </c>
      <c r="G553">
        <v>1.5E-3</v>
      </c>
      <c r="H553">
        <v>3.9699999999999999E-2</v>
      </c>
    </row>
    <row r="554" spans="1:8">
      <c r="A554" t="s">
        <v>0</v>
      </c>
      <c r="B554" t="s">
        <v>2689</v>
      </c>
      <c r="C554" t="s">
        <v>2085</v>
      </c>
      <c r="D554">
        <v>22</v>
      </c>
      <c r="E554">
        <v>2</v>
      </c>
      <c r="F554" t="s">
        <v>3011</v>
      </c>
      <c r="G554">
        <v>1.5E-3</v>
      </c>
      <c r="H554">
        <v>3.9699999999999999E-2</v>
      </c>
    </row>
    <row r="555" spans="1:8">
      <c r="A555" t="s">
        <v>0</v>
      </c>
      <c r="B555" t="s">
        <v>2701</v>
      </c>
      <c r="C555" t="s">
        <v>1257</v>
      </c>
      <c r="D555">
        <v>23</v>
      </c>
      <c r="E555">
        <v>2</v>
      </c>
      <c r="F555" t="s">
        <v>3043</v>
      </c>
      <c r="G555">
        <v>1.6000000000000001E-3</v>
      </c>
      <c r="H555">
        <v>4.1599999999999998E-2</v>
      </c>
    </row>
    <row r="556" spans="1:8">
      <c r="A556" t="s">
        <v>0</v>
      </c>
      <c r="B556" t="s">
        <v>2719</v>
      </c>
      <c r="C556" t="s">
        <v>1265</v>
      </c>
      <c r="D556">
        <v>25</v>
      </c>
      <c r="E556">
        <v>2</v>
      </c>
      <c r="F556" t="s">
        <v>3043</v>
      </c>
      <c r="G556">
        <v>1.9E-3</v>
      </c>
      <c r="H556">
        <v>4.7399999999999998E-2</v>
      </c>
    </row>
    <row r="557" spans="1:8">
      <c r="A557" t="s">
        <v>0</v>
      </c>
      <c r="B557" t="s">
        <v>2720</v>
      </c>
      <c r="C557" t="s">
        <v>1595</v>
      </c>
      <c r="D557">
        <v>25</v>
      </c>
      <c r="E557">
        <v>2</v>
      </c>
      <c r="F557" t="s">
        <v>3126</v>
      </c>
      <c r="G557">
        <v>1.9E-3</v>
      </c>
      <c r="H557">
        <v>4.7399999999999998E-2</v>
      </c>
    </row>
    <row r="558" spans="1:8">
      <c r="A558" t="s">
        <v>0</v>
      </c>
      <c r="B558" t="s">
        <v>2721</v>
      </c>
      <c r="C558" t="s">
        <v>2113</v>
      </c>
      <c r="D558">
        <v>25</v>
      </c>
      <c r="E558">
        <v>2</v>
      </c>
      <c r="F558" t="s">
        <v>3011</v>
      </c>
      <c r="G558">
        <v>1.9E-3</v>
      </c>
      <c r="H558">
        <v>4.7399999999999998E-2</v>
      </c>
    </row>
    <row r="559" spans="1:8">
      <c r="A559" t="s">
        <v>0</v>
      </c>
      <c r="B559" t="s">
        <v>2724</v>
      </c>
      <c r="C559" t="s">
        <v>2116</v>
      </c>
      <c r="D559">
        <v>1197</v>
      </c>
      <c r="E559">
        <v>9</v>
      </c>
      <c r="F559" t="s">
        <v>3267</v>
      </c>
      <c r="G559">
        <v>2E-3</v>
      </c>
      <c r="H559">
        <v>4.8099999999999997E-2</v>
      </c>
    </row>
    <row r="560" spans="1:8">
      <c r="A560" t="s">
        <v>0</v>
      </c>
      <c r="B560" t="s">
        <v>2725</v>
      </c>
      <c r="C560" t="s">
        <v>2117</v>
      </c>
      <c r="D560">
        <v>102</v>
      </c>
      <c r="E560">
        <v>3</v>
      </c>
      <c r="F560" t="s">
        <v>3268</v>
      </c>
      <c r="G560">
        <v>2E-3</v>
      </c>
      <c r="H560">
        <v>4.8599999999999997E-2</v>
      </c>
    </row>
    <row r="561" spans="1:8">
      <c r="A561" t="s">
        <v>222</v>
      </c>
      <c r="B561" t="s">
        <v>224</v>
      </c>
      <c r="C561" t="s">
        <v>223</v>
      </c>
      <c r="D561">
        <v>67</v>
      </c>
      <c r="E561">
        <v>5</v>
      </c>
      <c r="F561" t="s">
        <v>41</v>
      </c>
      <c r="G561">
        <v>7.8800000000000002E-7</v>
      </c>
      <c r="H561">
        <v>5.6999999999999998E-4</v>
      </c>
    </row>
    <row r="562" spans="1:8">
      <c r="A562" t="s">
        <v>4</v>
      </c>
      <c r="B562" t="s">
        <v>7</v>
      </c>
      <c r="C562" t="s">
        <v>5</v>
      </c>
      <c r="D562">
        <v>90</v>
      </c>
      <c r="E562">
        <v>11</v>
      </c>
      <c r="F562" t="s">
        <v>2743</v>
      </c>
      <c r="G562">
        <v>5.7599999999999999E-16</v>
      </c>
      <c r="H562">
        <v>2.6200000000000001E-12</v>
      </c>
    </row>
    <row r="563" spans="1:8">
      <c r="A563" t="s">
        <v>4</v>
      </c>
      <c r="B563" t="s">
        <v>10</v>
      </c>
      <c r="C563" t="s">
        <v>8</v>
      </c>
      <c r="D563">
        <v>73</v>
      </c>
      <c r="E563">
        <v>10</v>
      </c>
      <c r="F563" t="s">
        <v>2746</v>
      </c>
      <c r="G563">
        <v>4.7999999999999999E-15</v>
      </c>
      <c r="H563">
        <v>1.0899999999999999E-11</v>
      </c>
    </row>
    <row r="564" spans="1:8">
      <c r="A564" t="s">
        <v>4</v>
      </c>
      <c r="B564" t="s">
        <v>19</v>
      </c>
      <c r="C564" t="s">
        <v>8</v>
      </c>
      <c r="D564">
        <v>64</v>
      </c>
      <c r="E564">
        <v>8</v>
      </c>
      <c r="F564" t="s">
        <v>2758</v>
      </c>
      <c r="G564">
        <v>6.2000000000000002E-12</v>
      </c>
      <c r="H564">
        <v>9.39E-9</v>
      </c>
    </row>
    <row r="565" spans="1:8">
      <c r="A565" t="s">
        <v>4</v>
      </c>
      <c r="B565" t="s">
        <v>80</v>
      </c>
      <c r="C565" t="s">
        <v>78</v>
      </c>
      <c r="D565">
        <v>17</v>
      </c>
      <c r="E565">
        <v>6</v>
      </c>
      <c r="F565" t="s">
        <v>2759</v>
      </c>
      <c r="G565">
        <v>1.33E-11</v>
      </c>
      <c r="H565">
        <v>1.51E-8</v>
      </c>
    </row>
    <row r="566" spans="1:8">
      <c r="A566" t="s">
        <v>4</v>
      </c>
      <c r="B566" t="s">
        <v>381</v>
      </c>
      <c r="C566" t="s">
        <v>379</v>
      </c>
      <c r="D566">
        <v>22</v>
      </c>
      <c r="E566">
        <v>3</v>
      </c>
      <c r="F566" t="s">
        <v>380</v>
      </c>
      <c r="G566">
        <v>2.8600000000000001E-5</v>
      </c>
      <c r="H566">
        <v>1.8599999999999998E-2</v>
      </c>
    </row>
    <row r="567" spans="1:8">
      <c r="A567" t="s">
        <v>29</v>
      </c>
      <c r="B567" t="s">
        <v>51</v>
      </c>
      <c r="C567" t="s">
        <v>49</v>
      </c>
      <c r="D567">
        <v>1069</v>
      </c>
      <c r="E567">
        <v>21</v>
      </c>
      <c r="F567" t="s">
        <v>2749</v>
      </c>
      <c r="G567">
        <v>1.1400000000000001E-14</v>
      </c>
      <c r="H567">
        <v>2.1799999999999998E-11</v>
      </c>
    </row>
    <row r="568" spans="1:8">
      <c r="A568" t="s">
        <v>29</v>
      </c>
      <c r="B568" t="s">
        <v>32</v>
      </c>
      <c r="C568" t="s">
        <v>30</v>
      </c>
      <c r="D568">
        <v>106</v>
      </c>
      <c r="E568">
        <v>10</v>
      </c>
      <c r="F568" t="s">
        <v>2752</v>
      </c>
      <c r="G568">
        <v>1.5200000000000001E-13</v>
      </c>
      <c r="H568">
        <v>1.4499999999999999E-10</v>
      </c>
    </row>
    <row r="569" spans="1:8">
      <c r="A569" t="s">
        <v>29</v>
      </c>
      <c r="B569" t="s">
        <v>66</v>
      </c>
      <c r="C569" t="s">
        <v>64</v>
      </c>
      <c r="D569">
        <v>1970</v>
      </c>
      <c r="E569">
        <v>24</v>
      </c>
      <c r="F569" t="s">
        <v>2755</v>
      </c>
      <c r="G569">
        <v>2.0600000000000001E-12</v>
      </c>
      <c r="H569">
        <v>1.3000000000000001E-9</v>
      </c>
    </row>
    <row r="570" spans="1:8">
      <c r="A570" t="s">
        <v>29</v>
      </c>
      <c r="B570" t="s">
        <v>48</v>
      </c>
      <c r="C570" t="s">
        <v>46</v>
      </c>
      <c r="D570">
        <v>277</v>
      </c>
      <c r="E570">
        <v>12</v>
      </c>
      <c r="F570" t="s">
        <v>2756</v>
      </c>
      <c r="G570">
        <v>2.7500000000000002E-12</v>
      </c>
      <c r="H570">
        <v>1.31E-9</v>
      </c>
    </row>
    <row r="571" spans="1:8">
      <c r="A571" t="s">
        <v>29</v>
      </c>
      <c r="B571" t="s">
        <v>68</v>
      </c>
      <c r="C571" t="s">
        <v>67</v>
      </c>
      <c r="D571">
        <v>185</v>
      </c>
      <c r="E571">
        <v>10</v>
      </c>
      <c r="F571" t="s">
        <v>2752</v>
      </c>
      <c r="G571">
        <v>2.82E-11</v>
      </c>
      <c r="H571">
        <v>1.07E-8</v>
      </c>
    </row>
    <row r="572" spans="1:8">
      <c r="A572" t="s">
        <v>29</v>
      </c>
      <c r="B572" t="s">
        <v>86</v>
      </c>
      <c r="C572" t="s">
        <v>84</v>
      </c>
      <c r="D572">
        <v>99</v>
      </c>
      <c r="E572">
        <v>8</v>
      </c>
      <c r="F572" t="s">
        <v>2765</v>
      </c>
      <c r="G572">
        <v>1.5899999999999999E-10</v>
      </c>
      <c r="H572">
        <v>5.03E-8</v>
      </c>
    </row>
    <row r="573" spans="1:8">
      <c r="A573" t="s">
        <v>29</v>
      </c>
      <c r="B573" t="s">
        <v>2129</v>
      </c>
      <c r="C573" t="s">
        <v>1666</v>
      </c>
      <c r="D573">
        <v>271</v>
      </c>
      <c r="E573">
        <v>10</v>
      </c>
      <c r="F573" t="s">
        <v>2768</v>
      </c>
      <c r="G573">
        <v>1.01E-9</v>
      </c>
      <c r="H573">
        <v>2.7399999999999999E-7</v>
      </c>
    </row>
    <row r="574" spans="1:8">
      <c r="A574" t="s">
        <v>29</v>
      </c>
      <c r="B574" t="s">
        <v>2130</v>
      </c>
      <c r="C574" t="s">
        <v>1667</v>
      </c>
      <c r="D574">
        <v>12619</v>
      </c>
      <c r="E574">
        <v>47</v>
      </c>
      <c r="F574" t="s">
        <v>2769</v>
      </c>
      <c r="G574">
        <v>1.15E-9</v>
      </c>
      <c r="H574">
        <v>2.7399999999999999E-7</v>
      </c>
    </row>
    <row r="575" spans="1:8">
      <c r="A575" t="s">
        <v>29</v>
      </c>
      <c r="B575" t="s">
        <v>2181</v>
      </c>
      <c r="C575" t="s">
        <v>1704</v>
      </c>
      <c r="D575">
        <v>5020</v>
      </c>
      <c r="E575">
        <v>29</v>
      </c>
      <c r="F575" t="s">
        <v>2836</v>
      </c>
      <c r="G575">
        <v>2.11E-7</v>
      </c>
      <c r="H575">
        <v>4.4700000000000002E-5</v>
      </c>
    </row>
    <row r="576" spans="1:8">
      <c r="A576" t="s">
        <v>29</v>
      </c>
      <c r="B576" t="s">
        <v>2195</v>
      </c>
      <c r="C576" t="s">
        <v>1715</v>
      </c>
      <c r="D576">
        <v>395</v>
      </c>
      <c r="E576">
        <v>9</v>
      </c>
      <c r="F576" t="s">
        <v>2852</v>
      </c>
      <c r="G576">
        <v>4.1600000000000002E-7</v>
      </c>
      <c r="H576">
        <v>7.9300000000000003E-5</v>
      </c>
    </row>
    <row r="577" spans="1:8">
      <c r="A577" t="s">
        <v>29</v>
      </c>
      <c r="B577" t="s">
        <v>2196</v>
      </c>
      <c r="C577" t="s">
        <v>1716</v>
      </c>
      <c r="D577">
        <v>193</v>
      </c>
      <c r="E577">
        <v>7</v>
      </c>
      <c r="F577" t="s">
        <v>2853</v>
      </c>
      <c r="G577">
        <v>4.5999999999999999E-7</v>
      </c>
      <c r="H577">
        <v>7.9499999999999994E-5</v>
      </c>
    </row>
    <row r="578" spans="1:8">
      <c r="A578" t="s">
        <v>29</v>
      </c>
      <c r="B578" t="s">
        <v>2214</v>
      </c>
      <c r="C578" t="s">
        <v>1730</v>
      </c>
      <c r="D578">
        <v>2645</v>
      </c>
      <c r="E578">
        <v>20</v>
      </c>
      <c r="F578" t="s">
        <v>2871</v>
      </c>
      <c r="G578">
        <v>1.0499999999999999E-6</v>
      </c>
      <c r="H578">
        <v>1.7000000000000001E-4</v>
      </c>
    </row>
    <row r="579" spans="1:8">
      <c r="A579" t="s">
        <v>29</v>
      </c>
      <c r="B579" t="s">
        <v>2216</v>
      </c>
      <c r="C579" t="s">
        <v>1731</v>
      </c>
      <c r="D579">
        <v>225</v>
      </c>
      <c r="E579">
        <v>7</v>
      </c>
      <c r="F579" t="s">
        <v>2873</v>
      </c>
      <c r="G579">
        <v>1.24E-6</v>
      </c>
      <c r="H579">
        <v>1.8000000000000001E-4</v>
      </c>
    </row>
    <row r="580" spans="1:8">
      <c r="A580" t="s">
        <v>29</v>
      </c>
      <c r="B580" t="s">
        <v>2231</v>
      </c>
      <c r="C580" t="s">
        <v>1743</v>
      </c>
      <c r="D580">
        <v>949</v>
      </c>
      <c r="E580">
        <v>12</v>
      </c>
      <c r="F580" t="s">
        <v>2889</v>
      </c>
      <c r="G580">
        <v>1.9E-6</v>
      </c>
      <c r="H580">
        <v>2.5999999999999998E-4</v>
      </c>
    </row>
    <row r="581" spans="1:8">
      <c r="A581" t="s">
        <v>29</v>
      </c>
      <c r="B581" t="s">
        <v>2230</v>
      </c>
      <c r="C581" t="s">
        <v>1742</v>
      </c>
      <c r="D581">
        <v>34</v>
      </c>
      <c r="E581">
        <v>4</v>
      </c>
      <c r="F581" t="s">
        <v>2887</v>
      </c>
      <c r="G581">
        <v>2.0099999999999998E-6</v>
      </c>
      <c r="H581">
        <v>2.5999999999999998E-4</v>
      </c>
    </row>
    <row r="582" spans="1:8">
      <c r="A582" t="s">
        <v>29</v>
      </c>
      <c r="B582" t="s">
        <v>238</v>
      </c>
      <c r="C582" t="s">
        <v>236</v>
      </c>
      <c r="D582">
        <v>482</v>
      </c>
      <c r="E582">
        <v>9</v>
      </c>
      <c r="F582" t="s">
        <v>2888</v>
      </c>
      <c r="G582">
        <v>2.0999999999999998E-6</v>
      </c>
      <c r="H582">
        <v>2.5999999999999998E-4</v>
      </c>
    </row>
    <row r="583" spans="1:8">
      <c r="A583" t="s">
        <v>29</v>
      </c>
      <c r="B583" t="s">
        <v>2233</v>
      </c>
      <c r="C583" t="s">
        <v>1744</v>
      </c>
      <c r="D583">
        <v>361</v>
      </c>
      <c r="E583">
        <v>8</v>
      </c>
      <c r="F583" t="s">
        <v>2891</v>
      </c>
      <c r="G583">
        <v>2.4099999999999998E-6</v>
      </c>
      <c r="H583">
        <v>2.7E-4</v>
      </c>
    </row>
    <row r="584" spans="1:8">
      <c r="A584" t="s">
        <v>29</v>
      </c>
      <c r="B584" t="s">
        <v>2256</v>
      </c>
      <c r="C584" t="s">
        <v>1759</v>
      </c>
      <c r="D584">
        <v>1675</v>
      </c>
      <c r="E584">
        <v>15</v>
      </c>
      <c r="F584" t="s">
        <v>2915</v>
      </c>
      <c r="G584">
        <v>5.3299999999999998E-6</v>
      </c>
      <c r="H584">
        <v>5.1000000000000004E-4</v>
      </c>
    </row>
    <row r="585" spans="1:8">
      <c r="A585" t="s">
        <v>29</v>
      </c>
      <c r="B585" t="s">
        <v>275</v>
      </c>
      <c r="C585" t="s">
        <v>273</v>
      </c>
      <c r="D585">
        <v>105</v>
      </c>
      <c r="E585">
        <v>5</v>
      </c>
      <c r="F585" t="s">
        <v>2922</v>
      </c>
      <c r="G585">
        <v>6.4400000000000002E-6</v>
      </c>
      <c r="H585">
        <v>5.8E-4</v>
      </c>
    </row>
    <row r="586" spans="1:8">
      <c r="A586" t="s">
        <v>29</v>
      </c>
      <c r="B586" t="s">
        <v>2265</v>
      </c>
      <c r="C586" t="s">
        <v>1765</v>
      </c>
      <c r="D586">
        <v>13</v>
      </c>
      <c r="E586">
        <v>3</v>
      </c>
      <c r="F586" t="s">
        <v>2925</v>
      </c>
      <c r="G586">
        <v>7.0700000000000001E-6</v>
      </c>
      <c r="H586">
        <v>6.0999999999999997E-4</v>
      </c>
    </row>
    <row r="587" spans="1:8">
      <c r="A587" t="s">
        <v>29</v>
      </c>
      <c r="B587" t="s">
        <v>241</v>
      </c>
      <c r="C587" t="s">
        <v>239</v>
      </c>
      <c r="D587">
        <v>927</v>
      </c>
      <c r="E587">
        <v>11</v>
      </c>
      <c r="F587" t="s">
        <v>2934</v>
      </c>
      <c r="G587">
        <v>1.01E-5</v>
      </c>
      <c r="H587">
        <v>7.6999999999999996E-4</v>
      </c>
    </row>
    <row r="588" spans="1:8">
      <c r="A588" t="s">
        <v>29</v>
      </c>
      <c r="B588" t="s">
        <v>293</v>
      </c>
      <c r="C588" t="s">
        <v>291</v>
      </c>
      <c r="D588">
        <v>119</v>
      </c>
      <c r="E588">
        <v>5</v>
      </c>
      <c r="F588" t="s">
        <v>292</v>
      </c>
      <c r="G588">
        <v>1.1600000000000001E-5</v>
      </c>
      <c r="H588">
        <v>8.4999999999999995E-4</v>
      </c>
    </row>
    <row r="589" spans="1:8">
      <c r="A589" t="s">
        <v>29</v>
      </c>
      <c r="B589" t="s">
        <v>412</v>
      </c>
      <c r="C589" t="s">
        <v>410</v>
      </c>
      <c r="D589">
        <v>1865</v>
      </c>
      <c r="E589">
        <v>15</v>
      </c>
      <c r="F589" t="s">
        <v>2960</v>
      </c>
      <c r="G589">
        <v>1.9400000000000001E-5</v>
      </c>
      <c r="H589">
        <v>1.2999999999999999E-3</v>
      </c>
    </row>
    <row r="590" spans="1:8">
      <c r="A590" t="s">
        <v>29</v>
      </c>
      <c r="B590" t="s">
        <v>2303</v>
      </c>
      <c r="C590" t="s">
        <v>1791</v>
      </c>
      <c r="D590">
        <v>1882</v>
      </c>
      <c r="E590">
        <v>15</v>
      </c>
      <c r="F590" t="s">
        <v>2963</v>
      </c>
      <c r="G590">
        <v>2.16E-5</v>
      </c>
      <c r="H590">
        <v>1.4E-3</v>
      </c>
    </row>
    <row r="591" spans="1:8">
      <c r="A591" t="s">
        <v>29</v>
      </c>
      <c r="B591" t="s">
        <v>325</v>
      </c>
      <c r="C591" t="s">
        <v>323</v>
      </c>
      <c r="D591">
        <v>137</v>
      </c>
      <c r="E591">
        <v>5</v>
      </c>
      <c r="F591" t="s">
        <v>324</v>
      </c>
      <c r="G591">
        <v>2.23E-5</v>
      </c>
      <c r="H591">
        <v>1.4E-3</v>
      </c>
    </row>
    <row r="592" spans="1:8">
      <c r="A592" t="s">
        <v>29</v>
      </c>
      <c r="B592" t="s">
        <v>2309</v>
      </c>
      <c r="C592" t="s">
        <v>1796</v>
      </c>
      <c r="D592">
        <v>849</v>
      </c>
      <c r="E592">
        <v>10</v>
      </c>
      <c r="F592" t="s">
        <v>2968</v>
      </c>
      <c r="G592">
        <v>2.9200000000000002E-5</v>
      </c>
      <c r="H592">
        <v>1.8E-3</v>
      </c>
    </row>
    <row r="593" spans="1:8">
      <c r="A593" t="s">
        <v>29</v>
      </c>
      <c r="B593" t="s">
        <v>2361</v>
      </c>
      <c r="C593" t="s">
        <v>1839</v>
      </c>
      <c r="D593">
        <v>3</v>
      </c>
      <c r="E593">
        <v>2</v>
      </c>
      <c r="F593" t="s">
        <v>3011</v>
      </c>
      <c r="G593">
        <v>5.5899999999999997E-5</v>
      </c>
      <c r="H593">
        <v>3.2000000000000002E-3</v>
      </c>
    </row>
    <row r="594" spans="1:8">
      <c r="A594" t="s">
        <v>29</v>
      </c>
      <c r="B594" t="s">
        <v>2362</v>
      </c>
      <c r="C594" t="s">
        <v>1840</v>
      </c>
      <c r="D594">
        <v>3</v>
      </c>
      <c r="E594">
        <v>2</v>
      </c>
      <c r="F594" t="s">
        <v>3011</v>
      </c>
      <c r="G594">
        <v>5.5899999999999997E-5</v>
      </c>
      <c r="H594">
        <v>3.2000000000000002E-3</v>
      </c>
    </row>
    <row r="595" spans="1:8">
      <c r="A595" t="s">
        <v>29</v>
      </c>
      <c r="B595" t="s">
        <v>355</v>
      </c>
      <c r="C595" t="s">
        <v>353</v>
      </c>
      <c r="D595">
        <v>32</v>
      </c>
      <c r="E595">
        <v>3</v>
      </c>
      <c r="F595" t="s">
        <v>354</v>
      </c>
      <c r="G595">
        <v>8.0000000000000007E-5</v>
      </c>
      <c r="H595">
        <v>4.1000000000000003E-3</v>
      </c>
    </row>
    <row r="596" spans="1:8">
      <c r="A596" t="s">
        <v>29</v>
      </c>
      <c r="B596" t="s">
        <v>2434</v>
      </c>
      <c r="C596" t="s">
        <v>1892</v>
      </c>
      <c r="D596">
        <v>6036</v>
      </c>
      <c r="E596">
        <v>27</v>
      </c>
      <c r="F596" t="s">
        <v>3072</v>
      </c>
      <c r="G596">
        <v>1.4999999999999999E-4</v>
      </c>
      <c r="H596">
        <v>7.1000000000000004E-3</v>
      </c>
    </row>
    <row r="597" spans="1:8">
      <c r="A597" t="s">
        <v>29</v>
      </c>
      <c r="B597" t="s">
        <v>386</v>
      </c>
      <c r="C597" t="s">
        <v>384</v>
      </c>
      <c r="D597">
        <v>6</v>
      </c>
      <c r="E597">
        <v>2</v>
      </c>
      <c r="F597" t="s">
        <v>385</v>
      </c>
      <c r="G597">
        <v>1.6000000000000001E-4</v>
      </c>
      <c r="H597">
        <v>7.4000000000000003E-3</v>
      </c>
    </row>
    <row r="598" spans="1:8">
      <c r="A598" t="s">
        <v>29</v>
      </c>
      <c r="B598" t="s">
        <v>389</v>
      </c>
      <c r="C598" t="s">
        <v>387</v>
      </c>
      <c r="D598">
        <v>6</v>
      </c>
      <c r="E598">
        <v>2</v>
      </c>
      <c r="F598" t="s">
        <v>388</v>
      </c>
      <c r="G598">
        <v>1.6000000000000001E-4</v>
      </c>
      <c r="H598">
        <v>7.4000000000000003E-3</v>
      </c>
    </row>
    <row r="599" spans="1:8">
      <c r="A599" t="s">
        <v>29</v>
      </c>
      <c r="B599" t="s">
        <v>2456</v>
      </c>
      <c r="C599" t="s">
        <v>1906</v>
      </c>
      <c r="D599">
        <v>2543</v>
      </c>
      <c r="E599">
        <v>16</v>
      </c>
      <c r="F599" t="s">
        <v>3086</v>
      </c>
      <c r="G599">
        <v>1.9000000000000001E-4</v>
      </c>
      <c r="H599">
        <v>8.3999999999999995E-3</v>
      </c>
    </row>
    <row r="600" spans="1:8">
      <c r="A600" t="s">
        <v>29</v>
      </c>
      <c r="B600" t="s">
        <v>2482</v>
      </c>
      <c r="C600" t="s">
        <v>1924</v>
      </c>
      <c r="D600">
        <v>1553</v>
      </c>
      <c r="E600">
        <v>12</v>
      </c>
      <c r="F600" t="s">
        <v>3104</v>
      </c>
      <c r="G600">
        <v>2.4000000000000001E-4</v>
      </c>
      <c r="H600">
        <v>1.04E-2</v>
      </c>
    </row>
    <row r="601" spans="1:8">
      <c r="A601" t="s">
        <v>29</v>
      </c>
      <c r="B601" t="s">
        <v>2489</v>
      </c>
      <c r="C601" t="s">
        <v>1930</v>
      </c>
      <c r="D601">
        <v>6602</v>
      </c>
      <c r="E601">
        <v>28</v>
      </c>
      <c r="F601" t="s">
        <v>3106</v>
      </c>
      <c r="G601">
        <v>2.5999999999999998E-4</v>
      </c>
      <c r="H601">
        <v>1.09E-2</v>
      </c>
    </row>
    <row r="602" spans="1:8">
      <c r="A602" t="s">
        <v>29</v>
      </c>
      <c r="B602" t="s">
        <v>2533</v>
      </c>
      <c r="C602" t="s">
        <v>1964</v>
      </c>
      <c r="D602">
        <v>568</v>
      </c>
      <c r="E602">
        <v>7</v>
      </c>
      <c r="F602" t="s">
        <v>3142</v>
      </c>
      <c r="G602">
        <v>4.0999999999999999E-4</v>
      </c>
      <c r="H602">
        <v>1.6899999999999998E-2</v>
      </c>
    </row>
    <row r="603" spans="1:8">
      <c r="A603" t="s">
        <v>29</v>
      </c>
      <c r="B603" t="s">
        <v>328</v>
      </c>
      <c r="C603" t="s">
        <v>326</v>
      </c>
      <c r="D603">
        <v>68</v>
      </c>
      <c r="E603">
        <v>3</v>
      </c>
      <c r="F603" t="s">
        <v>3193</v>
      </c>
      <c r="G603">
        <v>6.6E-4</v>
      </c>
      <c r="H603">
        <v>2.6599999999999999E-2</v>
      </c>
    </row>
    <row r="604" spans="1:8">
      <c r="A604" t="s">
        <v>29</v>
      </c>
      <c r="B604" t="s">
        <v>331</v>
      </c>
      <c r="C604" t="s">
        <v>329</v>
      </c>
      <c r="D604">
        <v>71</v>
      </c>
      <c r="E604">
        <v>3</v>
      </c>
      <c r="F604" t="s">
        <v>3213</v>
      </c>
      <c r="G604">
        <v>7.3999999999999999E-4</v>
      </c>
      <c r="H604">
        <v>2.8799999999999999E-2</v>
      </c>
    </row>
    <row r="605" spans="1:8">
      <c r="A605" t="s">
        <v>29</v>
      </c>
      <c r="B605" t="s">
        <v>2704</v>
      </c>
      <c r="C605" t="s">
        <v>2099</v>
      </c>
      <c r="D605">
        <v>83</v>
      </c>
      <c r="E605">
        <v>3</v>
      </c>
      <c r="F605" t="s">
        <v>3120</v>
      </c>
      <c r="G605">
        <v>1.1000000000000001E-3</v>
      </c>
      <c r="H605">
        <v>4.3700000000000003E-2</v>
      </c>
    </row>
    <row r="606" spans="1:8">
      <c r="A606" t="s">
        <v>69</v>
      </c>
      <c r="B606" t="s">
        <v>74</v>
      </c>
      <c r="C606" t="s">
        <v>72</v>
      </c>
      <c r="D606">
        <v>36</v>
      </c>
      <c r="E606">
        <v>6</v>
      </c>
      <c r="F606" t="s">
        <v>73</v>
      </c>
      <c r="G606">
        <v>6.6799999999999997E-10</v>
      </c>
      <c r="H606">
        <v>4.5200000000000002E-7</v>
      </c>
    </row>
    <row r="607" spans="1:8">
      <c r="A607" t="s">
        <v>69</v>
      </c>
      <c r="B607" t="s">
        <v>148</v>
      </c>
      <c r="C607" t="s">
        <v>146</v>
      </c>
      <c r="D607">
        <v>49</v>
      </c>
      <c r="E607">
        <v>5</v>
      </c>
      <c r="F607" t="s">
        <v>147</v>
      </c>
      <c r="G607">
        <v>1.8400000000000001E-7</v>
      </c>
      <c r="H607">
        <v>6.2100000000000005E-5</v>
      </c>
    </row>
    <row r="608" spans="1:8">
      <c r="A608" t="s">
        <v>69</v>
      </c>
      <c r="B608" t="s">
        <v>83</v>
      </c>
      <c r="C608" t="s">
        <v>81</v>
      </c>
      <c r="D608">
        <v>1818</v>
      </c>
      <c r="E608">
        <v>17</v>
      </c>
      <c r="F608" t="s">
        <v>2862</v>
      </c>
      <c r="G608">
        <v>5.3399999999999999E-7</v>
      </c>
      <c r="H608">
        <v>1.2E-4</v>
      </c>
    </row>
    <row r="609" spans="1:8">
      <c r="A609" t="s">
        <v>69</v>
      </c>
      <c r="B609" t="s">
        <v>184</v>
      </c>
      <c r="C609" t="s">
        <v>183</v>
      </c>
      <c r="D609">
        <v>75</v>
      </c>
      <c r="E609">
        <v>5</v>
      </c>
      <c r="F609" t="s">
        <v>41</v>
      </c>
      <c r="G609">
        <v>1.33E-6</v>
      </c>
      <c r="H609">
        <v>2.3000000000000001E-4</v>
      </c>
    </row>
    <row r="610" spans="1:8">
      <c r="A610" t="s">
        <v>69</v>
      </c>
      <c r="B610" t="s">
        <v>192</v>
      </c>
      <c r="C610" t="s">
        <v>190</v>
      </c>
      <c r="D610">
        <v>80</v>
      </c>
      <c r="E610">
        <v>5</v>
      </c>
      <c r="F610" t="s">
        <v>191</v>
      </c>
      <c r="G610">
        <v>1.7999999999999999E-6</v>
      </c>
      <c r="H610">
        <v>2.4000000000000001E-4</v>
      </c>
    </row>
    <row r="611" spans="1:8">
      <c r="A611" t="s">
        <v>69</v>
      </c>
      <c r="B611" t="s">
        <v>71</v>
      </c>
      <c r="C611" t="s">
        <v>15</v>
      </c>
      <c r="D611">
        <v>38</v>
      </c>
      <c r="E611">
        <v>4</v>
      </c>
      <c r="F611" t="s">
        <v>2897</v>
      </c>
      <c r="G611">
        <v>3.0299999999999998E-6</v>
      </c>
      <c r="H611">
        <v>3.4000000000000002E-4</v>
      </c>
    </row>
    <row r="612" spans="1:8">
      <c r="A612" t="s">
        <v>69</v>
      </c>
      <c r="B612" t="s">
        <v>2239</v>
      </c>
      <c r="C612" t="s">
        <v>1692</v>
      </c>
      <c r="D612">
        <v>3996</v>
      </c>
      <c r="E612">
        <v>24</v>
      </c>
      <c r="F612" t="s">
        <v>2898</v>
      </c>
      <c r="G612">
        <v>3.14E-6</v>
      </c>
      <c r="H612">
        <v>3.4000000000000002E-4</v>
      </c>
    </row>
    <row r="613" spans="1:8">
      <c r="A613" t="s">
        <v>69</v>
      </c>
      <c r="B613" t="s">
        <v>2297</v>
      </c>
      <c r="C613" t="s">
        <v>1786</v>
      </c>
      <c r="D613">
        <v>3145</v>
      </c>
      <c r="E613">
        <v>20</v>
      </c>
      <c r="F613" t="s">
        <v>2957</v>
      </c>
      <c r="G613">
        <v>1.5500000000000001E-5</v>
      </c>
      <c r="H613">
        <v>1.1999999999999999E-3</v>
      </c>
    </row>
    <row r="614" spans="1:8">
      <c r="A614" t="s">
        <v>69</v>
      </c>
      <c r="B614" t="s">
        <v>269</v>
      </c>
      <c r="C614" t="s">
        <v>268</v>
      </c>
      <c r="D614">
        <v>136</v>
      </c>
      <c r="E614">
        <v>5</v>
      </c>
      <c r="F614" t="s">
        <v>41</v>
      </c>
      <c r="G614">
        <v>2.1500000000000001E-5</v>
      </c>
      <c r="H614">
        <v>1.5E-3</v>
      </c>
    </row>
    <row r="615" spans="1:8">
      <c r="A615" t="s">
        <v>69</v>
      </c>
      <c r="B615" t="s">
        <v>203</v>
      </c>
      <c r="C615" t="s">
        <v>201</v>
      </c>
      <c r="D615">
        <v>93</v>
      </c>
      <c r="E615">
        <v>4</v>
      </c>
      <c r="F615" t="s">
        <v>3044</v>
      </c>
      <c r="G615">
        <v>8.5199999999999997E-5</v>
      </c>
      <c r="H615">
        <v>5.1999999999999998E-3</v>
      </c>
    </row>
    <row r="616" spans="1:8">
      <c r="A616" t="s">
        <v>69</v>
      </c>
      <c r="B616" t="s">
        <v>278</v>
      </c>
      <c r="C616" t="s">
        <v>276</v>
      </c>
      <c r="D616">
        <v>3304</v>
      </c>
      <c r="E616">
        <v>19</v>
      </c>
      <c r="F616" t="s">
        <v>3065</v>
      </c>
      <c r="G616">
        <v>1.2E-4</v>
      </c>
      <c r="H616">
        <v>6.6E-3</v>
      </c>
    </row>
    <row r="617" spans="1:8">
      <c r="A617" t="s">
        <v>69</v>
      </c>
      <c r="B617" t="s">
        <v>173</v>
      </c>
      <c r="C617" t="s">
        <v>171</v>
      </c>
      <c r="D617">
        <v>522</v>
      </c>
      <c r="E617">
        <v>7</v>
      </c>
      <c r="F617" t="s">
        <v>3117</v>
      </c>
      <c r="G617">
        <v>2.5000000000000001E-4</v>
      </c>
      <c r="H617">
        <v>1.2800000000000001E-2</v>
      </c>
    </row>
    <row r="618" spans="1:8">
      <c r="A618" t="s">
        <v>69</v>
      </c>
      <c r="B618" t="s">
        <v>272</v>
      </c>
      <c r="C618" t="s">
        <v>270</v>
      </c>
      <c r="D618">
        <v>135</v>
      </c>
      <c r="E618">
        <v>4</v>
      </c>
      <c r="F618" t="s">
        <v>3135</v>
      </c>
      <c r="G618">
        <v>3.4000000000000002E-4</v>
      </c>
      <c r="H618">
        <v>1.6400000000000001E-2</v>
      </c>
    </row>
    <row r="619" spans="1:8">
      <c r="A619" t="s">
        <v>69</v>
      </c>
      <c r="B619" t="s">
        <v>2539</v>
      </c>
      <c r="C619" t="s">
        <v>1970</v>
      </c>
      <c r="D619">
        <v>56</v>
      </c>
      <c r="E619">
        <v>3</v>
      </c>
      <c r="F619" t="s">
        <v>3145</v>
      </c>
      <c r="G619">
        <v>3.8000000000000002E-4</v>
      </c>
      <c r="H619">
        <v>1.72E-2</v>
      </c>
    </row>
    <row r="620" spans="1:8">
      <c r="A620" t="s">
        <v>69</v>
      </c>
      <c r="B620" t="s">
        <v>456</v>
      </c>
      <c r="C620" t="s">
        <v>455</v>
      </c>
      <c r="D620">
        <v>17</v>
      </c>
      <c r="E620">
        <v>2</v>
      </c>
      <c r="F620" t="s">
        <v>431</v>
      </c>
      <c r="G620">
        <v>9.3999999999999997E-4</v>
      </c>
      <c r="H620">
        <v>3.9600000000000003E-2</v>
      </c>
    </row>
    <row r="621" spans="1:8">
      <c r="A621" t="s">
        <v>69</v>
      </c>
      <c r="B621" t="s">
        <v>2705</v>
      </c>
      <c r="C621" t="s">
        <v>2100</v>
      </c>
      <c r="D621">
        <v>674</v>
      </c>
      <c r="E621">
        <v>7</v>
      </c>
      <c r="F621" t="s">
        <v>3254</v>
      </c>
      <c r="G621">
        <v>1.1000000000000001E-3</v>
      </c>
      <c r="H621">
        <v>4.3999999999999997E-2</v>
      </c>
    </row>
    <row r="622" spans="1:8">
      <c r="A622" t="s">
        <v>69</v>
      </c>
      <c r="B622" t="s">
        <v>249</v>
      </c>
      <c r="C622" t="s">
        <v>247</v>
      </c>
      <c r="D622">
        <v>324</v>
      </c>
      <c r="E622">
        <v>5</v>
      </c>
      <c r="F622" t="s">
        <v>3255</v>
      </c>
      <c r="G622">
        <v>1.1000000000000001E-3</v>
      </c>
      <c r="H622">
        <v>4.3999999999999997E-2</v>
      </c>
    </row>
    <row r="623" spans="1:8">
      <c r="A623" t="s">
        <v>1659</v>
      </c>
      <c r="B623" t="s">
        <v>2142</v>
      </c>
      <c r="C623" t="s">
        <v>1676</v>
      </c>
      <c r="D623">
        <v>54</v>
      </c>
      <c r="E623">
        <v>6</v>
      </c>
      <c r="F623" t="s">
        <v>2790</v>
      </c>
      <c r="G623">
        <v>6.1799999999999998E-9</v>
      </c>
      <c r="H623">
        <v>4.1899999999999997E-6</v>
      </c>
    </row>
    <row r="624" spans="1:8">
      <c r="A624" t="s">
        <v>1659</v>
      </c>
      <c r="B624" t="s">
        <v>2145</v>
      </c>
      <c r="C624" t="s">
        <v>1679</v>
      </c>
      <c r="D624">
        <v>54</v>
      </c>
      <c r="E624">
        <v>6</v>
      </c>
      <c r="F624" t="s">
        <v>2792</v>
      </c>
      <c r="G624">
        <v>6.1799999999999998E-9</v>
      </c>
      <c r="H624">
        <v>4.1899999999999997E-6</v>
      </c>
    </row>
    <row r="625" spans="1:8">
      <c r="A625" t="s">
        <v>1659</v>
      </c>
      <c r="B625" t="s">
        <v>2144</v>
      </c>
      <c r="C625" t="s">
        <v>1678</v>
      </c>
      <c r="D625">
        <v>58</v>
      </c>
      <c r="E625">
        <v>6</v>
      </c>
      <c r="F625" t="s">
        <v>2792</v>
      </c>
      <c r="G625">
        <v>9.1800000000000001E-9</v>
      </c>
      <c r="H625">
        <v>4.1899999999999997E-6</v>
      </c>
    </row>
    <row r="626" spans="1:8">
      <c r="A626" t="s">
        <v>1659</v>
      </c>
      <c r="B626" t="s">
        <v>2143</v>
      </c>
      <c r="C626" t="s">
        <v>1677</v>
      </c>
      <c r="D626">
        <v>114</v>
      </c>
      <c r="E626">
        <v>7</v>
      </c>
      <c r="F626" t="s">
        <v>2791</v>
      </c>
      <c r="G626">
        <v>1.46E-8</v>
      </c>
      <c r="H626">
        <v>4.1899999999999997E-6</v>
      </c>
    </row>
    <row r="627" spans="1:8">
      <c r="A627" t="s">
        <v>1659</v>
      </c>
      <c r="B627" t="s">
        <v>2141</v>
      </c>
      <c r="C627" t="s">
        <v>1675</v>
      </c>
      <c r="D627">
        <v>65</v>
      </c>
      <c r="E627">
        <v>6</v>
      </c>
      <c r="F627" t="s">
        <v>2789</v>
      </c>
      <c r="G627">
        <v>1.7299999999999999E-8</v>
      </c>
      <c r="H627">
        <v>4.1899999999999997E-6</v>
      </c>
    </row>
    <row r="628" spans="1:8">
      <c r="A628" t="s">
        <v>1659</v>
      </c>
      <c r="B628" t="s">
        <v>2146</v>
      </c>
      <c r="C628" t="s">
        <v>1343</v>
      </c>
      <c r="D628">
        <v>76</v>
      </c>
      <c r="E628">
        <v>6</v>
      </c>
      <c r="F628" t="s">
        <v>2793</v>
      </c>
      <c r="G628">
        <v>4.1500000000000001E-8</v>
      </c>
      <c r="H628">
        <v>4.69E-6</v>
      </c>
    </row>
    <row r="629" spans="1:8">
      <c r="A629" t="s">
        <v>1659</v>
      </c>
      <c r="B629" t="s">
        <v>2148</v>
      </c>
      <c r="C629" t="s">
        <v>1680</v>
      </c>
      <c r="D629">
        <v>40</v>
      </c>
      <c r="E629">
        <v>5</v>
      </c>
      <c r="F629" t="s">
        <v>2796</v>
      </c>
      <c r="G629">
        <v>7.2199999999999998E-8</v>
      </c>
      <c r="H629">
        <v>6.99E-6</v>
      </c>
    </row>
    <row r="630" spans="1:8">
      <c r="A630" t="s">
        <v>1659</v>
      </c>
      <c r="B630" t="s">
        <v>2153</v>
      </c>
      <c r="C630" t="s">
        <v>1685</v>
      </c>
      <c r="D630">
        <v>86</v>
      </c>
      <c r="E630">
        <v>6</v>
      </c>
      <c r="F630" t="s">
        <v>2800</v>
      </c>
      <c r="G630">
        <v>8.3099999999999996E-8</v>
      </c>
      <c r="H630">
        <v>7.0400000000000004E-6</v>
      </c>
    </row>
    <row r="631" spans="1:8">
      <c r="A631" t="s">
        <v>1659</v>
      </c>
      <c r="B631" t="s">
        <v>2152</v>
      </c>
      <c r="C631" t="s">
        <v>1684</v>
      </c>
      <c r="D631">
        <v>87</v>
      </c>
      <c r="E631">
        <v>6</v>
      </c>
      <c r="F631" t="s">
        <v>2787</v>
      </c>
      <c r="G631">
        <v>8.8599999999999999E-8</v>
      </c>
      <c r="H631">
        <v>7.0400000000000004E-6</v>
      </c>
    </row>
    <row r="632" spans="1:8">
      <c r="A632" t="s">
        <v>1659</v>
      </c>
      <c r="B632" t="s">
        <v>2150</v>
      </c>
      <c r="C632" t="s">
        <v>1682</v>
      </c>
      <c r="D632">
        <v>151</v>
      </c>
      <c r="E632">
        <v>7</v>
      </c>
      <c r="F632" t="s">
        <v>2798</v>
      </c>
      <c r="G632">
        <v>9.2500000000000001E-8</v>
      </c>
      <c r="H632">
        <v>7.0400000000000004E-6</v>
      </c>
    </row>
    <row r="633" spans="1:8">
      <c r="A633" t="s">
        <v>1659</v>
      </c>
      <c r="B633" t="s">
        <v>2154</v>
      </c>
      <c r="C633" t="s">
        <v>1686</v>
      </c>
      <c r="D633">
        <v>151</v>
      </c>
      <c r="E633">
        <v>7</v>
      </c>
      <c r="F633" t="s">
        <v>2801</v>
      </c>
      <c r="G633">
        <v>9.2500000000000001E-8</v>
      </c>
      <c r="H633">
        <v>7.0400000000000004E-6</v>
      </c>
    </row>
    <row r="634" spans="1:8">
      <c r="A634" t="s">
        <v>1659</v>
      </c>
      <c r="B634" t="s">
        <v>2149</v>
      </c>
      <c r="C634" t="s">
        <v>1681</v>
      </c>
      <c r="D634">
        <v>88</v>
      </c>
      <c r="E634">
        <v>6</v>
      </c>
      <c r="F634" t="s">
        <v>2797</v>
      </c>
      <c r="G634">
        <v>9.4500000000000006E-8</v>
      </c>
      <c r="H634">
        <v>7.0400000000000004E-6</v>
      </c>
    </row>
    <row r="635" spans="1:8">
      <c r="A635" t="s">
        <v>1659</v>
      </c>
      <c r="B635" t="s">
        <v>2151</v>
      </c>
      <c r="C635" t="s">
        <v>1683</v>
      </c>
      <c r="D635">
        <v>88</v>
      </c>
      <c r="E635">
        <v>6</v>
      </c>
      <c r="F635" t="s">
        <v>2799</v>
      </c>
      <c r="G635">
        <v>9.4500000000000006E-8</v>
      </c>
      <c r="H635">
        <v>7.0400000000000004E-6</v>
      </c>
    </row>
    <row r="636" spans="1:8">
      <c r="A636" t="s">
        <v>1659</v>
      </c>
      <c r="B636" t="s">
        <v>2155</v>
      </c>
      <c r="C636" t="s">
        <v>1687</v>
      </c>
      <c r="D636">
        <v>162</v>
      </c>
      <c r="E636">
        <v>7</v>
      </c>
      <c r="F636" t="s">
        <v>2802</v>
      </c>
      <c r="G636">
        <v>1.4700000000000001E-7</v>
      </c>
      <c r="H636">
        <v>7.0999999999999998E-6</v>
      </c>
    </row>
    <row r="637" spans="1:8">
      <c r="A637" t="s">
        <v>1659</v>
      </c>
      <c r="B637" t="s">
        <v>2158</v>
      </c>
      <c r="C637" t="s">
        <v>1688</v>
      </c>
      <c r="D637">
        <v>49</v>
      </c>
      <c r="E637">
        <v>5</v>
      </c>
      <c r="F637" t="s">
        <v>2804</v>
      </c>
      <c r="G637">
        <v>1.8400000000000001E-7</v>
      </c>
      <c r="H637">
        <v>8.3100000000000001E-6</v>
      </c>
    </row>
    <row r="638" spans="1:8">
      <c r="A638" t="s">
        <v>1659</v>
      </c>
      <c r="B638" t="s">
        <v>2167</v>
      </c>
      <c r="C638" t="s">
        <v>1053</v>
      </c>
      <c r="D638">
        <v>23</v>
      </c>
      <c r="E638">
        <v>4</v>
      </c>
      <c r="F638" t="s">
        <v>2815</v>
      </c>
      <c r="G638">
        <v>4.8800000000000003E-7</v>
      </c>
      <c r="H638">
        <v>2.0699999999999998E-5</v>
      </c>
    </row>
    <row r="639" spans="1:8">
      <c r="A639" t="s">
        <v>1659</v>
      </c>
      <c r="B639" t="s">
        <v>2172</v>
      </c>
      <c r="C639" t="s">
        <v>1695</v>
      </c>
      <c r="D639">
        <v>66</v>
      </c>
      <c r="E639">
        <v>5</v>
      </c>
      <c r="F639" t="s">
        <v>2822</v>
      </c>
      <c r="G639">
        <v>7.3399999999999998E-7</v>
      </c>
      <c r="H639">
        <v>2.9300000000000001E-5</v>
      </c>
    </row>
    <row r="640" spans="1:8">
      <c r="A640" t="s">
        <v>1659</v>
      </c>
      <c r="B640" t="s">
        <v>2173</v>
      </c>
      <c r="C640" t="s">
        <v>1696</v>
      </c>
      <c r="D640">
        <v>66</v>
      </c>
      <c r="E640">
        <v>5</v>
      </c>
      <c r="F640" t="s">
        <v>2823</v>
      </c>
      <c r="G640">
        <v>7.3399999999999998E-7</v>
      </c>
      <c r="H640">
        <v>2.9300000000000001E-5</v>
      </c>
    </row>
    <row r="641" spans="1:8">
      <c r="A641" t="s">
        <v>1659</v>
      </c>
      <c r="B641" t="s">
        <v>2174</v>
      </c>
      <c r="C641" t="s">
        <v>1697</v>
      </c>
      <c r="D641">
        <v>67</v>
      </c>
      <c r="E641">
        <v>5</v>
      </c>
      <c r="F641" t="s">
        <v>2824</v>
      </c>
      <c r="G641">
        <v>7.8800000000000002E-7</v>
      </c>
      <c r="H641">
        <v>2.9300000000000001E-5</v>
      </c>
    </row>
    <row r="642" spans="1:8">
      <c r="A642" t="s">
        <v>1659</v>
      </c>
      <c r="B642" t="s">
        <v>2175</v>
      </c>
      <c r="C642" t="s">
        <v>1698</v>
      </c>
      <c r="D642">
        <v>29</v>
      </c>
      <c r="E642">
        <v>4</v>
      </c>
      <c r="F642" t="s">
        <v>2827</v>
      </c>
      <c r="G642">
        <v>1.13E-6</v>
      </c>
      <c r="H642">
        <v>3.82E-5</v>
      </c>
    </row>
    <row r="643" spans="1:8">
      <c r="A643" t="s">
        <v>1659</v>
      </c>
      <c r="B643" t="s">
        <v>2178</v>
      </c>
      <c r="C643" t="s">
        <v>1701</v>
      </c>
      <c r="D643">
        <v>140</v>
      </c>
      <c r="E643">
        <v>6</v>
      </c>
      <c r="F643" t="s">
        <v>2833</v>
      </c>
      <c r="G643">
        <v>1.28E-6</v>
      </c>
      <c r="H643">
        <v>4.1399999999999997E-5</v>
      </c>
    </row>
    <row r="644" spans="1:8">
      <c r="A644" t="s">
        <v>1659</v>
      </c>
      <c r="B644" t="s">
        <v>2177</v>
      </c>
      <c r="C644" t="s">
        <v>1700</v>
      </c>
      <c r="D644">
        <v>75</v>
      </c>
      <c r="E644">
        <v>5</v>
      </c>
      <c r="F644" t="s">
        <v>2832</v>
      </c>
      <c r="G644">
        <v>1.33E-6</v>
      </c>
      <c r="H644">
        <v>4.1399999999999997E-5</v>
      </c>
    </row>
    <row r="645" spans="1:8">
      <c r="A645" t="s">
        <v>1659</v>
      </c>
      <c r="B645" t="s">
        <v>2179</v>
      </c>
      <c r="C645" t="s">
        <v>1702</v>
      </c>
      <c r="D645">
        <v>143</v>
      </c>
      <c r="E645">
        <v>6</v>
      </c>
      <c r="F645" t="s">
        <v>2834</v>
      </c>
      <c r="G645">
        <v>1.44E-6</v>
      </c>
      <c r="H645">
        <v>4.2500000000000003E-5</v>
      </c>
    </row>
    <row r="646" spans="1:8">
      <c r="A646" t="s">
        <v>1659</v>
      </c>
      <c r="B646" t="s">
        <v>2182</v>
      </c>
      <c r="C646" t="s">
        <v>1705</v>
      </c>
      <c r="D646">
        <v>32</v>
      </c>
      <c r="E646">
        <v>4</v>
      </c>
      <c r="F646" t="s">
        <v>2837</v>
      </c>
      <c r="G646">
        <v>1.61E-6</v>
      </c>
      <c r="H646">
        <v>4.5500000000000001E-5</v>
      </c>
    </row>
    <row r="647" spans="1:8">
      <c r="A647" t="s">
        <v>1659</v>
      </c>
      <c r="B647" t="s">
        <v>2183</v>
      </c>
      <c r="C647" t="s">
        <v>1706</v>
      </c>
      <c r="D647">
        <v>33</v>
      </c>
      <c r="E647">
        <v>4</v>
      </c>
      <c r="F647" t="s">
        <v>2838</v>
      </c>
      <c r="G647">
        <v>1.7999999999999999E-6</v>
      </c>
      <c r="H647">
        <v>4.8900000000000003E-5</v>
      </c>
    </row>
    <row r="648" spans="1:8">
      <c r="A648" t="s">
        <v>1659</v>
      </c>
      <c r="B648" t="s">
        <v>2197</v>
      </c>
      <c r="C648" t="s">
        <v>1338</v>
      </c>
      <c r="D648">
        <v>164</v>
      </c>
      <c r="E648">
        <v>6</v>
      </c>
      <c r="F648" t="s">
        <v>2854</v>
      </c>
      <c r="G648">
        <v>3.1099999999999999E-6</v>
      </c>
      <c r="H648">
        <v>8.1000000000000004E-5</v>
      </c>
    </row>
    <row r="649" spans="1:8">
      <c r="A649" t="s">
        <v>1659</v>
      </c>
      <c r="B649" t="s">
        <v>2199</v>
      </c>
      <c r="C649" t="s">
        <v>1718</v>
      </c>
      <c r="D649">
        <v>40</v>
      </c>
      <c r="E649">
        <v>4</v>
      </c>
      <c r="F649" t="s">
        <v>2827</v>
      </c>
      <c r="G649">
        <v>3.6600000000000001E-6</v>
      </c>
      <c r="H649">
        <v>9.2E-5</v>
      </c>
    </row>
    <row r="650" spans="1:8">
      <c r="A650" t="s">
        <v>1659</v>
      </c>
      <c r="B650" t="s">
        <v>2204</v>
      </c>
      <c r="C650" t="s">
        <v>1722</v>
      </c>
      <c r="D650">
        <v>42</v>
      </c>
      <c r="E650">
        <v>4</v>
      </c>
      <c r="F650" t="s">
        <v>2827</v>
      </c>
      <c r="G650">
        <v>4.3900000000000003E-6</v>
      </c>
      <c r="H650">
        <v>1.1E-4</v>
      </c>
    </row>
    <row r="651" spans="1:8">
      <c r="A651" t="s">
        <v>1659</v>
      </c>
      <c r="B651" t="s">
        <v>2228</v>
      </c>
      <c r="C651" t="s">
        <v>1741</v>
      </c>
      <c r="D651">
        <v>15</v>
      </c>
      <c r="E651">
        <v>3</v>
      </c>
      <c r="F651" t="s">
        <v>2885</v>
      </c>
      <c r="G651">
        <v>1.03E-5</v>
      </c>
      <c r="H651">
        <v>2.4000000000000001E-4</v>
      </c>
    </row>
    <row r="652" spans="1:8">
      <c r="A652" t="s">
        <v>1659</v>
      </c>
      <c r="B652" t="s">
        <v>2234</v>
      </c>
      <c r="C652" t="s">
        <v>1745</v>
      </c>
      <c r="D652">
        <v>55</v>
      </c>
      <c r="E652">
        <v>4</v>
      </c>
      <c r="F652" t="s">
        <v>2838</v>
      </c>
      <c r="G652">
        <v>1.2E-5</v>
      </c>
      <c r="H652">
        <v>2.7E-4</v>
      </c>
    </row>
    <row r="653" spans="1:8">
      <c r="A653" t="s">
        <v>1659</v>
      </c>
      <c r="B653" t="s">
        <v>2241</v>
      </c>
      <c r="C653" t="s">
        <v>1749</v>
      </c>
      <c r="D653">
        <v>59</v>
      </c>
      <c r="E653">
        <v>4</v>
      </c>
      <c r="F653" t="s">
        <v>2899</v>
      </c>
      <c r="G653">
        <v>1.5500000000000001E-5</v>
      </c>
      <c r="H653">
        <v>3.4000000000000002E-4</v>
      </c>
    </row>
    <row r="654" spans="1:8">
      <c r="A654" t="s">
        <v>1659</v>
      </c>
      <c r="B654" t="s">
        <v>2267</v>
      </c>
      <c r="C654" t="s">
        <v>1767</v>
      </c>
      <c r="D654">
        <v>23</v>
      </c>
      <c r="E654">
        <v>3</v>
      </c>
      <c r="F654" t="s">
        <v>2927</v>
      </c>
      <c r="G654">
        <v>3.2299999999999999E-5</v>
      </c>
      <c r="H654">
        <v>6.8000000000000005E-4</v>
      </c>
    </row>
    <row r="655" spans="1:8">
      <c r="A655" t="s">
        <v>1659</v>
      </c>
      <c r="B655" t="s">
        <v>2271</v>
      </c>
      <c r="C655" t="s">
        <v>1770</v>
      </c>
      <c r="D655">
        <v>24</v>
      </c>
      <c r="E655">
        <v>3</v>
      </c>
      <c r="F655" t="s">
        <v>2931</v>
      </c>
      <c r="G655">
        <v>3.6199999999999999E-5</v>
      </c>
      <c r="H655">
        <v>7.3999999999999999E-4</v>
      </c>
    </row>
    <row r="656" spans="1:8">
      <c r="A656" t="s">
        <v>1659</v>
      </c>
      <c r="B656" t="s">
        <v>2272</v>
      </c>
      <c r="C656" t="s">
        <v>1771</v>
      </c>
      <c r="D656">
        <v>153</v>
      </c>
      <c r="E656">
        <v>5</v>
      </c>
      <c r="F656" t="s">
        <v>2903</v>
      </c>
      <c r="G656">
        <v>3.7200000000000003E-5</v>
      </c>
      <c r="H656">
        <v>7.3999999999999999E-4</v>
      </c>
    </row>
    <row r="657" spans="1:8">
      <c r="A657" t="s">
        <v>1659</v>
      </c>
      <c r="B657" t="s">
        <v>2288</v>
      </c>
      <c r="C657" t="s">
        <v>1779</v>
      </c>
      <c r="D657">
        <v>82</v>
      </c>
      <c r="E657">
        <v>4</v>
      </c>
      <c r="F657" t="s">
        <v>2948</v>
      </c>
      <c r="G657">
        <v>5.3199999999999999E-5</v>
      </c>
      <c r="H657">
        <v>1E-3</v>
      </c>
    </row>
    <row r="658" spans="1:8">
      <c r="A658" t="s">
        <v>1659</v>
      </c>
      <c r="B658" t="s">
        <v>2289</v>
      </c>
      <c r="C658" t="s">
        <v>1780</v>
      </c>
      <c r="D658">
        <v>28</v>
      </c>
      <c r="E658">
        <v>3</v>
      </c>
      <c r="F658" t="s">
        <v>2949</v>
      </c>
      <c r="G658">
        <v>5.5300000000000002E-5</v>
      </c>
      <c r="H658">
        <v>1E-3</v>
      </c>
    </row>
    <row r="659" spans="1:8">
      <c r="A659" t="s">
        <v>1659</v>
      </c>
      <c r="B659" t="s">
        <v>2302</v>
      </c>
      <c r="C659" t="s">
        <v>1790</v>
      </c>
      <c r="D659">
        <v>89</v>
      </c>
      <c r="E659">
        <v>4</v>
      </c>
      <c r="F659" t="s">
        <v>2815</v>
      </c>
      <c r="G659">
        <v>7.2299999999999996E-5</v>
      </c>
      <c r="H659">
        <v>1.2999999999999999E-3</v>
      </c>
    </row>
    <row r="660" spans="1:8">
      <c r="A660" t="s">
        <v>1659</v>
      </c>
      <c r="B660" t="s">
        <v>2301</v>
      </c>
      <c r="C660" t="s">
        <v>1789</v>
      </c>
      <c r="D660">
        <v>90</v>
      </c>
      <c r="E660">
        <v>4</v>
      </c>
      <c r="F660" t="s">
        <v>2962</v>
      </c>
      <c r="G660">
        <v>7.5400000000000003E-5</v>
      </c>
      <c r="H660">
        <v>1.2999999999999999E-3</v>
      </c>
    </row>
    <row r="661" spans="1:8">
      <c r="A661" t="s">
        <v>1659</v>
      </c>
      <c r="B661" t="s">
        <v>2305</v>
      </c>
      <c r="C661" t="s">
        <v>1793</v>
      </c>
      <c r="D661">
        <v>34</v>
      </c>
      <c r="E661">
        <v>3</v>
      </c>
      <c r="F661" t="s">
        <v>2931</v>
      </c>
      <c r="G661">
        <v>9.4599999999999996E-5</v>
      </c>
      <c r="H661">
        <v>1.6000000000000001E-3</v>
      </c>
    </row>
    <row r="662" spans="1:8">
      <c r="A662" t="s">
        <v>1659</v>
      </c>
      <c r="B662" t="s">
        <v>2307</v>
      </c>
      <c r="C662" t="s">
        <v>1275</v>
      </c>
      <c r="D662">
        <v>97</v>
      </c>
      <c r="E662">
        <v>4</v>
      </c>
      <c r="F662" t="s">
        <v>2966</v>
      </c>
      <c r="G662">
        <v>9.9699999999999998E-5</v>
      </c>
      <c r="H662">
        <v>1.6999999999999999E-3</v>
      </c>
    </row>
    <row r="663" spans="1:8">
      <c r="A663" t="s">
        <v>1659</v>
      </c>
      <c r="B663" t="s">
        <v>2310</v>
      </c>
      <c r="C663" t="s">
        <v>1797</v>
      </c>
      <c r="D663">
        <v>5</v>
      </c>
      <c r="E663">
        <v>2</v>
      </c>
      <c r="F663" t="s">
        <v>2969</v>
      </c>
      <c r="G663">
        <v>1.2E-4</v>
      </c>
      <c r="H663">
        <v>1.9E-3</v>
      </c>
    </row>
    <row r="664" spans="1:8">
      <c r="A664" t="s">
        <v>1659</v>
      </c>
      <c r="B664" t="s">
        <v>2311</v>
      </c>
      <c r="C664" t="s">
        <v>948</v>
      </c>
      <c r="D664">
        <v>196</v>
      </c>
      <c r="E664">
        <v>5</v>
      </c>
      <c r="F664" t="s">
        <v>2945</v>
      </c>
      <c r="G664">
        <v>1.2E-4</v>
      </c>
      <c r="H664">
        <v>1.9E-3</v>
      </c>
    </row>
    <row r="665" spans="1:8">
      <c r="A665" t="s">
        <v>1659</v>
      </c>
      <c r="B665" t="s">
        <v>2316</v>
      </c>
      <c r="C665" t="s">
        <v>1327</v>
      </c>
      <c r="D665">
        <v>103</v>
      </c>
      <c r="E665">
        <v>4</v>
      </c>
      <c r="F665" t="s">
        <v>2838</v>
      </c>
      <c r="G665">
        <v>1.2E-4</v>
      </c>
      <c r="H665">
        <v>2E-3</v>
      </c>
    </row>
    <row r="666" spans="1:8">
      <c r="A666" t="s">
        <v>1659</v>
      </c>
      <c r="B666" t="s">
        <v>2321</v>
      </c>
      <c r="C666" t="s">
        <v>1803</v>
      </c>
      <c r="D666">
        <v>39</v>
      </c>
      <c r="E666">
        <v>3</v>
      </c>
      <c r="F666" t="s">
        <v>2977</v>
      </c>
      <c r="G666">
        <v>1.3999999999999999E-4</v>
      </c>
      <c r="H666">
        <v>2.0999999999999999E-3</v>
      </c>
    </row>
    <row r="667" spans="1:8">
      <c r="A667" t="s">
        <v>1659</v>
      </c>
      <c r="B667" t="s">
        <v>2322</v>
      </c>
      <c r="C667" t="s">
        <v>1804</v>
      </c>
      <c r="D667">
        <v>39</v>
      </c>
      <c r="E667">
        <v>3</v>
      </c>
      <c r="F667" t="s">
        <v>2931</v>
      </c>
      <c r="G667">
        <v>1.3999999999999999E-4</v>
      </c>
      <c r="H667">
        <v>2.0999999999999999E-3</v>
      </c>
    </row>
    <row r="668" spans="1:8">
      <c r="A668" t="s">
        <v>1659</v>
      </c>
      <c r="B668" t="s">
        <v>2330</v>
      </c>
      <c r="C668" t="s">
        <v>1810</v>
      </c>
      <c r="D668">
        <v>40</v>
      </c>
      <c r="E668">
        <v>3</v>
      </c>
      <c r="F668" t="s">
        <v>2983</v>
      </c>
      <c r="G668">
        <v>1.4999999999999999E-4</v>
      </c>
      <c r="H668">
        <v>2.2000000000000001E-3</v>
      </c>
    </row>
    <row r="669" spans="1:8">
      <c r="A669" t="s">
        <v>1659</v>
      </c>
      <c r="B669" t="s">
        <v>2331</v>
      </c>
      <c r="C669" t="s">
        <v>1201</v>
      </c>
      <c r="D669">
        <v>336</v>
      </c>
      <c r="E669">
        <v>6</v>
      </c>
      <c r="F669" t="s">
        <v>2984</v>
      </c>
      <c r="G669">
        <v>1.6000000000000001E-4</v>
      </c>
      <c r="H669">
        <v>2.3E-3</v>
      </c>
    </row>
    <row r="670" spans="1:8">
      <c r="A670" t="s">
        <v>1659</v>
      </c>
      <c r="B670" t="s">
        <v>2332</v>
      </c>
      <c r="C670" t="s">
        <v>1811</v>
      </c>
      <c r="D670">
        <v>110</v>
      </c>
      <c r="E670">
        <v>4</v>
      </c>
      <c r="F670" t="s">
        <v>2985</v>
      </c>
      <c r="G670">
        <v>1.6000000000000001E-4</v>
      </c>
      <c r="H670">
        <v>2.3E-3</v>
      </c>
    </row>
    <row r="671" spans="1:8">
      <c r="A671" t="s">
        <v>1659</v>
      </c>
      <c r="B671" t="s">
        <v>2334</v>
      </c>
      <c r="C671" t="s">
        <v>1813</v>
      </c>
      <c r="D671">
        <v>42</v>
      </c>
      <c r="E671">
        <v>3</v>
      </c>
      <c r="F671" t="s">
        <v>2987</v>
      </c>
      <c r="G671">
        <v>1.7000000000000001E-4</v>
      </c>
      <c r="H671">
        <v>2.3999999999999998E-3</v>
      </c>
    </row>
    <row r="672" spans="1:8">
      <c r="A672" t="s">
        <v>1659</v>
      </c>
      <c r="B672" t="s">
        <v>2335</v>
      </c>
      <c r="C672" t="s">
        <v>1814</v>
      </c>
      <c r="D672">
        <v>42</v>
      </c>
      <c r="E672">
        <v>3</v>
      </c>
      <c r="F672" t="s">
        <v>2931</v>
      </c>
      <c r="G672">
        <v>1.7000000000000001E-4</v>
      </c>
      <c r="H672">
        <v>2.3999999999999998E-3</v>
      </c>
    </row>
    <row r="673" spans="1:8">
      <c r="A673" t="s">
        <v>1659</v>
      </c>
      <c r="B673" t="s">
        <v>2342</v>
      </c>
      <c r="C673" t="s">
        <v>1820</v>
      </c>
      <c r="D673">
        <v>44</v>
      </c>
      <c r="E673">
        <v>3</v>
      </c>
      <c r="F673" t="s">
        <v>2994</v>
      </c>
      <c r="G673">
        <v>1.9000000000000001E-4</v>
      </c>
      <c r="H673">
        <v>2.5999999999999999E-3</v>
      </c>
    </row>
    <row r="674" spans="1:8">
      <c r="A674" t="s">
        <v>1659</v>
      </c>
      <c r="B674" t="s">
        <v>2343</v>
      </c>
      <c r="C674" t="s">
        <v>1821</v>
      </c>
      <c r="D674">
        <v>116</v>
      </c>
      <c r="E674">
        <v>4</v>
      </c>
      <c r="F674" t="s">
        <v>2995</v>
      </c>
      <c r="G674">
        <v>1.9000000000000001E-4</v>
      </c>
      <c r="H674">
        <v>2.5999999999999999E-3</v>
      </c>
    </row>
    <row r="675" spans="1:8">
      <c r="A675" t="s">
        <v>1659</v>
      </c>
      <c r="B675" t="s">
        <v>2347</v>
      </c>
      <c r="C675" t="s">
        <v>1825</v>
      </c>
      <c r="D675">
        <v>46</v>
      </c>
      <c r="E675">
        <v>3</v>
      </c>
      <c r="F675" t="s">
        <v>2999</v>
      </c>
      <c r="G675">
        <v>2.2000000000000001E-4</v>
      </c>
      <c r="H675">
        <v>2.8E-3</v>
      </c>
    </row>
    <row r="676" spans="1:8">
      <c r="A676" t="s">
        <v>1659</v>
      </c>
      <c r="B676" t="s">
        <v>2348</v>
      </c>
      <c r="C676" t="s">
        <v>1826</v>
      </c>
      <c r="D676">
        <v>46</v>
      </c>
      <c r="E676">
        <v>3</v>
      </c>
      <c r="F676" t="s">
        <v>3000</v>
      </c>
      <c r="G676">
        <v>2.2000000000000001E-4</v>
      </c>
      <c r="H676">
        <v>2.8E-3</v>
      </c>
    </row>
    <row r="677" spans="1:8">
      <c r="A677" t="s">
        <v>1659</v>
      </c>
      <c r="B677" t="s">
        <v>2351</v>
      </c>
      <c r="C677" t="s">
        <v>1829</v>
      </c>
      <c r="D677">
        <v>47</v>
      </c>
      <c r="E677">
        <v>3</v>
      </c>
      <c r="F677" t="s">
        <v>3001</v>
      </c>
      <c r="G677">
        <v>2.3000000000000001E-4</v>
      </c>
      <c r="H677">
        <v>2.8999999999999998E-3</v>
      </c>
    </row>
    <row r="678" spans="1:8">
      <c r="A678" t="s">
        <v>1659</v>
      </c>
      <c r="B678" t="s">
        <v>2353</v>
      </c>
      <c r="C678" t="s">
        <v>1831</v>
      </c>
      <c r="D678">
        <v>8</v>
      </c>
      <c r="E678">
        <v>2</v>
      </c>
      <c r="F678" t="s">
        <v>3004</v>
      </c>
      <c r="G678">
        <v>2.5000000000000001E-4</v>
      </c>
      <c r="H678">
        <v>3.0000000000000001E-3</v>
      </c>
    </row>
    <row r="679" spans="1:8">
      <c r="A679" t="s">
        <v>1659</v>
      </c>
      <c r="B679" t="s">
        <v>2355</v>
      </c>
      <c r="C679" t="s">
        <v>1833</v>
      </c>
      <c r="D679">
        <v>49</v>
      </c>
      <c r="E679">
        <v>3</v>
      </c>
      <c r="F679" t="s">
        <v>2931</v>
      </c>
      <c r="G679">
        <v>2.5999999999999998E-4</v>
      </c>
      <c r="H679">
        <v>3.0999999999999999E-3</v>
      </c>
    </row>
    <row r="680" spans="1:8">
      <c r="A680" t="s">
        <v>1659</v>
      </c>
      <c r="B680" t="s">
        <v>2363</v>
      </c>
      <c r="C680" t="s">
        <v>1841</v>
      </c>
      <c r="D680">
        <v>50</v>
      </c>
      <c r="E680">
        <v>3</v>
      </c>
      <c r="F680" t="s">
        <v>3012</v>
      </c>
      <c r="G680">
        <v>2.7999999999999998E-4</v>
      </c>
      <c r="H680">
        <v>3.2000000000000002E-3</v>
      </c>
    </row>
    <row r="681" spans="1:8">
      <c r="A681" t="s">
        <v>1659</v>
      </c>
      <c r="B681" t="s">
        <v>2371</v>
      </c>
      <c r="C681" t="s">
        <v>1846</v>
      </c>
      <c r="D681">
        <v>129</v>
      </c>
      <c r="E681">
        <v>4</v>
      </c>
      <c r="F681" t="s">
        <v>3017</v>
      </c>
      <c r="G681">
        <v>2.9E-4</v>
      </c>
      <c r="H681">
        <v>3.3E-3</v>
      </c>
    </row>
    <row r="682" spans="1:8">
      <c r="A682" t="s">
        <v>1659</v>
      </c>
      <c r="B682" t="s">
        <v>2372</v>
      </c>
      <c r="C682" t="s">
        <v>1847</v>
      </c>
      <c r="D682">
        <v>9</v>
      </c>
      <c r="E682">
        <v>2</v>
      </c>
      <c r="F682" t="s">
        <v>3018</v>
      </c>
      <c r="G682">
        <v>2.9999999999999997E-4</v>
      </c>
      <c r="H682">
        <v>3.3999999999999998E-3</v>
      </c>
    </row>
    <row r="683" spans="1:8">
      <c r="A683" t="s">
        <v>1659</v>
      </c>
      <c r="B683" t="s">
        <v>2373</v>
      </c>
      <c r="C683" t="s">
        <v>1161</v>
      </c>
      <c r="D683">
        <v>132</v>
      </c>
      <c r="E683">
        <v>4</v>
      </c>
      <c r="F683" t="s">
        <v>3019</v>
      </c>
      <c r="G683">
        <v>3.1E-4</v>
      </c>
      <c r="H683">
        <v>3.5000000000000001E-3</v>
      </c>
    </row>
    <row r="684" spans="1:8">
      <c r="A684" t="s">
        <v>1659</v>
      </c>
      <c r="B684" t="s">
        <v>2374</v>
      </c>
      <c r="C684" t="s">
        <v>943</v>
      </c>
      <c r="D684">
        <v>245</v>
      </c>
      <c r="E684">
        <v>5</v>
      </c>
      <c r="F684" t="s">
        <v>3020</v>
      </c>
      <c r="G684">
        <v>3.2000000000000003E-4</v>
      </c>
      <c r="H684">
        <v>3.5000000000000001E-3</v>
      </c>
    </row>
    <row r="685" spans="1:8">
      <c r="A685" t="s">
        <v>1659</v>
      </c>
      <c r="B685" t="s">
        <v>2375</v>
      </c>
      <c r="C685" t="s">
        <v>1848</v>
      </c>
      <c r="D685">
        <v>53</v>
      </c>
      <c r="E685">
        <v>3</v>
      </c>
      <c r="F685" t="s">
        <v>2994</v>
      </c>
      <c r="G685">
        <v>3.3E-4</v>
      </c>
      <c r="H685">
        <v>3.5000000000000001E-3</v>
      </c>
    </row>
    <row r="686" spans="1:8">
      <c r="A686" t="s">
        <v>1659</v>
      </c>
      <c r="B686" t="s">
        <v>2380</v>
      </c>
      <c r="C686" t="s">
        <v>1853</v>
      </c>
      <c r="D686">
        <v>10</v>
      </c>
      <c r="E686">
        <v>2</v>
      </c>
      <c r="F686" t="s">
        <v>3025</v>
      </c>
      <c r="G686">
        <v>3.6999999999999999E-4</v>
      </c>
      <c r="H686">
        <v>3.8999999999999998E-3</v>
      </c>
    </row>
    <row r="687" spans="1:8">
      <c r="A687" t="s">
        <v>1659</v>
      </c>
      <c r="B687" t="s">
        <v>2386</v>
      </c>
      <c r="C687" t="s">
        <v>1858</v>
      </c>
      <c r="D687">
        <v>139</v>
      </c>
      <c r="E687">
        <v>4</v>
      </c>
      <c r="F687" t="s">
        <v>2838</v>
      </c>
      <c r="G687">
        <v>3.8000000000000002E-4</v>
      </c>
      <c r="H687">
        <v>4.0000000000000001E-3</v>
      </c>
    </row>
    <row r="688" spans="1:8">
      <c r="A688" t="s">
        <v>1659</v>
      </c>
      <c r="B688" t="s">
        <v>2395</v>
      </c>
      <c r="C688" t="s">
        <v>1862</v>
      </c>
      <c r="D688">
        <v>60</v>
      </c>
      <c r="E688">
        <v>3</v>
      </c>
      <c r="F688" t="s">
        <v>3039</v>
      </c>
      <c r="G688">
        <v>4.6000000000000001E-4</v>
      </c>
      <c r="H688">
        <v>4.7999999999999996E-3</v>
      </c>
    </row>
    <row r="689" spans="1:8">
      <c r="A689" t="s">
        <v>1659</v>
      </c>
      <c r="B689" t="s">
        <v>2396</v>
      </c>
      <c r="C689" t="s">
        <v>1863</v>
      </c>
      <c r="D689">
        <v>61</v>
      </c>
      <c r="E689">
        <v>3</v>
      </c>
      <c r="F689" t="s">
        <v>3040</v>
      </c>
      <c r="G689">
        <v>4.8999999999999998E-4</v>
      </c>
      <c r="H689">
        <v>4.8999999999999998E-3</v>
      </c>
    </row>
    <row r="690" spans="1:8">
      <c r="A690" t="s">
        <v>1659</v>
      </c>
      <c r="B690" t="s">
        <v>2399</v>
      </c>
      <c r="C690" t="s">
        <v>1866</v>
      </c>
      <c r="D690">
        <v>12</v>
      </c>
      <c r="E690">
        <v>2</v>
      </c>
      <c r="F690" t="s">
        <v>3043</v>
      </c>
      <c r="G690">
        <v>5.0000000000000001E-4</v>
      </c>
      <c r="H690">
        <v>5.0000000000000001E-3</v>
      </c>
    </row>
    <row r="691" spans="1:8">
      <c r="A691" t="s">
        <v>1659</v>
      </c>
      <c r="B691" t="s">
        <v>2403</v>
      </c>
      <c r="C691" t="s">
        <v>966</v>
      </c>
      <c r="D691">
        <v>63</v>
      </c>
      <c r="E691">
        <v>3</v>
      </c>
      <c r="F691" t="s">
        <v>3046</v>
      </c>
      <c r="G691">
        <v>5.2999999999999998E-4</v>
      </c>
      <c r="H691">
        <v>5.1999999999999998E-3</v>
      </c>
    </row>
    <row r="692" spans="1:8">
      <c r="A692" t="s">
        <v>1659</v>
      </c>
      <c r="B692" t="s">
        <v>2402</v>
      </c>
      <c r="C692" t="s">
        <v>1867</v>
      </c>
      <c r="D692">
        <v>153</v>
      </c>
      <c r="E692">
        <v>4</v>
      </c>
      <c r="F692" t="s">
        <v>2815</v>
      </c>
      <c r="G692">
        <v>5.4000000000000001E-4</v>
      </c>
      <c r="H692">
        <v>5.1999999999999998E-3</v>
      </c>
    </row>
    <row r="693" spans="1:8">
      <c r="A693" t="s">
        <v>1659</v>
      </c>
      <c r="B693" t="s">
        <v>2405</v>
      </c>
      <c r="C693" t="s">
        <v>1869</v>
      </c>
      <c r="D693">
        <v>64</v>
      </c>
      <c r="E693">
        <v>3</v>
      </c>
      <c r="F693" t="s">
        <v>3048</v>
      </c>
      <c r="G693">
        <v>5.5000000000000003E-4</v>
      </c>
      <c r="H693">
        <v>5.3E-3</v>
      </c>
    </row>
    <row r="694" spans="1:8">
      <c r="A694" t="s">
        <v>1659</v>
      </c>
      <c r="B694" t="s">
        <v>2406</v>
      </c>
      <c r="C694" t="s">
        <v>1870</v>
      </c>
      <c r="D694">
        <v>155</v>
      </c>
      <c r="E694">
        <v>4</v>
      </c>
      <c r="F694" t="s">
        <v>3049</v>
      </c>
      <c r="G694">
        <v>5.6999999999999998E-4</v>
      </c>
      <c r="H694">
        <v>5.3E-3</v>
      </c>
    </row>
    <row r="695" spans="1:8">
      <c r="A695" t="s">
        <v>1659</v>
      </c>
      <c r="B695" t="s">
        <v>2409</v>
      </c>
      <c r="C695" t="s">
        <v>1873</v>
      </c>
      <c r="D695">
        <v>13</v>
      </c>
      <c r="E695">
        <v>2</v>
      </c>
      <c r="F695" t="s">
        <v>3051</v>
      </c>
      <c r="G695">
        <v>5.8E-4</v>
      </c>
      <c r="H695">
        <v>5.4000000000000003E-3</v>
      </c>
    </row>
    <row r="696" spans="1:8">
      <c r="A696" t="s">
        <v>1659</v>
      </c>
      <c r="B696" t="s">
        <v>2410</v>
      </c>
      <c r="C696" t="s">
        <v>1874</v>
      </c>
      <c r="D696">
        <v>13</v>
      </c>
      <c r="E696">
        <v>2</v>
      </c>
      <c r="F696" t="s">
        <v>3052</v>
      </c>
      <c r="G696">
        <v>5.8E-4</v>
      </c>
      <c r="H696">
        <v>5.4000000000000003E-3</v>
      </c>
    </row>
    <row r="697" spans="1:8">
      <c r="A697" t="s">
        <v>1659</v>
      </c>
      <c r="B697" t="s">
        <v>2412</v>
      </c>
      <c r="C697" t="s">
        <v>1876</v>
      </c>
      <c r="D697">
        <v>13</v>
      </c>
      <c r="E697">
        <v>2</v>
      </c>
      <c r="F697" t="s">
        <v>3004</v>
      </c>
      <c r="G697">
        <v>5.8E-4</v>
      </c>
      <c r="H697">
        <v>5.4000000000000003E-3</v>
      </c>
    </row>
    <row r="698" spans="1:8">
      <c r="A698" t="s">
        <v>1659</v>
      </c>
      <c r="B698" t="s">
        <v>2413</v>
      </c>
      <c r="C698" t="s">
        <v>1877</v>
      </c>
      <c r="D698">
        <v>13</v>
      </c>
      <c r="E698">
        <v>2</v>
      </c>
      <c r="F698" t="s">
        <v>3054</v>
      </c>
      <c r="G698">
        <v>5.8E-4</v>
      </c>
      <c r="H698">
        <v>5.4000000000000003E-3</v>
      </c>
    </row>
    <row r="699" spans="1:8">
      <c r="A699" t="s">
        <v>1659</v>
      </c>
      <c r="B699" t="s">
        <v>2411</v>
      </c>
      <c r="C699" t="s">
        <v>1875</v>
      </c>
      <c r="D699">
        <v>66</v>
      </c>
      <c r="E699">
        <v>3</v>
      </c>
      <c r="F699" t="s">
        <v>3053</v>
      </c>
      <c r="G699">
        <v>5.9999999999999995E-4</v>
      </c>
      <c r="H699">
        <v>5.4000000000000003E-3</v>
      </c>
    </row>
    <row r="700" spans="1:8">
      <c r="A700" t="s">
        <v>1659</v>
      </c>
      <c r="B700" t="s">
        <v>2414</v>
      </c>
      <c r="C700" t="s">
        <v>1878</v>
      </c>
      <c r="D700">
        <v>66</v>
      </c>
      <c r="E700">
        <v>3</v>
      </c>
      <c r="F700" t="s">
        <v>3055</v>
      </c>
      <c r="G700">
        <v>5.9999999999999995E-4</v>
      </c>
      <c r="H700">
        <v>5.4000000000000003E-3</v>
      </c>
    </row>
    <row r="701" spans="1:8">
      <c r="A701" t="s">
        <v>1659</v>
      </c>
      <c r="B701" t="s">
        <v>2421</v>
      </c>
      <c r="C701" t="s">
        <v>1882</v>
      </c>
      <c r="D701">
        <v>71</v>
      </c>
      <c r="E701">
        <v>3</v>
      </c>
      <c r="F701" t="s">
        <v>3062</v>
      </c>
      <c r="G701">
        <v>7.3999999999999999E-4</v>
      </c>
      <c r="H701">
        <v>6.4000000000000003E-3</v>
      </c>
    </row>
    <row r="702" spans="1:8">
      <c r="A702" t="s">
        <v>1659</v>
      </c>
      <c r="B702" t="s">
        <v>2423</v>
      </c>
      <c r="C702" t="s">
        <v>961</v>
      </c>
      <c r="D702">
        <v>72</v>
      </c>
      <c r="E702">
        <v>3</v>
      </c>
      <c r="F702" t="s">
        <v>3034</v>
      </c>
      <c r="G702">
        <v>7.6999999999999996E-4</v>
      </c>
      <c r="H702">
        <v>6.4999999999999997E-3</v>
      </c>
    </row>
    <row r="703" spans="1:8">
      <c r="A703" t="s">
        <v>1659</v>
      </c>
      <c r="B703" t="s">
        <v>2424</v>
      </c>
      <c r="C703" t="s">
        <v>1884</v>
      </c>
      <c r="D703">
        <v>72</v>
      </c>
      <c r="E703">
        <v>3</v>
      </c>
      <c r="F703" t="s">
        <v>3064</v>
      </c>
      <c r="G703">
        <v>7.6999999999999996E-4</v>
      </c>
      <c r="H703">
        <v>6.4999999999999997E-3</v>
      </c>
    </row>
    <row r="704" spans="1:8">
      <c r="A704" t="s">
        <v>1659</v>
      </c>
      <c r="B704" t="s">
        <v>2425</v>
      </c>
      <c r="C704" t="s">
        <v>1885</v>
      </c>
      <c r="D704">
        <v>73</v>
      </c>
      <c r="E704">
        <v>3</v>
      </c>
      <c r="F704" t="s">
        <v>3066</v>
      </c>
      <c r="G704">
        <v>8.0000000000000004E-4</v>
      </c>
      <c r="H704">
        <v>6.6E-3</v>
      </c>
    </row>
    <row r="705" spans="1:8">
      <c r="A705" t="s">
        <v>1659</v>
      </c>
      <c r="B705" t="s">
        <v>2430</v>
      </c>
      <c r="C705" t="s">
        <v>1888</v>
      </c>
      <c r="D705">
        <v>16</v>
      </c>
      <c r="E705">
        <v>2</v>
      </c>
      <c r="F705" t="s">
        <v>3054</v>
      </c>
      <c r="G705">
        <v>8.4000000000000003E-4</v>
      </c>
      <c r="H705">
        <v>6.8999999999999999E-3</v>
      </c>
    </row>
    <row r="706" spans="1:8">
      <c r="A706" t="s">
        <v>1659</v>
      </c>
      <c r="B706" t="s">
        <v>2443</v>
      </c>
      <c r="C706" t="s">
        <v>1896</v>
      </c>
      <c r="D706">
        <v>17</v>
      </c>
      <c r="E706">
        <v>2</v>
      </c>
      <c r="F706" t="s">
        <v>3043</v>
      </c>
      <c r="G706">
        <v>9.3999999999999997E-4</v>
      </c>
      <c r="H706">
        <v>7.6E-3</v>
      </c>
    </row>
    <row r="707" spans="1:8">
      <c r="A707" t="s">
        <v>1659</v>
      </c>
      <c r="B707" t="s">
        <v>2444</v>
      </c>
      <c r="C707" t="s">
        <v>1897</v>
      </c>
      <c r="D707">
        <v>17</v>
      </c>
      <c r="E707">
        <v>2</v>
      </c>
      <c r="F707" t="s">
        <v>3077</v>
      </c>
      <c r="G707">
        <v>9.3999999999999997E-4</v>
      </c>
      <c r="H707">
        <v>7.6E-3</v>
      </c>
    </row>
    <row r="708" spans="1:8">
      <c r="A708" t="s">
        <v>1659</v>
      </c>
      <c r="B708" t="s">
        <v>2453</v>
      </c>
      <c r="C708" t="s">
        <v>1903</v>
      </c>
      <c r="D708">
        <v>18</v>
      </c>
      <c r="E708">
        <v>2</v>
      </c>
      <c r="F708" t="s">
        <v>3085</v>
      </c>
      <c r="G708">
        <v>1E-3</v>
      </c>
      <c r="H708">
        <v>8.2000000000000007E-3</v>
      </c>
    </row>
    <row r="709" spans="1:8">
      <c r="A709" t="s">
        <v>1659</v>
      </c>
      <c r="B709" t="s">
        <v>2454</v>
      </c>
      <c r="C709" t="s">
        <v>1904</v>
      </c>
      <c r="D709">
        <v>18</v>
      </c>
      <c r="E709">
        <v>2</v>
      </c>
      <c r="F709" t="s">
        <v>2969</v>
      </c>
      <c r="G709">
        <v>1E-3</v>
      </c>
      <c r="H709">
        <v>8.2000000000000007E-3</v>
      </c>
    </row>
    <row r="710" spans="1:8">
      <c r="A710" t="s">
        <v>1659</v>
      </c>
      <c r="B710" t="s">
        <v>2455</v>
      </c>
      <c r="C710" t="s">
        <v>1905</v>
      </c>
      <c r="D710">
        <v>18</v>
      </c>
      <c r="E710">
        <v>2</v>
      </c>
      <c r="F710" t="s">
        <v>3052</v>
      </c>
      <c r="G710">
        <v>1E-3</v>
      </c>
      <c r="H710">
        <v>8.2000000000000007E-3</v>
      </c>
    </row>
    <row r="711" spans="1:8">
      <c r="A711" t="s">
        <v>1659</v>
      </c>
      <c r="B711" t="s">
        <v>2457</v>
      </c>
      <c r="C711" t="s">
        <v>1907</v>
      </c>
      <c r="D711">
        <v>19</v>
      </c>
      <c r="E711">
        <v>2</v>
      </c>
      <c r="F711" t="s">
        <v>3087</v>
      </c>
      <c r="G711">
        <v>1.1000000000000001E-3</v>
      </c>
      <c r="H711">
        <v>8.6999999999999994E-3</v>
      </c>
    </row>
    <row r="712" spans="1:8">
      <c r="A712" t="s">
        <v>1659</v>
      </c>
      <c r="B712" t="s">
        <v>2458</v>
      </c>
      <c r="C712" t="s">
        <v>958</v>
      </c>
      <c r="D712">
        <v>83</v>
      </c>
      <c r="E712">
        <v>3</v>
      </c>
      <c r="F712" t="s">
        <v>3034</v>
      </c>
      <c r="G712">
        <v>1.1000000000000001E-3</v>
      </c>
      <c r="H712">
        <v>8.6999999999999994E-3</v>
      </c>
    </row>
    <row r="713" spans="1:8">
      <c r="A713" t="s">
        <v>1659</v>
      </c>
      <c r="B713" t="s">
        <v>2459</v>
      </c>
      <c r="C713" t="s">
        <v>1029</v>
      </c>
      <c r="D713">
        <v>84</v>
      </c>
      <c r="E713">
        <v>3</v>
      </c>
      <c r="F713" t="s">
        <v>2987</v>
      </c>
      <c r="G713">
        <v>1.1999999999999999E-3</v>
      </c>
      <c r="H713">
        <v>8.8000000000000005E-3</v>
      </c>
    </row>
    <row r="714" spans="1:8">
      <c r="A714" t="s">
        <v>1659</v>
      </c>
      <c r="B714" t="s">
        <v>2461</v>
      </c>
      <c r="C714" t="s">
        <v>1909</v>
      </c>
      <c r="D714">
        <v>85</v>
      </c>
      <c r="E714">
        <v>3</v>
      </c>
      <c r="F714" t="s">
        <v>3089</v>
      </c>
      <c r="G714">
        <v>1.1999999999999999E-3</v>
      </c>
      <c r="H714">
        <v>8.9999999999999993E-3</v>
      </c>
    </row>
    <row r="715" spans="1:8">
      <c r="A715" t="s">
        <v>1659</v>
      </c>
      <c r="B715" t="s">
        <v>2462</v>
      </c>
      <c r="C715" t="s">
        <v>1910</v>
      </c>
      <c r="D715">
        <v>20</v>
      </c>
      <c r="E715">
        <v>2</v>
      </c>
      <c r="F715" t="s">
        <v>3090</v>
      </c>
      <c r="G715">
        <v>1.2999999999999999E-3</v>
      </c>
      <c r="H715">
        <v>9.1999999999999998E-3</v>
      </c>
    </row>
    <row r="716" spans="1:8">
      <c r="A716" t="s">
        <v>1659</v>
      </c>
      <c r="B716" t="s">
        <v>2463</v>
      </c>
      <c r="C716" t="s">
        <v>1911</v>
      </c>
      <c r="D716">
        <v>86</v>
      </c>
      <c r="E716">
        <v>3</v>
      </c>
      <c r="F716" t="s">
        <v>3039</v>
      </c>
      <c r="G716">
        <v>1.2999999999999999E-3</v>
      </c>
      <c r="H716">
        <v>9.1999999999999998E-3</v>
      </c>
    </row>
    <row r="717" spans="1:8">
      <c r="A717" t="s">
        <v>1659</v>
      </c>
      <c r="B717" t="s">
        <v>2476</v>
      </c>
      <c r="C717" t="s">
        <v>1921</v>
      </c>
      <c r="D717">
        <v>21</v>
      </c>
      <c r="E717">
        <v>2</v>
      </c>
      <c r="F717" t="s">
        <v>3100</v>
      </c>
      <c r="G717">
        <v>1.4E-3</v>
      </c>
      <c r="H717">
        <v>9.7999999999999997E-3</v>
      </c>
    </row>
    <row r="718" spans="1:8">
      <c r="A718" t="s">
        <v>1659</v>
      </c>
      <c r="B718" t="s">
        <v>2480</v>
      </c>
      <c r="C718" t="s">
        <v>955</v>
      </c>
      <c r="D718">
        <v>90</v>
      </c>
      <c r="E718">
        <v>3</v>
      </c>
      <c r="F718" t="s">
        <v>3053</v>
      </c>
      <c r="G718">
        <v>1.4E-3</v>
      </c>
      <c r="H718">
        <v>1.0200000000000001E-2</v>
      </c>
    </row>
    <row r="719" spans="1:8">
      <c r="A719" t="s">
        <v>1659</v>
      </c>
      <c r="B719" t="s">
        <v>2484</v>
      </c>
      <c r="C719" t="s">
        <v>1926</v>
      </c>
      <c r="D719">
        <v>91</v>
      </c>
      <c r="E719">
        <v>3</v>
      </c>
      <c r="F719" t="s">
        <v>3105</v>
      </c>
      <c r="G719">
        <v>1.5E-3</v>
      </c>
      <c r="H719">
        <v>1.04E-2</v>
      </c>
    </row>
    <row r="720" spans="1:8">
      <c r="A720" t="s">
        <v>1659</v>
      </c>
      <c r="B720" t="s">
        <v>2485</v>
      </c>
      <c r="C720" t="s">
        <v>1927</v>
      </c>
      <c r="D720">
        <v>22</v>
      </c>
      <c r="E720">
        <v>2</v>
      </c>
      <c r="F720" t="s">
        <v>431</v>
      </c>
      <c r="G720">
        <v>1.5E-3</v>
      </c>
      <c r="H720">
        <v>1.04E-2</v>
      </c>
    </row>
    <row r="721" spans="1:8">
      <c r="A721" t="s">
        <v>1659</v>
      </c>
      <c r="B721" t="s">
        <v>2486</v>
      </c>
      <c r="C721" t="s">
        <v>1928</v>
      </c>
      <c r="D721">
        <v>92</v>
      </c>
      <c r="E721">
        <v>3</v>
      </c>
      <c r="F721" t="s">
        <v>2987</v>
      </c>
      <c r="G721">
        <v>1.5E-3</v>
      </c>
      <c r="H721">
        <v>1.0500000000000001E-2</v>
      </c>
    </row>
    <row r="722" spans="1:8">
      <c r="A722" t="s">
        <v>1659</v>
      </c>
      <c r="B722" t="s">
        <v>2491</v>
      </c>
      <c r="C722" t="s">
        <v>1931</v>
      </c>
      <c r="D722">
        <v>23</v>
      </c>
      <c r="E722">
        <v>2</v>
      </c>
      <c r="F722" t="s">
        <v>3054</v>
      </c>
      <c r="G722">
        <v>1.6000000000000001E-3</v>
      </c>
      <c r="H722">
        <v>1.0999999999999999E-2</v>
      </c>
    </row>
    <row r="723" spans="1:8">
      <c r="A723" t="s">
        <v>1659</v>
      </c>
      <c r="B723" t="s">
        <v>2497</v>
      </c>
      <c r="C723" t="s">
        <v>1935</v>
      </c>
      <c r="D723">
        <v>24</v>
      </c>
      <c r="E723">
        <v>2</v>
      </c>
      <c r="F723" t="s">
        <v>3110</v>
      </c>
      <c r="G723">
        <v>1.8E-3</v>
      </c>
      <c r="H723">
        <v>1.18E-2</v>
      </c>
    </row>
    <row r="724" spans="1:8">
      <c r="A724" t="s">
        <v>1659</v>
      </c>
      <c r="B724" t="s">
        <v>2504</v>
      </c>
      <c r="C724" t="s">
        <v>1942</v>
      </c>
      <c r="D724">
        <v>25</v>
      </c>
      <c r="E724">
        <v>2</v>
      </c>
      <c r="F724" t="s">
        <v>3043</v>
      </c>
      <c r="G724">
        <v>1.9E-3</v>
      </c>
      <c r="H724">
        <v>1.26E-2</v>
      </c>
    </row>
    <row r="725" spans="1:8">
      <c r="A725" t="s">
        <v>1659</v>
      </c>
      <c r="B725" t="s">
        <v>2509</v>
      </c>
      <c r="C725" t="s">
        <v>1946</v>
      </c>
      <c r="D725">
        <v>26</v>
      </c>
      <c r="E725">
        <v>2</v>
      </c>
      <c r="F725" t="s">
        <v>3043</v>
      </c>
      <c r="G725">
        <v>2E-3</v>
      </c>
      <c r="H725">
        <v>1.34E-2</v>
      </c>
    </row>
    <row r="726" spans="1:8">
      <c r="A726" t="s">
        <v>1659</v>
      </c>
      <c r="B726" t="s">
        <v>2513</v>
      </c>
      <c r="C726" t="s">
        <v>1950</v>
      </c>
      <c r="D726">
        <v>105</v>
      </c>
      <c r="E726">
        <v>3</v>
      </c>
      <c r="F726" t="s">
        <v>3125</v>
      </c>
      <c r="G726">
        <v>2.2000000000000001E-3</v>
      </c>
      <c r="H726">
        <v>1.44E-2</v>
      </c>
    </row>
    <row r="727" spans="1:8">
      <c r="A727" t="s">
        <v>1659</v>
      </c>
      <c r="B727" t="s">
        <v>2524</v>
      </c>
      <c r="C727" t="s">
        <v>1958</v>
      </c>
      <c r="D727">
        <v>29</v>
      </c>
      <c r="E727">
        <v>2</v>
      </c>
      <c r="F727" t="s">
        <v>3134</v>
      </c>
      <c r="G727">
        <v>2.5000000000000001E-3</v>
      </c>
      <c r="H727">
        <v>1.61E-2</v>
      </c>
    </row>
    <row r="728" spans="1:8">
      <c r="A728" t="s">
        <v>1659</v>
      </c>
      <c r="B728" t="s">
        <v>2534</v>
      </c>
      <c r="C728" t="s">
        <v>1965</v>
      </c>
      <c r="D728">
        <v>30</v>
      </c>
      <c r="E728">
        <v>2</v>
      </c>
      <c r="F728" t="s">
        <v>3011</v>
      </c>
      <c r="G728">
        <v>2.7000000000000001E-3</v>
      </c>
      <c r="H728">
        <v>1.7000000000000001E-2</v>
      </c>
    </row>
    <row r="729" spans="1:8">
      <c r="A729" t="s">
        <v>1659</v>
      </c>
      <c r="B729" t="s">
        <v>2535</v>
      </c>
      <c r="C729" t="s">
        <v>1966</v>
      </c>
      <c r="D729">
        <v>30</v>
      </c>
      <c r="E729">
        <v>2</v>
      </c>
      <c r="F729" t="s">
        <v>3051</v>
      </c>
      <c r="G729">
        <v>2.7000000000000001E-3</v>
      </c>
      <c r="H729">
        <v>1.7000000000000001E-2</v>
      </c>
    </row>
    <row r="730" spans="1:8">
      <c r="A730" t="s">
        <v>1659</v>
      </c>
      <c r="B730" t="s">
        <v>2543</v>
      </c>
      <c r="C730" t="s">
        <v>1974</v>
      </c>
      <c r="D730">
        <v>31</v>
      </c>
      <c r="E730">
        <v>2</v>
      </c>
      <c r="F730" t="s">
        <v>3011</v>
      </c>
      <c r="G730">
        <v>2.8E-3</v>
      </c>
      <c r="H730">
        <v>1.78E-2</v>
      </c>
    </row>
    <row r="731" spans="1:8">
      <c r="A731" t="s">
        <v>1659</v>
      </c>
      <c r="B731" t="s">
        <v>2560</v>
      </c>
      <c r="C731" t="s">
        <v>252</v>
      </c>
      <c r="D731">
        <v>32</v>
      </c>
      <c r="E731">
        <v>2</v>
      </c>
      <c r="F731" t="s">
        <v>3004</v>
      </c>
      <c r="G731">
        <v>3.0000000000000001E-3</v>
      </c>
      <c r="H731">
        <v>1.8700000000000001E-2</v>
      </c>
    </row>
    <row r="732" spans="1:8">
      <c r="A732" t="s">
        <v>1659</v>
      </c>
      <c r="B732" t="s">
        <v>2561</v>
      </c>
      <c r="C732" t="s">
        <v>1986</v>
      </c>
      <c r="D732">
        <v>32</v>
      </c>
      <c r="E732">
        <v>2</v>
      </c>
      <c r="F732" t="s">
        <v>3159</v>
      </c>
      <c r="G732">
        <v>3.0000000000000001E-3</v>
      </c>
      <c r="H732">
        <v>1.8700000000000001E-2</v>
      </c>
    </row>
    <row r="733" spans="1:8">
      <c r="A733" t="s">
        <v>1659</v>
      </c>
      <c r="B733" t="s">
        <v>2562</v>
      </c>
      <c r="C733" t="s">
        <v>1216</v>
      </c>
      <c r="D733">
        <v>32</v>
      </c>
      <c r="E733">
        <v>2</v>
      </c>
      <c r="F733" t="s">
        <v>3160</v>
      </c>
      <c r="G733">
        <v>3.0000000000000001E-3</v>
      </c>
      <c r="H733">
        <v>1.8700000000000001E-2</v>
      </c>
    </row>
    <row r="734" spans="1:8">
      <c r="A734" t="s">
        <v>1659</v>
      </c>
      <c r="B734" t="s">
        <v>2563</v>
      </c>
      <c r="C734" t="s">
        <v>1987</v>
      </c>
      <c r="D734">
        <v>32</v>
      </c>
      <c r="E734">
        <v>2</v>
      </c>
      <c r="F734" t="s">
        <v>3085</v>
      </c>
      <c r="G734">
        <v>3.0000000000000001E-3</v>
      </c>
      <c r="H734">
        <v>1.8700000000000001E-2</v>
      </c>
    </row>
    <row r="735" spans="1:8">
      <c r="A735" t="s">
        <v>1659</v>
      </c>
      <c r="B735" t="s">
        <v>2571</v>
      </c>
      <c r="C735" t="s">
        <v>1992</v>
      </c>
      <c r="D735">
        <v>33</v>
      </c>
      <c r="E735">
        <v>2</v>
      </c>
      <c r="F735" t="s">
        <v>3163</v>
      </c>
      <c r="G735">
        <v>3.2000000000000002E-3</v>
      </c>
      <c r="H735">
        <v>1.9099999999999999E-2</v>
      </c>
    </row>
    <row r="736" spans="1:8">
      <c r="A736" t="s">
        <v>1659</v>
      </c>
      <c r="B736" t="s">
        <v>2577</v>
      </c>
      <c r="C736" t="s">
        <v>1998</v>
      </c>
      <c r="D736">
        <v>34</v>
      </c>
      <c r="E736">
        <v>2</v>
      </c>
      <c r="F736" t="s">
        <v>3168</v>
      </c>
      <c r="G736">
        <v>3.3999999999999998E-3</v>
      </c>
      <c r="H736">
        <v>0.02</v>
      </c>
    </row>
    <row r="737" spans="1:8">
      <c r="A737" t="s">
        <v>1659</v>
      </c>
      <c r="B737" t="s">
        <v>2582</v>
      </c>
      <c r="C737" t="s">
        <v>2001</v>
      </c>
      <c r="D737">
        <v>35</v>
      </c>
      <c r="E737">
        <v>2</v>
      </c>
      <c r="F737" t="s">
        <v>3054</v>
      </c>
      <c r="G737">
        <v>3.5000000000000001E-3</v>
      </c>
      <c r="H737">
        <v>2.0899999999999998E-2</v>
      </c>
    </row>
    <row r="738" spans="1:8">
      <c r="A738" t="s">
        <v>1659</v>
      </c>
      <c r="B738" t="s">
        <v>2584</v>
      </c>
      <c r="C738" t="s">
        <v>2003</v>
      </c>
      <c r="D738">
        <v>428</v>
      </c>
      <c r="E738">
        <v>5</v>
      </c>
      <c r="F738" t="s">
        <v>3173</v>
      </c>
      <c r="G738">
        <v>3.7000000000000002E-3</v>
      </c>
      <c r="H738">
        <v>2.1399999999999999E-2</v>
      </c>
    </row>
    <row r="739" spans="1:8">
      <c r="A739" t="s">
        <v>1659</v>
      </c>
      <c r="B739" t="s">
        <v>2592</v>
      </c>
      <c r="C739" t="s">
        <v>2011</v>
      </c>
      <c r="D739">
        <v>37</v>
      </c>
      <c r="E739">
        <v>2</v>
      </c>
      <c r="F739" t="s">
        <v>3178</v>
      </c>
      <c r="G739">
        <v>3.8999999999999998E-3</v>
      </c>
      <c r="H739">
        <v>2.2800000000000001E-2</v>
      </c>
    </row>
    <row r="740" spans="1:8">
      <c r="A740" t="s">
        <v>1659</v>
      </c>
      <c r="B740" t="s">
        <v>2593</v>
      </c>
      <c r="C740" t="s">
        <v>2012</v>
      </c>
      <c r="D740">
        <v>37</v>
      </c>
      <c r="E740">
        <v>2</v>
      </c>
      <c r="F740" t="s">
        <v>3179</v>
      </c>
      <c r="G740">
        <v>3.8999999999999998E-3</v>
      </c>
      <c r="H740">
        <v>2.2800000000000001E-2</v>
      </c>
    </row>
    <row r="741" spans="1:8">
      <c r="A741" t="s">
        <v>1659</v>
      </c>
      <c r="B741" t="s">
        <v>2591</v>
      </c>
      <c r="C741" t="s">
        <v>2010</v>
      </c>
      <c r="D741">
        <v>130</v>
      </c>
      <c r="E741">
        <v>3</v>
      </c>
      <c r="F741" t="s">
        <v>2994</v>
      </c>
      <c r="G741">
        <v>4.0000000000000001E-3</v>
      </c>
      <c r="H741">
        <v>2.2800000000000001E-2</v>
      </c>
    </row>
    <row r="742" spans="1:8">
      <c r="A742" t="s">
        <v>1659</v>
      </c>
      <c r="B742" t="s">
        <v>2596</v>
      </c>
      <c r="C742" t="s">
        <v>2013</v>
      </c>
      <c r="D742">
        <v>270</v>
      </c>
      <c r="E742">
        <v>4</v>
      </c>
      <c r="F742" t="s">
        <v>3181</v>
      </c>
      <c r="G742">
        <v>4.1000000000000003E-3</v>
      </c>
      <c r="H742">
        <v>2.3400000000000001E-2</v>
      </c>
    </row>
    <row r="743" spans="1:8">
      <c r="A743" t="s">
        <v>1659</v>
      </c>
      <c r="B743" t="s">
        <v>2597</v>
      </c>
      <c r="C743" t="s">
        <v>2014</v>
      </c>
      <c r="D743">
        <v>38</v>
      </c>
      <c r="E743">
        <v>2</v>
      </c>
      <c r="F743" t="s">
        <v>3182</v>
      </c>
      <c r="G743">
        <v>4.1000000000000003E-3</v>
      </c>
      <c r="H743">
        <v>2.3400000000000001E-2</v>
      </c>
    </row>
    <row r="744" spans="1:8">
      <c r="A744" t="s">
        <v>1659</v>
      </c>
      <c r="B744" t="s">
        <v>2613</v>
      </c>
      <c r="C744" t="s">
        <v>977</v>
      </c>
      <c r="D744">
        <v>40</v>
      </c>
      <c r="E744">
        <v>2</v>
      </c>
      <c r="F744" t="s">
        <v>3011</v>
      </c>
      <c r="G744">
        <v>4.5999999999999999E-3</v>
      </c>
      <c r="H744">
        <v>2.53E-2</v>
      </c>
    </row>
    <row r="745" spans="1:8">
      <c r="A745" t="s">
        <v>1659</v>
      </c>
      <c r="B745" t="s">
        <v>2628</v>
      </c>
      <c r="C745" t="s">
        <v>2039</v>
      </c>
      <c r="D745">
        <v>42</v>
      </c>
      <c r="E745">
        <v>2</v>
      </c>
      <c r="F745" t="s">
        <v>3203</v>
      </c>
      <c r="G745">
        <v>5.0000000000000001E-3</v>
      </c>
      <c r="H745">
        <v>2.75E-2</v>
      </c>
    </row>
    <row r="746" spans="1:8">
      <c r="A746" t="s">
        <v>1659</v>
      </c>
      <c r="B746" t="s">
        <v>2636</v>
      </c>
      <c r="C746" t="s">
        <v>2046</v>
      </c>
      <c r="D746">
        <v>43</v>
      </c>
      <c r="E746">
        <v>2</v>
      </c>
      <c r="F746" t="s">
        <v>3043</v>
      </c>
      <c r="G746">
        <v>5.1999999999999998E-3</v>
      </c>
      <c r="H746">
        <v>2.8500000000000001E-2</v>
      </c>
    </row>
    <row r="747" spans="1:8">
      <c r="A747" t="s">
        <v>1659</v>
      </c>
      <c r="B747" t="s">
        <v>2642</v>
      </c>
      <c r="C747" t="s">
        <v>2051</v>
      </c>
      <c r="D747">
        <v>44</v>
      </c>
      <c r="E747">
        <v>2</v>
      </c>
      <c r="F747" t="s">
        <v>3216</v>
      </c>
      <c r="G747">
        <v>5.4000000000000003E-3</v>
      </c>
      <c r="H747">
        <v>2.9499999999999998E-2</v>
      </c>
    </row>
    <row r="748" spans="1:8">
      <c r="A748" t="s">
        <v>1659</v>
      </c>
      <c r="B748" t="s">
        <v>2651</v>
      </c>
      <c r="C748" t="s">
        <v>1072</v>
      </c>
      <c r="D748">
        <v>149</v>
      </c>
      <c r="E748">
        <v>3</v>
      </c>
      <c r="F748" t="s">
        <v>3223</v>
      </c>
      <c r="G748">
        <v>5.7999999999999996E-3</v>
      </c>
      <c r="H748">
        <v>3.1E-2</v>
      </c>
    </row>
    <row r="749" spans="1:8">
      <c r="A749" t="s">
        <v>1659</v>
      </c>
      <c r="B749" t="s">
        <v>2655</v>
      </c>
      <c r="C749" t="s">
        <v>2060</v>
      </c>
      <c r="D749">
        <v>46</v>
      </c>
      <c r="E749">
        <v>2</v>
      </c>
      <c r="F749" t="s">
        <v>3197</v>
      </c>
      <c r="G749">
        <v>5.8999999999999999E-3</v>
      </c>
      <c r="H749">
        <v>3.1600000000000003E-2</v>
      </c>
    </row>
    <row r="750" spans="1:8">
      <c r="A750" t="s">
        <v>1659</v>
      </c>
      <c r="B750" t="s">
        <v>2660</v>
      </c>
      <c r="C750" t="s">
        <v>2065</v>
      </c>
      <c r="D750">
        <v>302</v>
      </c>
      <c r="E750">
        <v>4</v>
      </c>
      <c r="F750" t="s">
        <v>3227</v>
      </c>
      <c r="G750">
        <v>6.1000000000000004E-3</v>
      </c>
      <c r="H750">
        <v>3.2399999999999998E-2</v>
      </c>
    </row>
    <row r="751" spans="1:8">
      <c r="A751" t="s">
        <v>1659</v>
      </c>
      <c r="B751" t="s">
        <v>2658</v>
      </c>
      <c r="C751" t="s">
        <v>2063</v>
      </c>
      <c r="D751">
        <v>47</v>
      </c>
      <c r="E751">
        <v>2</v>
      </c>
      <c r="F751" t="s">
        <v>3163</v>
      </c>
      <c r="G751">
        <v>6.1999999999999998E-3</v>
      </c>
      <c r="H751">
        <v>3.2399999999999998E-2</v>
      </c>
    </row>
    <row r="752" spans="1:8">
      <c r="A752" t="s">
        <v>1659</v>
      </c>
      <c r="B752" t="s">
        <v>2659</v>
      </c>
      <c r="C752" t="s">
        <v>2064</v>
      </c>
      <c r="D752">
        <v>47</v>
      </c>
      <c r="E752">
        <v>2</v>
      </c>
      <c r="F752" t="s">
        <v>3160</v>
      </c>
      <c r="G752">
        <v>6.1999999999999998E-3</v>
      </c>
      <c r="H752">
        <v>3.2399999999999998E-2</v>
      </c>
    </row>
    <row r="753" spans="1:8">
      <c r="A753" t="s">
        <v>1659</v>
      </c>
      <c r="B753" t="s">
        <v>2665</v>
      </c>
      <c r="C753" t="s">
        <v>2069</v>
      </c>
      <c r="D753">
        <v>155</v>
      </c>
      <c r="E753">
        <v>3</v>
      </c>
      <c r="F753" t="s">
        <v>2987</v>
      </c>
      <c r="G753">
        <v>6.4000000000000003E-3</v>
      </c>
      <c r="H753">
        <v>3.32E-2</v>
      </c>
    </row>
    <row r="754" spans="1:8">
      <c r="A754" t="s">
        <v>1659</v>
      </c>
      <c r="B754" t="s">
        <v>2670</v>
      </c>
      <c r="C754" t="s">
        <v>2073</v>
      </c>
      <c r="D754">
        <v>50</v>
      </c>
      <c r="E754">
        <v>2</v>
      </c>
      <c r="F754" t="s">
        <v>3234</v>
      </c>
      <c r="G754">
        <v>6.8999999999999999E-3</v>
      </c>
      <c r="H754">
        <v>3.5299999999999998E-2</v>
      </c>
    </row>
    <row r="755" spans="1:8">
      <c r="A755" t="s">
        <v>1659</v>
      </c>
      <c r="B755" t="s">
        <v>2671</v>
      </c>
      <c r="C755" t="s">
        <v>2074</v>
      </c>
      <c r="D755">
        <v>159</v>
      </c>
      <c r="E755">
        <v>3</v>
      </c>
      <c r="F755" t="s">
        <v>3066</v>
      </c>
      <c r="G755">
        <v>6.8999999999999999E-3</v>
      </c>
      <c r="H755">
        <v>3.5299999999999998E-2</v>
      </c>
    </row>
    <row r="756" spans="1:8">
      <c r="A756" t="s">
        <v>1659</v>
      </c>
      <c r="B756" t="s">
        <v>2675</v>
      </c>
      <c r="C756" t="s">
        <v>2078</v>
      </c>
      <c r="D756">
        <v>316</v>
      </c>
      <c r="E756">
        <v>4</v>
      </c>
      <c r="F756" t="s">
        <v>3237</v>
      </c>
      <c r="G756">
        <v>7.1000000000000004E-3</v>
      </c>
      <c r="H756">
        <v>3.6200000000000003E-2</v>
      </c>
    </row>
    <row r="757" spans="1:8">
      <c r="A757" t="s">
        <v>1659</v>
      </c>
      <c r="B757" t="s">
        <v>2684</v>
      </c>
      <c r="C757" t="s">
        <v>2081</v>
      </c>
      <c r="D757">
        <v>53</v>
      </c>
      <c r="E757">
        <v>2</v>
      </c>
      <c r="F757" t="s">
        <v>3087</v>
      </c>
      <c r="G757">
        <v>7.7000000000000002E-3</v>
      </c>
      <c r="H757">
        <v>3.8699999999999998E-2</v>
      </c>
    </row>
    <row r="758" spans="1:8">
      <c r="A758" t="s">
        <v>1659</v>
      </c>
      <c r="B758" t="s">
        <v>2690</v>
      </c>
      <c r="C758" t="s">
        <v>2086</v>
      </c>
      <c r="D758">
        <v>54</v>
      </c>
      <c r="E758">
        <v>2</v>
      </c>
      <c r="F758" t="s">
        <v>3085</v>
      </c>
      <c r="G758">
        <v>8.0000000000000002E-3</v>
      </c>
      <c r="H758">
        <v>3.9699999999999999E-2</v>
      </c>
    </row>
    <row r="759" spans="1:8">
      <c r="A759" t="s">
        <v>1659</v>
      </c>
      <c r="B759" t="s">
        <v>2691</v>
      </c>
      <c r="C759" t="s">
        <v>2087</v>
      </c>
      <c r="D759">
        <v>54</v>
      </c>
      <c r="E759">
        <v>2</v>
      </c>
      <c r="F759" t="s">
        <v>3244</v>
      </c>
      <c r="G759">
        <v>8.0000000000000002E-3</v>
      </c>
      <c r="H759">
        <v>3.9699999999999999E-2</v>
      </c>
    </row>
    <row r="760" spans="1:8">
      <c r="A760" t="s">
        <v>1659</v>
      </c>
      <c r="B760" t="s">
        <v>2706</v>
      </c>
      <c r="C760" t="s">
        <v>2101</v>
      </c>
      <c r="D760">
        <v>58</v>
      </c>
      <c r="E760">
        <v>2</v>
      </c>
      <c r="F760" t="s">
        <v>3051</v>
      </c>
      <c r="G760">
        <v>9.1000000000000004E-3</v>
      </c>
      <c r="H760">
        <v>4.4699999999999997E-2</v>
      </c>
    </row>
    <row r="761" spans="1:8">
      <c r="A761" t="s">
        <v>1659</v>
      </c>
      <c r="B761" t="s">
        <v>2707</v>
      </c>
      <c r="C761" t="s">
        <v>984</v>
      </c>
      <c r="D761">
        <v>58</v>
      </c>
      <c r="E761">
        <v>2</v>
      </c>
      <c r="F761" t="s">
        <v>431</v>
      </c>
      <c r="G761">
        <v>9.1000000000000004E-3</v>
      </c>
      <c r="H761">
        <v>4.4699999999999997E-2</v>
      </c>
    </row>
    <row r="762" spans="1:8">
      <c r="A762" t="s">
        <v>1659</v>
      </c>
      <c r="B762" t="s">
        <v>2714</v>
      </c>
      <c r="C762" t="s">
        <v>2108</v>
      </c>
      <c r="D762">
        <v>179</v>
      </c>
      <c r="E762">
        <v>3</v>
      </c>
      <c r="F762" t="s">
        <v>3262</v>
      </c>
      <c r="G762">
        <v>9.4000000000000004E-3</v>
      </c>
      <c r="H762">
        <v>4.58E-2</v>
      </c>
    </row>
    <row r="763" spans="1:8">
      <c r="A763" t="s">
        <v>1659</v>
      </c>
      <c r="B763" t="s">
        <v>2722</v>
      </c>
      <c r="C763" t="s">
        <v>2114</v>
      </c>
      <c r="D763">
        <v>182</v>
      </c>
      <c r="E763">
        <v>3</v>
      </c>
      <c r="F763" t="s">
        <v>3265</v>
      </c>
      <c r="G763">
        <v>9.9000000000000008E-3</v>
      </c>
      <c r="H763">
        <v>4.7500000000000001E-2</v>
      </c>
    </row>
    <row r="764" spans="1:8" ht="15.75" thickBot="1">
      <c r="A764" s="5" t="s">
        <v>1659</v>
      </c>
      <c r="B764" s="5" t="s">
        <v>2730</v>
      </c>
      <c r="C764" s="5" t="s">
        <v>2122</v>
      </c>
      <c r="D764" s="5">
        <v>62</v>
      </c>
      <c r="E764" s="5">
        <v>2</v>
      </c>
      <c r="F764" s="5" t="s">
        <v>3203</v>
      </c>
      <c r="G764" s="5">
        <v>1.03E-2</v>
      </c>
      <c r="H764" s="5">
        <v>4.9200000000000001E-2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Legend</vt:lpstr>
      <vt:lpstr>ST1</vt:lpstr>
      <vt:lpstr>ST2</vt:lpstr>
      <vt:lpstr>ST3</vt:lpstr>
      <vt:lpstr>ST4</vt:lpstr>
      <vt:lpstr>ST5</vt:lpstr>
      <vt:lpstr>ST6</vt:lpstr>
      <vt:lpstr>ST7</vt:lpstr>
      <vt:lpstr>ST8</vt:lpstr>
      <vt:lpstr>ST9</vt:lpstr>
      <vt:lpstr>ST10</vt:lpstr>
      <vt:lpstr>ST11</vt:lpstr>
      <vt:lpstr>ST12</vt:lpstr>
      <vt:lpstr>ST13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2024-02-16T11:59:33Z</dcterms:modified>
</cp:coreProperties>
</file>