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Documents\Paper_Henrik2\"/>
    </mc:Choice>
  </mc:AlternateContent>
  <xr:revisionPtr revIDLastSave="0" documentId="8_{B4F7AC95-064C-415C-A93C-7F28758167D2}" xr6:coauthVersionLast="47" xr6:coauthVersionMax="47" xr10:uidLastSave="{00000000-0000-0000-0000-000000000000}"/>
  <bookViews>
    <workbookView xWindow="732" yWindow="732" windowWidth="21660" windowHeight="10812" xr2:uid="{7AC2B0D0-509B-42A7-8708-FEC7CED91721}"/>
  </bookViews>
  <sheets>
    <sheet name="Papers" sheetId="1" r:id="rId1"/>
    <sheet name="Journals" sheetId="2" r:id="rId2"/>
    <sheet name="Pharmaceutical institution" sheetId="6" r:id="rId3"/>
    <sheet name="Rheology" sheetId="8" r:id="rId4"/>
    <sheet name="Environment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0" l="1"/>
  <c r="A3" i="10"/>
  <c r="A3" i="8"/>
  <c r="B3" i="8"/>
  <c r="D6" i="1"/>
  <c r="B3" i="6"/>
  <c r="C3" i="6"/>
  <c r="A3" i="6"/>
  <c r="B3" i="2"/>
  <c r="A3" i="2"/>
</calcChain>
</file>

<file path=xl/sharedStrings.xml><?xml version="1.0" encoding="utf-8"?>
<sst xmlns="http://schemas.openxmlformats.org/spreadsheetml/2006/main" count="234" uniqueCount="137">
  <si>
    <t>Paper</t>
  </si>
  <si>
    <t>Force curve model</t>
  </si>
  <si>
    <t>Instrument</t>
  </si>
  <si>
    <t>Software</t>
  </si>
  <si>
    <t>Pharmacy journal?</t>
  </si>
  <si>
    <t>Interpretation</t>
  </si>
  <si>
    <t>Pharmaceutical relevance</t>
  </si>
  <si>
    <t>Temperature control?</t>
  </si>
  <si>
    <t>Supplementary</t>
  </si>
  <si>
    <t>Mechanical environment</t>
  </si>
  <si>
    <t>Y</t>
  </si>
  <si>
    <t>N</t>
  </si>
  <si>
    <t>Chemo</t>
  </si>
  <si>
    <t>Speed [micron/s]</t>
  </si>
  <si>
    <t>MLCT</t>
  </si>
  <si>
    <t>Five-element Maxwell</t>
  </si>
  <si>
    <t>Sneddon</t>
  </si>
  <si>
    <t>Rheology model</t>
  </si>
  <si>
    <t>Bioscope Catalyst AFM</t>
  </si>
  <si>
    <t>3D confocal</t>
  </si>
  <si>
    <t>SPSS</t>
  </si>
  <si>
    <t>Drug</t>
  </si>
  <si>
    <t>Glucose, capsaicin</t>
  </si>
  <si>
    <t>Poisson ratio</t>
  </si>
  <si>
    <t>Tip radius [nm]</t>
  </si>
  <si>
    <t>Threshold force [pN]</t>
  </si>
  <si>
    <t>Nanowizard 3</t>
  </si>
  <si>
    <t>Power law</t>
  </si>
  <si>
    <t>Glass</t>
  </si>
  <si>
    <t>Pharmaceutical to non-pharmaceutical journals</t>
  </si>
  <si>
    <t>Pharmaceutical</t>
  </si>
  <si>
    <t>Non-pharmaceutical</t>
  </si>
  <si>
    <t>Blebbistan, Calyculin A, Y-27632, CK-666, Smifh2, Latrunculin</t>
  </si>
  <si>
    <t>CO2 control?</t>
  </si>
  <si>
    <t>Neurodegeneration</t>
  </si>
  <si>
    <t>Oscillatory</t>
  </si>
  <si>
    <t>Rheological measurement type</t>
  </si>
  <si>
    <t>Spring constant [nN/nm]</t>
  </si>
  <si>
    <t>Pause time [s]</t>
  </si>
  <si>
    <t>Bilodaeu (four-side pyramid)</t>
  </si>
  <si>
    <t>Cell type</t>
  </si>
  <si>
    <t>hTERT-RPE-1</t>
  </si>
  <si>
    <t>Oscillatory, creep, relaxation</t>
  </si>
  <si>
    <t>15 (relax), 1 (creep), N/A (oscillatory)</t>
  </si>
  <si>
    <t>Inhibitory</t>
  </si>
  <si>
    <t>Mixed</t>
  </si>
  <si>
    <t>SEM</t>
  </si>
  <si>
    <t>Cortical tension</t>
  </si>
  <si>
    <t>Hela Kyoto</t>
  </si>
  <si>
    <t>Surface tension</t>
  </si>
  <si>
    <t>Wedge</t>
  </si>
  <si>
    <t>Surface tension, FEA</t>
  </si>
  <si>
    <t>0,3-0,8</t>
  </si>
  <si>
    <t>Glass, PEG</t>
  </si>
  <si>
    <t>Nanowizard 1, CellHesion</t>
  </si>
  <si>
    <t>Cell cortex</t>
  </si>
  <si>
    <t>Blebbistatin, Y-27632, taxol, nocodazol, MYH9, ACTN4, Latrunculin</t>
  </si>
  <si>
    <t>Inhibitory, cyteskeleton</t>
  </si>
  <si>
    <t>N/A</t>
  </si>
  <si>
    <t>Inverted optical microscopy for tension, western blotting, height confinement assay</t>
  </si>
  <si>
    <t>Toxic</t>
  </si>
  <si>
    <t>DNP</t>
  </si>
  <si>
    <t>LDH, MTT, AFM topgraphy of drug and cell, immunofluorescence</t>
  </si>
  <si>
    <t>Hertz cone</t>
  </si>
  <si>
    <t>Matlab</t>
  </si>
  <si>
    <t>Cell height</t>
  </si>
  <si>
    <t>Probe</t>
  </si>
  <si>
    <t>Human neuroblastoma SH-SY5Y</t>
  </si>
  <si>
    <t>None</t>
  </si>
  <si>
    <t>Actin network, membrane tension, osmotic tension</t>
  </si>
  <si>
    <t>Insulinoma</t>
  </si>
  <si>
    <t>Insulin, diabetes</t>
  </si>
  <si>
    <t>Osmotic</t>
  </si>
  <si>
    <t>Was the study performed at pharmaceutical institutions?</t>
  </si>
  <si>
    <t>Amyloid-beta 42</t>
  </si>
  <si>
    <t>N2a neuroblastoma, HT22 neuron</t>
  </si>
  <si>
    <t>Glass bead</t>
  </si>
  <si>
    <t>Semi-permeable balloon</t>
  </si>
  <si>
    <t>MFP-3D AFM</t>
  </si>
  <si>
    <t>Osmotic pressure</t>
  </si>
  <si>
    <t>Optical microscopy, MTT-FE assay</t>
  </si>
  <si>
    <t>poly-L-lysine</t>
  </si>
  <si>
    <t>Pharmaceutical institution?</t>
  </si>
  <si>
    <t>Rheology?</t>
  </si>
  <si>
    <t>M</t>
  </si>
  <si>
    <t>ZnO NP, SiO2 NP</t>
  </si>
  <si>
    <t>HAEC</t>
  </si>
  <si>
    <t>Collagen</t>
  </si>
  <si>
    <t>Optical microscopy, morphology, PCR</t>
  </si>
  <si>
    <t>Hertz sphere</t>
  </si>
  <si>
    <t>MFP3D-Bio AFM</t>
  </si>
  <si>
    <t>Borosilicate bead</t>
  </si>
  <si>
    <t>graphene flakes, multiwalled carbon nanotubes</t>
  </si>
  <si>
    <t>Damage to F-actic in cytoskeleton, free radicals</t>
  </si>
  <si>
    <t>transmission electron microscopy, immunofluorescence, laser enabled analysis and procesing system, flow cytometry</t>
  </si>
  <si>
    <t>NIH-3T3 fibroblasts</t>
  </si>
  <si>
    <t>0,1 % gelatine in water</t>
  </si>
  <si>
    <t>Dimension Fast Scan with Scanasyst</t>
  </si>
  <si>
    <t>LC-CAL A</t>
  </si>
  <si>
    <t>Panc1, AsPC-1, HUVEC</t>
  </si>
  <si>
    <t>Dynamic alteration of poroelastic attributes as determinant membrane nanorheology for endocytosis of organ specific targeted gold nanoparticles</t>
  </si>
  <si>
    <t>Au NP</t>
  </si>
  <si>
    <t>Spatially Resolved Correlation between Stiffness Increase and Actin Aggregation around Nanofibers Internalized in Living Macrophages</t>
  </si>
  <si>
    <t>RAW 264.7 macrophage</t>
  </si>
  <si>
    <t>Nanofibers</t>
  </si>
  <si>
    <t>Actin aggregation</t>
  </si>
  <si>
    <t>5000-7000</t>
  </si>
  <si>
    <t>Investigating dynamic structural and mechanical changes of neuroblastoma cells associated with glutamate-mediated neurodegeneration</t>
  </si>
  <si>
    <t>NanoScope Analysis</t>
  </si>
  <si>
    <t>SNL</t>
  </si>
  <si>
    <t>SH-SY5Y human neuroblastoma cell</t>
  </si>
  <si>
    <t>N-methyl-D-aspartate</t>
  </si>
  <si>
    <t>AFM topography, western blotting</t>
  </si>
  <si>
    <t>AFM topography, Confocal laser scanning microscopy</t>
  </si>
  <si>
    <t>Receptor activation</t>
  </si>
  <si>
    <t>poly-D-lysine hydrobromide</t>
  </si>
  <si>
    <t>Nanomechanical Profiling of Aβ42 Oligomer-Induced Biological Changes in Single Hippocampus Neurons</t>
  </si>
  <si>
    <t>AFM topography, immunofluorescence, whole cell path clamb</t>
  </si>
  <si>
    <t>Dimension Edge AFM</t>
  </si>
  <si>
    <t>Primary hippocampal neurons</t>
  </si>
  <si>
    <t>Polystyrene</t>
  </si>
  <si>
    <t>Igor, Matlab, Origin</t>
  </si>
  <si>
    <t>Hertz cone, Hooke's Law</t>
  </si>
  <si>
    <t>Calcium currents</t>
  </si>
  <si>
    <t>Force-indentation</t>
  </si>
  <si>
    <t>Quantitative characterization of cell physiological state based on dynamical cell mechanics for drug efficacy indication</t>
  </si>
  <si>
    <t>Nanomechanical analysis of insulinoma cells after glucose and capsaicin stimulation using atomic force microscopy</t>
  </si>
  <si>
    <t>Oscillatory microrheology, creep compliance and stress relaxation of biological cells reveal strong correlations as probed by atomic force microscopy</t>
  </si>
  <si>
    <t>Rheology of the Active Cell Cortex in Mitosis</t>
  </si>
  <si>
    <t>Dynamic effect of beta-amyloid 42 on cell mechanics</t>
  </si>
  <si>
    <t>Single-cell mechanics provides a sensitive and quantitative means for probing amyloid-β peptide and neuronal cell interactions</t>
  </si>
  <si>
    <t>New Approach to Investigate the Cytotoxicity of Nanomaterials Using Single Cell Mechanics</t>
  </si>
  <si>
    <t>Evaluation of the elastic Young's modulus and cytotoxicity variations in fibroblasts exposed to carbon-based nanomaterials</t>
  </si>
  <si>
    <t>No inclusion of rheology</t>
  </si>
  <si>
    <t>Inclusion of rheology</t>
  </si>
  <si>
    <t>Hard substrate</t>
  </si>
  <si>
    <t>Soft substrate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</si>
</sst>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10"/>
      <color rgb="FF2E2E2E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vertical="center"/>
    </xf>
    <xf numFmtId="16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aseline="0"/>
              <a:t>Distribution across journals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43-4CE3-A8AE-FCA6C058A1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43-4CE3-A8AE-FCA6C058A1EF}"/>
              </c:ext>
            </c:extLst>
          </c:dPt>
          <c:cat>
            <c:strRef>
              <c:f>Journals!$A$2:$B$2</c:f>
              <c:strCache>
                <c:ptCount val="2"/>
                <c:pt idx="0">
                  <c:v>Pharmaceutical</c:v>
                </c:pt>
                <c:pt idx="1">
                  <c:v>Non-pharmaceutical</c:v>
                </c:pt>
              </c:strCache>
            </c:strRef>
          </c:cat>
          <c:val>
            <c:numRef>
              <c:f>Journals!$A$3:$B$3</c:f>
              <c:numCache>
                <c:formatCode>General</c:formatCode>
                <c:ptCount val="2"/>
                <c:pt idx="0">
                  <c:v>2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57-48BC-8A51-3052052C4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aseline="0"/>
              <a:t>Was the study performed at pharmaceutical institutions?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'Pharmaceutical institution'!$A$1:$C$1</c:f>
              <c:strCache>
                <c:ptCount val="3"/>
                <c:pt idx="0">
                  <c:v>Was the study performed at pharmaceutical institutions?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58D-4638-969A-E23534C4D120}"/>
              </c:ext>
            </c:extLst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58D-4638-969A-E23534C4D120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D8-4503-A41E-19C1B0BA2D09}"/>
              </c:ext>
            </c:extLst>
          </c:dPt>
          <c:cat>
            <c:strRef>
              <c:f>'Pharmaceutical institution'!$A$2:$C$2</c:f>
              <c:strCache>
                <c:ptCount val="3"/>
                <c:pt idx="0">
                  <c:v>Pharmaceutical</c:v>
                </c:pt>
                <c:pt idx="1">
                  <c:v>Mixed</c:v>
                </c:pt>
                <c:pt idx="2">
                  <c:v>Non-pharmaceutical</c:v>
                </c:pt>
              </c:strCache>
            </c:strRef>
          </c:cat>
          <c:val>
            <c:numRef>
              <c:f>'Pharmaceutical institution'!$A$3:$C$3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8D-4638-969A-E23534C4D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aseline="0"/>
              <a:t>Does the study also measure rheology?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A1-479C-AD8F-3C4F3118C4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A1-479C-AD8F-3C4F3118C495}"/>
              </c:ext>
            </c:extLst>
          </c:dPt>
          <c:cat>
            <c:strRef>
              <c:f>Rheology!$A$2:$B$2</c:f>
              <c:strCache>
                <c:ptCount val="2"/>
                <c:pt idx="0">
                  <c:v>Inclusion of rheology</c:v>
                </c:pt>
                <c:pt idx="1">
                  <c:v>No inclusion of rheology</c:v>
                </c:pt>
              </c:strCache>
            </c:strRef>
          </c:cat>
          <c:val>
            <c:numRef>
              <c:f>Rheology!$A$3:$B$3</c:f>
              <c:numCache>
                <c:formatCode>General</c:formatCode>
                <c:ptCount val="2"/>
                <c:pt idx="0">
                  <c:v>3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A1-479C-AD8F-3C4F3118C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aseline="0"/>
              <a:t>Mechanical environment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B8F-4209-9F96-323532A904B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B8F-4209-9F96-323532A904BB}"/>
              </c:ext>
            </c:extLst>
          </c:dPt>
          <c:cat>
            <c:strRef>
              <c:f>Environment!$A$2:$B$2</c:f>
              <c:strCache>
                <c:ptCount val="2"/>
                <c:pt idx="0">
                  <c:v>Hard substrate</c:v>
                </c:pt>
                <c:pt idx="1">
                  <c:v>Soft substrate</c:v>
                </c:pt>
              </c:strCache>
            </c:strRef>
          </c:cat>
          <c:val>
            <c:numRef>
              <c:f>Environment!$A$3:$B$3</c:f>
              <c:numCache>
                <c:formatCode>General</c:formatCode>
                <c:ptCount val="2"/>
                <c:pt idx="0">
                  <c:v>4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8F-4209-9F96-323532A90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80962</xdr:rowOff>
    </xdr:from>
    <xdr:to>
      <xdr:col>8</xdr:col>
      <xdr:colOff>247650</xdr:colOff>
      <xdr:row>16</xdr:row>
      <xdr:rowOff>157162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796630-2347-474E-812C-D66C620E0E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109537</xdr:rowOff>
    </xdr:from>
    <xdr:to>
      <xdr:col>10</xdr:col>
      <xdr:colOff>19050</xdr:colOff>
      <xdr:row>16</xdr:row>
      <xdr:rowOff>185737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CFBFA7-8678-4B68-AFB9-31854F34F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80962</xdr:rowOff>
    </xdr:from>
    <xdr:to>
      <xdr:col>8</xdr:col>
      <xdr:colOff>247650</xdr:colOff>
      <xdr:row>16</xdr:row>
      <xdr:rowOff>157162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187F223-0B09-4BB3-AEA8-6B085F8122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80962</xdr:rowOff>
    </xdr:from>
    <xdr:to>
      <xdr:col>8</xdr:col>
      <xdr:colOff>247650</xdr:colOff>
      <xdr:row>16</xdr:row>
      <xdr:rowOff>157162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9361593-6332-4751-9149-114A7EF236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55AAB-3A0E-42B4-8DF6-E1D73CECE54F}">
  <dimension ref="A1:Z13"/>
  <sheetViews>
    <sheetView tabSelected="1" workbookViewId="0">
      <selection activeCell="D16" sqref="D16"/>
    </sheetView>
  </sheetViews>
  <sheetFormatPr baseColWidth="10" defaultColWidth="11.44140625" defaultRowHeight="15" x14ac:dyDescent="0.35"/>
  <cols>
    <col min="1" max="1" width="11.44140625" style="4"/>
    <col min="2" max="2" width="15.5546875" style="6" customWidth="1"/>
    <col min="3" max="3" width="25.109375" style="6" customWidth="1"/>
    <col min="4" max="4" width="31.44140625" style="6" customWidth="1"/>
    <col min="5" max="5" width="20.88671875" style="6" customWidth="1"/>
    <col min="6" max="6" width="23.88671875" style="6" customWidth="1"/>
    <col min="7" max="7" width="17.88671875" style="6" customWidth="1"/>
    <col min="8" max="8" width="24" style="6" customWidth="1"/>
    <col min="9" max="9" width="29.33203125" style="6" customWidth="1"/>
    <col min="10" max="10" width="58.5546875" style="6" customWidth="1"/>
    <col min="11" max="11" width="44.6640625" style="6" customWidth="1"/>
    <col min="12" max="12" width="12.33203125" style="6" customWidth="1"/>
    <col min="13" max="13" width="19.88671875" style="6" customWidth="1"/>
    <col min="14" max="14" width="71.88671875" style="6" customWidth="1"/>
    <col min="15" max="15" width="23" style="6" customWidth="1"/>
    <col min="16" max="16" width="19.33203125" style="6" customWidth="1"/>
    <col min="17" max="17" width="15.5546875" style="6" customWidth="1"/>
    <col min="18" max="18" width="22.109375" style="6" customWidth="1"/>
    <col min="19" max="19" width="13.88671875" style="6" customWidth="1"/>
    <col min="20" max="20" width="12.109375" style="6" customWidth="1"/>
    <col min="21" max="21" width="27.88671875" style="6" customWidth="1"/>
    <col min="22" max="22" width="20" style="6" customWidth="1"/>
    <col min="23" max="23" width="31.88671875" style="6" customWidth="1"/>
    <col min="24" max="16384" width="11.44140625" style="4"/>
  </cols>
  <sheetData>
    <row r="1" spans="1:26" s="3" customFormat="1" x14ac:dyDescent="0.35">
      <c r="A1" s="3" t="s">
        <v>0</v>
      </c>
      <c r="B1" s="5" t="s">
        <v>66</v>
      </c>
      <c r="C1" s="5" t="s">
        <v>1</v>
      </c>
      <c r="D1" s="5" t="s">
        <v>2</v>
      </c>
      <c r="E1" s="5" t="s">
        <v>3</v>
      </c>
      <c r="F1" s="5" t="s">
        <v>82</v>
      </c>
      <c r="G1" s="5" t="s">
        <v>4</v>
      </c>
      <c r="H1" s="5" t="s">
        <v>6</v>
      </c>
      <c r="I1" s="5" t="s">
        <v>40</v>
      </c>
      <c r="J1" s="5" t="s">
        <v>21</v>
      </c>
      <c r="K1" s="5" t="s">
        <v>5</v>
      </c>
      <c r="L1" s="5" t="s">
        <v>33</v>
      </c>
      <c r="M1" s="5" t="s">
        <v>7</v>
      </c>
      <c r="N1" s="5" t="s">
        <v>8</v>
      </c>
      <c r="O1" s="5" t="s">
        <v>9</v>
      </c>
      <c r="P1" s="5" t="s">
        <v>25</v>
      </c>
      <c r="Q1" s="5" t="s">
        <v>13</v>
      </c>
      <c r="R1" s="5" t="s">
        <v>37</v>
      </c>
      <c r="S1" s="5" t="s">
        <v>24</v>
      </c>
      <c r="T1" s="5" t="s">
        <v>23</v>
      </c>
      <c r="U1" s="5" t="s">
        <v>36</v>
      </c>
      <c r="V1" s="5" t="s">
        <v>17</v>
      </c>
      <c r="W1" s="5" t="s">
        <v>38</v>
      </c>
    </row>
    <row r="2" spans="1:26" x14ac:dyDescent="0.35">
      <c r="A2" s="7" t="s">
        <v>125</v>
      </c>
      <c r="B2" s="6" t="s">
        <v>14</v>
      </c>
      <c r="C2" s="6" t="s">
        <v>16</v>
      </c>
      <c r="D2" s="6" t="s">
        <v>18</v>
      </c>
      <c r="E2" s="6" t="s">
        <v>20</v>
      </c>
      <c r="F2" s="6" t="s">
        <v>11</v>
      </c>
      <c r="G2" s="6" t="s">
        <v>10</v>
      </c>
      <c r="H2" s="6" t="s">
        <v>12</v>
      </c>
      <c r="J2" s="6" t="s">
        <v>22</v>
      </c>
      <c r="L2" s="6" t="s">
        <v>11</v>
      </c>
      <c r="M2" s="6" t="s">
        <v>11</v>
      </c>
      <c r="N2" s="6" t="s">
        <v>19</v>
      </c>
      <c r="Q2" s="6">
        <v>4</v>
      </c>
      <c r="R2" s="6">
        <v>0.01</v>
      </c>
      <c r="V2" s="6" t="s">
        <v>15</v>
      </c>
      <c r="W2" s="6">
        <v>6</v>
      </c>
    </row>
    <row r="3" spans="1:26" x14ac:dyDescent="0.35">
      <c r="A3" s="7" t="s">
        <v>126</v>
      </c>
      <c r="B3" s="6" t="s">
        <v>58</v>
      </c>
      <c r="C3" s="6" t="s">
        <v>63</v>
      </c>
      <c r="D3" s="6" t="s">
        <v>58</v>
      </c>
      <c r="E3" s="6" t="s">
        <v>64</v>
      </c>
      <c r="F3" s="6" t="s">
        <v>11</v>
      </c>
      <c r="G3" s="6" t="s">
        <v>10</v>
      </c>
      <c r="H3" s="6" t="s">
        <v>71</v>
      </c>
      <c r="I3" s="6" t="s">
        <v>70</v>
      </c>
      <c r="J3" s="6" t="s">
        <v>22</v>
      </c>
      <c r="K3" s="6" t="s">
        <v>72</v>
      </c>
      <c r="L3" s="6" t="s">
        <v>58</v>
      </c>
      <c r="M3" s="6" t="s">
        <v>58</v>
      </c>
      <c r="N3" s="6" t="s">
        <v>65</v>
      </c>
      <c r="O3" s="6" t="s">
        <v>28</v>
      </c>
      <c r="P3" s="6">
        <v>10000</v>
      </c>
      <c r="Q3" s="6" t="s">
        <v>58</v>
      </c>
      <c r="R3" s="6">
        <v>0.06</v>
      </c>
      <c r="S3" s="6" t="s">
        <v>58</v>
      </c>
      <c r="T3" s="6">
        <v>0.5</v>
      </c>
      <c r="U3" s="6" t="s">
        <v>68</v>
      </c>
    </row>
    <row r="4" spans="1:26" x14ac:dyDescent="0.35">
      <c r="A4" s="7" t="s">
        <v>127</v>
      </c>
      <c r="B4" s="6" t="s">
        <v>14</v>
      </c>
      <c r="C4" s="6" t="s">
        <v>39</v>
      </c>
      <c r="D4" s="6" t="s">
        <v>26</v>
      </c>
      <c r="F4" s="6" t="s">
        <v>11</v>
      </c>
      <c r="G4" s="6" t="s">
        <v>11</v>
      </c>
      <c r="H4" s="6" t="s">
        <v>44</v>
      </c>
      <c r="I4" s="6" t="s">
        <v>41</v>
      </c>
      <c r="J4" s="6" t="s">
        <v>32</v>
      </c>
      <c r="K4" s="6" t="s">
        <v>47</v>
      </c>
      <c r="L4" s="6" t="s">
        <v>11</v>
      </c>
      <c r="M4" s="6" t="s">
        <v>10</v>
      </c>
      <c r="N4" s="6" t="s">
        <v>46</v>
      </c>
      <c r="O4" s="6" t="s">
        <v>28</v>
      </c>
      <c r="P4" s="6">
        <v>400</v>
      </c>
      <c r="Q4" s="6">
        <v>5</v>
      </c>
      <c r="R4" s="6">
        <v>0.01</v>
      </c>
      <c r="S4" s="6">
        <v>20</v>
      </c>
      <c r="T4" s="6">
        <v>0.5</v>
      </c>
      <c r="U4" s="6" t="s">
        <v>42</v>
      </c>
      <c r="V4" s="6" t="s">
        <v>27</v>
      </c>
      <c r="W4" s="6" t="s">
        <v>43</v>
      </c>
    </row>
    <row r="5" spans="1:26" x14ac:dyDescent="0.35">
      <c r="A5" s="7" t="s">
        <v>128</v>
      </c>
      <c r="B5" s="6" t="s">
        <v>50</v>
      </c>
      <c r="C5" s="6" t="s">
        <v>51</v>
      </c>
      <c r="D5" s="6" t="s">
        <v>54</v>
      </c>
      <c r="F5" s="6" t="s">
        <v>11</v>
      </c>
      <c r="G5" s="6" t="s">
        <v>11</v>
      </c>
      <c r="H5" s="6" t="s">
        <v>57</v>
      </c>
      <c r="I5" s="6" t="s">
        <v>48</v>
      </c>
      <c r="J5" s="6" t="s">
        <v>56</v>
      </c>
      <c r="K5" s="6" t="s">
        <v>55</v>
      </c>
      <c r="L5" s="6" t="s">
        <v>11</v>
      </c>
      <c r="M5" s="6" t="s">
        <v>10</v>
      </c>
      <c r="N5" s="6" t="s">
        <v>59</v>
      </c>
      <c r="O5" s="6" t="s">
        <v>53</v>
      </c>
      <c r="P5" s="6" t="s">
        <v>58</v>
      </c>
      <c r="Q5" s="6">
        <v>0.5</v>
      </c>
      <c r="R5" s="6" t="s">
        <v>52</v>
      </c>
      <c r="S5" s="6" t="s">
        <v>50</v>
      </c>
      <c r="T5" s="6">
        <v>0.5</v>
      </c>
      <c r="U5" s="6" t="s">
        <v>35</v>
      </c>
      <c r="V5" s="6" t="s">
        <v>49</v>
      </c>
      <c r="W5" s="6" t="s">
        <v>58</v>
      </c>
      <c r="X5" s="6"/>
      <c r="Y5" s="6"/>
      <c r="Z5" s="6"/>
    </row>
    <row r="6" spans="1:26" x14ac:dyDescent="0.35">
      <c r="A6" s="7" t="s">
        <v>129</v>
      </c>
      <c r="B6" s="6" t="s">
        <v>61</v>
      </c>
      <c r="C6" s="6" t="s">
        <v>16</v>
      </c>
      <c r="D6" s="6" t="str">
        <f>D2</f>
        <v>Bioscope Catalyst AFM</v>
      </c>
      <c r="E6" s="6" t="s">
        <v>58</v>
      </c>
      <c r="F6" s="6" t="s">
        <v>11</v>
      </c>
      <c r="G6" s="6" t="s">
        <v>11</v>
      </c>
      <c r="H6" s="6" t="s">
        <v>60</v>
      </c>
      <c r="I6" s="6" t="s">
        <v>67</v>
      </c>
      <c r="J6" s="6" t="s">
        <v>74</v>
      </c>
      <c r="K6" s="6" t="s">
        <v>69</v>
      </c>
      <c r="L6" s="6" t="s">
        <v>58</v>
      </c>
      <c r="M6" s="6" t="s">
        <v>58</v>
      </c>
      <c r="N6" s="6" t="s">
        <v>62</v>
      </c>
      <c r="O6" s="6" t="s">
        <v>28</v>
      </c>
      <c r="P6" s="6">
        <v>3000</v>
      </c>
      <c r="Q6" s="6">
        <v>6</v>
      </c>
      <c r="R6" s="6" t="s">
        <v>58</v>
      </c>
      <c r="S6" s="6">
        <v>20</v>
      </c>
      <c r="T6" s="6">
        <v>0.5</v>
      </c>
      <c r="U6" s="6" t="s">
        <v>68</v>
      </c>
      <c r="X6" s="6"/>
      <c r="Y6" s="6"/>
      <c r="Z6" s="6"/>
    </row>
    <row r="7" spans="1:26" x14ac:dyDescent="0.35">
      <c r="A7" s="4" t="s">
        <v>107</v>
      </c>
      <c r="B7" s="6" t="s">
        <v>109</v>
      </c>
      <c r="C7" s="6" t="s">
        <v>16</v>
      </c>
      <c r="D7" s="6" t="s">
        <v>18</v>
      </c>
      <c r="E7" s="6" t="s">
        <v>108</v>
      </c>
      <c r="F7" s="6" t="s">
        <v>11</v>
      </c>
      <c r="G7" s="6" t="s">
        <v>11</v>
      </c>
      <c r="H7" s="6" t="s">
        <v>34</v>
      </c>
      <c r="I7" s="6" t="s">
        <v>110</v>
      </c>
      <c r="J7" s="6" t="s">
        <v>111</v>
      </c>
      <c r="K7" s="6" t="s">
        <v>114</v>
      </c>
      <c r="L7" s="6" t="s">
        <v>10</v>
      </c>
      <c r="M7" s="6" t="s">
        <v>10</v>
      </c>
      <c r="N7" s="6" t="s">
        <v>112</v>
      </c>
      <c r="O7" s="6" t="s">
        <v>115</v>
      </c>
      <c r="Q7" s="6" t="s">
        <v>58</v>
      </c>
      <c r="R7" s="6">
        <v>0.06</v>
      </c>
      <c r="S7" s="6">
        <v>2</v>
      </c>
      <c r="T7" s="6">
        <v>0.5</v>
      </c>
      <c r="U7" s="6" t="s">
        <v>68</v>
      </c>
      <c r="X7" s="6"/>
      <c r="Y7" s="6"/>
      <c r="Z7" s="6"/>
    </row>
    <row r="8" spans="1:26" x14ac:dyDescent="0.35">
      <c r="A8" s="7" t="s">
        <v>130</v>
      </c>
      <c r="B8" s="6" t="s">
        <v>76</v>
      </c>
      <c r="C8" s="6" t="s">
        <v>77</v>
      </c>
      <c r="D8" s="6" t="s">
        <v>78</v>
      </c>
      <c r="E8" s="6" t="s">
        <v>58</v>
      </c>
      <c r="F8" s="6" t="s">
        <v>84</v>
      </c>
      <c r="G8" s="6" t="s">
        <v>11</v>
      </c>
      <c r="H8" s="6" t="s">
        <v>60</v>
      </c>
      <c r="I8" s="6" t="s">
        <v>75</v>
      </c>
      <c r="J8" s="6" t="s">
        <v>74</v>
      </c>
      <c r="K8" s="6" t="s">
        <v>79</v>
      </c>
      <c r="L8" s="6" t="s">
        <v>11</v>
      </c>
      <c r="M8" s="6" t="s">
        <v>11</v>
      </c>
      <c r="N8" s="6" t="s">
        <v>80</v>
      </c>
      <c r="O8" s="6" t="s">
        <v>81</v>
      </c>
      <c r="P8" s="6" t="s">
        <v>58</v>
      </c>
      <c r="Q8" s="6">
        <v>2</v>
      </c>
      <c r="R8" s="6">
        <v>2</v>
      </c>
      <c r="S8" s="6">
        <v>40000</v>
      </c>
      <c r="T8" s="6" t="s">
        <v>58</v>
      </c>
      <c r="U8" s="6" t="s">
        <v>68</v>
      </c>
    </row>
    <row r="9" spans="1:26" x14ac:dyDescent="0.35">
      <c r="A9" s="7" t="s">
        <v>131</v>
      </c>
      <c r="B9" s="6" t="s">
        <v>76</v>
      </c>
      <c r="C9" s="6" t="s">
        <v>77</v>
      </c>
      <c r="D9" s="6" t="s">
        <v>78</v>
      </c>
      <c r="E9" s="6" t="s">
        <v>58</v>
      </c>
      <c r="F9" s="6" t="s">
        <v>11</v>
      </c>
      <c r="G9" s="6" t="s">
        <v>11</v>
      </c>
      <c r="H9" s="6" t="s">
        <v>60</v>
      </c>
      <c r="I9" s="6" t="s">
        <v>86</v>
      </c>
      <c r="J9" s="6" t="s">
        <v>85</v>
      </c>
      <c r="K9" s="6" t="s">
        <v>79</v>
      </c>
      <c r="N9" s="6" t="s">
        <v>88</v>
      </c>
      <c r="O9" s="6" t="s">
        <v>87</v>
      </c>
      <c r="P9" s="6" t="s">
        <v>58</v>
      </c>
      <c r="Q9" s="6">
        <v>2</v>
      </c>
      <c r="R9" s="6">
        <v>1.58</v>
      </c>
      <c r="S9" s="6">
        <v>60000</v>
      </c>
      <c r="T9" s="6" t="s">
        <v>58</v>
      </c>
      <c r="U9" s="6" t="s">
        <v>68</v>
      </c>
    </row>
    <row r="10" spans="1:26" x14ac:dyDescent="0.35">
      <c r="A10" s="8" t="s">
        <v>116</v>
      </c>
      <c r="B10" s="6" t="s">
        <v>14</v>
      </c>
      <c r="C10" s="6" t="s">
        <v>122</v>
      </c>
      <c r="D10" s="6" t="s">
        <v>118</v>
      </c>
      <c r="E10" s="6" t="s">
        <v>121</v>
      </c>
      <c r="F10" s="6" t="s">
        <v>11</v>
      </c>
      <c r="G10" s="6" t="s">
        <v>11</v>
      </c>
      <c r="H10" s="6" t="s">
        <v>34</v>
      </c>
      <c r="I10" s="6" t="s">
        <v>119</v>
      </c>
      <c r="J10" s="6" t="s">
        <v>74</v>
      </c>
      <c r="K10" s="6" t="s">
        <v>123</v>
      </c>
      <c r="L10" s="6" t="s">
        <v>11</v>
      </c>
      <c r="M10" s="6" t="s">
        <v>11</v>
      </c>
      <c r="N10" s="6" t="s">
        <v>117</v>
      </c>
      <c r="O10" s="6" t="s">
        <v>120</v>
      </c>
      <c r="P10" s="6">
        <v>2000</v>
      </c>
      <c r="Q10" s="6">
        <v>1</v>
      </c>
      <c r="R10" s="6">
        <v>0.01</v>
      </c>
      <c r="S10" s="6">
        <v>20</v>
      </c>
      <c r="T10" s="6">
        <v>0.5</v>
      </c>
      <c r="U10" s="6" t="s">
        <v>124</v>
      </c>
    </row>
    <row r="11" spans="1:26" x14ac:dyDescent="0.35">
      <c r="A11" s="7" t="s">
        <v>132</v>
      </c>
      <c r="B11" s="6" t="s">
        <v>91</v>
      </c>
      <c r="C11" s="6" t="s">
        <v>89</v>
      </c>
      <c r="D11" s="6" t="s">
        <v>90</v>
      </c>
      <c r="E11" s="6" t="s">
        <v>58</v>
      </c>
      <c r="F11" s="6" t="s">
        <v>11</v>
      </c>
      <c r="G11" s="6" t="s">
        <v>11</v>
      </c>
      <c r="H11" s="6" t="s">
        <v>60</v>
      </c>
      <c r="I11" s="6" t="s">
        <v>95</v>
      </c>
      <c r="J11" s="6" t="s">
        <v>92</v>
      </c>
      <c r="K11" s="6" t="s">
        <v>93</v>
      </c>
      <c r="L11" s="6" t="s">
        <v>11</v>
      </c>
      <c r="M11" s="6" t="s">
        <v>10</v>
      </c>
      <c r="N11" s="6" t="s">
        <v>94</v>
      </c>
      <c r="O11" s="6" t="s">
        <v>96</v>
      </c>
      <c r="P11" s="6">
        <v>2000</v>
      </c>
      <c r="Q11" s="6" t="s">
        <v>58</v>
      </c>
      <c r="R11" s="6">
        <v>0.09</v>
      </c>
      <c r="S11" s="6">
        <v>5000</v>
      </c>
      <c r="T11" s="6">
        <v>0.5</v>
      </c>
      <c r="U11" s="6" t="s">
        <v>68</v>
      </c>
    </row>
    <row r="12" spans="1:26" x14ac:dyDescent="0.35">
      <c r="A12" s="7" t="s">
        <v>100</v>
      </c>
      <c r="B12" s="6" t="s">
        <v>98</v>
      </c>
      <c r="C12" s="6" t="s">
        <v>89</v>
      </c>
      <c r="D12" s="6" t="s">
        <v>97</v>
      </c>
      <c r="E12" s="6" t="s">
        <v>64</v>
      </c>
      <c r="F12" s="6" t="s">
        <v>11</v>
      </c>
      <c r="G12" s="6" t="s">
        <v>11</v>
      </c>
      <c r="I12" s="6" t="s">
        <v>99</v>
      </c>
      <c r="J12" s="6" t="s">
        <v>101</v>
      </c>
      <c r="L12" s="6" t="s">
        <v>11</v>
      </c>
      <c r="M12" s="6" t="s">
        <v>10</v>
      </c>
      <c r="P12" s="6" t="s">
        <v>58</v>
      </c>
      <c r="Q12" s="6" t="s">
        <v>58</v>
      </c>
      <c r="R12" s="6">
        <v>0.1</v>
      </c>
      <c r="S12" s="6">
        <v>70</v>
      </c>
    </row>
    <row r="13" spans="1:26" x14ac:dyDescent="0.35">
      <c r="A13" s="8" t="s">
        <v>102</v>
      </c>
      <c r="B13" s="6" t="s">
        <v>91</v>
      </c>
      <c r="C13" s="6" t="s">
        <v>89</v>
      </c>
      <c r="D13" s="6" t="s">
        <v>90</v>
      </c>
      <c r="E13" s="6" t="s">
        <v>58</v>
      </c>
      <c r="F13" s="6" t="s">
        <v>11</v>
      </c>
      <c r="G13" s="6" t="s">
        <v>11</v>
      </c>
      <c r="H13" s="6" t="s">
        <v>60</v>
      </c>
      <c r="I13" s="6" t="s">
        <v>103</v>
      </c>
      <c r="J13" s="6" t="s">
        <v>104</v>
      </c>
      <c r="K13" s="6" t="s">
        <v>105</v>
      </c>
      <c r="L13" s="6" t="s">
        <v>11</v>
      </c>
      <c r="M13" s="6" t="s">
        <v>10</v>
      </c>
      <c r="N13" s="6" t="s">
        <v>113</v>
      </c>
      <c r="O13" s="6" t="s">
        <v>28</v>
      </c>
      <c r="P13" s="9" t="s">
        <v>106</v>
      </c>
      <c r="Q13" s="6">
        <v>32</v>
      </c>
      <c r="R13" s="6">
        <v>0.2</v>
      </c>
      <c r="S13" s="6">
        <v>5000</v>
      </c>
      <c r="T13" s="6">
        <v>0.22</v>
      </c>
      <c r="U13" s="6" t="s">
        <v>68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E2067-45E8-4B5F-8808-9E70407EFBE5}">
  <dimension ref="A1:B3"/>
  <sheetViews>
    <sheetView zoomScale="205" zoomScaleNormal="205" workbookViewId="0">
      <selection activeCell="A38" sqref="A38"/>
    </sheetView>
  </sheetViews>
  <sheetFormatPr baseColWidth="10" defaultRowHeight="14.4" x14ac:dyDescent="0.3"/>
  <cols>
    <col min="1" max="2" width="21.6640625" style="1" customWidth="1"/>
  </cols>
  <sheetData>
    <row r="1" spans="1:2" x14ac:dyDescent="0.3">
      <c r="A1" s="10" t="s">
        <v>29</v>
      </c>
      <c r="B1" s="10"/>
    </row>
    <row r="2" spans="1:2" x14ac:dyDescent="0.3">
      <c r="A2" s="2" t="s">
        <v>30</v>
      </c>
      <c r="B2" s="2" t="s">
        <v>31</v>
      </c>
    </row>
    <row r="3" spans="1:2" x14ac:dyDescent="0.3">
      <c r="A3" s="1">
        <f>COUNTIF(Papers!G:G,"Y")</f>
        <v>2</v>
      </c>
      <c r="B3" s="1">
        <f>COUNTIF(Papers!G:G,"N")</f>
        <v>10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9EC1D-2C5F-4E54-AC94-35EF26BE38AE}">
  <dimension ref="A1:C3"/>
  <sheetViews>
    <sheetView workbookViewId="0">
      <selection activeCell="C13" sqref="C13"/>
    </sheetView>
  </sheetViews>
  <sheetFormatPr baseColWidth="10" defaultRowHeight="14.4" x14ac:dyDescent="0.3"/>
  <cols>
    <col min="1" max="1" width="17.6640625" style="1" customWidth="1"/>
    <col min="2" max="2" width="21.6640625" style="1" customWidth="1"/>
  </cols>
  <sheetData>
    <row r="1" spans="1:3" x14ac:dyDescent="0.3">
      <c r="A1" s="10" t="s">
        <v>73</v>
      </c>
      <c r="B1" s="10"/>
      <c r="C1" s="10"/>
    </row>
    <row r="2" spans="1:3" x14ac:dyDescent="0.3">
      <c r="A2" s="2" t="s">
        <v>30</v>
      </c>
      <c r="B2" s="2" t="s">
        <v>45</v>
      </c>
      <c r="C2" s="2" t="s">
        <v>31</v>
      </c>
    </row>
    <row r="3" spans="1:3" x14ac:dyDescent="0.3">
      <c r="A3" s="1">
        <f>COUNTIF(Papers!F:F,"Y")</f>
        <v>0</v>
      </c>
      <c r="B3" s="1">
        <f>COUNTIF(Papers!F:F,"M")</f>
        <v>1</v>
      </c>
      <c r="C3" s="1">
        <f>COUNTIF(Papers!F:F,"N")</f>
        <v>11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F0A34-8B6C-48D0-859D-4126566755B2}">
  <dimension ref="A1:B3"/>
  <sheetViews>
    <sheetView zoomScale="145" zoomScaleNormal="145" workbookViewId="0">
      <selection activeCell="B20" sqref="B20"/>
    </sheetView>
  </sheetViews>
  <sheetFormatPr baseColWidth="10" defaultRowHeight="14.4" x14ac:dyDescent="0.3"/>
  <cols>
    <col min="1" max="2" width="21.6640625" style="1" customWidth="1"/>
  </cols>
  <sheetData>
    <row r="1" spans="1:2" x14ac:dyDescent="0.3">
      <c r="A1" s="10" t="s">
        <v>83</v>
      </c>
      <c r="B1" s="10"/>
    </row>
    <row r="2" spans="1:2" x14ac:dyDescent="0.3">
      <c r="A2" s="2" t="s">
        <v>134</v>
      </c>
      <c r="B2" s="2" t="s">
        <v>133</v>
      </c>
    </row>
    <row r="3" spans="1:2" x14ac:dyDescent="0.3">
      <c r="A3" s="1">
        <f>COUNTIFS(Papers!U2:U268,"&lt;&gt;None",Papers!U2:U268,"*")</f>
        <v>3</v>
      </c>
      <c r="B3" s="1">
        <f>COUNTIF(Papers!U:U,"None")</f>
        <v>7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8DDAB-73BE-4D46-B736-DA86A46B51C7}">
  <dimension ref="A1:B3"/>
  <sheetViews>
    <sheetView zoomScale="205" zoomScaleNormal="205" workbookViewId="0">
      <selection activeCell="B3" sqref="B3"/>
    </sheetView>
  </sheetViews>
  <sheetFormatPr baseColWidth="10" defaultRowHeight="14.4" x14ac:dyDescent="0.3"/>
  <cols>
    <col min="1" max="2" width="21.6640625" style="1" customWidth="1"/>
  </cols>
  <sheetData>
    <row r="1" spans="1:2" x14ac:dyDescent="0.3">
      <c r="A1" s="10" t="s">
        <v>9</v>
      </c>
      <c r="B1" s="10"/>
    </row>
    <row r="2" spans="1:2" x14ac:dyDescent="0.3">
      <c r="A2" s="2" t="s">
        <v>135</v>
      </c>
      <c r="B2" s="2" t="s">
        <v>136</v>
      </c>
    </row>
    <row r="3" spans="1:2" x14ac:dyDescent="0.3">
      <c r="A3" s="1">
        <f>COUNTIF(Papers!O2:UO268,"Glass")</f>
        <v>4</v>
      </c>
      <c r="B3" s="1">
        <f>COUNTIFS(Papers!O2:O268,"&lt;&gt;Glass",Papers!O2:O268,"*")</f>
        <v>6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Papers</vt:lpstr>
      <vt:lpstr>Journals</vt:lpstr>
      <vt:lpstr>Pharmaceutical institution</vt:lpstr>
      <vt:lpstr>Rheology</vt:lpstr>
      <vt:lpstr>Environment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Siboni, Henrik (henrik.siboni@uni-graz.at)</dc:creator>
  <cp:lastModifiedBy>Andreas Zimmer</cp:lastModifiedBy>
  <dcterms:created xsi:type="dcterms:W3CDTF">2024-01-15T08:39:17Z</dcterms:created>
  <dcterms:modified xsi:type="dcterms:W3CDTF">2024-03-26T09:39:09Z</dcterms:modified>
</cp:coreProperties>
</file>