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Master Thesis /Bottrop Project/GIS Model/GIS Layers/"/>
    </mc:Choice>
  </mc:AlternateContent>
  <xr:revisionPtr revIDLastSave="0" documentId="13_ncr:1_{48C15259-DBE6-CA48-845F-2B680E3D4D24}" xr6:coauthVersionLast="47" xr6:coauthVersionMax="47" xr10:uidLastSave="{00000000-0000-0000-0000-000000000000}"/>
  <bookViews>
    <workbookView xWindow="0" yWindow="0" windowWidth="28800" windowHeight="18000" activeTab="1" xr2:uid="{B762420D-A062-9B4D-8AB3-08FB51DCB4F7}"/>
  </bookViews>
  <sheets>
    <sheet name="Sheet1" sheetId="1" r:id="rId1"/>
    <sheet name="Sheet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U99" i="1" l="1"/>
  <c r="U106" i="1"/>
  <c r="U104" i="1"/>
  <c r="U105" i="1"/>
  <c r="U103" i="1"/>
  <c r="U98" i="1"/>
  <c r="U100" i="1"/>
  <c r="U101" i="1"/>
  <c r="U102" i="1"/>
  <c r="U97" i="1"/>
  <c r="J49" i="1"/>
  <c r="Q108" i="1"/>
  <c r="J85" i="1"/>
  <c r="D83" i="1"/>
  <c r="F83" i="1" s="1"/>
  <c r="J76" i="1"/>
  <c r="I76" i="1"/>
  <c r="D74" i="1"/>
  <c r="F74" i="1" s="1"/>
  <c r="D65" i="1"/>
  <c r="F65" i="1" s="1"/>
  <c r="I58" i="1"/>
  <c r="D56" i="1"/>
  <c r="F56" i="1" s="1"/>
  <c r="J58" i="1" s="1"/>
  <c r="I59" i="1" s="1"/>
  <c r="J59" i="1" s="1"/>
  <c r="D47" i="1"/>
  <c r="F47" i="1" s="1"/>
  <c r="I31" i="1"/>
  <c r="D29" i="1"/>
  <c r="F29" i="1" s="1"/>
  <c r="J31" i="1" s="1"/>
  <c r="I32" i="1" s="1"/>
  <c r="J32" i="1" s="1"/>
  <c r="I4" i="1"/>
  <c r="D20" i="1"/>
  <c r="F20" i="1" s="1"/>
  <c r="J22" i="1" s="1"/>
  <c r="D2" i="1"/>
  <c r="F2" i="1" s="1"/>
  <c r="J4" i="1" s="1"/>
  <c r="I5" i="1" s="1"/>
  <c r="J5" i="1" s="1"/>
  <c r="D11" i="1"/>
  <c r="I60" i="1" l="1"/>
  <c r="J66" i="1"/>
  <c r="I67" i="1" s="1"/>
  <c r="I50" i="1"/>
  <c r="J50" i="1" s="1"/>
  <c r="I33" i="1"/>
  <c r="I6" i="1"/>
  <c r="I22" i="1"/>
  <c r="I23" i="1" s="1"/>
  <c r="J67" i="1" l="1"/>
  <c r="I68" i="1" s="1"/>
  <c r="J68" i="1" s="1"/>
  <c r="I69" i="1" s="1"/>
  <c r="J69" i="1" s="1"/>
  <c r="I70" i="1" s="1"/>
  <c r="I51" i="1"/>
  <c r="J51" i="1" s="1"/>
  <c r="J60" i="1"/>
  <c r="I61" i="1" s="1"/>
  <c r="J61" i="1" s="1"/>
  <c r="I62" i="1" s="1"/>
  <c r="J62" i="1" s="1"/>
  <c r="J33" i="1"/>
  <c r="I34" i="1" s="1"/>
  <c r="J34" i="1" s="1"/>
  <c r="I35" i="1" s="1"/>
  <c r="J35" i="1" s="1"/>
  <c r="J6" i="1"/>
  <c r="I7" i="1" s="1"/>
  <c r="J7" i="1" s="1"/>
  <c r="I8" i="1" s="1"/>
  <c r="J8" i="1" s="1"/>
  <c r="J23" i="1"/>
  <c r="I24" i="1" s="1"/>
  <c r="J24" i="1" s="1"/>
  <c r="I25" i="1" s="1"/>
  <c r="J25" i="1" s="1"/>
  <c r="I52" i="1" l="1"/>
  <c r="J52" i="1" s="1"/>
  <c r="I26" i="1"/>
  <c r="J26" i="1" s="1"/>
  <c r="I53" i="1" l="1"/>
  <c r="J53" i="1" s="1"/>
</calcChain>
</file>

<file path=xl/sharedStrings.xml><?xml version="1.0" encoding="utf-8"?>
<sst xmlns="http://schemas.openxmlformats.org/spreadsheetml/2006/main" count="184" uniqueCount="70">
  <si>
    <t xml:space="preserve">Vehicle Registration </t>
  </si>
  <si>
    <t>Criterion</t>
  </si>
  <si>
    <t>min</t>
  </si>
  <si>
    <t>max</t>
  </si>
  <si>
    <t>Range</t>
  </si>
  <si>
    <t># of Classes</t>
  </si>
  <si>
    <t>Class width</t>
  </si>
  <si>
    <t>Grade</t>
  </si>
  <si>
    <t>Number of Floors</t>
  </si>
  <si>
    <t>L</t>
  </si>
  <si>
    <t>L/M</t>
  </si>
  <si>
    <t>M</t>
  </si>
  <si>
    <t>M/H</t>
  </si>
  <si>
    <t>H</t>
  </si>
  <si>
    <t>Traffic</t>
  </si>
  <si>
    <t>NA</t>
  </si>
  <si>
    <t>Null</t>
  </si>
  <si>
    <t>Residential Buildings</t>
  </si>
  <si>
    <t xml:space="preserve">New Residential Development </t>
  </si>
  <si>
    <t>Household</t>
  </si>
  <si>
    <t>Companies and Shops</t>
  </si>
  <si>
    <t>LT Unemployment</t>
  </si>
  <si>
    <t>&gt;15</t>
  </si>
  <si>
    <t>Class Intervals</t>
  </si>
  <si>
    <t>Function</t>
  </si>
  <si>
    <t>case
when "Floors_mea" is Null then 0
when "Floors_mea" = 0 then 0
when "Floors_mea" &gt;= 1 and "Floors_mea" &lt;= 2 then 1
when "Floors_mea" &gt; 2 and "Floors_mea" &lt;= 5 then 3
when "Floors_mea" &gt; 5 then 5
end</t>
  </si>
  <si>
    <t>Case 
When "Pkw_mean" is null then 0
When "Pkw_mean"  = 0 then 0
When "Pkw_mean" &gt;= 0 and "Pkw_mean" &lt;= 1279 then 1
When "Pkw_mean" &gt; 1279 and "Pkw_mean" &lt;= 2559 then 2
When "Pkw_mean" &gt; 2559 and "Pkw_mean" &lt;= 3839 then 3
When "Pkw_mean" &gt; 3839 and "Pkw_mean" &lt;= 5119 then 4
When "Pkw_mean" &gt; 5119 then 5
end</t>
  </si>
  <si>
    <t xml:space="preserve">Case 
When "Traffic" is null then 1
When "Traffic" = 'L' then 1
When "Traffic" = 'L/M' then 2
When "Traffic" = 'M' then 3
When "Traffic" = 'M/H' then 4
When "Traffic" = 'H' then 5
end </t>
  </si>
  <si>
    <t xml:space="preserve">Case 
When "Buildings" is Null then 0
When "Buildings" = 0 then 0
When "Buildings" &gt; 0 and "Buildings" &lt;= 8 then 1
When "Buildings" &gt; 8 and "Buildings" &lt;= 17 then 2
When "Buildings" &gt; 17 and "Buildings" &lt;= 26 then 3
When "Buildings" &gt; 26 and "Buildings" &lt;= 35 then 4
When "Buildings" &gt; 35 then 5
end </t>
  </si>
  <si>
    <t xml:space="preserve">Case 
When "Unit_mean" is Null then 0
When "Unit_mean" = 0 then 0
When "Unit_mean" &gt; 0 and "Unit_mean" &lt;= 74 then 1
When "Unit_mean" &gt; 74 and "Unit_mean" &lt;= 149 then 2
When "Unit_mean" &gt; 149 and "Unit_mean" &lt;= 224 then 3
When "Unit_mean" &gt; 224 and "Unit_mean" &lt;= 299 then 4
When "Unit_mean" &gt; 299 then 5
end </t>
  </si>
  <si>
    <t xml:space="preserve">Case
when "Companies&amp;" is Null then 0
when "Companies&amp;" = 0 then 0
When "Companies&amp;" &gt; 0 and "Companies&amp;" &lt;= 8 then 1
When "Companies&amp;" &gt; 8 and "Companies&amp;" &lt;= 17 then 2
When "Companies&amp;" &gt; 17 and "Companies&amp;" &lt;= 26 then 3
When "Companies&amp;" &gt; 26 and "Companies&amp;" &lt;= 35 then 4
When "Companies&amp;" &gt; 35 then 5
end </t>
  </si>
  <si>
    <t>Should be revised</t>
  </si>
  <si>
    <t xml:space="preserve">Case
when "LTU_mean" is Null then 0
when "LTU_mean" &gt;= 0 and "LTU_mean" &lt;= 2 then 5
when "LTU_mean" &gt; 2 and "LTU_mean" &lt;= 5 then 4
when "LTU_mean" &gt; 5 and "LTU_mean" &lt;= 8 then 3
when "LTU_mean" &gt; 8 and "LTU_mean" &lt;= 11 then 2
when "LTU_mean" &gt; 11 and "LTU_mean" &lt;= 14 then 1
when "LTU_mean" &gt; 14 then 0
end </t>
  </si>
  <si>
    <t>Weights</t>
  </si>
  <si>
    <t>Criteria</t>
  </si>
  <si>
    <t xml:space="preserve">"AI_ScoreScore"*("CS_ScoreScore"*40 + "HH_ScoreScore"*10 + "NRD_ScoreScore"*5 + "Traffic_ScoreScore"*5 + "ToH_ScoreScore"*10+"LT_ScoreScore"*10+"RB_ScoreScore"*5 + "VR_ScoreScore"*15)/100 </t>
  </si>
  <si>
    <t>Parking Lots</t>
  </si>
  <si>
    <t>POI</t>
  </si>
  <si>
    <t>House Type</t>
  </si>
  <si>
    <t>Passenger Vehicle Registrations</t>
  </si>
  <si>
    <t>Long-term Unemployment</t>
  </si>
  <si>
    <t>Companies &amp; Shops</t>
  </si>
  <si>
    <t>Leisure</t>
  </si>
  <si>
    <t>Commercial</t>
  </si>
  <si>
    <t>Residential</t>
  </si>
  <si>
    <t>Dimension</t>
  </si>
  <si>
    <t xml:space="preserve">Case
when "POI" is Null then 0
when "POI" &gt; 0  then 5                                                              end 
</t>
  </si>
  <si>
    <t xml:space="preserve">Case
when "p_area" is Null then 0
when "p_area" &gt; 0  then 5                                                               end  
</t>
  </si>
  <si>
    <t>Due to high standard deviation and since the weight of parking lots is the highest combined with a low weight of the commercial dimension, the score will be given fully when a parking lot is available in the grid. Sum of parking lots areas are projected on each cell.</t>
  </si>
  <si>
    <t>Due to  low concentration of POIs, the absence of critical attributes that reflect the importance of individual POI , and the low weight assigned to Leisure, the scoring was based on the availability of POIs within a cell and not the count of POIs.</t>
  </si>
  <si>
    <t>Sum - Check</t>
  </si>
  <si>
    <t xml:space="preserve">Case
When "HH_mean" is Null then 0
When "HH_mean" =0 then 0
When "HH_mean" &gt;= 1 and "HH_mean" &lt;= 744 then 1
When "HH_mean" &gt;744 and "HH_mean" &lt;= 1489 then 2
When "HH_mean" &gt; 1489 and "HH_mean" &lt;= 2234 then 3
When "HH_mean" &gt; 2234 and "HH_mean" &lt;= 2979 then 4
When "HH_mean" &gt; 2979 then 5
end </t>
  </si>
  <si>
    <t>Households</t>
  </si>
  <si>
    <t>Vehicle registrations</t>
  </si>
  <si>
    <t xml:space="preserve">New residential development </t>
  </si>
  <si>
    <t>Type of buildings</t>
  </si>
  <si>
    <t>New residential developments</t>
  </si>
  <si>
    <t>Long-term unemployment</t>
  </si>
  <si>
    <t>Parking lots</t>
  </si>
  <si>
    <t>Companies</t>
  </si>
  <si>
    <t>Sorted Final Weights</t>
  </si>
  <si>
    <t>Final Weights</t>
  </si>
  <si>
    <t>Low</t>
  </si>
  <si>
    <t>Medium</t>
  </si>
  <si>
    <t>Medium/High</t>
  </si>
  <si>
    <t>High</t>
  </si>
  <si>
    <t>Low/Medium</t>
  </si>
  <si>
    <t>Sub-criteria</t>
  </si>
  <si>
    <t>Not available</t>
  </si>
  <si>
    <t>Available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</si>
</sst>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00%"/>
  </numFmts>
  <fonts count="6" x14ac:knownFonts="1">
    <font>
      <sz val="12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8"/>
      <color theme="1"/>
      <name val="Calibri (Body)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/>
      <right/>
      <top/>
      <bottom style="medium">
        <color indexed="64"/>
      </bottom>
      <diagonal/>
    </border>
  </borders>
  <cellStyleXfs count="2">
    <xf numFmtId="0" fontId="0" fillId="0" borderId="0"/>
    <xf numFmtId="9" fontId="4" fillId="0" borderId="0" applyFont="0" applyFill="0" applyBorder="0" applyAlignment="0" applyProtection="0"/>
  </cellStyleXfs>
  <cellXfs count="35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vertical="top" wrapText="1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top"/>
    </xf>
    <xf numFmtId="0" fontId="0" fillId="0" borderId="0" xfId="0" applyAlignment="1">
      <alignment horizontal="center"/>
    </xf>
    <xf numFmtId="0" fontId="0" fillId="0" borderId="0" xfId="0" applyAlignment="1">
      <alignment horizontal="left" vertical="center"/>
    </xf>
    <xf numFmtId="164" fontId="0" fillId="0" borderId="0" xfId="1" applyNumberFormat="1" applyFont="1" applyAlignment="1">
      <alignment horizontal="left" vertical="center"/>
    </xf>
    <xf numFmtId="164" fontId="0" fillId="0" borderId="0" xfId="0" applyNumberFormat="1" applyAlignment="1">
      <alignment horizontal="left" vertical="center"/>
    </xf>
    <xf numFmtId="10" fontId="0" fillId="0" borderId="0" xfId="0" applyNumberFormat="1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 vertical="center"/>
    </xf>
    <xf numFmtId="0" fontId="0" fillId="0" borderId="0" xfId="0" applyAlignment="1">
      <alignment horizontal="center" vertical="center"/>
    </xf>
    <xf numFmtId="164" fontId="0" fillId="0" borderId="0" xfId="1" applyNumberFormat="1" applyFont="1" applyAlignment="1">
      <alignment horizontal="center" vertical="center"/>
    </xf>
    <xf numFmtId="9" fontId="0" fillId="0" borderId="0" xfId="0" applyNumberFormat="1"/>
    <xf numFmtId="165" fontId="0" fillId="0" borderId="0" xfId="0" applyNumberFormat="1"/>
    <xf numFmtId="164" fontId="0" fillId="0" borderId="0" xfId="1" applyNumberFormat="1" applyFont="1"/>
    <xf numFmtId="0" fontId="0" fillId="0" borderId="0" xfId="0" applyAlignment="1">
      <alignment horizontal="center"/>
    </xf>
    <xf numFmtId="164" fontId="0" fillId="0" borderId="0" xfId="1" applyNumberFormat="1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 applyAlignment="1">
      <alignment horizontal="left" vertical="top" wrapText="1"/>
    </xf>
    <xf numFmtId="0" fontId="0" fillId="0" borderId="0" xfId="0" applyAlignment="1">
      <alignment horizontal="left" vertical="top"/>
    </xf>
    <xf numFmtId="0" fontId="2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0" fillId="0" borderId="0" xfId="0" applyAlignment="1"/>
    <xf numFmtId="0" fontId="0" fillId="0" borderId="1" xfId="0" applyBorder="1" applyAlignment="1">
      <alignment horizontal="center" vertic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5" fillId="0" borderId="0" xfId="0" applyFont="1"/>
    <xf numFmtId="0" fontId="5" fillId="0" borderId="1" xfId="0" applyFont="1" applyBorder="1"/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</cellXfs>
  <cellStyles count="2">
    <cellStyle name="Normal" xfId="0" builtinId="0"/>
    <cellStyle name="Per cent" xfId="1" builtinId="5"/>
  </cellStyles>
  <dxfs count="0"/>
  <tableStyles count="0" defaultTableStyle="TableStyleMedium2" defaultPivotStyle="PivotStyleLight16"/>
  <colors>
    <mruColors>
      <color rgb="FF1F4E79"/>
      <color rgb="FFFFE336"/>
      <color rgb="FFDCA701"/>
      <color rgb="FF55E68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Residential </a:t>
            </a:r>
            <a:r>
              <a:rPr lang="en-GB" baseline="0"/>
              <a:t>- </a:t>
            </a:r>
            <a:r>
              <a:rPr lang="en-GB"/>
              <a:t>Criteria</a:t>
            </a:r>
            <a:r>
              <a:rPr lang="en-GB" baseline="0"/>
              <a:t> </a:t>
            </a:r>
            <a:r>
              <a:rPr lang="en-GB"/>
              <a:t>Weights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>
                  <a:lumMod val="75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C562-7848-A24B-EB9C80113CF3}"/>
              </c:ext>
            </c:extLst>
          </c:dPt>
          <c:dPt>
            <c:idx val="1"/>
            <c:bubble3D val="0"/>
            <c:spPr>
              <a:solidFill>
                <a:schemeClr val="accent6">
                  <a:lumMod val="60000"/>
                  <a:lumOff val="4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9-C562-7848-A24B-EB9C80113CF3}"/>
              </c:ext>
            </c:extLst>
          </c:dPt>
          <c:dPt>
            <c:idx val="2"/>
            <c:bubble3D val="0"/>
            <c:spPr>
              <a:solidFill>
                <a:schemeClr val="accent6">
                  <a:lumMod val="40000"/>
                  <a:lumOff val="6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7-C562-7848-A24B-EB9C80113CF3}"/>
              </c:ext>
            </c:extLst>
          </c:dPt>
          <c:dPt>
            <c:idx val="3"/>
            <c:bubble3D val="0"/>
            <c:spPr>
              <a:solidFill>
                <a:schemeClr val="accent6">
                  <a:lumMod val="20000"/>
                  <a:lumOff val="80000"/>
                </a:schemeClr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C562-7848-A24B-EB9C80113CF3}"/>
              </c:ext>
            </c:extLst>
          </c:dPt>
          <c:dPt>
            <c:idx val="4"/>
            <c:bubble3D val="0"/>
            <c:spPr>
              <a:solidFill>
                <a:schemeClr val="accent5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8-C562-7848-A24B-EB9C80113CF3}"/>
              </c:ext>
            </c:extLst>
          </c:dPt>
          <c:dPt>
            <c:idx val="5"/>
            <c:bubble3D val="0"/>
            <c:spPr>
              <a:solidFill>
                <a:schemeClr val="accent2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6-C562-7848-A24B-EB9C80113CF3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Sheet1!$R$97:$R$102</c:f>
              <c:strCache>
                <c:ptCount val="6"/>
                <c:pt idx="0">
                  <c:v>Household</c:v>
                </c:pt>
                <c:pt idx="1">
                  <c:v>Residential Buildings</c:v>
                </c:pt>
                <c:pt idx="2">
                  <c:v>House Type</c:v>
                </c:pt>
                <c:pt idx="3">
                  <c:v>New Residential Development </c:v>
                </c:pt>
                <c:pt idx="4">
                  <c:v>Passenger Vehicle Registrations</c:v>
                </c:pt>
                <c:pt idx="5">
                  <c:v>Long-term Unemployment</c:v>
                </c:pt>
              </c:strCache>
            </c:strRef>
          </c:cat>
          <c:val>
            <c:numRef>
              <c:f>Sheet1!$S$97:$S$102</c:f>
              <c:numCache>
                <c:formatCode>0.0%</c:formatCode>
                <c:ptCount val="6"/>
                <c:pt idx="0">
                  <c:v>0.311</c:v>
                </c:pt>
                <c:pt idx="1">
                  <c:v>0.107</c:v>
                </c:pt>
                <c:pt idx="2">
                  <c:v>0.152</c:v>
                </c:pt>
                <c:pt idx="3">
                  <c:v>0.17399999999999999</c:v>
                </c:pt>
                <c:pt idx="4">
                  <c:v>0.23699999999999999</c:v>
                </c:pt>
                <c:pt idx="5">
                  <c:v>1.9E-2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C562-7848-A24B-EB9C80113CF3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Commercial</a:t>
            </a:r>
            <a:r>
              <a:rPr lang="en-GB" baseline="0"/>
              <a:t> - </a:t>
            </a:r>
            <a:r>
              <a:rPr lang="en-GB"/>
              <a:t>Criteria</a:t>
            </a:r>
            <a:r>
              <a:rPr lang="en-GB" baseline="0"/>
              <a:t> </a:t>
            </a:r>
            <a:r>
              <a:rPr lang="en-GB"/>
              <a:t>Weights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rgbClr val="0070C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4D15-B94B-881D-F461356A1646}"/>
              </c:ext>
            </c:extLst>
          </c:dPt>
          <c:dPt>
            <c:idx val="1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4D15-B94B-881D-F461356A1646}"/>
              </c:ext>
            </c:extLst>
          </c:dPt>
          <c:dPt>
            <c:idx val="2"/>
            <c:bubble3D val="0"/>
            <c:spPr>
              <a:solidFill>
                <a:srgbClr val="FF0000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4D15-B94B-881D-F461356A1646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1200" b="1" i="0" u="none" strike="noStrike" kern="1200" baseline="0">
                    <a:solidFill>
                      <a:schemeClr val="bg1"/>
                    </a:solidFill>
                    <a:latin typeface="+mn-lt"/>
                    <a:ea typeface="+mn-ea"/>
                    <a:cs typeface="+mn-cs"/>
                  </a:defRPr>
                </a:pPr>
                <a:endParaRPr lang="en-DE"/>
              </a:p>
            </c:txPr>
            <c:showLegendKey val="0"/>
            <c:showVal val="1"/>
            <c:showCatName val="0"/>
            <c:showSerName val="0"/>
            <c:showPercent val="0"/>
            <c:showBubbleSize val="0"/>
            <c:separator>. </c:separator>
            <c:showLeaderLines val="1"/>
            <c:leaderLines>
              <c:spPr>
                <a:ln w="9525" cap="flat" cmpd="sng" algn="ctr">
                  <a:solidFill>
                    <a:schemeClr val="tx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Sheet1!$R$103:$R$105</c:f>
              <c:strCache>
                <c:ptCount val="3"/>
                <c:pt idx="0">
                  <c:v>Companies &amp; Shops</c:v>
                </c:pt>
                <c:pt idx="1">
                  <c:v>Parking Lots</c:v>
                </c:pt>
                <c:pt idx="2">
                  <c:v>Traffic</c:v>
                </c:pt>
              </c:strCache>
            </c:strRef>
          </c:cat>
          <c:val>
            <c:numRef>
              <c:f>Sheet1!$S$103:$S$105</c:f>
              <c:numCache>
                <c:formatCode>0.0%</c:formatCode>
                <c:ptCount val="3"/>
                <c:pt idx="0">
                  <c:v>0.20899999999999999</c:v>
                </c:pt>
                <c:pt idx="1">
                  <c:v>0.72</c:v>
                </c:pt>
                <c:pt idx="2">
                  <c:v>7.0999999999999994E-2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C-4D15-B94B-881D-F461356A1646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GB"/>
              <a:t>Dimension Weights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title>
    <c:autoTitleDeleted val="0"/>
    <c:plotArea>
      <c:layout/>
      <c:doughnutChart>
        <c:varyColors val="1"/>
        <c:ser>
          <c:idx val="0"/>
          <c:order val="0"/>
          <c:dPt>
            <c:idx val="0"/>
            <c:bubble3D val="0"/>
            <c:spPr>
              <a:solidFill>
                <a:schemeClr val="accent6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1-701D-5A47-BC62-3863C13AF1A5}"/>
              </c:ext>
            </c:extLst>
          </c:dPt>
          <c:dPt>
            <c:idx val="1"/>
            <c:bubble3D val="0"/>
            <c:spPr>
              <a:solidFill>
                <a:srgbClr val="1F4E79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3-701D-5A47-BC62-3863C13AF1A5}"/>
              </c:ext>
            </c:extLst>
          </c:dPt>
          <c:dPt>
            <c:idx val="2"/>
            <c:bubble3D val="0"/>
            <c:spPr>
              <a:solidFill>
                <a:schemeClr val="accent4"/>
              </a:solidFill>
              <a:ln w="19050">
                <a:solidFill>
                  <a:schemeClr val="lt1"/>
                </a:solidFill>
              </a:ln>
              <a:effectLst/>
            </c:spPr>
            <c:extLst>
              <c:ext xmlns:c16="http://schemas.microsoft.com/office/drawing/2014/chart" uri="{C3380CC4-5D6E-409C-BE32-E72D297353CC}">
                <c16:uniqueId val="{00000005-701D-5A47-BC62-3863C13AF1A5}"/>
              </c:ext>
            </c:extLst>
          </c:dPt>
          <c:dLbls>
            <c:delete val="1"/>
          </c:dLbls>
          <c:cat>
            <c:numRef>
              <c:f>Sheet1!$P$116:$P$118</c:f>
              <c:numCache>
                <c:formatCode>General</c:formatCode>
                <c:ptCount val="3"/>
              </c:numCache>
            </c:numRef>
          </c:cat>
          <c:val>
            <c:numRef>
              <c:f>Sheet1!$Q$116:$Q$118</c:f>
              <c:numCache>
                <c:formatCode>0.0%</c:formatCode>
                <c:ptCount val="3"/>
              </c:numCache>
            </c:numRef>
          </c:val>
          <c:extLst>
            <c:ext xmlns:c16="http://schemas.microsoft.com/office/drawing/2014/chart" uri="{C3380CC4-5D6E-409C-BE32-E72D297353CC}">
              <c16:uniqueId val="{0000000C-701D-5A47-BC62-3863C13AF1A5}"/>
            </c:ext>
          </c:extLst>
        </c:ser>
        <c:dLbls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firstSliceAng val="0"/>
        <c:holeSize val="50"/>
      </c:doughnutChart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1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DE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DE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5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ln w="19050">
        <a:solidFill>
          <a:schemeClr val="lt1"/>
        </a:solidFill>
      </a:ln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ln w="25400">
        <a:solidFill>
          <a:schemeClr val="lt1"/>
        </a:solidFill>
      </a:ln>
    </cs:spPr>
  </cs:dataPoint3D>
  <cs:dataPointLine>
    <cs:lnRef idx="0">
      <cs:styleClr val="auto"/>
    </cs:lnRef>
    <cs:fillRef idx="0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311728</xdr:colOff>
      <xdr:row>94</xdr:row>
      <xdr:rowOff>123537</xdr:rowOff>
    </xdr:from>
    <xdr:to>
      <xdr:col>14</xdr:col>
      <xdr:colOff>357909</xdr:colOff>
      <xdr:row>115</xdr:row>
      <xdr:rowOff>115455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BD55A2D-1024-9241-B6F5-C1C2A43B3911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311511</xdr:colOff>
      <xdr:row>115</xdr:row>
      <xdr:rowOff>131793</xdr:rowOff>
    </xdr:from>
    <xdr:to>
      <xdr:col>14</xdr:col>
      <xdr:colOff>357692</xdr:colOff>
      <xdr:row>136</xdr:row>
      <xdr:rowOff>123711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4E15D984-B2BF-1249-9A89-7F848B008E47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0</xdr:col>
      <xdr:colOff>1174151</xdr:colOff>
      <xdr:row>94</xdr:row>
      <xdr:rowOff>131792</xdr:rowOff>
    </xdr:from>
    <xdr:to>
      <xdr:col>6</xdr:col>
      <xdr:colOff>812974</xdr:colOff>
      <xdr:row>115</xdr:row>
      <xdr:rowOff>123710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82597213-9397-294E-8E2A-CE2811E24D15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68E443-71F4-054B-AA4C-7080180EF144}">
  <dimension ref="A1:AC118"/>
  <sheetViews>
    <sheetView zoomScale="106" workbookViewId="0">
      <selection activeCell="H17" sqref="H17"/>
    </sheetView>
  </sheetViews>
  <sheetFormatPr baseColWidth="10" defaultRowHeight="16" x14ac:dyDescent="0.2"/>
  <cols>
    <col min="1" max="1" width="27" bestFit="1" customWidth="1"/>
    <col min="2" max="2" width="10.83203125" customWidth="1"/>
    <col min="15" max="15" width="10.83203125" customWidth="1"/>
    <col min="16" max="17" width="14.6640625" customWidth="1"/>
    <col min="18" max="18" width="23.33203125" customWidth="1"/>
  </cols>
  <sheetData>
    <row r="1" spans="1:19" x14ac:dyDescent="0.2">
      <c r="A1" t="s">
        <v>1</v>
      </c>
      <c r="B1" t="s">
        <v>2</v>
      </c>
      <c r="C1" t="s">
        <v>3</v>
      </c>
      <c r="D1" t="s">
        <v>4</v>
      </c>
      <c r="E1" t="s">
        <v>5</v>
      </c>
      <c r="F1" t="s">
        <v>6</v>
      </c>
    </row>
    <row r="2" spans="1:19" x14ac:dyDescent="0.2">
      <c r="A2" t="s">
        <v>0</v>
      </c>
      <c r="B2">
        <v>0</v>
      </c>
      <c r="C2">
        <v>6392</v>
      </c>
      <c r="D2">
        <f>C2-B2</f>
        <v>6392</v>
      </c>
      <c r="E2">
        <v>5</v>
      </c>
      <c r="F2">
        <f>ROUNDUP(D2/E2,0)</f>
        <v>1279</v>
      </c>
      <c r="I2" s="22" t="s">
        <v>23</v>
      </c>
      <c r="J2" s="22"/>
      <c r="K2" s="4" t="s">
        <v>7</v>
      </c>
      <c r="M2" t="s">
        <v>24</v>
      </c>
    </row>
    <row r="3" spans="1:19" ht="16" customHeight="1" x14ac:dyDescent="0.2">
      <c r="I3" s="22">
        <v>0</v>
      </c>
      <c r="J3" s="22"/>
      <c r="K3" s="4">
        <v>0</v>
      </c>
      <c r="M3" s="23" t="s">
        <v>26</v>
      </c>
      <c r="N3" s="23"/>
      <c r="O3" s="23"/>
    </row>
    <row r="4" spans="1:19" x14ac:dyDescent="0.2">
      <c r="I4" s="4">
        <f>J3+1</f>
        <v>1</v>
      </c>
      <c r="J4" s="4">
        <f>F2</f>
        <v>1279</v>
      </c>
      <c r="K4" s="4">
        <v>1</v>
      </c>
      <c r="M4" s="23"/>
      <c r="N4" s="23"/>
      <c r="O4" s="23"/>
    </row>
    <row r="5" spans="1:19" x14ac:dyDescent="0.2">
      <c r="I5" s="4">
        <f>J4+1</f>
        <v>1280</v>
      </c>
      <c r="J5" s="4">
        <f>I5+$J$4</f>
        <v>2559</v>
      </c>
      <c r="K5" s="4">
        <v>2</v>
      </c>
      <c r="M5" s="23"/>
      <c r="N5" s="23"/>
      <c r="O5" s="23"/>
    </row>
    <row r="6" spans="1:19" x14ac:dyDescent="0.2">
      <c r="I6" s="4">
        <f>J5+1</f>
        <v>2560</v>
      </c>
      <c r="J6" s="4">
        <f>I6+$J$4</f>
        <v>3839</v>
      </c>
      <c r="K6" s="4">
        <v>3</v>
      </c>
      <c r="M6" s="23"/>
      <c r="N6" s="23"/>
      <c r="O6" s="23"/>
    </row>
    <row r="7" spans="1:19" x14ac:dyDescent="0.2">
      <c r="I7" s="4">
        <f>J6+1</f>
        <v>3840</v>
      </c>
      <c r="J7" s="4">
        <f>I7+$J$4</f>
        <v>5119</v>
      </c>
      <c r="K7" s="4">
        <v>4</v>
      </c>
      <c r="M7" s="23"/>
      <c r="N7" s="23"/>
      <c r="O7" s="23"/>
    </row>
    <row r="8" spans="1:19" x14ac:dyDescent="0.2">
      <c r="I8" s="4">
        <f>J7+1</f>
        <v>5120</v>
      </c>
      <c r="J8" s="4">
        <f>I8+$J$4</f>
        <v>6399</v>
      </c>
      <c r="K8" s="4">
        <v>5</v>
      </c>
      <c r="M8" s="23"/>
      <c r="N8" s="23"/>
      <c r="O8" s="23"/>
    </row>
    <row r="10" spans="1:19" x14ac:dyDescent="0.2">
      <c r="A10" t="s">
        <v>1</v>
      </c>
      <c r="B10" t="s">
        <v>2</v>
      </c>
      <c r="C10" t="s">
        <v>3</v>
      </c>
      <c r="D10" t="s">
        <v>4</v>
      </c>
      <c r="E10" t="s">
        <v>5</v>
      </c>
      <c r="F10" t="s">
        <v>6</v>
      </c>
    </row>
    <row r="11" spans="1:19" x14ac:dyDescent="0.2">
      <c r="A11" t="s">
        <v>8</v>
      </c>
      <c r="B11">
        <v>0</v>
      </c>
      <c r="C11">
        <v>8</v>
      </c>
      <c r="D11">
        <f>C11-B11</f>
        <v>8</v>
      </c>
      <c r="E11" s="1" t="s">
        <v>15</v>
      </c>
      <c r="F11">
        <v>2</v>
      </c>
      <c r="I11" s="22" t="s">
        <v>23</v>
      </c>
      <c r="J11" s="22"/>
      <c r="K11" s="2" t="s">
        <v>7</v>
      </c>
      <c r="M11" t="s">
        <v>24</v>
      </c>
    </row>
    <row r="12" spans="1:19" ht="16" customHeight="1" x14ac:dyDescent="0.2">
      <c r="I12" s="22">
        <v>0</v>
      </c>
      <c r="J12" s="22"/>
      <c r="K12" s="2">
        <v>0</v>
      </c>
      <c r="M12" s="25" t="s">
        <v>25</v>
      </c>
      <c r="N12" s="25"/>
      <c r="O12" s="25"/>
      <c r="P12" s="3"/>
      <c r="Q12" s="3"/>
      <c r="R12" s="3"/>
      <c r="S12" s="3"/>
    </row>
    <row r="13" spans="1:19" x14ac:dyDescent="0.2">
      <c r="I13" s="2">
        <v>1</v>
      </c>
      <c r="J13" s="2">
        <v>2</v>
      </c>
      <c r="K13" s="2">
        <v>1</v>
      </c>
      <c r="M13" s="25"/>
      <c r="N13" s="25"/>
      <c r="O13" s="25"/>
      <c r="P13" s="3"/>
      <c r="Q13" s="3"/>
      <c r="R13" s="3"/>
      <c r="S13" s="3"/>
    </row>
    <row r="14" spans="1:19" x14ac:dyDescent="0.2">
      <c r="I14" s="2">
        <v>3</v>
      </c>
      <c r="J14" s="2">
        <v>5</v>
      </c>
      <c r="K14" s="2">
        <v>3</v>
      </c>
      <c r="M14" s="25"/>
      <c r="N14" s="25"/>
      <c r="O14" s="25"/>
      <c r="P14" s="3"/>
      <c r="Q14" s="3"/>
      <c r="R14" s="3"/>
      <c r="S14" s="3"/>
    </row>
    <row r="15" spans="1:19" x14ac:dyDescent="0.2">
      <c r="I15" s="2">
        <v>6</v>
      </c>
      <c r="J15" s="2">
        <v>8</v>
      </c>
      <c r="K15" s="2">
        <v>5</v>
      </c>
      <c r="M15" s="25"/>
      <c r="N15" s="25"/>
      <c r="O15" s="25"/>
      <c r="P15" s="3"/>
      <c r="Q15" s="3"/>
      <c r="R15" s="3"/>
      <c r="S15" s="3"/>
    </row>
    <row r="16" spans="1:19" x14ac:dyDescent="0.2">
      <c r="I16" s="2"/>
      <c r="J16" s="2"/>
      <c r="K16" s="2"/>
      <c r="M16" s="25"/>
      <c r="N16" s="25"/>
      <c r="O16" s="25"/>
      <c r="P16" s="3"/>
      <c r="Q16" s="3"/>
      <c r="R16" s="3"/>
      <c r="S16" s="3"/>
    </row>
    <row r="17" spans="1:19" x14ac:dyDescent="0.2">
      <c r="I17" s="2"/>
      <c r="J17" s="2"/>
      <c r="K17" s="2"/>
      <c r="M17" s="3"/>
      <c r="N17" s="3"/>
      <c r="O17" s="3"/>
      <c r="P17" s="3"/>
      <c r="Q17" s="3"/>
      <c r="R17" s="3"/>
      <c r="S17" s="3"/>
    </row>
    <row r="18" spans="1:19" x14ac:dyDescent="0.2">
      <c r="M18" s="3"/>
      <c r="N18" s="3"/>
      <c r="O18" s="3"/>
      <c r="P18" s="3"/>
      <c r="Q18" s="3"/>
      <c r="R18" s="3"/>
      <c r="S18" s="3"/>
    </row>
    <row r="19" spans="1:19" x14ac:dyDescent="0.2">
      <c r="A19" t="s">
        <v>1</v>
      </c>
      <c r="B19" t="s">
        <v>2</v>
      </c>
      <c r="C19" t="s">
        <v>3</v>
      </c>
      <c r="D19" t="s">
        <v>4</v>
      </c>
      <c r="E19" t="s">
        <v>5</v>
      </c>
      <c r="F19" t="s">
        <v>6</v>
      </c>
    </row>
    <row r="20" spans="1:19" x14ac:dyDescent="0.2">
      <c r="A20" t="s">
        <v>17</v>
      </c>
      <c r="B20">
        <v>0</v>
      </c>
      <c r="C20">
        <v>38</v>
      </c>
      <c r="D20">
        <f>C20-B20</f>
        <v>38</v>
      </c>
      <c r="E20">
        <v>5</v>
      </c>
      <c r="F20">
        <f>ROUNDUP(D20/E20,0)</f>
        <v>8</v>
      </c>
      <c r="I20" s="22" t="s">
        <v>23</v>
      </c>
      <c r="J20" s="22"/>
      <c r="K20" s="2" t="s">
        <v>7</v>
      </c>
      <c r="M20" t="s">
        <v>24</v>
      </c>
    </row>
    <row r="21" spans="1:19" x14ac:dyDescent="0.2">
      <c r="I21" s="22">
        <v>0</v>
      </c>
      <c r="J21" s="22"/>
      <c r="K21" s="2">
        <v>0</v>
      </c>
      <c r="M21" s="23" t="s">
        <v>28</v>
      </c>
      <c r="N21" s="24"/>
      <c r="O21" s="24"/>
    </row>
    <row r="22" spans="1:19" x14ac:dyDescent="0.2">
      <c r="I22" s="2">
        <f>J21+1</f>
        <v>1</v>
      </c>
      <c r="J22" s="2">
        <f>F20</f>
        <v>8</v>
      </c>
      <c r="K22" s="2">
        <v>1</v>
      </c>
      <c r="M22" s="24"/>
      <c r="N22" s="24"/>
      <c r="O22" s="24"/>
    </row>
    <row r="23" spans="1:19" x14ac:dyDescent="0.2">
      <c r="I23" s="2">
        <f t="shared" ref="I23:I26" si="0">J22+1</f>
        <v>9</v>
      </c>
      <c r="J23" s="2">
        <f>I23+$J$22</f>
        <v>17</v>
      </c>
      <c r="K23" s="2">
        <v>2</v>
      </c>
      <c r="M23" s="24"/>
      <c r="N23" s="24"/>
      <c r="O23" s="24"/>
    </row>
    <row r="24" spans="1:19" x14ac:dyDescent="0.2">
      <c r="I24" s="2">
        <f t="shared" si="0"/>
        <v>18</v>
      </c>
      <c r="J24" s="2">
        <f t="shared" ref="J24:J26" si="1">I24+$J$22</f>
        <v>26</v>
      </c>
      <c r="K24" s="2">
        <v>3</v>
      </c>
      <c r="M24" s="24"/>
      <c r="N24" s="24"/>
      <c r="O24" s="24"/>
    </row>
    <row r="25" spans="1:19" x14ac:dyDescent="0.2">
      <c r="I25" s="2">
        <f t="shared" si="0"/>
        <v>27</v>
      </c>
      <c r="J25" s="2">
        <f t="shared" si="1"/>
        <v>35</v>
      </c>
      <c r="K25" s="2">
        <v>4</v>
      </c>
      <c r="M25" s="24"/>
      <c r="N25" s="24"/>
      <c r="O25" s="24"/>
    </row>
    <row r="26" spans="1:19" x14ac:dyDescent="0.2">
      <c r="I26" s="2">
        <f t="shared" si="0"/>
        <v>36</v>
      </c>
      <c r="J26" s="2">
        <f t="shared" si="1"/>
        <v>44</v>
      </c>
      <c r="K26" s="2">
        <v>5</v>
      </c>
      <c r="M26" s="24"/>
      <c r="N26" s="24"/>
      <c r="O26" s="24"/>
    </row>
    <row r="28" spans="1:19" x14ac:dyDescent="0.2">
      <c r="A28" t="s">
        <v>1</v>
      </c>
      <c r="B28" t="s">
        <v>2</v>
      </c>
      <c r="C28" t="s">
        <v>3</v>
      </c>
      <c r="D28" t="s">
        <v>4</v>
      </c>
      <c r="E28" t="s">
        <v>5</v>
      </c>
      <c r="F28" t="s">
        <v>6</v>
      </c>
    </row>
    <row r="29" spans="1:19" x14ac:dyDescent="0.2">
      <c r="A29" t="s">
        <v>18</v>
      </c>
      <c r="B29">
        <v>0</v>
      </c>
      <c r="C29">
        <v>370</v>
      </c>
      <c r="D29">
        <f>C29-B29</f>
        <v>370</v>
      </c>
      <c r="E29">
        <v>5</v>
      </c>
      <c r="F29">
        <f>ROUNDUP(D29/E29,0)</f>
        <v>74</v>
      </c>
      <c r="I29" s="22" t="s">
        <v>23</v>
      </c>
      <c r="J29" s="22"/>
      <c r="K29" s="2" t="s">
        <v>7</v>
      </c>
      <c r="M29" t="s">
        <v>24</v>
      </c>
    </row>
    <row r="30" spans="1:19" x14ac:dyDescent="0.2">
      <c r="I30" s="22">
        <v>0</v>
      </c>
      <c r="J30" s="22"/>
      <c r="K30" s="2">
        <v>0</v>
      </c>
      <c r="M30" s="23" t="s">
        <v>29</v>
      </c>
      <c r="N30" s="24"/>
      <c r="O30" s="24"/>
    </row>
    <row r="31" spans="1:19" x14ac:dyDescent="0.2">
      <c r="I31" s="2">
        <f>J30+1</f>
        <v>1</v>
      </c>
      <c r="J31" s="2">
        <f>F29</f>
        <v>74</v>
      </c>
      <c r="K31" s="2">
        <v>1</v>
      </c>
      <c r="M31" s="24"/>
      <c r="N31" s="24"/>
      <c r="O31" s="24"/>
    </row>
    <row r="32" spans="1:19" x14ac:dyDescent="0.2">
      <c r="I32" s="2">
        <f t="shared" ref="I32:I35" si="2">J31+1</f>
        <v>75</v>
      </c>
      <c r="J32" s="2">
        <f>I32+$J$31</f>
        <v>149</v>
      </c>
      <c r="K32" s="2">
        <v>2</v>
      </c>
      <c r="M32" s="24"/>
      <c r="N32" s="24"/>
      <c r="O32" s="24"/>
    </row>
    <row r="33" spans="1:15" x14ac:dyDescent="0.2">
      <c r="I33" s="2">
        <f t="shared" si="2"/>
        <v>150</v>
      </c>
      <c r="J33" s="2">
        <f t="shared" ref="J33:J35" si="3">I33+$J$31</f>
        <v>224</v>
      </c>
      <c r="K33" s="2">
        <v>3</v>
      </c>
      <c r="M33" s="24"/>
      <c r="N33" s="24"/>
      <c r="O33" s="24"/>
    </row>
    <row r="34" spans="1:15" x14ac:dyDescent="0.2">
      <c r="I34" s="2">
        <f t="shared" si="2"/>
        <v>225</v>
      </c>
      <c r="J34" s="2">
        <f t="shared" si="3"/>
        <v>299</v>
      </c>
      <c r="K34" s="2">
        <v>4</v>
      </c>
      <c r="M34" s="24"/>
      <c r="N34" s="24"/>
      <c r="O34" s="24"/>
    </row>
    <row r="35" spans="1:15" x14ac:dyDescent="0.2">
      <c r="I35" s="2">
        <f t="shared" si="2"/>
        <v>300</v>
      </c>
      <c r="J35" s="2">
        <f t="shared" si="3"/>
        <v>374</v>
      </c>
      <c r="K35" s="2">
        <v>5</v>
      </c>
      <c r="M35" s="24"/>
      <c r="N35" s="24"/>
      <c r="O35" s="24"/>
    </row>
    <row r="37" spans="1:15" x14ac:dyDescent="0.2">
      <c r="A37" t="s">
        <v>1</v>
      </c>
      <c r="B37" t="s">
        <v>2</v>
      </c>
      <c r="C37" t="s">
        <v>3</v>
      </c>
      <c r="D37" t="s">
        <v>4</v>
      </c>
      <c r="E37" t="s">
        <v>5</v>
      </c>
      <c r="F37" t="s">
        <v>6</v>
      </c>
    </row>
    <row r="38" spans="1:15" x14ac:dyDescent="0.2">
      <c r="A38" t="s">
        <v>14</v>
      </c>
      <c r="B38" t="s">
        <v>9</v>
      </c>
      <c r="C38" t="s">
        <v>13</v>
      </c>
      <c r="D38" t="s">
        <v>15</v>
      </c>
      <c r="E38" t="s">
        <v>15</v>
      </c>
      <c r="F38" t="s">
        <v>15</v>
      </c>
      <c r="I38" s="22" t="s">
        <v>23</v>
      </c>
      <c r="J38" s="22"/>
      <c r="K38" s="2" t="s">
        <v>7</v>
      </c>
      <c r="M38" t="s">
        <v>24</v>
      </c>
    </row>
    <row r="39" spans="1:15" x14ac:dyDescent="0.2">
      <c r="I39" s="20" t="s">
        <v>16</v>
      </c>
      <c r="J39" s="20"/>
      <c r="K39" s="22">
        <v>1</v>
      </c>
      <c r="M39" s="23" t="s">
        <v>27</v>
      </c>
      <c r="N39" s="24"/>
      <c r="O39" s="24"/>
    </row>
    <row r="40" spans="1:15" x14ac:dyDescent="0.2">
      <c r="I40" s="20" t="s">
        <v>9</v>
      </c>
      <c r="J40" s="20"/>
      <c r="K40" s="22"/>
      <c r="M40" s="24"/>
      <c r="N40" s="24"/>
      <c r="O40" s="24"/>
    </row>
    <row r="41" spans="1:15" x14ac:dyDescent="0.2">
      <c r="I41" s="20" t="s">
        <v>10</v>
      </c>
      <c r="J41" s="20"/>
      <c r="K41" s="2">
        <v>2</v>
      </c>
      <c r="M41" s="24"/>
      <c r="N41" s="24"/>
      <c r="O41" s="24"/>
    </row>
    <row r="42" spans="1:15" x14ac:dyDescent="0.2">
      <c r="I42" s="20" t="s">
        <v>11</v>
      </c>
      <c r="J42" s="20"/>
      <c r="K42" s="2">
        <v>3</v>
      </c>
      <c r="M42" s="24"/>
      <c r="N42" s="24"/>
      <c r="O42" s="24"/>
    </row>
    <row r="43" spans="1:15" x14ac:dyDescent="0.2">
      <c r="I43" s="20" t="s">
        <v>12</v>
      </c>
      <c r="J43" s="20"/>
      <c r="K43" s="2">
        <v>4</v>
      </c>
      <c r="M43" s="24"/>
      <c r="N43" s="24"/>
      <c r="O43" s="24"/>
    </row>
    <row r="44" spans="1:15" x14ac:dyDescent="0.2">
      <c r="I44" s="22" t="s">
        <v>13</v>
      </c>
      <c r="J44" s="22"/>
      <c r="K44" s="2">
        <v>5</v>
      </c>
      <c r="M44" s="24"/>
      <c r="N44" s="24"/>
      <c r="O44" s="24"/>
    </row>
    <row r="46" spans="1:15" x14ac:dyDescent="0.2">
      <c r="A46" t="s">
        <v>1</v>
      </c>
      <c r="B46" t="s">
        <v>2</v>
      </c>
      <c r="C46" t="s">
        <v>3</v>
      </c>
      <c r="D46" t="s">
        <v>4</v>
      </c>
      <c r="E46" t="s">
        <v>5</v>
      </c>
      <c r="F46" t="s">
        <v>6</v>
      </c>
    </row>
    <row r="47" spans="1:15" x14ac:dyDescent="0.2">
      <c r="A47" t="s">
        <v>19</v>
      </c>
      <c r="B47">
        <v>4</v>
      </c>
      <c r="C47">
        <v>3724</v>
      </c>
      <c r="D47">
        <f>C47-B47</f>
        <v>3720</v>
      </c>
      <c r="E47">
        <v>5</v>
      </c>
      <c r="F47">
        <f>ROUNDUP(D47/E47,0)</f>
        <v>744</v>
      </c>
      <c r="I47" s="22" t="s">
        <v>23</v>
      </c>
      <c r="J47" s="22"/>
      <c r="K47" s="2" t="s">
        <v>7</v>
      </c>
      <c r="M47" t="s">
        <v>24</v>
      </c>
    </row>
    <row r="48" spans="1:15" x14ac:dyDescent="0.2">
      <c r="I48" s="22">
        <v>0</v>
      </c>
      <c r="J48" s="22"/>
      <c r="K48" s="2">
        <v>0</v>
      </c>
      <c r="M48" s="25" t="s">
        <v>51</v>
      </c>
      <c r="N48" s="26"/>
      <c r="O48" s="26"/>
    </row>
    <row r="49" spans="1:18" x14ac:dyDescent="0.2">
      <c r="I49" s="2">
        <v>1</v>
      </c>
      <c r="J49" s="2">
        <f>F47</f>
        <v>744</v>
      </c>
      <c r="K49" s="2">
        <v>1</v>
      </c>
      <c r="M49" s="26"/>
      <c r="N49" s="26"/>
      <c r="O49" s="26"/>
    </row>
    <row r="50" spans="1:18" x14ac:dyDescent="0.2">
      <c r="I50" s="2">
        <f t="shared" ref="I50:I53" si="4">J49+1</f>
        <v>745</v>
      </c>
      <c r="J50" s="2">
        <f>I50+$J$49</f>
        <v>1489</v>
      </c>
      <c r="K50" s="2">
        <v>2</v>
      </c>
      <c r="M50" s="26"/>
      <c r="N50" s="26"/>
      <c r="O50" s="26"/>
    </row>
    <row r="51" spans="1:18" x14ac:dyDescent="0.2">
      <c r="I51" s="2">
        <f t="shared" si="4"/>
        <v>1490</v>
      </c>
      <c r="J51" s="2">
        <f t="shared" ref="J51:J53" si="5">I51+$J$49</f>
        <v>2234</v>
      </c>
      <c r="K51" s="2">
        <v>3</v>
      </c>
      <c r="M51" s="26"/>
      <c r="N51" s="26"/>
      <c r="O51" s="26"/>
    </row>
    <row r="52" spans="1:18" x14ac:dyDescent="0.2">
      <c r="I52" s="2">
        <f t="shared" si="4"/>
        <v>2235</v>
      </c>
      <c r="J52" s="2">
        <f t="shared" si="5"/>
        <v>2979</v>
      </c>
      <c r="K52" s="2">
        <v>4</v>
      </c>
      <c r="M52" s="26"/>
      <c r="N52" s="26"/>
      <c r="O52" s="26"/>
    </row>
    <row r="53" spans="1:18" x14ac:dyDescent="0.2">
      <c r="I53" s="2">
        <f t="shared" si="4"/>
        <v>2980</v>
      </c>
      <c r="J53" s="2">
        <f t="shared" si="5"/>
        <v>3724</v>
      </c>
      <c r="K53" s="2">
        <v>5</v>
      </c>
      <c r="M53" s="26"/>
      <c r="N53" s="26"/>
      <c r="O53" s="26"/>
    </row>
    <row r="55" spans="1:18" x14ac:dyDescent="0.2">
      <c r="A55" t="s">
        <v>1</v>
      </c>
      <c r="B55" t="s">
        <v>2</v>
      </c>
      <c r="C55" t="s">
        <v>3</v>
      </c>
      <c r="D55" t="s">
        <v>4</v>
      </c>
      <c r="E55" t="s">
        <v>5</v>
      </c>
      <c r="F55" t="s">
        <v>6</v>
      </c>
    </row>
    <row r="56" spans="1:18" x14ac:dyDescent="0.2">
      <c r="A56" t="s">
        <v>20</v>
      </c>
      <c r="B56">
        <v>0</v>
      </c>
      <c r="C56">
        <v>36</v>
      </c>
      <c r="D56">
        <f>C56-B56</f>
        <v>36</v>
      </c>
      <c r="E56">
        <v>5</v>
      </c>
      <c r="F56">
        <f>ROUNDUP(D56/E56,0)</f>
        <v>8</v>
      </c>
      <c r="I56" s="22" t="s">
        <v>23</v>
      </c>
      <c r="J56" s="22"/>
      <c r="K56" s="2" t="s">
        <v>7</v>
      </c>
      <c r="M56" t="s">
        <v>24</v>
      </c>
    </row>
    <row r="57" spans="1:18" x14ac:dyDescent="0.2">
      <c r="I57" s="22">
        <v>0</v>
      </c>
      <c r="J57" s="22"/>
      <c r="K57" s="2">
        <v>0</v>
      </c>
      <c r="M57" s="25" t="s">
        <v>30</v>
      </c>
      <c r="N57" s="26"/>
      <c r="O57" s="26"/>
      <c r="R57" t="s">
        <v>31</v>
      </c>
    </row>
    <row r="58" spans="1:18" x14ac:dyDescent="0.2">
      <c r="I58" s="2">
        <f>J57+1</f>
        <v>1</v>
      </c>
      <c r="J58" s="2">
        <f>F56</f>
        <v>8</v>
      </c>
      <c r="K58" s="2">
        <v>1</v>
      </c>
      <c r="M58" s="26"/>
      <c r="N58" s="26"/>
      <c r="O58" s="26"/>
    </row>
    <row r="59" spans="1:18" x14ac:dyDescent="0.2">
      <c r="I59" s="2">
        <f t="shared" ref="I59:I62" si="6">J58+1</f>
        <v>9</v>
      </c>
      <c r="J59" s="2">
        <f>I59+$J$58</f>
        <v>17</v>
      </c>
      <c r="K59" s="2">
        <v>2</v>
      </c>
      <c r="M59" s="26"/>
      <c r="N59" s="26"/>
      <c r="O59" s="26"/>
    </row>
    <row r="60" spans="1:18" x14ac:dyDescent="0.2">
      <c r="I60" s="2">
        <f t="shared" si="6"/>
        <v>18</v>
      </c>
      <c r="J60" s="2">
        <f t="shared" ref="J60:J62" si="7">I60+$J$58</f>
        <v>26</v>
      </c>
      <c r="K60" s="2">
        <v>3</v>
      </c>
      <c r="M60" s="26"/>
      <c r="N60" s="26"/>
      <c r="O60" s="26"/>
    </row>
    <row r="61" spans="1:18" x14ac:dyDescent="0.2">
      <c r="I61" s="2">
        <f t="shared" si="6"/>
        <v>27</v>
      </c>
      <c r="J61" s="2">
        <f t="shared" si="7"/>
        <v>35</v>
      </c>
      <c r="K61" s="2">
        <v>4</v>
      </c>
      <c r="M61" s="26"/>
      <c r="N61" s="26"/>
      <c r="O61" s="26"/>
    </row>
    <row r="62" spans="1:18" x14ac:dyDescent="0.2">
      <c r="I62" s="2">
        <f t="shared" si="6"/>
        <v>36</v>
      </c>
      <c r="J62" s="2">
        <f t="shared" si="7"/>
        <v>44</v>
      </c>
      <c r="K62" s="2">
        <v>5</v>
      </c>
      <c r="M62" s="26"/>
      <c r="N62" s="26"/>
      <c r="O62" s="26"/>
    </row>
    <row r="64" spans="1:18" x14ac:dyDescent="0.2">
      <c r="A64" t="s">
        <v>1</v>
      </c>
      <c r="B64" t="s">
        <v>2</v>
      </c>
      <c r="C64" t="s">
        <v>3</v>
      </c>
      <c r="D64" t="s">
        <v>4</v>
      </c>
      <c r="E64" t="s">
        <v>5</v>
      </c>
      <c r="F64" t="s">
        <v>6</v>
      </c>
    </row>
    <row r="65" spans="1:18" x14ac:dyDescent="0.2">
      <c r="A65" t="s">
        <v>21</v>
      </c>
      <c r="B65">
        <v>0.59</v>
      </c>
      <c r="C65">
        <v>14.65</v>
      </c>
      <c r="D65">
        <f>C65-B65</f>
        <v>14.06</v>
      </c>
      <c r="E65">
        <v>6</v>
      </c>
      <c r="F65">
        <f>ROUNDDOWN(D65/E65,0)</f>
        <v>2</v>
      </c>
      <c r="I65" s="22" t="s">
        <v>23</v>
      </c>
      <c r="J65" s="22"/>
      <c r="K65" s="2" t="s">
        <v>7</v>
      </c>
      <c r="M65" t="s">
        <v>24</v>
      </c>
    </row>
    <row r="66" spans="1:18" x14ac:dyDescent="0.2">
      <c r="I66" s="2">
        <v>0</v>
      </c>
      <c r="J66" s="2">
        <f>F65</f>
        <v>2</v>
      </c>
      <c r="K66" s="2">
        <v>5</v>
      </c>
      <c r="M66" s="23" t="s">
        <v>32</v>
      </c>
      <c r="N66" s="24"/>
      <c r="O66" s="24"/>
    </row>
    <row r="67" spans="1:18" x14ac:dyDescent="0.2">
      <c r="I67" s="2">
        <f>J66+1</f>
        <v>3</v>
      </c>
      <c r="J67" s="2">
        <f>I67+$J$66</f>
        <v>5</v>
      </c>
      <c r="K67" s="2">
        <v>4</v>
      </c>
      <c r="M67" s="24"/>
      <c r="N67" s="24"/>
      <c r="O67" s="24"/>
    </row>
    <row r="68" spans="1:18" x14ac:dyDescent="0.2">
      <c r="I68" s="2">
        <f>J67+1</f>
        <v>6</v>
      </c>
      <c r="J68" s="2">
        <f>I68+$J$66</f>
        <v>8</v>
      </c>
      <c r="K68" s="2">
        <v>3</v>
      </c>
      <c r="M68" s="24"/>
      <c r="N68" s="24"/>
      <c r="O68" s="24"/>
    </row>
    <row r="69" spans="1:18" x14ac:dyDescent="0.2">
      <c r="I69" s="2">
        <f>J68+1</f>
        <v>9</v>
      </c>
      <c r="J69" s="2">
        <f>I69+$J$66</f>
        <v>11</v>
      </c>
      <c r="K69" s="2">
        <v>2</v>
      </c>
      <c r="M69" s="24"/>
      <c r="N69" s="24"/>
      <c r="O69" s="24"/>
    </row>
    <row r="70" spans="1:18" x14ac:dyDescent="0.2">
      <c r="I70" s="2">
        <f>J69+1</f>
        <v>12</v>
      </c>
      <c r="J70" s="2">
        <v>15</v>
      </c>
      <c r="K70" s="2">
        <v>1</v>
      </c>
      <c r="M70" s="24"/>
      <c r="N70" s="24"/>
      <c r="O70" s="24"/>
    </row>
    <row r="71" spans="1:18" x14ac:dyDescent="0.2">
      <c r="I71" s="22" t="s">
        <v>22</v>
      </c>
      <c r="J71" s="22"/>
      <c r="K71" s="2">
        <v>0</v>
      </c>
      <c r="M71" s="24"/>
      <c r="N71" s="24"/>
      <c r="O71" s="24"/>
    </row>
    <row r="72" spans="1:18" x14ac:dyDescent="0.2">
      <c r="I72" s="5"/>
      <c r="J72" s="5"/>
      <c r="K72" s="5"/>
      <c r="M72" s="6"/>
      <c r="N72" s="6"/>
      <c r="O72" s="6"/>
    </row>
    <row r="73" spans="1:18" x14ac:dyDescent="0.2">
      <c r="A73" t="s">
        <v>1</v>
      </c>
      <c r="B73" t="s">
        <v>2</v>
      </c>
      <c r="C73" t="s">
        <v>3</v>
      </c>
      <c r="D73" t="s">
        <v>4</v>
      </c>
      <c r="E73" t="s">
        <v>5</v>
      </c>
      <c r="F73" t="s">
        <v>6</v>
      </c>
      <c r="I73" s="5"/>
      <c r="J73" s="5"/>
      <c r="K73" s="5"/>
      <c r="M73" s="6"/>
      <c r="N73" s="6"/>
      <c r="O73" s="6"/>
    </row>
    <row r="74" spans="1:18" x14ac:dyDescent="0.2">
      <c r="A74" t="s">
        <v>36</v>
      </c>
      <c r="B74">
        <v>6</v>
      </c>
      <c r="C74">
        <v>81888</v>
      </c>
      <c r="D74">
        <f>C74-B74</f>
        <v>81882</v>
      </c>
      <c r="E74">
        <v>1</v>
      </c>
      <c r="F74">
        <f>ROUNDDOWN(D74/E74,0)</f>
        <v>81882</v>
      </c>
      <c r="I74" s="22" t="s">
        <v>23</v>
      </c>
      <c r="J74" s="22"/>
      <c r="K74" s="5" t="s">
        <v>7</v>
      </c>
      <c r="M74" t="s">
        <v>24</v>
      </c>
    </row>
    <row r="75" spans="1:18" x14ac:dyDescent="0.2">
      <c r="I75" s="20">
        <v>0</v>
      </c>
      <c r="J75" s="20"/>
      <c r="K75" s="7">
        <v>0</v>
      </c>
      <c r="M75" s="23" t="s">
        <v>47</v>
      </c>
      <c r="N75" s="24"/>
      <c r="O75" s="24"/>
      <c r="R75" t="s">
        <v>48</v>
      </c>
    </row>
    <row r="76" spans="1:18" x14ac:dyDescent="0.2">
      <c r="I76" s="5">
        <f>B74</f>
        <v>6</v>
      </c>
      <c r="J76" s="5">
        <f>C74</f>
        <v>81888</v>
      </c>
      <c r="K76" s="5">
        <v>5</v>
      </c>
      <c r="M76" s="24"/>
      <c r="N76" s="24"/>
      <c r="O76" s="24"/>
    </row>
    <row r="77" spans="1:18" x14ac:dyDescent="0.2">
      <c r="I77" s="5"/>
      <c r="J77" s="5"/>
      <c r="K77" s="5"/>
      <c r="M77" s="24"/>
      <c r="N77" s="24"/>
      <c r="O77" s="24"/>
    </row>
    <row r="78" spans="1:18" x14ac:dyDescent="0.2">
      <c r="I78" s="5"/>
      <c r="J78" s="5"/>
      <c r="K78" s="5"/>
      <c r="M78" s="24"/>
      <c r="N78" s="24"/>
      <c r="O78" s="24"/>
    </row>
    <row r="79" spans="1:18" x14ac:dyDescent="0.2">
      <c r="I79" s="22"/>
      <c r="J79" s="22"/>
      <c r="K79" s="5"/>
      <c r="M79" s="24"/>
      <c r="N79" s="24"/>
      <c r="O79" s="24"/>
    </row>
    <row r="80" spans="1:18" x14ac:dyDescent="0.2">
      <c r="M80" s="24"/>
      <c r="N80" s="24"/>
      <c r="O80" s="24"/>
    </row>
    <row r="81" spans="1:28" x14ac:dyDescent="0.2">
      <c r="M81" s="6"/>
      <c r="N81" s="6"/>
      <c r="O81" s="6"/>
    </row>
    <row r="82" spans="1:28" x14ac:dyDescent="0.2">
      <c r="A82" t="s">
        <v>1</v>
      </c>
      <c r="B82" t="s">
        <v>2</v>
      </c>
      <c r="C82" t="s">
        <v>3</v>
      </c>
      <c r="D82" t="s">
        <v>4</v>
      </c>
      <c r="E82" t="s">
        <v>5</v>
      </c>
      <c r="F82" t="s">
        <v>6</v>
      </c>
      <c r="I82" s="5"/>
      <c r="J82" s="5"/>
      <c r="K82" s="5"/>
      <c r="M82" s="6"/>
      <c r="N82" s="6"/>
      <c r="O82" s="6"/>
    </row>
    <row r="83" spans="1:28" x14ac:dyDescent="0.2">
      <c r="A83" t="s">
        <v>37</v>
      </c>
      <c r="B83">
        <v>0</v>
      </c>
      <c r="C83">
        <v>7</v>
      </c>
      <c r="D83">
        <f>C83-B83</f>
        <v>7</v>
      </c>
      <c r="E83">
        <v>1</v>
      </c>
      <c r="F83">
        <f>ROUNDDOWN(D83/E83,0)</f>
        <v>7</v>
      </c>
      <c r="I83" s="22" t="s">
        <v>23</v>
      </c>
      <c r="J83" s="22"/>
      <c r="K83" s="5" t="s">
        <v>7</v>
      </c>
      <c r="M83" t="s">
        <v>24</v>
      </c>
      <c r="R83" t="s">
        <v>49</v>
      </c>
    </row>
    <row r="84" spans="1:28" x14ac:dyDescent="0.2">
      <c r="I84" s="20">
        <v>0</v>
      </c>
      <c r="J84" s="20"/>
      <c r="K84" s="5">
        <v>0</v>
      </c>
      <c r="M84" s="23" t="s">
        <v>46</v>
      </c>
      <c r="N84" s="23"/>
      <c r="O84" s="23"/>
    </row>
    <row r="85" spans="1:28" x14ac:dyDescent="0.2">
      <c r="I85" s="5">
        <v>1</v>
      </c>
      <c r="J85" s="5">
        <f>C83</f>
        <v>7</v>
      </c>
      <c r="K85" s="5">
        <v>5</v>
      </c>
      <c r="M85" s="23"/>
      <c r="N85" s="23"/>
      <c r="O85" s="23"/>
    </row>
    <row r="86" spans="1:28" x14ac:dyDescent="0.2">
      <c r="M86" s="23"/>
      <c r="N86" s="23"/>
      <c r="O86" s="23"/>
    </row>
    <row r="87" spans="1:28" x14ac:dyDescent="0.2">
      <c r="M87" s="23"/>
      <c r="N87" s="23"/>
      <c r="O87" s="23"/>
    </row>
    <row r="88" spans="1:28" x14ac:dyDescent="0.2">
      <c r="M88" s="23"/>
      <c r="N88" s="23"/>
      <c r="O88" s="23"/>
    </row>
    <row r="89" spans="1:28" x14ac:dyDescent="0.2">
      <c r="M89" s="23"/>
      <c r="N89" s="23"/>
      <c r="O89" s="23"/>
    </row>
    <row r="92" spans="1:28" x14ac:dyDescent="0.2">
      <c r="E92" t="s">
        <v>35</v>
      </c>
    </row>
    <row r="96" spans="1:28" x14ac:dyDescent="0.2">
      <c r="P96" s="5" t="s">
        <v>45</v>
      </c>
      <c r="Q96" s="5" t="s">
        <v>33</v>
      </c>
      <c r="R96" s="5" t="s">
        <v>34</v>
      </c>
      <c r="S96" s="5" t="s">
        <v>33</v>
      </c>
      <c r="U96" s="14" t="s">
        <v>61</v>
      </c>
      <c r="AA96" s="20" t="s">
        <v>60</v>
      </c>
      <c r="AB96" s="20"/>
    </row>
    <row r="97" spans="16:29" x14ac:dyDescent="0.2">
      <c r="P97" s="22" t="s">
        <v>44</v>
      </c>
      <c r="Q97" s="21">
        <v>0.79700000000000004</v>
      </c>
      <c r="R97" s="8" t="s">
        <v>19</v>
      </c>
      <c r="S97" s="9">
        <v>0.311</v>
      </c>
      <c r="T97" s="13"/>
      <c r="U97" s="13">
        <f t="shared" ref="U97:U102" si="8">$Q$97*S97</f>
        <v>0.247867</v>
      </c>
      <c r="AA97" s="8" t="s">
        <v>52</v>
      </c>
      <c r="AB97" s="19">
        <v>0.247867</v>
      </c>
    </row>
    <row r="98" spans="16:29" x14ac:dyDescent="0.2">
      <c r="P98" s="22"/>
      <c r="Q98" s="21"/>
      <c r="R98" s="8" t="s">
        <v>17</v>
      </c>
      <c r="S98" s="9">
        <v>0.107</v>
      </c>
      <c r="U98" s="13">
        <f t="shared" si="8"/>
        <v>8.5279000000000008E-2</v>
      </c>
      <c r="AA98" s="8" t="s">
        <v>53</v>
      </c>
      <c r="AB98" s="19">
        <v>0.188889</v>
      </c>
      <c r="AC98" s="13"/>
    </row>
    <row r="99" spans="16:29" x14ac:dyDescent="0.2">
      <c r="P99" s="22"/>
      <c r="Q99" s="21"/>
      <c r="R99" s="8" t="s">
        <v>38</v>
      </c>
      <c r="S99" s="9">
        <v>0.152</v>
      </c>
      <c r="U99" s="13">
        <f t="shared" si="8"/>
        <v>0.121144</v>
      </c>
      <c r="AA99" s="8" t="s">
        <v>54</v>
      </c>
      <c r="AB99" s="19">
        <v>0.138678</v>
      </c>
      <c r="AC99" s="13"/>
    </row>
    <row r="100" spans="16:29" x14ac:dyDescent="0.2">
      <c r="P100" s="22"/>
      <c r="Q100" s="21"/>
      <c r="R100" s="8" t="s">
        <v>18</v>
      </c>
      <c r="S100" s="9">
        <v>0.17399999999999999</v>
      </c>
      <c r="U100" s="13">
        <f t="shared" si="8"/>
        <v>0.138678</v>
      </c>
      <c r="AA100" s="8" t="s">
        <v>55</v>
      </c>
      <c r="AB100" s="19">
        <v>0.121144</v>
      </c>
      <c r="AC100" s="13"/>
    </row>
    <row r="101" spans="16:29" x14ac:dyDescent="0.2">
      <c r="P101" s="22"/>
      <c r="Q101" s="21"/>
      <c r="R101" s="8" t="s">
        <v>39</v>
      </c>
      <c r="S101" s="9">
        <v>0.23699999999999999</v>
      </c>
      <c r="U101" s="13">
        <f t="shared" si="8"/>
        <v>0.188889</v>
      </c>
      <c r="AA101" s="8" t="s">
        <v>56</v>
      </c>
      <c r="AB101" s="19">
        <v>8.5278999999999994E-2</v>
      </c>
      <c r="AC101" s="13"/>
    </row>
    <row r="102" spans="16:29" x14ac:dyDescent="0.2">
      <c r="P102" s="22"/>
      <c r="Q102" s="21"/>
      <c r="R102" s="8" t="s">
        <v>40</v>
      </c>
      <c r="S102" s="9">
        <v>1.9E-2</v>
      </c>
      <c r="U102" s="13">
        <f t="shared" si="8"/>
        <v>1.5143E-2</v>
      </c>
      <c r="AA102" s="8" t="s">
        <v>57</v>
      </c>
      <c r="AB102" s="19">
        <v>1.5143E-2</v>
      </c>
      <c r="AC102" s="13"/>
    </row>
    <row r="103" spans="16:29" x14ac:dyDescent="0.2">
      <c r="P103" s="22" t="s">
        <v>43</v>
      </c>
      <c r="Q103" s="21">
        <v>0.151</v>
      </c>
      <c r="R103" s="8" t="s">
        <v>41</v>
      </c>
      <c r="S103" s="9">
        <v>0.20899999999999999</v>
      </c>
      <c r="T103" s="13"/>
      <c r="U103" s="13">
        <f>Q$103*S103</f>
        <v>3.1558999999999997E-2</v>
      </c>
      <c r="AA103" s="8" t="s">
        <v>58</v>
      </c>
      <c r="AB103" s="19">
        <v>0.10872</v>
      </c>
      <c r="AC103" s="13"/>
    </row>
    <row r="104" spans="16:29" x14ac:dyDescent="0.2">
      <c r="P104" s="22"/>
      <c r="Q104" s="21"/>
      <c r="R104" s="8" t="s">
        <v>36</v>
      </c>
      <c r="S104" s="10">
        <v>0.72</v>
      </c>
      <c r="U104" s="13">
        <f>Q$103*S104</f>
        <v>0.10872</v>
      </c>
      <c r="AA104" s="8" t="s">
        <v>59</v>
      </c>
      <c r="AB104" s="19">
        <v>3.1558999999999997E-2</v>
      </c>
      <c r="AC104" s="13"/>
    </row>
    <row r="105" spans="16:29" x14ac:dyDescent="0.2">
      <c r="P105" s="22"/>
      <c r="Q105" s="21"/>
      <c r="R105" s="8" t="s">
        <v>14</v>
      </c>
      <c r="S105" s="9">
        <v>7.0999999999999994E-2</v>
      </c>
      <c r="U105" s="13">
        <f>Q$103*S105</f>
        <v>1.0720999999999998E-2</v>
      </c>
      <c r="AA105" s="8" t="s">
        <v>14</v>
      </c>
      <c r="AB105" s="19">
        <v>1.0720999999999998E-2</v>
      </c>
      <c r="AC105" s="13"/>
    </row>
    <row r="106" spans="16:29" x14ac:dyDescent="0.2">
      <c r="P106" s="5" t="s">
        <v>42</v>
      </c>
      <c r="Q106" s="12">
        <v>5.1999999999999998E-2</v>
      </c>
      <c r="R106" s="8" t="s">
        <v>37</v>
      </c>
      <c r="S106" s="9">
        <v>1</v>
      </c>
      <c r="U106" s="13">
        <f>Q106*S106</f>
        <v>5.1999999999999998E-2</v>
      </c>
      <c r="AA106" s="8" t="s">
        <v>37</v>
      </c>
      <c r="AB106" s="19">
        <v>5.1999999999999998E-2</v>
      </c>
      <c r="AC106" s="13"/>
    </row>
    <row r="108" spans="16:29" x14ac:dyDescent="0.2">
      <c r="P108" t="s">
        <v>50</v>
      </c>
      <c r="Q108" s="13">
        <f>SUM(Q97:Q106)</f>
        <v>1</v>
      </c>
      <c r="S108" s="11"/>
      <c r="AB108" s="13"/>
    </row>
    <row r="109" spans="16:29" x14ac:dyDescent="0.2">
      <c r="X109" s="13"/>
      <c r="AB109" s="17"/>
      <c r="AC109" s="17"/>
    </row>
    <row r="110" spans="16:29" x14ac:dyDescent="0.2">
      <c r="AC110" s="13"/>
    </row>
    <row r="111" spans="16:29" x14ac:dyDescent="0.2">
      <c r="AC111" s="13"/>
    </row>
    <row r="113" spans="17:19" x14ac:dyDescent="0.2">
      <c r="S113" s="18"/>
    </row>
    <row r="116" spans="17:19" x14ac:dyDescent="0.2">
      <c r="Q116" s="13"/>
    </row>
    <row r="117" spans="17:19" x14ac:dyDescent="0.2">
      <c r="Q117" s="13"/>
    </row>
    <row r="118" spans="17:19" x14ac:dyDescent="0.2">
      <c r="Q118" s="13"/>
    </row>
  </sheetData>
  <sortState xmlns:xlrd2="http://schemas.microsoft.com/office/spreadsheetml/2017/richdata2" ref="AA97:AB106">
    <sortCondition descending="1" ref="AB97:AB106"/>
  </sortState>
  <mergeCells count="42">
    <mergeCell ref="I48:J48"/>
    <mergeCell ref="M48:O53"/>
    <mergeCell ref="M57:O62"/>
    <mergeCell ref="M66:O71"/>
    <mergeCell ref="M12:O16"/>
    <mergeCell ref="I56:J56"/>
    <mergeCell ref="I57:J57"/>
    <mergeCell ref="I65:J65"/>
    <mergeCell ref="I71:J71"/>
    <mergeCell ref="I12:J12"/>
    <mergeCell ref="K39:K40"/>
    <mergeCell ref="I30:J30"/>
    <mergeCell ref="I47:J47"/>
    <mergeCell ref="I40:J40"/>
    <mergeCell ref="I41:J41"/>
    <mergeCell ref="I42:J42"/>
    <mergeCell ref="I43:J43"/>
    <mergeCell ref="I2:J2"/>
    <mergeCell ref="I3:J3"/>
    <mergeCell ref="M3:O8"/>
    <mergeCell ref="M39:O44"/>
    <mergeCell ref="M21:O26"/>
    <mergeCell ref="M30:O35"/>
    <mergeCell ref="I44:J44"/>
    <mergeCell ref="I21:J21"/>
    <mergeCell ref="I11:J11"/>
    <mergeCell ref="I20:J20"/>
    <mergeCell ref="I29:J29"/>
    <mergeCell ref="I38:J38"/>
    <mergeCell ref="I39:J39"/>
    <mergeCell ref="I84:J84"/>
    <mergeCell ref="I75:J75"/>
    <mergeCell ref="M84:O89"/>
    <mergeCell ref="I74:J74"/>
    <mergeCell ref="I79:J79"/>
    <mergeCell ref="M75:O80"/>
    <mergeCell ref="I83:J83"/>
    <mergeCell ref="AA96:AB96"/>
    <mergeCell ref="Q97:Q102"/>
    <mergeCell ref="Q103:Q105"/>
    <mergeCell ref="P103:P105"/>
    <mergeCell ref="P97:P102"/>
  </mergeCells>
  <pageMargins left="0.7" right="0.7" top="0.75" bottom="0.75" header="0.3" footer="0.3"/>
  <pageSetup paperSize="9" orientation="portrait" horizontalDpi="0" verticalDpi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65387B4-ED19-B846-A767-E762E0329DAE}">
  <dimension ref="H1:Q75"/>
  <sheetViews>
    <sheetView tabSelected="1" topLeftCell="A40" zoomScale="90" workbookViewId="0">
      <selection activeCell="K63" sqref="A1:XFD1048576"/>
    </sheetView>
  </sheetViews>
  <sheetFormatPr baseColWidth="10" defaultRowHeight="16" x14ac:dyDescent="0.2"/>
  <cols>
    <col min="1" max="1" width="27" bestFit="1" customWidth="1"/>
    <col min="2" max="2" width="5.1640625" bestFit="1" customWidth="1"/>
    <col min="4" max="4" width="6.33203125" bestFit="1" customWidth="1"/>
    <col min="9" max="9" width="6.1640625" bestFit="1" customWidth="1"/>
    <col min="11" max="11" width="27" bestFit="1" customWidth="1"/>
    <col min="12" max="17" width="12.83203125" customWidth="1"/>
  </cols>
  <sheetData>
    <row r="1" spans="11:17" ht="17" thickBot="1" x14ac:dyDescent="0.25">
      <c r="K1" s="32" t="s">
        <v>67</v>
      </c>
      <c r="L1" s="33" t="s">
        <v>2</v>
      </c>
      <c r="M1" s="33" t="s">
        <v>3</v>
      </c>
      <c r="N1" s="33" t="s">
        <v>4</v>
      </c>
      <c r="O1" s="34" t="s">
        <v>23</v>
      </c>
      <c r="P1" s="34"/>
      <c r="Q1" s="33" t="s">
        <v>7</v>
      </c>
    </row>
    <row r="2" spans="11:17" x14ac:dyDescent="0.2">
      <c r="K2" s="29"/>
      <c r="L2" s="30"/>
      <c r="M2" s="30"/>
      <c r="N2" s="30"/>
      <c r="O2" s="30"/>
      <c r="P2" s="30"/>
      <c r="Q2" s="30"/>
    </row>
    <row r="3" spans="11:17" x14ac:dyDescent="0.2">
      <c r="K3" s="31" t="s">
        <v>19</v>
      </c>
      <c r="L3" s="15">
        <v>4</v>
      </c>
      <c r="M3" s="15">
        <v>3724</v>
      </c>
      <c r="N3" s="15">
        <v>3720</v>
      </c>
      <c r="O3" s="22">
        <v>0</v>
      </c>
      <c r="P3" s="22"/>
      <c r="Q3" s="15">
        <v>0</v>
      </c>
    </row>
    <row r="4" spans="11:17" x14ac:dyDescent="0.2">
      <c r="K4" s="31"/>
      <c r="L4" s="15"/>
      <c r="M4" s="15"/>
      <c r="N4" s="15"/>
      <c r="O4" s="15">
        <v>1</v>
      </c>
      <c r="P4" s="15">
        <v>744</v>
      </c>
      <c r="Q4" s="15">
        <v>1</v>
      </c>
    </row>
    <row r="5" spans="11:17" x14ac:dyDescent="0.2">
      <c r="K5" s="31"/>
      <c r="L5" s="15"/>
      <c r="M5" s="15"/>
      <c r="N5" s="15"/>
      <c r="O5" s="15">
        <v>745</v>
      </c>
      <c r="P5" s="15">
        <v>1489</v>
      </c>
      <c r="Q5" s="15">
        <v>2</v>
      </c>
    </row>
    <row r="6" spans="11:17" x14ac:dyDescent="0.2">
      <c r="K6" s="31"/>
      <c r="L6" s="15"/>
      <c r="M6" s="15"/>
      <c r="N6" s="15"/>
      <c r="O6" s="15">
        <v>1490</v>
      </c>
      <c r="P6" s="15">
        <v>2234</v>
      </c>
      <c r="Q6" s="15">
        <v>3</v>
      </c>
    </row>
    <row r="7" spans="11:17" x14ac:dyDescent="0.2">
      <c r="K7" s="31"/>
      <c r="L7" s="15"/>
      <c r="M7" s="15"/>
      <c r="N7" s="15"/>
      <c r="O7" s="15">
        <v>2235</v>
      </c>
      <c r="P7" s="15">
        <v>2979</v>
      </c>
      <c r="Q7" s="15">
        <v>4</v>
      </c>
    </row>
    <row r="8" spans="11:17" x14ac:dyDescent="0.2">
      <c r="K8" s="31"/>
      <c r="L8" s="15"/>
      <c r="M8" s="15"/>
      <c r="N8" s="15"/>
      <c r="O8" s="15">
        <v>2980</v>
      </c>
      <c r="P8" s="15">
        <v>3724</v>
      </c>
      <c r="Q8" s="15">
        <v>5</v>
      </c>
    </row>
    <row r="9" spans="11:17" x14ac:dyDescent="0.2">
      <c r="K9" s="31"/>
      <c r="L9" s="15"/>
      <c r="M9" s="15"/>
      <c r="N9" s="15"/>
      <c r="O9" s="22"/>
      <c r="P9" s="22"/>
      <c r="Q9" s="15"/>
    </row>
    <row r="10" spans="11:17" x14ac:dyDescent="0.2">
      <c r="K10" s="31" t="s">
        <v>17</v>
      </c>
      <c r="L10" s="15">
        <v>0</v>
      </c>
      <c r="M10" s="15">
        <v>38</v>
      </c>
      <c r="N10" s="15">
        <v>38</v>
      </c>
      <c r="O10" s="22">
        <v>0</v>
      </c>
      <c r="P10" s="22"/>
      <c r="Q10" s="15">
        <v>0</v>
      </c>
    </row>
    <row r="11" spans="11:17" x14ac:dyDescent="0.2">
      <c r="K11" s="31"/>
      <c r="L11" s="15"/>
      <c r="M11" s="15"/>
      <c r="N11" s="15"/>
      <c r="O11" s="15">
        <v>1</v>
      </c>
      <c r="P11" s="15">
        <v>8</v>
      </c>
      <c r="Q11" s="15">
        <v>1</v>
      </c>
    </row>
    <row r="12" spans="11:17" x14ac:dyDescent="0.2">
      <c r="K12" s="31"/>
      <c r="L12" s="15"/>
      <c r="M12" s="15"/>
      <c r="N12" s="15"/>
      <c r="O12" s="15">
        <v>9</v>
      </c>
      <c r="P12" s="15">
        <v>17</v>
      </c>
      <c r="Q12" s="15">
        <v>2</v>
      </c>
    </row>
    <row r="13" spans="11:17" x14ac:dyDescent="0.2">
      <c r="K13" s="31"/>
      <c r="L13" s="15"/>
      <c r="M13" s="15"/>
      <c r="N13" s="15"/>
      <c r="O13" s="15">
        <v>18</v>
      </c>
      <c r="P13" s="15">
        <v>26</v>
      </c>
      <c r="Q13" s="15">
        <v>3</v>
      </c>
    </row>
    <row r="14" spans="11:17" x14ac:dyDescent="0.2">
      <c r="K14" s="31"/>
      <c r="L14" s="15"/>
      <c r="M14" s="15"/>
      <c r="N14" s="15"/>
      <c r="O14" s="15">
        <v>27</v>
      </c>
      <c r="P14" s="15">
        <v>35</v>
      </c>
      <c r="Q14" s="15">
        <v>4</v>
      </c>
    </row>
    <row r="15" spans="11:17" x14ac:dyDescent="0.2">
      <c r="K15" s="31"/>
      <c r="L15" s="15"/>
      <c r="M15" s="15"/>
      <c r="N15" s="15"/>
      <c r="O15" s="15">
        <v>36</v>
      </c>
      <c r="P15" s="15">
        <v>44</v>
      </c>
      <c r="Q15" s="15">
        <v>5</v>
      </c>
    </row>
    <row r="16" spans="11:17" x14ac:dyDescent="0.2">
      <c r="K16" s="31"/>
      <c r="L16" s="15"/>
      <c r="M16" s="15"/>
      <c r="N16" s="15"/>
      <c r="O16" s="22"/>
      <c r="P16" s="22"/>
      <c r="Q16" s="15"/>
    </row>
    <row r="17" spans="11:17" x14ac:dyDescent="0.2">
      <c r="K17" s="31" t="s">
        <v>8</v>
      </c>
      <c r="L17" s="15">
        <v>0</v>
      </c>
      <c r="M17" s="15">
        <v>8</v>
      </c>
      <c r="N17" s="15">
        <v>8</v>
      </c>
      <c r="O17" s="22">
        <v>0</v>
      </c>
      <c r="P17" s="22"/>
      <c r="Q17" s="15">
        <v>0</v>
      </c>
    </row>
    <row r="18" spans="11:17" x14ac:dyDescent="0.2">
      <c r="K18" s="31"/>
      <c r="L18" s="15"/>
      <c r="M18" s="15"/>
      <c r="N18" s="15"/>
      <c r="O18" s="15">
        <v>1</v>
      </c>
      <c r="P18" s="15">
        <v>2</v>
      </c>
      <c r="Q18" s="15">
        <v>1</v>
      </c>
    </row>
    <row r="19" spans="11:17" x14ac:dyDescent="0.2">
      <c r="K19" s="31"/>
      <c r="L19" s="15"/>
      <c r="M19" s="15"/>
      <c r="N19" s="15"/>
      <c r="O19" s="15">
        <v>3</v>
      </c>
      <c r="P19" s="15">
        <v>5</v>
      </c>
      <c r="Q19" s="15">
        <v>3</v>
      </c>
    </row>
    <row r="20" spans="11:17" x14ac:dyDescent="0.2">
      <c r="K20" s="31"/>
      <c r="L20" s="15"/>
      <c r="M20" s="15"/>
      <c r="N20" s="15"/>
      <c r="O20" s="15">
        <v>6</v>
      </c>
      <c r="P20" s="15">
        <v>8</v>
      </c>
      <c r="Q20" s="15">
        <v>5</v>
      </c>
    </row>
    <row r="21" spans="11:17" x14ac:dyDescent="0.2">
      <c r="K21" s="31"/>
      <c r="L21" s="15"/>
      <c r="M21" s="15"/>
      <c r="N21" s="15"/>
      <c r="O21" s="22"/>
      <c r="P21" s="22"/>
      <c r="Q21" s="15"/>
    </row>
    <row r="22" spans="11:17" x14ac:dyDescent="0.2">
      <c r="K22" s="31" t="s">
        <v>18</v>
      </c>
      <c r="L22" s="15">
        <v>0</v>
      </c>
      <c r="M22" s="15">
        <v>370</v>
      </c>
      <c r="N22" s="15">
        <v>370</v>
      </c>
      <c r="O22" s="22">
        <v>0</v>
      </c>
      <c r="P22" s="22"/>
      <c r="Q22" s="15">
        <v>0</v>
      </c>
    </row>
    <row r="23" spans="11:17" x14ac:dyDescent="0.2">
      <c r="K23" s="31"/>
      <c r="L23" s="15"/>
      <c r="M23" s="15"/>
      <c r="N23" s="15"/>
      <c r="O23" s="15">
        <v>1</v>
      </c>
      <c r="P23" s="15">
        <v>74</v>
      </c>
      <c r="Q23" s="15">
        <v>1</v>
      </c>
    </row>
    <row r="24" spans="11:17" x14ac:dyDescent="0.2">
      <c r="K24" s="31"/>
      <c r="L24" s="15"/>
      <c r="M24" s="15"/>
      <c r="N24" s="15"/>
      <c r="O24" s="15">
        <v>75</v>
      </c>
      <c r="P24" s="15">
        <v>149</v>
      </c>
      <c r="Q24" s="15">
        <v>2</v>
      </c>
    </row>
    <row r="25" spans="11:17" x14ac:dyDescent="0.2">
      <c r="K25" s="31"/>
      <c r="L25" s="15"/>
      <c r="M25" s="15"/>
      <c r="N25" s="15"/>
      <c r="O25" s="15">
        <v>150</v>
      </c>
      <c r="P25" s="15">
        <v>224</v>
      </c>
      <c r="Q25" s="15">
        <v>3</v>
      </c>
    </row>
    <row r="26" spans="11:17" x14ac:dyDescent="0.2">
      <c r="K26" s="31"/>
      <c r="L26" s="15"/>
      <c r="M26" s="15"/>
      <c r="N26" s="15"/>
      <c r="O26" s="15">
        <v>225</v>
      </c>
      <c r="P26" s="15">
        <v>299</v>
      </c>
      <c r="Q26" s="15">
        <v>4</v>
      </c>
    </row>
    <row r="27" spans="11:17" x14ac:dyDescent="0.2">
      <c r="K27" s="31"/>
      <c r="L27" s="15"/>
      <c r="M27" s="15"/>
      <c r="N27" s="15"/>
      <c r="O27" s="15">
        <v>300</v>
      </c>
      <c r="P27" s="15">
        <v>374</v>
      </c>
      <c r="Q27" s="15">
        <v>5</v>
      </c>
    </row>
    <row r="28" spans="11:17" x14ac:dyDescent="0.2">
      <c r="K28" s="31"/>
      <c r="L28" s="15"/>
      <c r="M28" s="15"/>
      <c r="N28" s="15"/>
      <c r="O28" s="22"/>
      <c r="P28" s="22"/>
      <c r="Q28" s="15"/>
    </row>
    <row r="29" spans="11:17" x14ac:dyDescent="0.2">
      <c r="K29" s="31" t="s">
        <v>40</v>
      </c>
      <c r="L29" s="16">
        <v>5.8999999999999999E-3</v>
      </c>
      <c r="M29" s="16">
        <v>0.14649999999999999</v>
      </c>
      <c r="N29" s="16">
        <v>0.1406</v>
      </c>
      <c r="O29" s="15">
        <v>0</v>
      </c>
      <c r="P29" s="15">
        <v>2</v>
      </c>
      <c r="Q29" s="15">
        <v>5</v>
      </c>
    </row>
    <row r="30" spans="11:17" x14ac:dyDescent="0.2">
      <c r="K30" s="31"/>
      <c r="L30" s="16"/>
      <c r="M30" s="16"/>
      <c r="N30" s="16"/>
      <c r="O30" s="15">
        <v>3</v>
      </c>
      <c r="P30" s="15">
        <v>5</v>
      </c>
      <c r="Q30" s="15">
        <v>4</v>
      </c>
    </row>
    <row r="31" spans="11:17" x14ac:dyDescent="0.2">
      <c r="K31" s="31"/>
      <c r="L31" s="15"/>
      <c r="M31" s="15"/>
      <c r="N31" s="15"/>
      <c r="O31" s="15">
        <v>6</v>
      </c>
      <c r="P31" s="15">
        <v>8</v>
      </c>
      <c r="Q31" s="15">
        <v>3</v>
      </c>
    </row>
    <row r="32" spans="11:17" x14ac:dyDescent="0.2">
      <c r="K32" s="31"/>
      <c r="L32" s="15"/>
      <c r="M32" s="15"/>
      <c r="N32" s="15"/>
      <c r="O32" s="15">
        <v>9</v>
      </c>
      <c r="P32" s="15">
        <v>11</v>
      </c>
      <c r="Q32" s="15">
        <v>2</v>
      </c>
    </row>
    <row r="33" spans="8:17" x14ac:dyDescent="0.2">
      <c r="K33" s="31"/>
      <c r="L33" s="15"/>
      <c r="M33" s="15"/>
      <c r="N33" s="15"/>
      <c r="O33" s="15">
        <v>12</v>
      </c>
      <c r="P33" s="15">
        <v>15</v>
      </c>
      <c r="Q33" s="15">
        <v>1</v>
      </c>
    </row>
    <row r="34" spans="8:17" x14ac:dyDescent="0.2">
      <c r="K34" s="31"/>
      <c r="L34" s="15"/>
      <c r="M34" s="15"/>
      <c r="N34" s="15"/>
      <c r="O34" s="22" t="s">
        <v>22</v>
      </c>
      <c r="P34" s="22"/>
      <c r="Q34" s="15">
        <v>0</v>
      </c>
    </row>
    <row r="35" spans="8:17" x14ac:dyDescent="0.2">
      <c r="K35" s="31"/>
      <c r="L35" s="15"/>
      <c r="M35" s="15"/>
      <c r="N35" s="15"/>
      <c r="O35" s="15"/>
      <c r="P35" s="15"/>
      <c r="Q35" s="15"/>
    </row>
    <row r="36" spans="8:17" x14ac:dyDescent="0.2">
      <c r="H36" s="27"/>
      <c r="K36" s="31" t="s">
        <v>0</v>
      </c>
      <c r="L36" s="15">
        <v>0</v>
      </c>
      <c r="M36" s="15">
        <v>6392</v>
      </c>
      <c r="N36" s="15">
        <v>6392</v>
      </c>
      <c r="O36" s="22">
        <v>0</v>
      </c>
      <c r="P36" s="22"/>
      <c r="Q36" s="15">
        <v>0</v>
      </c>
    </row>
    <row r="37" spans="8:17" x14ac:dyDescent="0.2">
      <c r="H37" s="27"/>
      <c r="K37" s="31"/>
      <c r="L37" s="15"/>
      <c r="M37" s="15"/>
      <c r="N37" s="15"/>
      <c r="O37" s="15">
        <v>1</v>
      </c>
      <c r="P37" s="15">
        <v>1279</v>
      </c>
      <c r="Q37" s="15">
        <v>1</v>
      </c>
    </row>
    <row r="38" spans="8:17" x14ac:dyDescent="0.2">
      <c r="H38" s="27"/>
      <c r="K38" s="31"/>
      <c r="L38" s="15"/>
      <c r="M38" s="15"/>
      <c r="N38" s="15"/>
      <c r="O38" s="15">
        <v>1280</v>
      </c>
      <c r="P38" s="15">
        <v>2559</v>
      </c>
      <c r="Q38" s="15">
        <v>2</v>
      </c>
    </row>
    <row r="39" spans="8:17" x14ac:dyDescent="0.2">
      <c r="H39" s="27"/>
      <c r="K39" s="31"/>
      <c r="L39" s="15"/>
      <c r="M39" s="15"/>
      <c r="N39" s="15"/>
      <c r="O39" s="15">
        <v>2560</v>
      </c>
      <c r="P39" s="15">
        <v>3839</v>
      </c>
      <c r="Q39" s="15">
        <v>3</v>
      </c>
    </row>
    <row r="40" spans="8:17" x14ac:dyDescent="0.2">
      <c r="H40" s="27"/>
      <c r="K40" s="31"/>
      <c r="L40" s="15"/>
      <c r="M40" s="15"/>
      <c r="N40" s="15"/>
      <c r="O40" s="15">
        <v>3840</v>
      </c>
      <c r="P40" s="15">
        <v>5119</v>
      </c>
      <c r="Q40" s="15">
        <v>4</v>
      </c>
    </row>
    <row r="41" spans="8:17" x14ac:dyDescent="0.2">
      <c r="K41" s="31"/>
      <c r="L41" s="15"/>
      <c r="M41" s="15"/>
      <c r="N41" s="15"/>
      <c r="O41" s="15">
        <v>5120</v>
      </c>
      <c r="P41" s="15">
        <v>6399</v>
      </c>
      <c r="Q41" s="15">
        <v>5</v>
      </c>
    </row>
    <row r="42" spans="8:17" x14ac:dyDescent="0.2">
      <c r="K42" s="31"/>
      <c r="L42" s="15"/>
      <c r="M42" s="15"/>
      <c r="N42" s="15"/>
      <c r="O42" s="22"/>
      <c r="P42" s="22"/>
      <c r="Q42" s="15"/>
    </row>
    <row r="43" spans="8:17" x14ac:dyDescent="0.2">
      <c r="K43" s="31" t="s">
        <v>59</v>
      </c>
      <c r="L43" s="15">
        <v>0</v>
      </c>
      <c r="M43" s="15">
        <v>36</v>
      </c>
      <c r="N43" s="15">
        <v>36</v>
      </c>
      <c r="O43" s="22">
        <v>0</v>
      </c>
      <c r="P43" s="22"/>
      <c r="Q43" s="15">
        <v>0</v>
      </c>
    </row>
    <row r="44" spans="8:17" x14ac:dyDescent="0.2">
      <c r="K44" s="31"/>
      <c r="L44" s="15"/>
      <c r="M44" s="15"/>
      <c r="N44" s="15"/>
      <c r="O44" s="15">
        <v>1</v>
      </c>
      <c r="P44" s="15">
        <v>8</v>
      </c>
      <c r="Q44" s="15">
        <v>1</v>
      </c>
    </row>
    <row r="45" spans="8:17" x14ac:dyDescent="0.2">
      <c r="K45" s="31"/>
      <c r="L45" s="15"/>
      <c r="M45" s="15"/>
      <c r="N45" s="15"/>
      <c r="O45" s="15">
        <v>9</v>
      </c>
      <c r="P45" s="15">
        <v>17</v>
      </c>
      <c r="Q45" s="15">
        <v>2</v>
      </c>
    </row>
    <row r="46" spans="8:17" x14ac:dyDescent="0.2">
      <c r="K46" s="31"/>
      <c r="L46" s="15"/>
      <c r="M46" s="15"/>
      <c r="N46" s="15"/>
      <c r="O46" s="15">
        <v>18</v>
      </c>
      <c r="P46" s="15">
        <v>26</v>
      </c>
      <c r="Q46" s="15">
        <v>3</v>
      </c>
    </row>
    <row r="47" spans="8:17" x14ac:dyDescent="0.2">
      <c r="K47" s="31"/>
      <c r="L47" s="15"/>
      <c r="M47" s="15"/>
      <c r="N47" s="15"/>
      <c r="O47" s="15">
        <v>27</v>
      </c>
      <c r="P47" s="15">
        <v>35</v>
      </c>
      <c r="Q47" s="15">
        <v>4</v>
      </c>
    </row>
    <row r="48" spans="8:17" x14ac:dyDescent="0.2">
      <c r="K48" s="31"/>
      <c r="L48" s="15"/>
      <c r="M48" s="15"/>
      <c r="N48" s="15"/>
      <c r="O48" s="15">
        <v>36</v>
      </c>
      <c r="P48" s="15">
        <v>44</v>
      </c>
      <c r="Q48" s="15">
        <v>5</v>
      </c>
    </row>
    <row r="49" spans="11:17" x14ac:dyDescent="0.2">
      <c r="K49" s="31"/>
      <c r="L49" s="15"/>
      <c r="M49" s="15"/>
      <c r="N49" s="15"/>
      <c r="O49" s="22"/>
      <c r="P49" s="22"/>
      <c r="Q49" s="15"/>
    </row>
    <row r="50" spans="11:17" x14ac:dyDescent="0.2">
      <c r="K50" s="31" t="s">
        <v>14</v>
      </c>
      <c r="L50" s="15"/>
      <c r="M50" s="15"/>
      <c r="N50" s="15"/>
      <c r="O50" s="22" t="s">
        <v>16</v>
      </c>
      <c r="P50" s="22"/>
      <c r="Q50" s="15">
        <v>0</v>
      </c>
    </row>
    <row r="51" spans="11:17" x14ac:dyDescent="0.2">
      <c r="K51" s="31"/>
      <c r="L51" s="15"/>
      <c r="M51" s="15"/>
      <c r="N51" s="15"/>
      <c r="O51" s="22" t="s">
        <v>62</v>
      </c>
      <c r="P51" s="22"/>
      <c r="Q51" s="15">
        <v>1</v>
      </c>
    </row>
    <row r="52" spans="11:17" x14ac:dyDescent="0.2">
      <c r="K52" s="31"/>
      <c r="L52" s="15"/>
      <c r="M52" s="15"/>
      <c r="N52" s="15"/>
      <c r="O52" s="22" t="s">
        <v>66</v>
      </c>
      <c r="P52" s="22"/>
      <c r="Q52" s="15">
        <v>2</v>
      </c>
    </row>
    <row r="53" spans="11:17" x14ac:dyDescent="0.2">
      <c r="K53" s="31"/>
      <c r="L53" s="15"/>
      <c r="M53" s="15"/>
      <c r="N53" s="15"/>
      <c r="O53" s="22" t="s">
        <v>63</v>
      </c>
      <c r="P53" s="22"/>
      <c r="Q53" s="15">
        <v>3</v>
      </c>
    </row>
    <row r="54" spans="11:17" x14ac:dyDescent="0.2">
      <c r="K54" s="31"/>
      <c r="L54" s="15"/>
      <c r="M54" s="15"/>
      <c r="N54" s="15"/>
      <c r="O54" s="22" t="s">
        <v>64</v>
      </c>
      <c r="P54" s="22"/>
      <c r="Q54" s="15">
        <v>4</v>
      </c>
    </row>
    <row r="55" spans="11:17" x14ac:dyDescent="0.2">
      <c r="K55" s="31"/>
      <c r="L55" s="15"/>
      <c r="M55" s="15"/>
      <c r="N55" s="15"/>
      <c r="O55" s="22" t="s">
        <v>65</v>
      </c>
      <c r="P55" s="22"/>
      <c r="Q55" s="15">
        <v>5</v>
      </c>
    </row>
    <row r="56" spans="11:17" x14ac:dyDescent="0.2">
      <c r="K56" s="31"/>
      <c r="L56" s="15"/>
      <c r="M56" s="15"/>
      <c r="N56" s="15"/>
      <c r="O56" s="22"/>
      <c r="P56" s="22"/>
      <c r="Q56" s="15"/>
    </row>
    <row r="57" spans="11:17" x14ac:dyDescent="0.2">
      <c r="K57" s="31" t="s">
        <v>36</v>
      </c>
      <c r="L57" s="15"/>
      <c r="M57" s="15"/>
      <c r="N57" s="15"/>
      <c r="O57" s="22" t="s">
        <v>68</v>
      </c>
      <c r="P57" s="22"/>
      <c r="Q57" s="15">
        <v>0</v>
      </c>
    </row>
    <row r="58" spans="11:17" x14ac:dyDescent="0.2">
      <c r="K58" s="31"/>
      <c r="L58" s="15"/>
      <c r="M58" s="15"/>
      <c r="N58" s="15"/>
      <c r="O58" s="22" t="s">
        <v>69</v>
      </c>
      <c r="P58" s="22"/>
      <c r="Q58" s="15">
        <v>5</v>
      </c>
    </row>
    <row r="59" spans="11:17" x14ac:dyDescent="0.2">
      <c r="K59" s="31"/>
      <c r="L59" s="15"/>
      <c r="M59" s="15"/>
      <c r="N59" s="15"/>
      <c r="O59" s="15"/>
      <c r="P59" s="15"/>
      <c r="Q59" s="15"/>
    </row>
    <row r="60" spans="11:17" x14ac:dyDescent="0.2">
      <c r="K60" s="31" t="s">
        <v>37</v>
      </c>
      <c r="L60" s="15"/>
      <c r="M60" s="15"/>
      <c r="N60" s="15"/>
      <c r="O60" s="22" t="s">
        <v>68</v>
      </c>
      <c r="P60" s="22"/>
      <c r="Q60" s="15">
        <v>0</v>
      </c>
    </row>
    <row r="61" spans="11:17" x14ac:dyDescent="0.2">
      <c r="K61" s="31"/>
      <c r="L61" s="15"/>
      <c r="M61" s="15"/>
      <c r="N61" s="15"/>
      <c r="O61" s="22" t="s">
        <v>69</v>
      </c>
      <c r="P61" s="22"/>
      <c r="Q61" s="15">
        <v>5</v>
      </c>
    </row>
    <row r="62" spans="11:17" ht="17" thickBot="1" x14ac:dyDescent="0.25">
      <c r="K62" s="32"/>
      <c r="L62" s="28"/>
      <c r="M62" s="28"/>
      <c r="N62" s="28"/>
      <c r="O62" s="28"/>
      <c r="P62" s="28"/>
      <c r="Q62" s="28"/>
    </row>
    <row r="63" spans="11:17" x14ac:dyDescent="0.2">
      <c r="K63" s="31"/>
      <c r="L63" s="15"/>
      <c r="M63" s="15"/>
      <c r="N63" s="15"/>
      <c r="O63" s="15"/>
      <c r="P63" s="15"/>
      <c r="Q63" s="15"/>
    </row>
    <row r="64" spans="11:17" x14ac:dyDescent="0.2">
      <c r="K64" s="31"/>
      <c r="L64" s="15"/>
      <c r="M64" s="15"/>
      <c r="N64" s="15"/>
      <c r="O64" s="15"/>
      <c r="P64" s="15"/>
      <c r="Q64" s="15"/>
    </row>
    <row r="65" spans="11:17" x14ac:dyDescent="0.2">
      <c r="K65" s="31"/>
      <c r="L65" s="15"/>
      <c r="M65" s="15"/>
      <c r="N65" s="15"/>
      <c r="O65" s="15"/>
      <c r="P65" s="15"/>
      <c r="Q65" s="15"/>
    </row>
    <row r="66" spans="11:17" x14ac:dyDescent="0.2">
      <c r="K66" s="31"/>
      <c r="L66" s="15"/>
      <c r="M66" s="15"/>
      <c r="N66" s="15"/>
      <c r="O66" s="15"/>
      <c r="P66" s="15"/>
      <c r="Q66" s="15"/>
    </row>
    <row r="67" spans="11:17" x14ac:dyDescent="0.2">
      <c r="L67" s="15"/>
      <c r="M67" s="15"/>
      <c r="N67" s="15"/>
      <c r="O67" s="15"/>
      <c r="P67" s="15"/>
      <c r="Q67" s="15"/>
    </row>
    <row r="68" spans="11:17" x14ac:dyDescent="0.2">
      <c r="L68" s="15"/>
      <c r="M68" s="15"/>
      <c r="N68" s="15"/>
      <c r="O68" s="15"/>
      <c r="P68" s="15"/>
      <c r="Q68" s="15"/>
    </row>
    <row r="69" spans="11:17" x14ac:dyDescent="0.2">
      <c r="L69" s="15"/>
      <c r="M69" s="15"/>
      <c r="N69" s="15"/>
      <c r="O69" s="15"/>
      <c r="P69" s="15"/>
      <c r="Q69" s="15"/>
    </row>
    <row r="70" spans="11:17" x14ac:dyDescent="0.2">
      <c r="L70" s="15"/>
      <c r="M70" s="15"/>
      <c r="N70" s="15"/>
      <c r="O70" s="15"/>
      <c r="P70" s="15"/>
      <c r="Q70" s="15"/>
    </row>
    <row r="71" spans="11:17" x14ac:dyDescent="0.2">
      <c r="L71" s="15"/>
      <c r="M71" s="15"/>
      <c r="N71" s="15"/>
      <c r="O71" s="15"/>
      <c r="P71" s="15"/>
      <c r="Q71" s="15"/>
    </row>
    <row r="72" spans="11:17" x14ac:dyDescent="0.2">
      <c r="L72" s="15"/>
      <c r="M72" s="15"/>
      <c r="N72" s="15"/>
      <c r="O72" s="15"/>
      <c r="P72" s="15"/>
      <c r="Q72" s="15"/>
    </row>
    <row r="73" spans="11:17" x14ac:dyDescent="0.2">
      <c r="L73" s="15"/>
      <c r="M73" s="15"/>
      <c r="N73" s="15"/>
      <c r="O73" s="15"/>
      <c r="P73" s="15"/>
      <c r="Q73" s="15"/>
    </row>
    <row r="74" spans="11:17" x14ac:dyDescent="0.2">
      <c r="L74" s="15"/>
      <c r="M74" s="15"/>
      <c r="N74" s="15"/>
      <c r="O74" s="15"/>
      <c r="P74" s="15"/>
      <c r="Q74" s="15"/>
    </row>
    <row r="75" spans="11:17" x14ac:dyDescent="0.2">
      <c r="L75" s="15"/>
      <c r="M75" s="15"/>
      <c r="N75" s="15"/>
      <c r="O75" s="15"/>
      <c r="P75" s="15"/>
      <c r="Q75" s="15"/>
    </row>
  </sheetData>
  <mergeCells count="25">
    <mergeCell ref="O50:P50"/>
    <mergeCell ref="O51:P51"/>
    <mergeCell ref="O52:P52"/>
    <mergeCell ref="O53:P53"/>
    <mergeCell ref="O60:P60"/>
    <mergeCell ref="O58:P58"/>
    <mergeCell ref="O61:P61"/>
    <mergeCell ref="O16:P16"/>
    <mergeCell ref="O17:P17"/>
    <mergeCell ref="O36:P36"/>
    <mergeCell ref="O10:P10"/>
    <mergeCell ref="O42:P42"/>
    <mergeCell ref="O28:P28"/>
    <mergeCell ref="O34:P34"/>
    <mergeCell ref="O56:P56"/>
    <mergeCell ref="O57:P57"/>
    <mergeCell ref="O43:P43"/>
    <mergeCell ref="O1:P1"/>
    <mergeCell ref="O54:P54"/>
    <mergeCell ref="O55:P55"/>
    <mergeCell ref="O3:P3"/>
    <mergeCell ref="O21:P21"/>
    <mergeCell ref="O49:P49"/>
    <mergeCell ref="O22:P22"/>
    <mergeCell ref="O9:P9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2021-01-21T15:53:37Z</dcterms:created>
  <dcterms:modified xsi:type="dcterms:W3CDTF">2021-07-13T19:09:13Z</dcterms:modified>
</cp:coreProperties>
</file>